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8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7d59ade6f437067a/2 CLIENTES ATUAIS/PREFEITURA DE CACHOEIRINHA-PE (EMPRESA)/PRODUTIVIDADE/PROCESSOS LICITATÓRIOS/2026/PREFEITURA/PREGÃO ELETRÔNICO/ARAÇÃO DE TERRAS/03. TERMO DE REFERENCIA/"/>
    </mc:Choice>
  </mc:AlternateContent>
  <xr:revisionPtr revIDLastSave="23" documentId="13_ncr:1_{291F2565-4B07-49CC-B987-14CEACECE866}" xr6:coauthVersionLast="47" xr6:coauthVersionMax="47" xr10:uidLastSave="{385D3D0C-5F26-48B4-BFE6-251BD53CCDA2}"/>
  <bookViews>
    <workbookView xWindow="-120" yWindow="-120" windowWidth="20730" windowHeight="11040" tabRatio="841" xr2:uid="{00000000-000D-0000-FFFF-FFFF00000000}"/>
  </bookViews>
  <sheets>
    <sheet name="PLANILHA PRINCIPAL" sheetId="167" r:id="rId1"/>
    <sheet name="DADOS DE ENTRADA" sheetId="128" state="hidden" r:id="rId2"/>
    <sheet name="ITEM 02" sheetId="139" state="hidden" r:id="rId3"/>
    <sheet name="ITEM 04" sheetId="140" state="hidden" r:id="rId4"/>
    <sheet name="ITEM 01." sheetId="175" r:id="rId5"/>
    <sheet name="ITEM 05" sheetId="170" state="hidden" r:id="rId6"/>
    <sheet name="ITEM 06" sheetId="172" state="hidden" r:id="rId7"/>
    <sheet name="ITEM 07." sheetId="176" state="hidden" r:id="rId8"/>
    <sheet name="ITEM 08." sheetId="178" state="hidden" r:id="rId9"/>
    <sheet name="ITEM 07" sheetId="171" state="hidden" r:id="rId10"/>
    <sheet name="ITEM 08" sheetId="173" state="hidden" r:id="rId11"/>
  </sheets>
  <externalReferences>
    <externalReference r:id="rId12"/>
    <externalReference r:id="rId13"/>
  </externalReferences>
  <definedNames>
    <definedName name="AA_HI">#REF!</definedName>
    <definedName name="AA_HP">#REF!</definedName>
    <definedName name="AC" localSheetId="1">[1]BDI!$E$8</definedName>
    <definedName name="AC">[2]BDI!$D$7</definedName>
    <definedName name="AE_HI">[1]E3!$F$37</definedName>
    <definedName name="AE_HP">[1]E3!$F$36</definedName>
    <definedName name="AF_HI">'[1]E2-D'!$F$38</definedName>
    <definedName name="AF_HP">'[1]E2-D'!$F$37</definedName>
    <definedName name="AL_HI">#REF!</definedName>
    <definedName name="AL_HP">#REF!</definedName>
    <definedName name="AN_HI">[1]E6!$F$37</definedName>
    <definedName name="AN_HP">[1]E6!$F$36</definedName>
    <definedName name="AQ_HI">#REF!</definedName>
    <definedName name="AQ_HP">#REF!</definedName>
    <definedName name="_xlnm.Print_Area" localSheetId="1">'DADOS DE ENTRADA'!$A$1:$H$45</definedName>
    <definedName name="_xlnm.Print_Area" localSheetId="0">'PLANILHA PRINCIPAL'!$A$1:$H$12</definedName>
    <definedName name="AS_HI">[1]E4!$F$37</definedName>
    <definedName name="AS_HP">[1]E4!$F$36</definedName>
    <definedName name="AZ_HI">#REF!</definedName>
    <definedName name="AZ_HP">#REF!</definedName>
    <definedName name="BDI">[1]BDI!$E$30</definedName>
    <definedName name="CATEG_ITENS">'[1]Preços-Itens'!$C$6:$C$19</definedName>
    <definedName name="CENÁRIO_DO_ORÇAMENTO">'[1]Menu-1'!$M$13</definedName>
    <definedName name="CIDADE">'[1]Menu-1'!$F$5</definedName>
    <definedName name="CLIENTE">'[1]PV-Parametros'!$A$6</definedName>
    <definedName name="COFINS">'[1]D.R.E'!$E$17</definedName>
    <definedName name="COMB_DIESEL">'[1]Preços-Itens'!$D$100</definedName>
    <definedName name="COMB_GASOLINA">'[1]Preços-Itens'!$D$101</definedName>
    <definedName name="CREDITO_CONFINS">'[1]ORÇ-Síntese por Classificação'!$I$179</definedName>
    <definedName name="CREDITO_PIS">'[1]ORÇ-Síntese por Classificação'!$H$179</definedName>
    <definedName name="CSSL">'[1]D.R.E'!$E$26</definedName>
    <definedName name="CUC_CB12M³">#REF!</definedName>
    <definedName name="CUC_CBAU24M³">[1]BA!$F$38</definedName>
    <definedName name="CUC_CC15M³">'[1]E2-D'!$F$39</definedName>
    <definedName name="CUC_CCM14M³">[1]AC!$F$38</definedName>
    <definedName name="CUC_CMK10M³">[1]AK!$F$38</definedName>
    <definedName name="CUC_MT150CC">#REF!</definedName>
    <definedName name="CUC_MTG54CC">[1]E6!$F$38</definedName>
    <definedName name="CUC_ÔNIBUS">[1]AJ!$F$38</definedName>
    <definedName name="CUC_PC924H">#REF!</definedName>
    <definedName name="CUC_POLIG_ART">[1]AT!$G$42</definedName>
    <definedName name="CUC_RCG1.1Kw">[1]E3!$F$38</definedName>
    <definedName name="CUC_RET_CAT416E">[1]AM!$F$38</definedName>
    <definedName name="CUC_TCMLSP">[1]AU!$G$42</definedName>
    <definedName name="CUC_TED6">#REF!</definedName>
    <definedName name="CUC_TP_BC1200XL">[1]AR!$F$38</definedName>
    <definedName name="CUC_VP_61CV">[1]E4!$F$38</definedName>
    <definedName name="CUC_VUTF">[1]BB!$F$38</definedName>
    <definedName name="CUSTO_ENTREGAS">'[1]CT-A'!$G$4:$G$34</definedName>
    <definedName name="CUSTO_TOTAL_DIRETO">'[1]D.R.E'!$E$35</definedName>
    <definedName name="CUSTOS_FIXOS">'[1]D.R.E'!$F$23</definedName>
    <definedName name="CUSTOS_VARIAVEIS">'[1]ORÇ-Síntese por Classificação'!$G$179</definedName>
    <definedName name="D1_DESC_SERVIÇO">#REF!</definedName>
    <definedName name="D1_QUANT">#REF!</definedName>
    <definedName name="D1_TT_CT">#REF!</definedName>
    <definedName name="D1_UND">#REF!</definedName>
    <definedName name="D1_VL_UNIT">#REF!</definedName>
    <definedName name="D2_QUANT">[1]D2!$D$74</definedName>
    <definedName name="D2_VL_UNIT">[1]D2!$D$75</definedName>
    <definedName name="D3_QUANT">[1]D3!$D$75</definedName>
    <definedName name="D3_VL_UNIT">[1]D3!$D$76</definedName>
    <definedName name="D4_DESC_SERVIÇO">#REF!</definedName>
    <definedName name="D4_QUANT">#REF!</definedName>
    <definedName name="D4_TT_CT">#REF!</definedName>
    <definedName name="D4_UND">#REF!</definedName>
    <definedName name="D4_VL_UNIT">#REF!</definedName>
    <definedName name="D5_DESC_SERVIÇO">#REF!</definedName>
    <definedName name="D5_QUANT">#REF!</definedName>
    <definedName name="D5_TT_CT">#REF!</definedName>
    <definedName name="D5_UND">#REF!</definedName>
    <definedName name="D5_VL_UNIT">#REF!</definedName>
    <definedName name="D6_DESC_SERVIÇO">#REF!</definedName>
    <definedName name="D6_QUANT">#REF!</definedName>
    <definedName name="D6_TT_CT">#REF!</definedName>
    <definedName name="D6_UND">#REF!</definedName>
    <definedName name="D6_VL_UNIT">#REF!</definedName>
    <definedName name="D7_QUANT">[1]D8!$D$74</definedName>
    <definedName name="D7_VL_UNIT">[1]D8!$D$75</definedName>
    <definedName name="D8_DESC_SERVIÇO">#REF!</definedName>
    <definedName name="D8_QUANT">#REF!</definedName>
    <definedName name="D8_TT_CT">#REF!</definedName>
    <definedName name="D8_UND">#REF!</definedName>
    <definedName name="D8_VL_UNIT">#REF!</definedName>
    <definedName name="D9_DESC_SERVIÇO">#REF!</definedName>
    <definedName name="D9_QUANT">#REF!</definedName>
    <definedName name="D9_TT_CT">#REF!</definedName>
    <definedName name="D9_UND">#REF!</definedName>
    <definedName name="D9_VL_UNIT">#REF!</definedName>
    <definedName name="DATA_DO_ORÇAMENTO">'[1]Menu-1'!$F$13</definedName>
    <definedName name="DATA_PRECIFICAÇÃO">'[1]Menu-1'!$F$11</definedName>
    <definedName name="DESC_ITENS_GRUPO">'[1]Parametros-Anexos'!$C$18:$C$86</definedName>
    <definedName name="DF" localSheetId="1">[1]BDI!$E$9</definedName>
    <definedName name="DF">[2]BDI!$D$10</definedName>
    <definedName name="DIF_COFINS">'[1]D.R.E'!$F$21</definedName>
    <definedName name="DIF_PIS">'[1]D.R.E'!$F$20</definedName>
    <definedName name="ENCARGOS">#REF!</definedName>
    <definedName name="ENTREGAS">'[1]ORÇ-Sínt-Anexos+RH+GP'!$H$14:$H$44</definedName>
    <definedName name="Excel_BuiltIn_Print_Area_16" localSheetId="1">#REF!</definedName>
    <definedName name="Excel_BuiltIn_Print_Area_16" localSheetId="4">#REF!</definedName>
    <definedName name="Excel_BuiltIn_Print_Area_16" localSheetId="3">#REF!</definedName>
    <definedName name="Excel_BuiltIn_Print_Area_16" localSheetId="5">#REF!</definedName>
    <definedName name="Excel_BuiltIn_Print_Area_16" localSheetId="6">#REF!</definedName>
    <definedName name="Excel_BuiltIn_Print_Area_16" localSheetId="9">#REF!</definedName>
    <definedName name="Excel_BuiltIn_Print_Area_16" localSheetId="7">#REF!</definedName>
    <definedName name="Excel_BuiltIn_Print_Area_16" localSheetId="10">#REF!</definedName>
    <definedName name="Excel_BuiltIn_Print_Area_16" localSheetId="8">#REF!</definedName>
    <definedName name="Excel_BuiltIn_Print_Area_16" localSheetId="0">#REF!</definedName>
    <definedName name="Excel_BuiltIn_Print_Area_16">#REF!</definedName>
    <definedName name="Excel_BuiltIn_Print_Area_17" localSheetId="1">#REF!</definedName>
    <definedName name="Excel_BuiltIn_Print_Area_17" localSheetId="4">#REF!</definedName>
    <definedName name="Excel_BuiltIn_Print_Area_17" localSheetId="3">#REF!</definedName>
    <definedName name="Excel_BuiltIn_Print_Area_17" localSheetId="5">#REF!</definedName>
    <definedName name="Excel_BuiltIn_Print_Area_17" localSheetId="6">#REF!</definedName>
    <definedName name="Excel_BuiltIn_Print_Area_17" localSheetId="9">#REF!</definedName>
    <definedName name="Excel_BuiltIn_Print_Area_17" localSheetId="7">#REF!</definedName>
    <definedName name="Excel_BuiltIn_Print_Area_17" localSheetId="10">#REF!</definedName>
    <definedName name="Excel_BuiltIn_Print_Area_17" localSheetId="8">#REF!</definedName>
    <definedName name="Excel_BuiltIn_Print_Area_17">#REF!</definedName>
    <definedName name="GR_ENTREGAS">'[1]Parametros-Anexos'!$C$5:$C$14</definedName>
    <definedName name="I" localSheetId="1">[1]BDI!$E$23</definedName>
    <definedName name="I">[2]BDI!$D$12</definedName>
    <definedName name="IMPOSTOS">'[1]D.R.E'!$G$36</definedName>
    <definedName name="IRPJ">'[1]D.R.E'!$E$25</definedName>
    <definedName name="ISS">'[1]D.R.E'!$H$22</definedName>
    <definedName name="LCR">[1]BDI!$E$15</definedName>
    <definedName name="LISTA_ENTREGAS">'[1]CT-A'!$B$4:$B$34</definedName>
    <definedName name="LUC">[2]BDI!$D$18</definedName>
    <definedName name="MARKUP">'[1]D.R.E'!$G$35</definedName>
    <definedName name="NOME_CLIENTE">'[1]Menu-1'!$F$7</definedName>
    <definedName name="NOME_PROJETO">'[1]Menu-1'!$F$9</definedName>
    <definedName name="NUMERO_PROPOSTA">'[1]Menu-1'!$K$13</definedName>
    <definedName name="ORÇAMENTO">'[1]ORÇ-Sínt-Anexos+RH+GP'!$G$45</definedName>
    <definedName name="PERC_IMPOSTO">'[1]D.R.E'!$H$27</definedName>
    <definedName name="PIS">'[1]D.R.E'!$E$16</definedName>
    <definedName name="PRAZO_EXECUÇÃO">'[1]Menu-1'!$I$11</definedName>
    <definedName name="PRAZO_EXECUÇÃO_ORÇ">'[1]ORÇ-Sínt-Anexos+RH+GP'!$A$7</definedName>
    <definedName name="PRAZO_INVESTIMENTO">'[1]PV-Parametros'!$C$46</definedName>
    <definedName name="PROJETO">'[1]PV-Parametros'!$E$6</definedName>
    <definedName name="REF_CATEGORIAS">'[1]Preços-Itens'!$A$5</definedName>
    <definedName name="REF_DA">'[1]Parametros-Anexos'!$C$17</definedName>
    <definedName name="REF_PA">'[1]Parametros-Anexos'!$C$5</definedName>
    <definedName name="REF_RH">[1]RH!$A$10</definedName>
    <definedName name="REF_TB_Insumos">'[1]Preços-Itens'!$A$22</definedName>
    <definedName name="RH_A1">[1]RH!#REF!</definedName>
    <definedName name="RH_A10">[1]RH!#REF!</definedName>
    <definedName name="RH_A11">[1]RH!#REF!</definedName>
    <definedName name="RH_A12">[1]RH!#REF!</definedName>
    <definedName name="RH_A13">[1]RH!#REF!</definedName>
    <definedName name="RH_A14">[1]RH!#REF!</definedName>
    <definedName name="RH_A15">[1]RH!#REF!</definedName>
    <definedName name="RH_A16">[1]RH!#REF!</definedName>
    <definedName name="RH_A17">[1]RH!#REF!</definedName>
    <definedName name="RH_A18">[1]RH!#REF!</definedName>
    <definedName name="RH_A2">[1]RH!#REF!</definedName>
    <definedName name="RH_A3">[1]RH!#REF!</definedName>
    <definedName name="RH_A4">[1]RH!#REF!</definedName>
    <definedName name="RH_A5">[1]RH!#REF!</definedName>
    <definedName name="RH_A6">[1]RH!#REF!</definedName>
    <definedName name="RH_A7">[1]RH!#REF!</definedName>
    <definedName name="RH_A8">[1]RH!#REF!</definedName>
    <definedName name="RH_A9">[1]RH!#REF!</definedName>
    <definedName name="RH_AREA_ANEXOS">[1]RH!#REF!</definedName>
    <definedName name="RH_TOTAL_ANEXOS">[1]RH!#REF!</definedName>
    <definedName name="RISCO">[2]BDI!$D$9</definedName>
    <definedName name="RSC">[1]BDI!$E$10</definedName>
    <definedName name="S">[2]BDI!$D$8</definedName>
    <definedName name="SG">[1]BDI!$E$14</definedName>
    <definedName name="TAXA_JUROS">'[1]PV-Parametros'!$C$47</definedName>
    <definedName name="TB_Insumos">'[1]Preços-Itens'!$C$23:$C$305</definedName>
    <definedName name="TOTAL_COMISSAO_PARCEIRO">'[1]PV-Solução'!$O$41</definedName>
    <definedName name="TOTAL_CUSTO">'[1]PV-Solução'!$F$41</definedName>
    <definedName name="TOTAL_CUSTO_GERAL">'[1]PV-Solução'!$I$41</definedName>
    <definedName name="TOTAL_CUSTO_GERENCIAMENTO">'[1]PV-Solução'!$H$41</definedName>
    <definedName name="TOTAL_CUSTO_PESSOAL">[1]RH!$R$32</definedName>
    <definedName name="TOTAL_DA_PROPOSTA">'[1]PV-Solução'!$M$41</definedName>
    <definedName name="TOTAL_IMPOSTOS">'[1]PV-Solução'!$N$41</definedName>
    <definedName name="TOTAL_ISS">'[1]D.R.E'!$F$22</definedName>
    <definedName name="TOTAL_LUCRO">'[1]PV-Solução'!$P$41</definedName>
    <definedName name="TOTAL_MARGEM">'[1]PV-Solução'!$G$41</definedName>
    <definedName name="TOTAL_RECEITA">'[1]PV-Solução'!$J$41</definedName>
    <definedName name="VALIDADE_PROPOSTA">'[1]Menu-1'!$K$11</definedName>
    <definedName name="VERSÃO_DO_ORÇAMENTO">'[1]Menu-1'!$M$11</definedName>
    <definedName name="VERSAO_EAP">'[1]PV-Parametros'!$K$8</definedName>
    <definedName name="VERSAO_EAP_ORÇ">'[1]ORÇ-Sínt-Anexos+RH+GP'!$G$7</definedName>
    <definedName name="VERSAO_PRECIFICAÇÃO">'[1]Menu-1'!$I$13</definedName>
    <definedName name="VERSAO_TAP">'[1]PV-Parametros'!$J$8</definedName>
    <definedName name="VERSAO_TAP_ORÇ">'[1]ORÇ-Sínt-Anexos+RH+GP'!$F$7</definedName>
    <definedName name="VP">'[1]Preços-Itens'!$E$18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67" l="1"/>
  <c r="D88" i="175"/>
  <c r="D29" i="175"/>
  <c r="E7" i="167"/>
  <c r="D89" i="175"/>
  <c r="D70" i="175"/>
  <c r="D82" i="175"/>
  <c r="A1" i="175"/>
  <c r="D56" i="178" l="1"/>
  <c r="D86" i="178"/>
  <c r="D89" i="178" s="1"/>
  <c r="D91" i="178" s="1"/>
  <c r="A1" i="178"/>
  <c r="D139" i="178"/>
  <c r="D145" i="178" s="1"/>
  <c r="D111" i="178"/>
  <c r="D110" i="178"/>
  <c r="D109" i="178"/>
  <c r="D108" i="178"/>
  <c r="D107" i="178"/>
  <c r="D106" i="178"/>
  <c r="D105" i="178"/>
  <c r="D104" i="178"/>
  <c r="D87" i="178"/>
  <c r="D113" i="178" s="1"/>
  <c r="D85" i="178"/>
  <c r="D78" i="178"/>
  <c r="D80" i="178" s="1"/>
  <c r="D82" i="178" s="1"/>
  <c r="D66" i="178"/>
  <c r="D65" i="178"/>
  <c r="D69" i="178" s="1"/>
  <c r="D70" i="178" s="1"/>
  <c r="D97" i="178" s="1"/>
  <c r="D57" i="178"/>
  <c r="D45" i="178"/>
  <c r="D44" i="178"/>
  <c r="D54" i="178" s="1"/>
  <c r="C41" i="178"/>
  <c r="C40" i="178"/>
  <c r="C39" i="178"/>
  <c r="C42" i="178" s="1"/>
  <c r="D46" i="178" s="1"/>
  <c r="D26" i="178"/>
  <c r="D28" i="178" s="1"/>
  <c r="D29" i="178" s="1"/>
  <c r="D30" i="178" s="1"/>
  <c r="D31" i="178" s="1"/>
  <c r="C8" i="178"/>
  <c r="D8" i="178" s="1"/>
  <c r="D112" i="178" l="1"/>
  <c r="D114" i="178" s="1"/>
  <c r="D47" i="178"/>
  <c r="D48" i="178" s="1"/>
  <c r="C12" i="178"/>
  <c r="D12" i="178" s="1"/>
  <c r="D13" i="178" s="1"/>
  <c r="D9" i="178"/>
  <c r="D58" i="178"/>
  <c r="D60" i="178" s="1"/>
  <c r="D16" i="178" l="1"/>
  <c r="D116" i="178"/>
  <c r="D117" i="178" s="1"/>
  <c r="D118" i="178" s="1"/>
  <c r="D120" i="178" s="1"/>
  <c r="D123" i="178" s="1"/>
  <c r="D148" i="178" s="1"/>
  <c r="D150" i="178" s="1"/>
  <c r="F10" i="167" s="1"/>
  <c r="D82" i="176" l="1"/>
  <c r="C8" i="176"/>
  <c r="D24" i="176"/>
  <c r="C57" i="176"/>
  <c r="C58" i="175"/>
  <c r="D131" i="176"/>
  <c r="D132" i="176"/>
  <c r="D133" i="176"/>
  <c r="D134" i="176"/>
  <c r="D130" i="176"/>
  <c r="C42" i="176"/>
  <c r="A1" i="176" l="1"/>
  <c r="D135" i="176"/>
  <c r="D129" i="176"/>
  <c r="D108" i="176"/>
  <c r="D102" i="176"/>
  <c r="D101" i="176"/>
  <c r="D100" i="176"/>
  <c r="D99" i="176"/>
  <c r="D107" i="176" s="1"/>
  <c r="D85" i="176"/>
  <c r="D83" i="176"/>
  <c r="D77" i="176"/>
  <c r="D79" i="176" s="1"/>
  <c r="D66" i="176"/>
  <c r="D58" i="176"/>
  <c r="D56" i="176"/>
  <c r="D57" i="176" s="1"/>
  <c r="D46" i="176"/>
  <c r="D65" i="176" s="1"/>
  <c r="D69" i="176" s="1"/>
  <c r="D70" i="176" s="1"/>
  <c r="D92" i="176" s="1"/>
  <c r="C43" i="176"/>
  <c r="D47" i="176" s="1"/>
  <c r="D26" i="176"/>
  <c r="D28" i="176" s="1"/>
  <c r="D30" i="176" s="1"/>
  <c r="D31" i="176" s="1"/>
  <c r="D32" i="176" s="1"/>
  <c r="D33" i="176" s="1"/>
  <c r="D8" i="176"/>
  <c r="D9" i="176" s="1"/>
  <c r="D143" i="175"/>
  <c r="D144" i="175"/>
  <c r="D145" i="175"/>
  <c r="D146" i="175"/>
  <c r="D142" i="175"/>
  <c r="C44" i="175"/>
  <c r="D48" i="175" s="1"/>
  <c r="D141" i="175"/>
  <c r="D109" i="175"/>
  <c r="D108" i="175"/>
  <c r="D107" i="175"/>
  <c r="D106" i="175"/>
  <c r="D115" i="175"/>
  <c r="D91" i="175"/>
  <c r="D84" i="175"/>
  <c r="D68" i="175"/>
  <c r="D57" i="175"/>
  <c r="D26" i="175"/>
  <c r="D47" i="175" s="1"/>
  <c r="D8" i="175"/>
  <c r="C12" i="175" s="1"/>
  <c r="A1" i="173"/>
  <c r="D145" i="173"/>
  <c r="D139" i="173"/>
  <c r="D113" i="173"/>
  <c r="D111" i="173"/>
  <c r="D110" i="173"/>
  <c r="D109" i="173"/>
  <c r="D108" i="173"/>
  <c r="D107" i="173"/>
  <c r="D106" i="173"/>
  <c r="D105" i="173"/>
  <c r="D104" i="173"/>
  <c r="D112" i="173" s="1"/>
  <c r="D114" i="173" s="1"/>
  <c r="D87" i="173"/>
  <c r="D86" i="173"/>
  <c r="D89" i="173" s="1"/>
  <c r="D91" i="173" s="1"/>
  <c r="D85" i="173"/>
  <c r="D78" i="173"/>
  <c r="D80" i="173" s="1"/>
  <c r="D82" i="173" s="1"/>
  <c r="D66" i="173"/>
  <c r="D55" i="173"/>
  <c r="D57" i="173" s="1"/>
  <c r="D54" i="173"/>
  <c r="D45" i="173"/>
  <c r="D65" i="173" s="1"/>
  <c r="D69" i="173" s="1"/>
  <c r="D70" i="173" s="1"/>
  <c r="D97" i="173" s="1"/>
  <c r="D44" i="173"/>
  <c r="C41" i="173"/>
  <c r="C40" i="173"/>
  <c r="C39" i="173"/>
  <c r="D26" i="173"/>
  <c r="D28" i="173" s="1"/>
  <c r="D29" i="173" s="1"/>
  <c r="D30" i="173" s="1"/>
  <c r="D31" i="173" s="1"/>
  <c r="D8" i="173"/>
  <c r="D9" i="173" s="1"/>
  <c r="C8" i="173"/>
  <c r="D86" i="172"/>
  <c r="D89" i="172" s="1"/>
  <c r="D91" i="172" s="1"/>
  <c r="A1" i="172"/>
  <c r="D139" i="172"/>
  <c r="D145" i="172" s="1"/>
  <c r="D111" i="172"/>
  <c r="D110" i="172"/>
  <c r="D109" i="172"/>
  <c r="D108" i="172"/>
  <c r="D107" i="172"/>
  <c r="D106" i="172"/>
  <c r="D105" i="172"/>
  <c r="D104" i="172"/>
  <c r="D87" i="172"/>
  <c r="D113" i="172" s="1"/>
  <c r="D85" i="172"/>
  <c r="D80" i="172"/>
  <c r="D82" i="172" s="1"/>
  <c r="D78" i="172"/>
  <c r="D66" i="172"/>
  <c r="D65" i="172"/>
  <c r="D69" i="172" s="1"/>
  <c r="D70" i="172" s="1"/>
  <c r="D97" i="172" s="1"/>
  <c r="D55" i="172"/>
  <c r="D57" i="172" s="1"/>
  <c r="D54" i="172"/>
  <c r="D45" i="172"/>
  <c r="D44" i="172"/>
  <c r="C42" i="172"/>
  <c r="D46" i="172" s="1"/>
  <c r="D47" i="172" s="1"/>
  <c r="D48" i="172" s="1"/>
  <c r="C41" i="172"/>
  <c r="C40" i="172"/>
  <c r="C39" i="172"/>
  <c r="D26" i="172"/>
  <c r="D28" i="172" s="1"/>
  <c r="D29" i="172" s="1"/>
  <c r="D30" i="172" s="1"/>
  <c r="D31" i="172" s="1"/>
  <c r="C8" i="172"/>
  <c r="D8" i="172" s="1"/>
  <c r="D86" i="171"/>
  <c r="D89" i="171" s="1"/>
  <c r="D91" i="171" s="1"/>
  <c r="A1" i="171"/>
  <c r="D139" i="171"/>
  <c r="D145" i="171" s="1"/>
  <c r="D113" i="171"/>
  <c r="D111" i="171"/>
  <c r="D110" i="171"/>
  <c r="D109" i="171"/>
  <c r="D108" i="171"/>
  <c r="D107" i="171"/>
  <c r="D106" i="171"/>
  <c r="D105" i="171"/>
  <c r="D104" i="171"/>
  <c r="D87" i="171"/>
  <c r="D85" i="171"/>
  <c r="D78" i="171"/>
  <c r="D80" i="171" s="1"/>
  <c r="D82" i="171" s="1"/>
  <c r="D66" i="171"/>
  <c r="D54" i="171"/>
  <c r="D45" i="171"/>
  <c r="D65" i="171" s="1"/>
  <c r="D69" i="171" s="1"/>
  <c r="D70" i="171" s="1"/>
  <c r="D97" i="171" s="1"/>
  <c r="D44" i="171"/>
  <c r="C41" i="171"/>
  <c r="C40" i="171"/>
  <c r="C39" i="171"/>
  <c r="C8" i="171"/>
  <c r="D8" i="171" s="1"/>
  <c r="D78" i="170"/>
  <c r="D77" i="140"/>
  <c r="D78" i="140"/>
  <c r="D79" i="139"/>
  <c r="C8" i="170"/>
  <c r="D8" i="170" s="1"/>
  <c r="D9" i="170" s="1"/>
  <c r="C8" i="140"/>
  <c r="D24" i="170"/>
  <c r="D24" i="140"/>
  <c r="D139" i="170"/>
  <c r="D145" i="170" s="1"/>
  <c r="D111" i="170"/>
  <c r="D110" i="170"/>
  <c r="D109" i="170"/>
  <c r="D108" i="170"/>
  <c r="D107" i="170"/>
  <c r="D106" i="170"/>
  <c r="D105" i="170"/>
  <c r="D104" i="170"/>
  <c r="D89" i="170"/>
  <c r="D87" i="170"/>
  <c r="D113" i="170" s="1"/>
  <c r="D86" i="170"/>
  <c r="D85" i="170"/>
  <c r="D77" i="170"/>
  <c r="D66" i="170"/>
  <c r="C57" i="170"/>
  <c r="C56" i="170"/>
  <c r="D44" i="170"/>
  <c r="D54" i="170" s="1"/>
  <c r="C41" i="170"/>
  <c r="C42" i="170" s="1"/>
  <c r="D46" i="170" s="1"/>
  <c r="C40" i="170"/>
  <c r="C39" i="170"/>
  <c r="D45" i="170"/>
  <c r="A1" i="170"/>
  <c r="A1" i="140"/>
  <c r="A1" i="139"/>
  <c r="D114" i="175" l="1"/>
  <c r="D116" i="175" s="1"/>
  <c r="D93" i="175"/>
  <c r="D112" i="172"/>
  <c r="D114" i="172" s="1"/>
  <c r="D116" i="172" s="1"/>
  <c r="D117" i="172" s="1"/>
  <c r="D118" i="172" s="1"/>
  <c r="D120" i="172" s="1"/>
  <c r="D123" i="172" s="1"/>
  <c r="C42" i="173"/>
  <c r="D46" i="173" s="1"/>
  <c r="D47" i="173" s="1"/>
  <c r="D48" i="173" s="1"/>
  <c r="D28" i="175"/>
  <c r="D30" i="175" s="1"/>
  <c r="D31" i="175" s="1"/>
  <c r="D32" i="175" s="1"/>
  <c r="D33" i="175" s="1"/>
  <c r="D48" i="176"/>
  <c r="D49" i="176" s="1"/>
  <c r="D59" i="176"/>
  <c r="D61" i="176" s="1"/>
  <c r="D87" i="176"/>
  <c r="D109" i="176"/>
  <c r="D111" i="176" s="1"/>
  <c r="D112" i="176" s="1"/>
  <c r="D113" i="176" s="1"/>
  <c r="D115" i="176" s="1"/>
  <c r="D117" i="176" s="1"/>
  <c r="C12" i="176"/>
  <c r="D12" i="176" s="1"/>
  <c r="D13" i="176" s="1"/>
  <c r="D16" i="176" s="1"/>
  <c r="D147" i="175"/>
  <c r="D9" i="175"/>
  <c r="D12" i="175" s="1"/>
  <c r="D13" i="175" s="1"/>
  <c r="D16" i="175" s="1"/>
  <c r="D49" i="175"/>
  <c r="D50" i="175" s="1"/>
  <c r="D67" i="175"/>
  <c r="D71" i="175" s="1"/>
  <c r="D72" i="175" s="1"/>
  <c r="D99" i="175" s="1"/>
  <c r="D58" i="175"/>
  <c r="D60" i="175" s="1"/>
  <c r="D62" i="175" s="1"/>
  <c r="D116" i="173"/>
  <c r="D117" i="173" s="1"/>
  <c r="D118" i="173" s="1"/>
  <c r="D120" i="173" s="1"/>
  <c r="D123" i="173" s="1"/>
  <c r="C12" i="173"/>
  <c r="D12" i="173" s="1"/>
  <c r="D13" i="173" s="1"/>
  <c r="D16" i="173" s="1"/>
  <c r="D56" i="173"/>
  <c r="D58" i="173" s="1"/>
  <c r="D60" i="173" s="1"/>
  <c r="C12" i="172"/>
  <c r="D12" i="172" s="1"/>
  <c r="D13" i="172" s="1"/>
  <c r="D16" i="172" s="1"/>
  <c r="D9" i="172"/>
  <c r="D56" i="172"/>
  <c r="D58" i="172" s="1"/>
  <c r="D60" i="172" s="1"/>
  <c r="D112" i="171"/>
  <c r="D114" i="171" s="1"/>
  <c r="D116" i="171" s="1"/>
  <c r="D117" i="171" s="1"/>
  <c r="D118" i="171" s="1"/>
  <c r="D120" i="171" s="1"/>
  <c r="D123" i="171" s="1"/>
  <c r="C42" i="171"/>
  <c r="D46" i="171" s="1"/>
  <c r="D47" i="171" s="1"/>
  <c r="D48" i="171" s="1"/>
  <c r="D28" i="171"/>
  <c r="D29" i="171" s="1"/>
  <c r="D30" i="171" s="1"/>
  <c r="D31" i="171" s="1"/>
  <c r="C12" i="171"/>
  <c r="D12" i="171" s="1"/>
  <c r="D13" i="171" s="1"/>
  <c r="D9" i="171"/>
  <c r="D55" i="171"/>
  <c r="D26" i="171"/>
  <c r="D112" i="170"/>
  <c r="D114" i="170" s="1"/>
  <c r="D80" i="170"/>
  <c r="D82" i="170" s="1"/>
  <c r="D91" i="170"/>
  <c r="D65" i="170"/>
  <c r="D69" i="170" s="1"/>
  <c r="D70" i="170" s="1"/>
  <c r="D97" i="170" s="1"/>
  <c r="D47" i="170"/>
  <c r="D48" i="170" s="1"/>
  <c r="C12" i="170"/>
  <c r="D12" i="170" s="1"/>
  <c r="D13" i="170" s="1"/>
  <c r="D16" i="170" s="1"/>
  <c r="D55" i="170"/>
  <c r="D26" i="170"/>
  <c r="D28" i="170" s="1"/>
  <c r="D29" i="170" s="1"/>
  <c r="D30" i="170" s="1"/>
  <c r="D31" i="170" s="1"/>
  <c r="D138" i="176" l="1"/>
  <c r="D140" i="176" s="1"/>
  <c r="F9" i="167" s="1"/>
  <c r="G9" i="167" s="1"/>
  <c r="H9" i="167" s="1"/>
  <c r="D118" i="175"/>
  <c r="D119" i="175" s="1"/>
  <c r="D120" i="175" s="1"/>
  <c r="D122" i="175" s="1"/>
  <c r="D125" i="175" s="1"/>
  <c r="D150" i="175" s="1"/>
  <c r="D152" i="175" s="1"/>
  <c r="H7" i="167" s="1"/>
  <c r="H12" i="167" s="1"/>
  <c r="D148" i="173"/>
  <c r="D150" i="173" s="1"/>
  <c r="G10" i="167" s="1"/>
  <c r="H10" i="167" s="1"/>
  <c r="D148" i="172"/>
  <c r="D150" i="172" s="1"/>
  <c r="F8" i="167" s="1"/>
  <c r="G8" i="167" s="1"/>
  <c r="H8" i="167" s="1"/>
  <c r="D56" i="171"/>
  <c r="D57" i="171"/>
  <c r="D16" i="171"/>
  <c r="D116" i="170"/>
  <c r="D117" i="170" s="1"/>
  <c r="D118" i="170" s="1"/>
  <c r="D120" i="170" s="1"/>
  <c r="D123" i="170" s="1"/>
  <c r="D56" i="170"/>
  <c r="D57" i="170"/>
  <c r="G7" i="167" l="1"/>
  <c r="F16" i="167"/>
  <c r="D58" i="171"/>
  <c r="D60" i="171" s="1"/>
  <c r="D148" i="171" s="1"/>
  <c r="D150" i="171" s="1"/>
  <c r="D58" i="170"/>
  <c r="D60" i="170" s="1"/>
  <c r="D148" i="170" s="1"/>
  <c r="D150" i="170" s="1"/>
  <c r="D111" i="140" l="1"/>
  <c r="D110" i="140"/>
  <c r="D109" i="140"/>
  <c r="D108" i="140"/>
  <c r="D86" i="140"/>
  <c r="D89" i="140"/>
  <c r="C57" i="140"/>
  <c r="C56" i="140"/>
  <c r="C41" i="140"/>
  <c r="D45" i="140"/>
  <c r="D65" i="140" s="1"/>
  <c r="D69" i="140" s="1"/>
  <c r="D70" i="140" s="1"/>
  <c r="D97" i="140" s="1"/>
  <c r="D139" i="140"/>
  <c r="D145" i="140" s="1"/>
  <c r="D107" i="140"/>
  <c r="D106" i="140"/>
  <c r="D105" i="140"/>
  <c r="D104" i="140"/>
  <c r="D87" i="140"/>
  <c r="D113" i="140" s="1"/>
  <c r="D85" i="140"/>
  <c r="D80" i="140"/>
  <c r="D82" i="140" s="1"/>
  <c r="D66" i="140"/>
  <c r="D44" i="140"/>
  <c r="D54" i="140" s="1"/>
  <c r="C40" i="140"/>
  <c r="C39" i="140"/>
  <c r="D26" i="140"/>
  <c r="D28" i="140" s="1"/>
  <c r="D29" i="140" s="1"/>
  <c r="D30" i="140" s="1"/>
  <c r="D31" i="140" s="1"/>
  <c r="D8" i="140"/>
  <c r="D9" i="140" s="1"/>
  <c r="C12" i="140" l="1"/>
  <c r="D12" i="140" s="1"/>
  <c r="D13" i="140" s="1"/>
  <c r="D16" i="140" s="1"/>
  <c r="D91" i="140"/>
  <c r="D112" i="140"/>
  <c r="D114" i="140" s="1"/>
  <c r="D116" i="140" s="1"/>
  <c r="D117" i="140" s="1"/>
  <c r="D118" i="140" s="1"/>
  <c r="D120" i="140" s="1"/>
  <c r="D123" i="140" s="1"/>
  <c r="C42" i="140"/>
  <c r="D46" i="140" s="1"/>
  <c r="D47" i="140" s="1"/>
  <c r="D48" i="140" s="1"/>
  <c r="D55" i="140"/>
  <c r="D56" i="140" s="1"/>
  <c r="D57" i="140" l="1"/>
  <c r="D58" i="140" s="1"/>
  <c r="D60" i="140" s="1"/>
  <c r="D148" i="140" s="1"/>
  <c r="D150" i="140" s="1"/>
  <c r="G16" i="167" l="1"/>
  <c r="H16" i="167" s="1"/>
  <c r="D145" i="139"/>
  <c r="D144" i="139"/>
  <c r="D143" i="139"/>
  <c r="D142" i="139"/>
  <c r="D141" i="139"/>
  <c r="D138" i="139"/>
  <c r="D137" i="139"/>
  <c r="D114" i="139"/>
  <c r="D112" i="139"/>
  <c r="D111" i="139"/>
  <c r="D110" i="139"/>
  <c r="D109" i="139"/>
  <c r="D108" i="139"/>
  <c r="D107" i="139"/>
  <c r="D106" i="139"/>
  <c r="D105" i="139"/>
  <c r="D88" i="139"/>
  <c r="D87" i="139"/>
  <c r="D90" i="139" s="1"/>
  <c r="D78" i="139"/>
  <c r="D81" i="139" s="1"/>
  <c r="D83" i="139" s="1"/>
  <c r="D67" i="139"/>
  <c r="C58" i="139"/>
  <c r="C57" i="139"/>
  <c r="D53" i="139"/>
  <c r="D52" i="139"/>
  <c r="C42" i="139"/>
  <c r="C43" i="139" s="1"/>
  <c r="D47" i="139" s="1"/>
  <c r="D24" i="139"/>
  <c r="D46" i="139" s="1"/>
  <c r="B12" i="139"/>
  <c r="C8" i="139"/>
  <c r="D8" i="139" s="1"/>
  <c r="H18" i="167" l="1"/>
  <c r="D92" i="139"/>
  <c r="D27" i="139"/>
  <c r="D29" i="139" s="1"/>
  <c r="D30" i="139" s="1"/>
  <c r="D31" i="139" s="1"/>
  <c r="D32" i="139" s="1"/>
  <c r="C12" i="139"/>
  <c r="D9" i="139"/>
  <c r="D113" i="139"/>
  <c r="D115" i="139" s="1"/>
  <c r="D117" i="139" s="1"/>
  <c r="D118" i="139" s="1"/>
  <c r="D119" i="139" s="1"/>
  <c r="D140" i="139"/>
  <c r="D146" i="139" s="1"/>
  <c r="D48" i="139"/>
  <c r="D49" i="139" s="1"/>
  <c r="D56" i="139"/>
  <c r="D12" i="139" l="1"/>
  <c r="D13" i="139" s="1"/>
  <c r="D16" i="139" s="1"/>
  <c r="D57" i="139"/>
  <c r="D66" i="139"/>
  <c r="D70" i="139" s="1"/>
  <c r="D71" i="139" s="1"/>
  <c r="D98" i="139" s="1"/>
  <c r="D121" i="139" s="1"/>
  <c r="D124" i="139" s="1"/>
  <c r="D58" i="139"/>
  <c r="D59" i="139" l="1"/>
  <c r="D61" i="139" s="1"/>
  <c r="D149" i="139" s="1"/>
  <c r="D151" i="139" s="1"/>
  <c r="H20" i="16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DELL</author>
  </authors>
  <commentList>
    <comment ref="D15" authorId="0" shapeId="0" xr:uid="{703826FF-9B9F-4AD4-AF19-1084BED29DA5}">
      <text>
        <r>
          <rPr>
            <b/>
            <sz val="9"/>
            <color indexed="81"/>
            <rFont val="Segoe UI"/>
            <family val="2"/>
          </rPr>
          <t>DELL: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<sst xmlns="http://schemas.openxmlformats.org/spreadsheetml/2006/main" count="1663" uniqueCount="284">
  <si>
    <t>ITEM</t>
  </si>
  <si>
    <t>PIS</t>
  </si>
  <si>
    <t>COFINS</t>
  </si>
  <si>
    <t>Valor residual</t>
  </si>
  <si>
    <t>DESCRIÇÃO</t>
  </si>
  <si>
    <t>(R$)</t>
  </si>
  <si>
    <t>Custo Mensal</t>
  </si>
  <si>
    <r>
      <rPr>
        <b/>
        <sz val="9"/>
        <rFont val="Tahoma"/>
        <family val="2"/>
      </rPr>
      <t>a) Depreciação:</t>
    </r>
  </si>
  <si>
    <t>(ud)</t>
  </si>
  <si>
    <t>Vida Útil do Equipamento</t>
  </si>
  <si>
    <t>(anos)</t>
  </si>
  <si>
    <t>Horas trabalhadas por ano</t>
  </si>
  <si>
    <t>(h/a)</t>
  </si>
  <si>
    <t>Valor depreciado em horas</t>
  </si>
  <si>
    <t>Valor depreciado</t>
  </si>
  <si>
    <t>Depreciação Mensal</t>
  </si>
  <si>
    <t>(R$/mês)</t>
  </si>
  <si>
    <r>
      <rPr>
        <b/>
        <sz val="9"/>
        <rFont val="Tahoma"/>
        <family val="2"/>
      </rPr>
      <t>b) Remuneração do Capital Investido</t>
    </r>
    <r>
      <rPr>
        <sz val="9"/>
        <rFont val="Tahoma"/>
        <family val="2"/>
      </rPr>
      <t xml:space="preserve"> </t>
    </r>
  </si>
  <si>
    <t>O cálculo do coeficiente de remuneração 'C' é dado por:</t>
  </si>
  <si>
    <t>C = [(2 + (n - 1) * (k + 1)) / (24 n)] * j, onde:</t>
  </si>
  <si>
    <t>k = % residual</t>
  </si>
  <si>
    <t>n = vida útil (anos)</t>
  </si>
  <si>
    <t>j = juros (ao ano)</t>
  </si>
  <si>
    <t>C =</t>
  </si>
  <si>
    <t>Coeficiente de remuneração</t>
  </si>
  <si>
    <t>Custo de capital</t>
  </si>
  <si>
    <t>c) Licenciamentos e Seguros</t>
  </si>
  <si>
    <t>Taxa de licenciamento</t>
  </si>
  <si>
    <t>Taxa de bombeiros</t>
  </si>
  <si>
    <t>Valor do chassi</t>
  </si>
  <si>
    <t>Seguro total</t>
  </si>
  <si>
    <t>(R$/ano)</t>
  </si>
  <si>
    <t>IPVA</t>
  </si>
  <si>
    <t>Custo unitário</t>
  </si>
  <si>
    <t>Custo Mensal - item c</t>
  </si>
  <si>
    <t>(/mês)</t>
  </si>
  <si>
    <t xml:space="preserve">d) Manutenção </t>
  </si>
  <si>
    <t>Coeficiente de Manutenção</t>
  </si>
  <si>
    <r>
      <t>f) Combustível</t>
    </r>
    <r>
      <rPr>
        <sz val="9"/>
        <rFont val="Tahoma"/>
        <family val="2"/>
      </rPr>
      <t xml:space="preserve"> </t>
    </r>
  </si>
  <si>
    <t>Preço do Combustivel</t>
  </si>
  <si>
    <t>(R$/l)</t>
  </si>
  <si>
    <t>Percurso Médio Mensal</t>
  </si>
  <si>
    <t>(Km)</t>
  </si>
  <si>
    <t xml:space="preserve">Consumo médio Óleo Diesel </t>
  </si>
  <si>
    <t>(Km/l)</t>
  </si>
  <si>
    <t>Custo Mensal - item f</t>
  </si>
  <si>
    <t>g) Pneu</t>
  </si>
  <si>
    <t>Percurso Mensal</t>
  </si>
  <si>
    <t>Quilometros Rodados Com um Rodízio</t>
  </si>
  <si>
    <t>(Kml)</t>
  </si>
  <si>
    <t>Quilometros Rodados por mês</t>
  </si>
  <si>
    <t>Custo para todos os caminhões</t>
  </si>
  <si>
    <t>Custo Mensal - item g</t>
  </si>
  <si>
    <t>h) Lubrificação e Lavagem</t>
  </si>
  <si>
    <t>Adotou-se que o custo com lavagem equivale a 10% dos custos com manutenção</t>
  </si>
  <si>
    <t xml:space="preserve">Quantidade de Óleo Motor </t>
  </si>
  <si>
    <t>(l)</t>
  </si>
  <si>
    <t>Quantidade de Óleo Hidraúlico</t>
  </si>
  <si>
    <t>Quantidade de Óleo Transmissão</t>
  </si>
  <si>
    <t xml:space="preserve">Quantidade de Graxa Lubrificante </t>
  </si>
  <si>
    <t>(Kg)</t>
  </si>
  <si>
    <t>Quilometragem de Lubrificante</t>
  </si>
  <si>
    <t xml:space="preserve">Consumo Óleo Motor </t>
  </si>
  <si>
    <t>(l/Km)</t>
  </si>
  <si>
    <t xml:space="preserve">Consumo Óleo Hidraúlico </t>
  </si>
  <si>
    <t>Consumo Óleo Transmissão</t>
  </si>
  <si>
    <t>Consumo Graxa Lubrificante</t>
  </si>
  <si>
    <t>(kg/Km)</t>
  </si>
  <si>
    <t xml:space="preserve">Preço Unit. Óleo Motor </t>
  </si>
  <si>
    <t xml:space="preserve">Preço Unit. Óleo Hidráulico </t>
  </si>
  <si>
    <t xml:space="preserve">Preço Unit. Óleo de Transmissão </t>
  </si>
  <si>
    <t>Preço Unit. Graxa Lubrificante</t>
  </si>
  <si>
    <t>(R$/kg)</t>
  </si>
  <si>
    <t>Custo Unitário por Km</t>
  </si>
  <si>
    <t>(R$/Km)</t>
  </si>
  <si>
    <t>Custo Mensal Lubrificante</t>
  </si>
  <si>
    <t>Filtros % sobre Custo do Lubrificante</t>
  </si>
  <si>
    <t>(%)</t>
  </si>
  <si>
    <t>Custo Mensal Filtros</t>
  </si>
  <si>
    <t>Custo Mensal Lubrificante + Filtros</t>
  </si>
  <si>
    <t>Custo Mensal - item h</t>
  </si>
  <si>
    <t>TOTAL CUSTO VARIÁVEL</t>
  </si>
  <si>
    <t>Custo Mensal (f+g+h)</t>
  </si>
  <si>
    <t>FÓRMULA DO BDI/LDI CONFORME ACÓRDÃO DO TCU</t>
  </si>
  <si>
    <t>TRIBUTOS:</t>
  </si>
  <si>
    <r>
      <rPr>
        <sz val="11"/>
        <color theme="0" tint="-4.9989318521683403E-2"/>
        <rFont val="Tahoma"/>
        <family val="2"/>
      </rPr>
      <t xml:space="preserve">Taxa de tributos (PIS + COFINS + ISS) - </t>
    </r>
    <r>
      <rPr>
        <b/>
        <sz val="11"/>
        <color theme="0" tint="-4.9989318521683403E-2"/>
        <rFont val="Tahoma"/>
        <family val="2"/>
      </rPr>
      <t>I</t>
    </r>
  </si>
  <si>
    <r>
      <rPr>
        <sz val="11"/>
        <color theme="0" tint="-4.9989318521683403E-2"/>
        <rFont val="Tahoma"/>
        <family val="2"/>
      </rPr>
      <t xml:space="preserve">Taxa de rateio da administração Central - </t>
    </r>
    <r>
      <rPr>
        <b/>
        <sz val="11"/>
        <color theme="0" tint="-4.9989318521683403E-2"/>
        <rFont val="Tahoma"/>
        <family val="2"/>
      </rPr>
      <t>AC</t>
    </r>
  </si>
  <si>
    <r>
      <rPr>
        <sz val="11"/>
        <color theme="0" tint="-4.9989318521683403E-2"/>
        <rFont val="Tahoma"/>
        <family val="2"/>
      </rPr>
      <t xml:space="preserve">Taxa de risco do empreendimento - </t>
    </r>
    <r>
      <rPr>
        <b/>
        <sz val="11"/>
        <color theme="0" tint="-4.9989318521683403E-2"/>
        <rFont val="Tahoma"/>
        <family val="2"/>
      </rPr>
      <t>R</t>
    </r>
  </si>
  <si>
    <r>
      <rPr>
        <sz val="11"/>
        <color theme="0" tint="-4.9989318521683403E-2"/>
        <rFont val="Tahoma"/>
        <family val="2"/>
      </rPr>
      <t xml:space="preserve">Taxa de seguro e garantia do empreendimento - </t>
    </r>
    <r>
      <rPr>
        <b/>
        <sz val="11"/>
        <color theme="0" tint="-4.9989318521683403E-2"/>
        <rFont val="Tahoma"/>
        <family val="2"/>
      </rPr>
      <t>S e G</t>
    </r>
  </si>
  <si>
    <r>
      <rPr>
        <sz val="11"/>
        <color theme="0" tint="-4.9989318521683403E-2"/>
        <rFont val="Tahoma"/>
        <family val="2"/>
      </rPr>
      <t xml:space="preserve">Taxa de despesas financeiras - </t>
    </r>
    <r>
      <rPr>
        <b/>
        <sz val="11"/>
        <color theme="0" tint="-4.9989318521683403E-2"/>
        <rFont val="Tahoma"/>
        <family val="2"/>
      </rPr>
      <t>DF</t>
    </r>
  </si>
  <si>
    <r>
      <rPr>
        <sz val="11"/>
        <color theme="0" tint="-4.9989318521683403E-2"/>
        <rFont val="Tahoma"/>
        <family val="2"/>
      </rPr>
      <t xml:space="preserve">Taxa de lucro - </t>
    </r>
    <r>
      <rPr>
        <b/>
        <sz val="11"/>
        <color theme="0" tint="-4.9989318521683403E-2"/>
        <rFont val="Tahoma"/>
        <family val="2"/>
      </rPr>
      <t>L</t>
    </r>
  </si>
  <si>
    <t>BDI/LDI</t>
  </si>
  <si>
    <t>Valor do Veiculo</t>
  </si>
  <si>
    <t>Percurso Mensal Estimado</t>
  </si>
  <si>
    <t>ISSQN</t>
  </si>
  <si>
    <t>CUSTO TOTAL MENSAL SEM BDI</t>
  </si>
  <si>
    <t>CUSTO TOTAL MENSAL COM BDI</t>
  </si>
  <si>
    <t>Preço de um rodízio de pneus (4 pneus completos)</t>
  </si>
  <si>
    <t xml:space="preserve">Serão considerarados valores residuais de 20% </t>
  </si>
  <si>
    <t>Para todas as Pick-Up</t>
  </si>
  <si>
    <t>Quantidade</t>
  </si>
  <si>
    <t>Custo Unitário</t>
  </si>
  <si>
    <t>Custo Total</t>
  </si>
  <si>
    <t>Motorista</t>
  </si>
  <si>
    <t>Encargos Sociais</t>
  </si>
  <si>
    <t>Salário</t>
  </si>
  <si>
    <t>Leis Sociais ( % )</t>
  </si>
  <si>
    <t>(mão de obra direta)</t>
  </si>
  <si>
    <t>TOTAL MENSAL</t>
  </si>
  <si>
    <t xml:space="preserve">Sub-total </t>
  </si>
  <si>
    <t>Encargos Sociais(SINAPI)</t>
  </si>
  <si>
    <t>Valor do implemento</t>
  </si>
  <si>
    <t>Valor do caminhão</t>
  </si>
  <si>
    <t>Para todos os caminhões</t>
  </si>
  <si>
    <t>DIARIA</t>
  </si>
  <si>
    <t>VALOR UNIT MENSAL</t>
  </si>
  <si>
    <t>UNID.</t>
  </si>
  <si>
    <t>(km/mês)</t>
  </si>
  <si>
    <t>N° de Veiculos</t>
  </si>
  <si>
    <t>VALOR TOTAL MENSAL</t>
  </si>
  <si>
    <t>Valor do veiculo</t>
  </si>
  <si>
    <t>Para todos os veiculos</t>
  </si>
  <si>
    <t>QTD MENSAL</t>
  </si>
  <si>
    <t>MATRIZ DE PREÇOS E INSUMOS</t>
  </si>
  <si>
    <t>Índices de consumo estimados</t>
  </si>
  <si>
    <t>Caminhão caçamba 6m³ - km/l</t>
  </si>
  <si>
    <t>Caminhão caçamba 12m³ - km/l</t>
  </si>
  <si>
    <t>Caminhão compactador 15m³ - km/l</t>
  </si>
  <si>
    <t>Caminhão carroceria 7,5m³ - km/l</t>
  </si>
  <si>
    <t>Retroescavadeira - l/h</t>
  </si>
  <si>
    <t>Motoniveladora - l/h</t>
  </si>
  <si>
    <t>Ônibus - km/l</t>
  </si>
  <si>
    <t>Salários</t>
  </si>
  <si>
    <t>Benefícios</t>
  </si>
  <si>
    <t>Combustível</t>
  </si>
  <si>
    <t>Gasolina - R$/l</t>
  </si>
  <si>
    <t>Óleo Diesel S10 - R$/l</t>
  </si>
  <si>
    <t xml:space="preserve">Leis sociais </t>
  </si>
  <si>
    <t>Óleo de motor - R$/l</t>
  </si>
  <si>
    <t>Óleo hidráulico - R$/l</t>
  </si>
  <si>
    <t>Óleo de Transmissão  - R$/l</t>
  </si>
  <si>
    <t>Graxa para lubrificação - R$/kg</t>
  </si>
  <si>
    <t>Equipamentos</t>
  </si>
  <si>
    <t>Taxas - BDI</t>
  </si>
  <si>
    <t>Taxa de juros anual</t>
  </si>
  <si>
    <t>Pneumáticos</t>
  </si>
  <si>
    <t>Pneu caminhão/ônibus</t>
  </si>
  <si>
    <t>ISS</t>
  </si>
  <si>
    <t>Taxa de administração</t>
  </si>
  <si>
    <t>Risco</t>
  </si>
  <si>
    <t>Pneu retro/motoniveladora/trator s/camara</t>
  </si>
  <si>
    <t>Seguro e garantia</t>
  </si>
  <si>
    <t>Despesas financeiras</t>
  </si>
  <si>
    <t>Pneu carro leve</t>
  </si>
  <si>
    <t>Lucro</t>
  </si>
  <si>
    <t>Pneu motocicleta</t>
  </si>
  <si>
    <t>Taxas - veículos</t>
  </si>
  <si>
    <t>IPVA - automóveis</t>
  </si>
  <si>
    <t>IPVA - motos</t>
  </si>
  <si>
    <t>IPVA - caminhões</t>
  </si>
  <si>
    <t>Licenciamento veículos</t>
  </si>
  <si>
    <t>Prevenção de incêndio (bombeiros)</t>
  </si>
  <si>
    <t>Veículos Médios</t>
  </si>
  <si>
    <t>Veículos Leves</t>
  </si>
  <si>
    <t>Veículos Pesados (Acima de 18.000 Kg)</t>
  </si>
  <si>
    <t>Veículos Pesados (Entre 14.001Kg e 18.000 Kg)</t>
  </si>
  <si>
    <t>Veículos Semi-Leves</t>
  </si>
  <si>
    <t xml:space="preserve">Tratorista e Operadores de Maquinas Agrícolas. </t>
  </si>
  <si>
    <t>Óleos e lubrificantes - Veículos Leves</t>
  </si>
  <si>
    <t>Óleos e lubrificantes - Veículos Pesados</t>
  </si>
  <si>
    <t>Pneu Caminhonete</t>
  </si>
  <si>
    <t>Implemento Baú</t>
  </si>
  <si>
    <t>Implemento gaiola boiadeira</t>
  </si>
  <si>
    <t>Implemento munck</t>
  </si>
  <si>
    <t>Implemento Carroceria com cabine</t>
  </si>
  <si>
    <t>Implemento Carroceria</t>
  </si>
  <si>
    <t>Tanque Pipa 9000 L</t>
  </si>
  <si>
    <t>Implemento Prancha</t>
  </si>
  <si>
    <t>Implemento</t>
  </si>
  <si>
    <t>Pick-Up 4x4</t>
  </si>
  <si>
    <t>Implemento Basculante 6m³</t>
  </si>
  <si>
    <t>Implemento Basculante 12m</t>
  </si>
  <si>
    <t>QTD. DE VEIC.</t>
  </si>
  <si>
    <t>Implementos</t>
  </si>
  <si>
    <t>Motocicleta 160cc</t>
  </si>
  <si>
    <t>Veículo Passeio 1.0</t>
  </si>
  <si>
    <t>Veículo Passeio 1.4</t>
  </si>
  <si>
    <t>Pick-Up Compacta 1.4</t>
  </si>
  <si>
    <t>Pick-Up 4x2</t>
  </si>
  <si>
    <t>Caminhão 3/4</t>
  </si>
  <si>
    <t>Caminhão toco</t>
  </si>
  <si>
    <t>Caminhão trucado</t>
  </si>
  <si>
    <t>Trator</t>
  </si>
  <si>
    <t>Retroescavadeira</t>
  </si>
  <si>
    <t>Chassi Ambulancia Tipo A</t>
  </si>
  <si>
    <t>Onibus</t>
  </si>
  <si>
    <t>Micro Onibus</t>
  </si>
  <si>
    <t>Veículo tipo Van</t>
  </si>
  <si>
    <t>Trator de Esteiras</t>
  </si>
  <si>
    <t>Motoniveladora</t>
  </si>
  <si>
    <t>Rolo Compactador</t>
  </si>
  <si>
    <t>Escavadeira</t>
  </si>
  <si>
    <t>Motocicleta 150cc - km/l</t>
  </si>
  <si>
    <t>Motocicleta 160cc - km/l</t>
  </si>
  <si>
    <t>Veículo Passeio 1.0 - km/l</t>
  </si>
  <si>
    <t>Veículo Passeio 1.4 - km/l</t>
  </si>
  <si>
    <t>Chassi Ambulancia Tipo A - km/l</t>
  </si>
  <si>
    <t>Pick-Up Compacta 1.4 - km/l</t>
  </si>
  <si>
    <t>Pick-Up 4x2 - km/l</t>
  </si>
  <si>
    <t>Pick-Up 4x4 - km/l</t>
  </si>
  <si>
    <t>Caminhão 3/4 - km/l</t>
  </si>
  <si>
    <t>Caminhão toco - km/l</t>
  </si>
  <si>
    <t>Caminhão trucado - km/l</t>
  </si>
  <si>
    <t>Micro Onibus - km/l</t>
  </si>
  <si>
    <t>Veículo tipo Van - km/l</t>
  </si>
  <si>
    <t>Trator - l/h</t>
  </si>
  <si>
    <t>Trator de Esteiras - l/h</t>
  </si>
  <si>
    <t>Rolo Compactador - l/h</t>
  </si>
  <si>
    <t>Escavadeira - l/h</t>
  </si>
  <si>
    <t>SUV 4x4</t>
  </si>
  <si>
    <t>Suv Compacta</t>
  </si>
  <si>
    <t>Suv Compacta - Km/l</t>
  </si>
  <si>
    <t>SUV 4x4 - Km/l</t>
  </si>
  <si>
    <t>Motocicleta 160cc Alta</t>
  </si>
  <si>
    <t>N° de Veículos</t>
  </si>
  <si>
    <t>Serão considerarados valores residuais de 20%</t>
  </si>
  <si>
    <t>Para todos os  Veiculos</t>
  </si>
  <si>
    <t>N° de  Veiculos</t>
  </si>
  <si>
    <t>Valor do  Veiculo</t>
  </si>
  <si>
    <t>Para todos os Veiculos</t>
  </si>
  <si>
    <t xml:space="preserve"> </t>
  </si>
  <si>
    <t>Valor do  Veiculos</t>
  </si>
  <si>
    <t>Percuso Médio Mensal</t>
  </si>
  <si>
    <t>(km)</t>
  </si>
  <si>
    <t>N° de Onibus</t>
  </si>
  <si>
    <t>Custo para todos os  Veiculos</t>
  </si>
  <si>
    <t>Limpa Fossa</t>
  </si>
  <si>
    <t>Implemento escada 14mts</t>
  </si>
  <si>
    <t>+</t>
  </si>
  <si>
    <t>MENSAL</t>
  </si>
  <si>
    <t>VALOR DIARIA</t>
  </si>
  <si>
    <t>AN0:2022</t>
  </si>
  <si>
    <t>BASE DE CALCULO VEICULO: Volkswagen Polo 1.0 Flex 12V 5p 2022 Gasolina</t>
  </si>
  <si>
    <t>BASE DE CALCULO VEICULO: Hyundai HR 2.5 TCI Diesel (RS_RD) 2022 Diesel</t>
  </si>
  <si>
    <t>BASE DE CALCULO VEICULO: Carreta basculante hidráulica 5 toneladas tandem para trator</t>
  </si>
  <si>
    <t>AN0:2020</t>
  </si>
  <si>
    <t>BASE DE CALCULO VEICULO: Grade Niveladora - Baldan</t>
  </si>
  <si>
    <t>AN0:2025</t>
  </si>
  <si>
    <t>Preço de um rodízio de pneus (2 pneus completos)</t>
  </si>
  <si>
    <t>BASE DE CALCULO VEICULO: Tanque de água, marca Multi-Tarefa Andrade</t>
  </si>
  <si>
    <t>Valor Médio do Veiculo chassi</t>
  </si>
  <si>
    <t>Valor do veiculo com implemento</t>
  </si>
  <si>
    <t>Para todas os veiculos</t>
  </si>
  <si>
    <t>N° de veículo</t>
  </si>
  <si>
    <t>Valor do veículo</t>
  </si>
  <si>
    <t>N° de caminhões</t>
  </si>
  <si>
    <t>Valor do equipamento</t>
  </si>
  <si>
    <t>km/mês</t>
  </si>
  <si>
    <t>Preço de um rodízio de pneus (10 pneus completos)</t>
  </si>
  <si>
    <t>(Km/mês)</t>
  </si>
  <si>
    <t>N° de veiculo</t>
  </si>
  <si>
    <t>AN0:2015</t>
  </si>
  <si>
    <t>BASE DE CALCULO VEICULO:Tabela FIPE de Ford CARGO 816 E_816 S Turbo 2p (diesel)(E5)</t>
  </si>
  <si>
    <t>LOTE II</t>
  </si>
  <si>
    <t>TOTAL GERAL LOTE II</t>
  </si>
  <si>
    <t>VALOR GLOBAL LOTE I + II</t>
  </si>
  <si>
    <t>Veículo tipo "Caminhão leve utilitário 3/4" equipado com cesto aereo, COM motorista e SEM combustivel. CARACTERISTICAS MÍNIMAS: Com motor diesel, potência maxima de 148 cv, PBT 4 toneladas , equipado com carroceria para transporte de merenda para as escolas, EM PERFEITO ESTADO DE CONSERVAÇÃO. ANO DO VEÍCULO NÃO INFERIOR A 2015. Disponibilização do Veículo: Tempo Integral. Equipado com todos os componentes de segurança exigidos pelo CONTRAN.</t>
  </si>
  <si>
    <t xml:space="preserve">Grade niveladora de controle remoto de 28 discos com 20” x 3,5,DIÂMETRO DO EIXO 1.1/4” (31,75mm), RODA (16”x 5,5”); POTÊNCIA INDICADA 85 cv; cor cinza; ano não inferior a 2025 </t>
  </si>
  <si>
    <t>Carreta basculante hidráulico. Capacidade de carga 5 Ton 5,13m³; Dimensões da carroceria externa (CxLxA) 	3,26 x 1,85 x 1,00; Dimensões totais &lt;&lt; Carreta c/ pneus 700 x 16" e cabeçalho 	4,60 x 1,85 x 2,35; Quantidade de rodas x aro 4 aro 16" 6 furos; Altura da carreta basculada 3,45m; Distância entre eixos 	950mm mod. Tandem; Chassi 	Perfil "U" chapa 1/4; Freio Opcional; Engate Rígido; Ângulo inclinado basculante 45°; ano não inferior a 2025.</t>
  </si>
  <si>
    <t>Veículo tipo "caminhonete 4X4", COM motorista e SEM combustivel. CARACTERISTICAS MÍNIMAS: Veículo tipo utilitário, fabricação nacional ou importado, com ano de fabricação/modelo mínimo 2025, motor dianteiro de 04 (quatro) cilindros em linha, movido à Diesel com turbo compressor; Potência mínima de 170 CV, com no mínimo 1.956 cilindradas cm³; Câmbio automático de no mínimo 5 velocidades à frente e uma à ré; Tração 4x4; Com freios a discos nas 04 (quatro) rodas; 04 portas laterais; Capacidade mínima para 04 pessoas mais o motorista; Com direção hidráulica ou elétrica, ar condicionado, vidros elétricos em todas as portas laterais, pintura sólida ou metálica. SEM MARCAS DE USO. Disponibilização do Veículo: Tempo Integral. Equipado com todos os componentes de segurança exigidos pelo CONTRAN.</t>
  </si>
  <si>
    <t>HORA</t>
  </si>
  <si>
    <t>(h)</t>
  </si>
  <si>
    <t>(h/l)</t>
  </si>
  <si>
    <t>Horas trabalhadas para Rodados Com um Rodízio</t>
  </si>
  <si>
    <t>Horas trabalhadas para  Rodados por mês</t>
  </si>
  <si>
    <t>OBJETO :  Contratação de empresa de locação maquina para aração de terra.</t>
  </si>
  <si>
    <t>PREFEITURA MUNICIPAL DE CACHOEIRINHA/PE</t>
  </si>
  <si>
    <t>VALOR DA HORA</t>
  </si>
  <si>
    <t>BASE DE CALCULO VEICULO: Trator Massey Ferguson Mf 4299 4x4</t>
  </si>
  <si>
    <t>AN0:2016</t>
  </si>
  <si>
    <t xml:space="preserve">Trator de pneu com potência minima de 130 cv, tração 4x4, equipado com . Operador e combustivel por conta da contratada. Equipado com todos os equipamentos com grade de aração de controle remoto de 28 discos com 20” x 3,5,DIÂMETRO DO EIXO 1.1/4” (31,75mm), RODA (16”x 5,5”);e documentos exigidos pelo CTB (código de trânsito brasileiro) Com idade de até 10 anos de fabricação. </t>
  </si>
  <si>
    <t>QTD MENSAL NO PERÍODO</t>
  </si>
  <si>
    <t>VALOR TOTAL NO PERÍODO</t>
  </si>
  <si>
    <t>TOTAL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</si>
</sst>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-* #,##0.00_-;\-* #,##0.00_-;_-* \-??_-;_-@_-"/>
    <numFmt numFmtId="167" formatCode="&quot;R$&quot;\ #,##0.00"/>
    <numFmt numFmtId="168" formatCode="0.0%"/>
    <numFmt numFmtId="169" formatCode="#,##0.0000"/>
    <numFmt numFmtId="170" formatCode="_(* #,##0.0000_);_(* \(#,##0.0000\);_(* &quot;-&quot;??_);_(@_)"/>
    <numFmt numFmtId="171" formatCode="_(&quot;R$&quot;* #,##0.00_);_(&quot;R$&quot;* \(#,##0.00\);_(&quot;R$&quot;* &quot;-&quot;??_);_(@_)"/>
    <numFmt numFmtId="172" formatCode="&quot;R$&quot;#,##0.00"/>
  </numFmts>
  <fonts count="4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Arial Black"/>
      <family val="2"/>
    </font>
    <font>
      <b/>
      <sz val="11"/>
      <color theme="1"/>
      <name val="Arial Black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9"/>
      <name val="Verdana"/>
      <family val="2"/>
    </font>
    <font>
      <b/>
      <sz val="11"/>
      <color theme="0" tint="-4.9989318521683403E-2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b/>
      <sz val="9"/>
      <color indexed="12"/>
      <name val="Tahoma"/>
      <family val="2"/>
    </font>
    <font>
      <sz val="8"/>
      <name val="Tahoma"/>
      <family val="2"/>
    </font>
    <font>
      <b/>
      <sz val="9"/>
      <color theme="0"/>
      <name val="Tahoma"/>
      <family val="2"/>
    </font>
    <font>
      <sz val="9"/>
      <color theme="0"/>
      <name val="Tahoma"/>
      <family val="2"/>
    </font>
    <font>
      <sz val="9"/>
      <color indexed="12"/>
      <name val="Tahoma"/>
      <family val="2"/>
    </font>
    <font>
      <b/>
      <i/>
      <sz val="9"/>
      <color theme="0"/>
      <name val="Tahoma"/>
      <family val="2"/>
    </font>
    <font>
      <sz val="7"/>
      <name val="Tahoma"/>
      <family val="2"/>
    </font>
    <font>
      <b/>
      <sz val="8"/>
      <name val="Tahoma"/>
      <family val="2"/>
    </font>
    <font>
      <b/>
      <sz val="7"/>
      <name val="Tahoma"/>
      <family val="2"/>
    </font>
    <font>
      <sz val="11"/>
      <color theme="0" tint="-4.9989318521683403E-2"/>
      <name val="Tahoma"/>
      <family val="2"/>
    </font>
    <font>
      <b/>
      <sz val="9"/>
      <color indexed="10"/>
      <name val="Tahoma"/>
      <family val="2"/>
    </font>
    <font>
      <b/>
      <sz val="10"/>
      <name val="Tahoma"/>
      <family val="2"/>
    </font>
    <font>
      <b/>
      <sz val="11"/>
      <color theme="0"/>
      <name val="Tahoma"/>
      <family val="2"/>
    </font>
    <font>
      <sz val="10"/>
      <name val="Times New Roman"/>
      <family val="1"/>
    </font>
    <font>
      <b/>
      <u/>
      <sz val="9"/>
      <name val="Tahoma"/>
      <family val="2"/>
    </font>
    <font>
      <sz val="10"/>
      <color theme="1"/>
      <name val="Calibri"/>
      <charset val="134"/>
      <scheme val="minor"/>
    </font>
    <font>
      <sz val="10"/>
      <name val="Arial"/>
      <charset val="134"/>
    </font>
    <font>
      <b/>
      <sz val="14"/>
      <color theme="0"/>
      <name val="Tahoma"/>
      <family val="2"/>
    </font>
    <font>
      <b/>
      <sz val="10"/>
      <name val="Arial"/>
      <family val="2"/>
    </font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8"/>
      <name val="Calibri"/>
      <family val="2"/>
      <scheme val="minor"/>
    </font>
    <font>
      <sz val="22"/>
      <color theme="1"/>
      <name val="Times New Roman"/>
      <family val="1"/>
    </font>
    <font>
      <sz val="10"/>
      <color rgb="FF000000"/>
      <name val="Times New Roman"/>
      <charset val="204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2">
    <xf numFmtId="0" fontId="0" fillId="0" borderId="0"/>
    <xf numFmtId="9" fontId="8" fillId="0" borderId="0" applyFont="0" applyFill="0" applyBorder="0" applyAlignment="0" applyProtection="0">
      <alignment vertical="center"/>
    </xf>
    <xf numFmtId="9" fontId="9" fillId="0" borderId="0" applyBorder="0" applyProtection="0"/>
    <xf numFmtId="0" fontId="4" fillId="0" borderId="0"/>
    <xf numFmtId="0" fontId="10" fillId="0" borderId="0"/>
    <xf numFmtId="166" fontId="9" fillId="0" borderId="0" applyBorder="0" applyProtection="0"/>
    <xf numFmtId="0" fontId="11" fillId="0" borderId="0"/>
    <xf numFmtId="165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9" fillId="0" borderId="0"/>
    <xf numFmtId="171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" fillId="0" borderId="0"/>
    <xf numFmtId="9" fontId="31" fillId="0" borderId="0" applyFont="0" applyFill="0" applyBorder="0" applyAlignment="0" applyProtection="0">
      <alignment vertical="center"/>
    </xf>
    <xf numFmtId="0" fontId="32" fillId="0" borderId="0"/>
    <xf numFmtId="165" fontId="11" fillId="0" borderId="0" applyFont="0" applyFill="0" applyBorder="0" applyAlignment="0" applyProtection="0"/>
    <xf numFmtId="0" fontId="11" fillId="0" borderId="0"/>
    <xf numFmtId="164" fontId="35" fillId="0" borderId="0" applyFont="0" applyFill="0" applyBorder="0" applyAlignment="0" applyProtection="0"/>
    <xf numFmtId="0" fontId="1" fillId="0" borderId="0"/>
    <xf numFmtId="9" fontId="8" fillId="0" borderId="0" applyFont="0" applyFill="0" applyBorder="0" applyAlignment="0" applyProtection="0">
      <alignment vertical="center"/>
    </xf>
    <xf numFmtId="0" fontId="41" fillId="0" borderId="0"/>
    <xf numFmtId="44" fontId="41" fillId="0" borderId="0" applyFont="0" applyFill="0" applyBorder="0" applyAlignment="0" applyProtection="0"/>
  </cellStyleXfs>
  <cellXfs count="311">
    <xf numFmtId="0" fontId="0" fillId="0" borderId="0" xfId="0"/>
    <xf numFmtId="0" fontId="12" fillId="0" borderId="0" xfId="6" applyFont="1"/>
    <xf numFmtId="0" fontId="14" fillId="0" borderId="0" xfId="6" applyFont="1"/>
    <xf numFmtId="165" fontId="15" fillId="0" borderId="0" xfId="7" applyFont="1" applyFill="1" applyBorder="1" applyProtection="1"/>
    <xf numFmtId="0" fontId="15" fillId="0" borderId="0" xfId="6" applyFont="1" applyAlignment="1">
      <alignment horizontal="left"/>
    </xf>
    <xf numFmtId="0" fontId="15" fillId="7" borderId="13" xfId="6" applyFont="1" applyFill="1" applyBorder="1"/>
    <xf numFmtId="0" fontId="14" fillId="7" borderId="13" xfId="6" applyFont="1" applyFill="1" applyBorder="1"/>
    <xf numFmtId="0" fontId="14" fillId="7" borderId="17" xfId="6" applyFont="1" applyFill="1" applyBorder="1"/>
    <xf numFmtId="165" fontId="19" fillId="6" borderId="6" xfId="7" applyFont="1" applyFill="1" applyBorder="1" applyProtection="1"/>
    <xf numFmtId="0" fontId="14" fillId="7" borderId="18" xfId="6" applyFont="1" applyFill="1" applyBorder="1"/>
    <xf numFmtId="0" fontId="15" fillId="7" borderId="14" xfId="6" applyFont="1" applyFill="1" applyBorder="1" applyAlignment="1">
      <alignment horizontal="left"/>
    </xf>
    <xf numFmtId="0" fontId="14" fillId="7" borderId="19" xfId="6" applyFont="1" applyFill="1" applyBorder="1"/>
    <xf numFmtId="0" fontId="15" fillId="7" borderId="12" xfId="6" applyFont="1" applyFill="1" applyBorder="1" applyAlignment="1">
      <alignment horizontal="left"/>
    </xf>
    <xf numFmtId="0" fontId="14" fillId="7" borderId="13" xfId="6" applyFont="1" applyFill="1" applyBorder="1" applyAlignment="1">
      <alignment horizontal="left"/>
    </xf>
    <xf numFmtId="2" fontId="12" fillId="0" borderId="0" xfId="6" applyNumberFormat="1" applyFont="1"/>
    <xf numFmtId="0" fontId="14" fillId="7" borderId="16" xfId="6" applyFont="1" applyFill="1" applyBorder="1"/>
    <xf numFmtId="165" fontId="14" fillId="8" borderId="6" xfId="7" applyFont="1" applyFill="1" applyBorder="1" applyProtection="1"/>
    <xf numFmtId="167" fontId="21" fillId="6" borderId="6" xfId="7" applyNumberFormat="1" applyFont="1" applyFill="1" applyBorder="1" applyAlignment="1" applyProtection="1">
      <alignment horizontal="right"/>
    </xf>
    <xf numFmtId="0" fontId="14" fillId="7" borderId="14" xfId="6" applyFont="1" applyFill="1" applyBorder="1"/>
    <xf numFmtId="165" fontId="14" fillId="7" borderId="0" xfId="7" applyFont="1" applyFill="1" applyBorder="1" applyProtection="1"/>
    <xf numFmtId="0" fontId="12" fillId="7" borderId="18" xfId="6" applyFont="1" applyFill="1" applyBorder="1"/>
    <xf numFmtId="0" fontId="15" fillId="7" borderId="14" xfId="6" applyFont="1" applyFill="1" applyBorder="1"/>
    <xf numFmtId="0" fontId="14" fillId="0" borderId="0" xfId="6" applyFont="1" applyAlignment="1">
      <alignment horizontal="center"/>
    </xf>
    <xf numFmtId="0" fontId="22" fillId="7" borderId="19" xfId="6" applyFont="1" applyFill="1" applyBorder="1"/>
    <xf numFmtId="0" fontId="22" fillId="0" borderId="0" xfId="6" applyFont="1"/>
    <xf numFmtId="0" fontId="14" fillId="7" borderId="15" xfId="6" applyFont="1" applyFill="1" applyBorder="1"/>
    <xf numFmtId="169" fontId="14" fillId="7" borderId="16" xfId="6" applyNumberFormat="1" applyFont="1" applyFill="1" applyBorder="1"/>
    <xf numFmtId="165" fontId="14" fillId="7" borderId="16" xfId="7" applyFont="1" applyFill="1" applyBorder="1" applyProtection="1"/>
    <xf numFmtId="0" fontId="15" fillId="7" borderId="12" xfId="6" quotePrefix="1" applyFont="1" applyFill="1" applyBorder="1" applyAlignment="1">
      <alignment horizontal="left"/>
    </xf>
    <xf numFmtId="169" fontId="14" fillId="7" borderId="13" xfId="6" applyNumberFormat="1" applyFont="1" applyFill="1" applyBorder="1"/>
    <xf numFmtId="0" fontId="17" fillId="7" borderId="14" xfId="6" applyFont="1" applyFill="1" applyBorder="1" applyAlignment="1">
      <alignment horizontal="left"/>
    </xf>
    <xf numFmtId="9" fontId="15" fillId="2" borderId="6" xfId="8" applyFont="1" applyFill="1" applyBorder="1" applyProtection="1"/>
    <xf numFmtId="0" fontId="12" fillId="7" borderId="14" xfId="6" applyFont="1" applyFill="1" applyBorder="1"/>
    <xf numFmtId="0" fontId="17" fillId="7" borderId="14" xfId="6" applyFont="1" applyFill="1" applyBorder="1" applyAlignment="1">
      <alignment horizontal="right"/>
    </xf>
    <xf numFmtId="165" fontId="19" fillId="6" borderId="20" xfId="7" applyFont="1" applyFill="1" applyBorder="1" applyProtection="1"/>
    <xf numFmtId="165" fontId="14" fillId="4" borderId="7" xfId="7" applyFont="1" applyFill="1" applyBorder="1" applyProtection="1"/>
    <xf numFmtId="2" fontId="15" fillId="0" borderId="6" xfId="7" applyNumberFormat="1" applyFont="1" applyFill="1" applyBorder="1" applyProtection="1"/>
    <xf numFmtId="165" fontId="15" fillId="0" borderId="6" xfId="7" applyFont="1" applyFill="1" applyBorder="1" applyProtection="1"/>
    <xf numFmtId="165" fontId="15" fillId="0" borderId="7" xfId="7" applyFont="1" applyFill="1" applyBorder="1" applyProtection="1"/>
    <xf numFmtId="165" fontId="18" fillId="6" borderId="20" xfId="7" applyFont="1" applyFill="1" applyBorder="1" applyProtection="1"/>
    <xf numFmtId="0" fontId="15" fillId="7" borderId="14" xfId="6" quotePrefix="1" applyFont="1" applyFill="1" applyBorder="1" applyAlignment="1">
      <alignment horizontal="left"/>
    </xf>
    <xf numFmtId="165" fontId="14" fillId="7" borderId="18" xfId="7" applyFont="1" applyFill="1" applyBorder="1" applyProtection="1"/>
    <xf numFmtId="165" fontId="14" fillId="0" borderId="0" xfId="7" applyFont="1" applyFill="1" applyProtection="1"/>
    <xf numFmtId="0" fontId="14" fillId="7" borderId="14" xfId="6" applyFont="1" applyFill="1" applyBorder="1" applyAlignment="1">
      <alignment horizontal="left"/>
    </xf>
    <xf numFmtId="0" fontId="15" fillId="0" borderId="4" xfId="6" applyFont="1" applyBorder="1" applyAlignment="1">
      <alignment horizontal="left"/>
    </xf>
    <xf numFmtId="0" fontId="15" fillId="0" borderId="5" xfId="6" applyFont="1" applyBorder="1" applyAlignment="1">
      <alignment horizontal="left"/>
    </xf>
    <xf numFmtId="0" fontId="14" fillId="0" borderId="1" xfId="6" applyFont="1" applyBorder="1" applyAlignment="1">
      <alignment horizontal="center"/>
    </xf>
    <xf numFmtId="9" fontId="15" fillId="0" borderId="6" xfId="6" applyNumberFormat="1" applyFont="1" applyBorder="1" applyAlignment="1">
      <alignment horizontal="center"/>
    </xf>
    <xf numFmtId="0" fontId="14" fillId="0" borderId="11" xfId="6" applyFont="1" applyBorder="1" applyAlignment="1">
      <alignment horizontal="center"/>
    </xf>
    <xf numFmtId="0" fontId="15" fillId="0" borderId="6" xfId="6" applyFont="1" applyBorder="1" applyAlignment="1">
      <alignment horizontal="center"/>
    </xf>
    <xf numFmtId="10" fontId="15" fillId="0" borderId="6" xfId="6" applyNumberFormat="1" applyFont="1" applyBorder="1" applyAlignment="1">
      <alignment horizontal="center"/>
    </xf>
    <xf numFmtId="0" fontId="14" fillId="0" borderId="3" xfId="6" applyFont="1" applyBorder="1" applyAlignment="1">
      <alignment horizontal="center"/>
    </xf>
    <xf numFmtId="170" fontId="19" fillId="6" borderId="20" xfId="7" applyNumberFormat="1" applyFont="1" applyFill="1" applyBorder="1" applyProtection="1"/>
    <xf numFmtId="170" fontId="14" fillId="0" borderId="6" xfId="7" applyNumberFormat="1" applyFont="1" applyFill="1" applyBorder="1" applyProtection="1"/>
    <xf numFmtId="0" fontId="17" fillId="7" borderId="14" xfId="6" applyFont="1" applyFill="1" applyBorder="1"/>
    <xf numFmtId="165" fontId="18" fillId="6" borderId="6" xfId="7" applyFont="1" applyFill="1" applyBorder="1" applyProtection="1"/>
    <xf numFmtId="2" fontId="15" fillId="2" borderId="6" xfId="8" applyNumberFormat="1" applyFont="1" applyFill="1" applyBorder="1" applyProtection="1"/>
    <xf numFmtId="165" fontId="14" fillId="3" borderId="6" xfId="7" applyFont="1" applyFill="1" applyBorder="1" applyProtection="1"/>
    <xf numFmtId="165" fontId="14" fillId="0" borderId="6" xfId="7" applyFont="1" applyFill="1" applyBorder="1" applyProtection="1"/>
    <xf numFmtId="165" fontId="14" fillId="4" borderId="6" xfId="7" applyFont="1" applyFill="1" applyBorder="1" applyProtection="1"/>
    <xf numFmtId="165" fontId="21" fillId="6" borderId="6" xfId="7" applyFont="1" applyFill="1" applyBorder="1" applyAlignment="1" applyProtection="1">
      <alignment horizontal="right"/>
    </xf>
    <xf numFmtId="165" fontId="14" fillId="0" borderId="9" xfId="7" applyFont="1" applyFill="1" applyBorder="1" applyProtection="1"/>
    <xf numFmtId="169" fontId="14" fillId="0" borderId="6" xfId="6" applyNumberFormat="1" applyFont="1" applyBorder="1"/>
    <xf numFmtId="165" fontId="16" fillId="7" borderId="0" xfId="7" applyFont="1" applyFill="1" applyBorder="1" applyProtection="1"/>
    <xf numFmtId="0" fontId="14" fillId="7" borderId="12" xfId="6" applyFont="1" applyFill="1" applyBorder="1"/>
    <xf numFmtId="2" fontId="15" fillId="7" borderId="17" xfId="6" applyNumberFormat="1" applyFont="1" applyFill="1" applyBorder="1"/>
    <xf numFmtId="0" fontId="15" fillId="7" borderId="14" xfId="6" applyFont="1" applyFill="1" applyBorder="1" applyAlignment="1">
      <alignment horizontal="center"/>
    </xf>
    <xf numFmtId="0" fontId="13" fillId="6" borderId="4" xfId="6" applyFont="1" applyFill="1" applyBorder="1" applyAlignment="1">
      <alignment horizontal="center"/>
    </xf>
    <xf numFmtId="10" fontId="15" fillId="7" borderId="6" xfId="8" applyNumberFormat="1" applyFont="1" applyFill="1" applyBorder="1" applyAlignment="1" applyProtection="1">
      <alignment horizontal="center"/>
    </xf>
    <xf numFmtId="10" fontId="15" fillId="7" borderId="9" xfId="8" applyNumberFormat="1" applyFont="1" applyFill="1" applyBorder="1" applyAlignment="1" applyProtection="1">
      <alignment horizontal="center"/>
    </xf>
    <xf numFmtId="10" fontId="15" fillId="0" borderId="6" xfId="8" applyNumberFormat="1" applyFont="1" applyFill="1" applyBorder="1" applyAlignment="1" applyProtection="1">
      <alignment horizontal="center"/>
    </xf>
    <xf numFmtId="0" fontId="15" fillId="7" borderId="15" xfId="6" applyFont="1" applyFill="1" applyBorder="1" applyAlignment="1">
      <alignment horizontal="center"/>
    </xf>
    <xf numFmtId="0" fontId="15" fillId="7" borderId="16" xfId="6" applyFont="1" applyFill="1" applyBorder="1" applyAlignment="1">
      <alignment horizontal="center"/>
    </xf>
    <xf numFmtId="0" fontId="15" fillId="7" borderId="19" xfId="6" applyFont="1" applyFill="1" applyBorder="1" applyAlignment="1">
      <alignment horizontal="center"/>
    </xf>
    <xf numFmtId="0" fontId="23" fillId="0" borderId="0" xfId="6" applyFont="1" applyAlignment="1">
      <alignment horizontal="center"/>
    </xf>
    <xf numFmtId="0" fontId="15" fillId="7" borderId="15" xfId="6" applyFont="1" applyFill="1" applyBorder="1" applyAlignment="1">
      <alignment horizontal="centerContinuous"/>
    </xf>
    <xf numFmtId="0" fontId="15" fillId="7" borderId="16" xfId="6" applyFont="1" applyFill="1" applyBorder="1" applyAlignment="1">
      <alignment horizontal="centerContinuous"/>
    </xf>
    <xf numFmtId="165" fontId="15" fillId="7" borderId="16" xfId="7" applyFont="1" applyFill="1" applyBorder="1" applyAlignment="1" applyProtection="1">
      <alignment horizontal="right"/>
    </xf>
    <xf numFmtId="165" fontId="26" fillId="0" borderId="0" xfId="7" applyFont="1" applyFill="1" applyBorder="1" applyProtection="1"/>
    <xf numFmtId="165" fontId="15" fillId="0" borderId="0" xfId="6" applyNumberFormat="1" applyFont="1" applyAlignment="1">
      <alignment horizontal="left"/>
    </xf>
    <xf numFmtId="167" fontId="22" fillId="0" borderId="0" xfId="6" applyNumberFormat="1" applyFont="1"/>
    <xf numFmtId="0" fontId="24" fillId="0" borderId="0" xfId="6" applyFont="1" applyAlignment="1">
      <alignment horizontal="left"/>
    </xf>
    <xf numFmtId="0" fontId="27" fillId="0" borderId="0" xfId="6" applyFont="1"/>
    <xf numFmtId="0" fontId="12" fillId="0" borderId="0" xfId="6" applyFont="1" applyAlignment="1">
      <alignment horizontal="center"/>
    </xf>
    <xf numFmtId="0" fontId="30" fillId="7" borderId="12" xfId="0" quotePrefix="1" applyFont="1" applyFill="1" applyBorder="1" applyAlignment="1">
      <alignment horizontal="left"/>
    </xf>
    <xf numFmtId="0" fontId="14" fillId="7" borderId="21" xfId="0" applyFont="1" applyFill="1" applyBorder="1" applyAlignment="1">
      <alignment horizontal="center"/>
    </xf>
    <xf numFmtId="169" fontId="14" fillId="7" borderId="21" xfId="0" applyNumberFormat="1" applyFont="1" applyFill="1" applyBorder="1" applyAlignment="1">
      <alignment horizontal="center"/>
    </xf>
    <xf numFmtId="0" fontId="14" fillId="7" borderId="13" xfId="0" applyFont="1" applyFill="1" applyBorder="1"/>
    <xf numFmtId="0" fontId="14" fillId="7" borderId="17" xfId="0" applyFont="1" applyFill="1" applyBorder="1"/>
    <xf numFmtId="0" fontId="14" fillId="7" borderId="14" xfId="0" applyFont="1" applyFill="1" applyBorder="1" applyAlignment="1">
      <alignment horizontal="right"/>
    </xf>
    <xf numFmtId="165" fontId="14" fillId="7" borderId="6" xfId="7" applyFont="1" applyFill="1" applyBorder="1" applyProtection="1"/>
    <xf numFmtId="0" fontId="14" fillId="7" borderId="18" xfId="0" applyFont="1" applyFill="1" applyBorder="1"/>
    <xf numFmtId="0" fontId="30" fillId="7" borderId="14" xfId="0" quotePrefix="1" applyFont="1" applyFill="1" applyBorder="1" applyAlignment="1">
      <alignment horizontal="left"/>
    </xf>
    <xf numFmtId="0" fontId="14" fillId="7" borderId="6" xfId="0" applyFont="1" applyFill="1" applyBorder="1" applyAlignment="1">
      <alignment horizontal="center"/>
    </xf>
    <xf numFmtId="165" fontId="14" fillId="7" borderId="6" xfId="7" applyFont="1" applyFill="1" applyBorder="1" applyAlignment="1" applyProtection="1">
      <alignment horizontal="center"/>
    </xf>
    <xf numFmtId="0" fontId="14" fillId="7" borderId="14" xfId="0" quotePrefix="1" applyFont="1" applyFill="1" applyBorder="1" applyAlignment="1">
      <alignment horizontal="right"/>
    </xf>
    <xf numFmtId="0" fontId="15" fillId="7" borderId="14" xfId="0" applyFont="1" applyFill="1" applyBorder="1" applyAlignment="1">
      <alignment horizontal="right"/>
    </xf>
    <xf numFmtId="165" fontId="15" fillId="7" borderId="2" xfId="7" applyFont="1" applyFill="1" applyBorder="1" applyAlignment="1" applyProtection="1">
      <alignment horizontal="right"/>
    </xf>
    <xf numFmtId="0" fontId="14" fillId="7" borderId="0" xfId="0" applyFont="1" applyFill="1" applyAlignment="1">
      <alignment horizontal="right"/>
    </xf>
    <xf numFmtId="4" fontId="14" fillId="7" borderId="0" xfId="0" applyNumberFormat="1" applyFont="1" applyFill="1"/>
    <xf numFmtId="0" fontId="14" fillId="7" borderId="0" xfId="0" applyFont="1" applyFill="1"/>
    <xf numFmtId="4" fontId="14" fillId="7" borderId="6" xfId="0" applyNumberFormat="1" applyFont="1" applyFill="1" applyBorder="1" applyAlignment="1">
      <alignment horizontal="center"/>
    </xf>
    <xf numFmtId="10" fontId="14" fillId="7" borderId="4" xfId="8" applyNumberFormat="1" applyFont="1" applyFill="1" applyBorder="1" applyAlignment="1" applyProtection="1">
      <alignment horizontal="center"/>
    </xf>
    <xf numFmtId="167" fontId="21" fillId="6" borderId="6" xfId="7" applyNumberFormat="1" applyFont="1" applyFill="1" applyBorder="1" applyAlignment="1" applyProtection="1">
      <alignment horizontal="center"/>
    </xf>
    <xf numFmtId="165" fontId="15" fillId="7" borderId="0" xfId="7" applyFont="1" applyFill="1" applyBorder="1" applyProtection="1"/>
    <xf numFmtId="0" fontId="15" fillId="7" borderId="14" xfId="0" applyFont="1" applyFill="1" applyBorder="1" applyAlignment="1">
      <alignment horizontal="left"/>
    </xf>
    <xf numFmtId="0" fontId="14" fillId="2" borderId="12" xfId="0" applyFont="1" applyFill="1" applyBorder="1"/>
    <xf numFmtId="0" fontId="14" fillId="2" borderId="13" xfId="0" applyFont="1" applyFill="1" applyBorder="1"/>
    <xf numFmtId="0" fontId="12" fillId="7" borderId="18" xfId="0" applyFont="1" applyFill="1" applyBorder="1"/>
    <xf numFmtId="0" fontId="14" fillId="2" borderId="17" xfId="0" applyFont="1" applyFill="1" applyBorder="1"/>
    <xf numFmtId="0" fontId="14" fillId="2" borderId="0" xfId="0" applyFont="1" applyFill="1"/>
    <xf numFmtId="0" fontId="14" fillId="2" borderId="15" xfId="0" applyFont="1" applyFill="1" applyBorder="1" applyAlignment="1">
      <alignment horizontal="center"/>
    </xf>
    <xf numFmtId="0" fontId="14" fillId="2" borderId="16" xfId="0" applyFont="1" applyFill="1" applyBorder="1"/>
    <xf numFmtId="0" fontId="14" fillId="2" borderId="19" xfId="0" applyFont="1" applyFill="1" applyBorder="1"/>
    <xf numFmtId="0" fontId="15" fillId="2" borderId="14" xfId="0" quotePrefix="1" applyFont="1" applyFill="1" applyBorder="1" applyAlignment="1">
      <alignment horizontal="center"/>
    </xf>
    <xf numFmtId="167" fontId="21" fillId="6" borderId="22" xfId="7" applyNumberFormat="1" applyFont="1" applyFill="1" applyBorder="1" applyAlignment="1" applyProtection="1">
      <alignment horizontal="center"/>
    </xf>
    <xf numFmtId="0" fontId="15" fillId="0" borderId="14" xfId="6" applyFont="1" applyBorder="1" applyAlignment="1">
      <alignment horizontal="left"/>
    </xf>
    <xf numFmtId="169" fontId="14" fillId="0" borderId="0" xfId="6" applyNumberFormat="1" applyFont="1"/>
    <xf numFmtId="0" fontId="14" fillId="0" borderId="18" xfId="6" applyFont="1" applyBorder="1"/>
    <xf numFmtId="0" fontId="22" fillId="7" borderId="0" xfId="0" applyFont="1" applyFill="1"/>
    <xf numFmtId="0" fontId="14" fillId="7" borderId="0" xfId="6" applyFont="1" applyFill="1"/>
    <xf numFmtId="169" fontId="14" fillId="7" borderId="0" xfId="6" applyNumberFormat="1" applyFont="1" applyFill="1"/>
    <xf numFmtId="0" fontId="17" fillId="7" borderId="0" xfId="6" applyFont="1" applyFill="1" applyAlignment="1">
      <alignment horizontal="left"/>
    </xf>
    <xf numFmtId="0" fontId="12" fillId="7" borderId="0" xfId="6" applyFont="1" applyFill="1"/>
    <xf numFmtId="0" fontId="22" fillId="7" borderId="0" xfId="6" applyFont="1" applyFill="1"/>
    <xf numFmtId="0" fontId="17" fillId="7" borderId="0" xfId="6" applyFont="1" applyFill="1"/>
    <xf numFmtId="0" fontId="22" fillId="7" borderId="0" xfId="6" applyFont="1" applyFill="1" applyAlignment="1">
      <alignment horizontal="left"/>
    </xf>
    <xf numFmtId="43" fontId="22" fillId="7" borderId="0" xfId="6" applyNumberFormat="1" applyFont="1" applyFill="1"/>
    <xf numFmtId="0" fontId="14" fillId="7" borderId="0" xfId="6" applyFont="1" applyFill="1" applyAlignment="1">
      <alignment horizontal="right"/>
    </xf>
    <xf numFmtId="9" fontId="12" fillId="7" borderId="0" xfId="1" applyFont="1" applyFill="1" applyBorder="1" applyAlignment="1">
      <alignment horizontal="left"/>
    </xf>
    <xf numFmtId="0" fontId="22" fillId="7" borderId="0" xfId="6" quotePrefix="1" applyFont="1" applyFill="1" applyAlignment="1">
      <alignment horizontal="left"/>
    </xf>
    <xf numFmtId="168" fontId="12" fillId="7" borderId="0" xfId="1" applyNumberFormat="1" applyFont="1" applyFill="1" applyBorder="1" applyAlignment="1">
      <alignment horizontal="left"/>
    </xf>
    <xf numFmtId="0" fontId="15" fillId="7" borderId="0" xfId="6" applyFont="1" applyFill="1" applyAlignment="1">
      <alignment horizontal="right"/>
    </xf>
    <xf numFmtId="4" fontId="14" fillId="0" borderId="0" xfId="6" applyNumberFormat="1" applyFont="1"/>
    <xf numFmtId="0" fontId="14" fillId="0" borderId="14" xfId="6" applyFont="1" applyBorder="1"/>
    <xf numFmtId="0" fontId="17" fillId="7" borderId="0" xfId="6" quotePrefix="1" applyFont="1" applyFill="1" applyAlignment="1">
      <alignment horizontal="left"/>
    </xf>
    <xf numFmtId="0" fontId="15" fillId="7" borderId="0" xfId="6" quotePrefix="1" applyFont="1" applyFill="1" applyAlignment="1">
      <alignment horizontal="right"/>
    </xf>
    <xf numFmtId="165" fontId="14" fillId="7" borderId="0" xfId="6" applyNumberFormat="1" applyFont="1" applyFill="1"/>
    <xf numFmtId="169" fontId="15" fillId="7" borderId="0" xfId="6" applyNumberFormat="1" applyFont="1" applyFill="1"/>
    <xf numFmtId="0" fontId="20" fillId="7" borderId="0" xfId="6" applyFont="1" applyFill="1" applyAlignment="1">
      <alignment horizontal="right"/>
    </xf>
    <xf numFmtId="0" fontId="14" fillId="7" borderId="0" xfId="6" applyFont="1" applyFill="1" applyAlignment="1">
      <alignment horizontal="left"/>
    </xf>
    <xf numFmtId="0" fontId="15" fillId="7" borderId="0" xfId="6" applyFont="1" applyFill="1" applyAlignment="1">
      <alignment horizontal="left"/>
    </xf>
    <xf numFmtId="4" fontId="14" fillId="7" borderId="0" xfId="6" applyNumberFormat="1" applyFont="1" applyFill="1"/>
    <xf numFmtId="0" fontId="23" fillId="7" borderId="0" xfId="6" applyFont="1" applyFill="1"/>
    <xf numFmtId="0" fontId="15" fillId="0" borderId="0" xfId="6" applyFont="1"/>
    <xf numFmtId="169" fontId="15" fillId="0" borderId="0" xfId="6" applyNumberFormat="1" applyFont="1"/>
    <xf numFmtId="0" fontId="22" fillId="0" borderId="18" xfId="6" applyFont="1" applyBorder="1"/>
    <xf numFmtId="0" fontId="15" fillId="0" borderId="0" xfId="6" applyFont="1" applyAlignment="1">
      <alignment horizontal="centerContinuous"/>
    </xf>
    <xf numFmtId="169" fontId="15" fillId="0" borderId="0" xfId="6" applyNumberFormat="1" applyFont="1" applyAlignment="1">
      <alignment horizontal="center"/>
    </xf>
    <xf numFmtId="0" fontId="15" fillId="7" borderId="0" xfId="6" applyFont="1" applyFill="1"/>
    <xf numFmtId="0" fontId="15" fillId="10" borderId="14" xfId="6" applyFont="1" applyFill="1" applyBorder="1" applyAlignment="1">
      <alignment horizontal="left"/>
    </xf>
    <xf numFmtId="0" fontId="14" fillId="10" borderId="0" xfId="6" applyFont="1" applyFill="1"/>
    <xf numFmtId="169" fontId="14" fillId="10" borderId="0" xfId="6" applyNumberFormat="1" applyFont="1" applyFill="1"/>
    <xf numFmtId="0" fontId="14" fillId="10" borderId="18" xfId="6" applyFont="1" applyFill="1" applyBorder="1"/>
    <xf numFmtId="0" fontId="3" fillId="0" borderId="0" xfId="12"/>
    <xf numFmtId="0" fontId="5" fillId="0" borderId="0" xfId="12" applyFont="1"/>
    <xf numFmtId="0" fontId="6" fillId="0" borderId="0" xfId="12" applyFont="1"/>
    <xf numFmtId="44" fontId="6" fillId="0" borderId="6" xfId="12" applyNumberFormat="1" applyFont="1" applyBorder="1" applyAlignment="1">
      <alignment horizontal="center" vertical="center" wrapText="1"/>
    </xf>
    <xf numFmtId="0" fontId="7" fillId="0" borderId="0" xfId="12" applyFont="1"/>
    <xf numFmtId="0" fontId="32" fillId="0" borderId="0" xfId="14"/>
    <xf numFmtId="0" fontId="34" fillId="0" borderId="1" xfId="14" applyFont="1" applyBorder="1"/>
    <xf numFmtId="0" fontId="32" fillId="0" borderId="23" xfId="14" applyBorder="1"/>
    <xf numFmtId="0" fontId="32" fillId="0" borderId="2" xfId="14" applyBorder="1"/>
    <xf numFmtId="0" fontId="34" fillId="0" borderId="23" xfId="14" applyFont="1" applyBorder="1"/>
    <xf numFmtId="0" fontId="34" fillId="0" borderId="11" xfId="14" applyFont="1" applyBorder="1"/>
    <xf numFmtId="0" fontId="32" fillId="0" borderId="10" xfId="14" applyBorder="1"/>
    <xf numFmtId="0" fontId="32" fillId="0" borderId="11" xfId="14" applyBorder="1"/>
    <xf numFmtId="2" fontId="32" fillId="0" borderId="0" xfId="14" applyNumberFormat="1"/>
    <xf numFmtId="0" fontId="32" fillId="0" borderId="3" xfId="14" applyBorder="1"/>
    <xf numFmtId="0" fontId="32" fillId="0" borderId="25" xfId="14" applyBorder="1"/>
    <xf numFmtId="0" fontId="32" fillId="0" borderId="23" xfId="14" applyBorder="1" applyAlignment="1">
      <alignment horizontal="left"/>
    </xf>
    <xf numFmtId="0" fontId="32" fillId="0" borderId="0" xfId="14" applyAlignment="1">
      <alignment horizontal="center"/>
    </xf>
    <xf numFmtId="2" fontId="32" fillId="0" borderId="24" xfId="14" applyNumberFormat="1" applyBorder="1"/>
    <xf numFmtId="167" fontId="32" fillId="0" borderId="23" xfId="14" applyNumberFormat="1" applyBorder="1"/>
    <xf numFmtId="165" fontId="0" fillId="0" borderId="23" xfId="15" applyFont="1" applyFill="1" applyBorder="1" applyAlignment="1" applyProtection="1">
      <alignment vertical="center"/>
    </xf>
    <xf numFmtId="0" fontId="0" fillId="0" borderId="11" xfId="16" applyFont="1" applyBorder="1" applyAlignment="1" applyProtection="1">
      <alignment horizontal="left" vertical="center"/>
      <protection locked="0"/>
    </xf>
    <xf numFmtId="0" fontId="0" fillId="0" borderId="3" xfId="16" applyFont="1" applyBorder="1" applyAlignment="1" applyProtection="1">
      <alignment horizontal="left" vertical="center"/>
      <protection locked="0"/>
    </xf>
    <xf numFmtId="0" fontId="0" fillId="0" borderId="0" xfId="16" applyFont="1" applyAlignment="1" applyProtection="1">
      <alignment horizontal="left" vertical="center"/>
      <protection locked="0"/>
    </xf>
    <xf numFmtId="167" fontId="0" fillId="0" borderId="23" xfId="15" applyNumberFormat="1" applyFont="1" applyFill="1" applyBorder="1" applyAlignment="1" applyProtection="1">
      <alignment vertical="center"/>
    </xf>
    <xf numFmtId="0" fontId="11" fillId="0" borderId="11" xfId="14" applyFont="1" applyBorder="1"/>
    <xf numFmtId="0" fontId="11" fillId="0" borderId="3" xfId="14" applyFont="1" applyBorder="1"/>
    <xf numFmtId="0" fontId="11" fillId="0" borderId="11" xfId="16" applyBorder="1" applyAlignment="1" applyProtection="1">
      <alignment horizontal="left" vertical="center"/>
      <protection locked="0"/>
    </xf>
    <xf numFmtId="167" fontId="32" fillId="0" borderId="0" xfId="14" applyNumberFormat="1"/>
    <xf numFmtId="167" fontId="0" fillId="0" borderId="23" xfId="15" applyNumberFormat="1" applyFont="1" applyFill="1" applyBorder="1" applyAlignment="1" applyProtection="1">
      <alignment horizontal="right" vertical="center"/>
    </xf>
    <xf numFmtId="0" fontId="11" fillId="0" borderId="11" xfId="16" applyBorder="1" applyAlignment="1">
      <alignment vertical="center"/>
    </xf>
    <xf numFmtId="10" fontId="0" fillId="0" borderId="0" xfId="8" applyNumberFormat="1" applyFont="1" applyFill="1"/>
    <xf numFmtId="167" fontId="11" fillId="0" borderId="11" xfId="14" applyNumberFormat="1" applyFont="1" applyBorder="1"/>
    <xf numFmtId="10" fontId="0" fillId="0" borderId="24" xfId="8" applyNumberFormat="1" applyFont="1" applyFill="1" applyBorder="1"/>
    <xf numFmtId="172" fontId="0" fillId="0" borderId="0" xfId="8" applyNumberFormat="1" applyFont="1" applyFill="1" applyBorder="1"/>
    <xf numFmtId="164" fontId="11" fillId="0" borderId="0" xfId="17" applyFont="1"/>
    <xf numFmtId="164" fontId="11" fillId="0" borderId="0" xfId="17" applyFont="1" applyAlignment="1">
      <alignment horizontal="left" vertical="center"/>
    </xf>
    <xf numFmtId="164" fontId="11" fillId="0" borderId="0" xfId="17" applyFont="1" applyAlignment="1">
      <alignment horizontal="left"/>
    </xf>
    <xf numFmtId="164" fontId="11" fillId="0" borderId="24" xfId="17" applyFont="1" applyFill="1" applyBorder="1"/>
    <xf numFmtId="0" fontId="32" fillId="0" borderId="25" xfId="14" applyBorder="1" applyAlignment="1">
      <alignment horizontal="center"/>
    </xf>
    <xf numFmtId="10" fontId="11" fillId="0" borderId="24" xfId="14" applyNumberFormat="1" applyFont="1" applyBorder="1"/>
    <xf numFmtId="17" fontId="32" fillId="0" borderId="25" xfId="14" applyNumberFormat="1" applyBorder="1" applyAlignment="1">
      <alignment horizontal="center"/>
    </xf>
    <xf numFmtId="164" fontId="34" fillId="0" borderId="24" xfId="17" applyFont="1" applyBorder="1"/>
    <xf numFmtId="164" fontId="34" fillId="0" borderId="0" xfId="17" applyFont="1"/>
    <xf numFmtId="164" fontId="34" fillId="0" borderId="0" xfId="17" applyFont="1" applyAlignment="1">
      <alignment horizontal="left"/>
    </xf>
    <xf numFmtId="164" fontId="34" fillId="0" borderId="24" xfId="17" applyFont="1" applyBorder="1" applyAlignment="1">
      <alignment horizontal="left"/>
    </xf>
    <xf numFmtId="164" fontId="34" fillId="0" borderId="0" xfId="17" applyFont="1" applyBorder="1" applyAlignment="1">
      <alignment horizontal="left" vertical="center"/>
    </xf>
    <xf numFmtId="164" fontId="34" fillId="0" borderId="24" xfId="17" applyFont="1" applyBorder="1" applyAlignment="1">
      <alignment horizontal="left" vertical="center"/>
    </xf>
    <xf numFmtId="164" fontId="34" fillId="0" borderId="0" xfId="17" applyFont="1" applyAlignment="1">
      <alignment horizontal="left" vertical="center"/>
    </xf>
    <xf numFmtId="164" fontId="34" fillId="0" borderId="0" xfId="17" applyFont="1" applyFill="1" applyAlignment="1">
      <alignment vertical="center"/>
    </xf>
    <xf numFmtId="164" fontId="34" fillId="0" borderId="24" xfId="17" applyFont="1" applyFill="1" applyBorder="1" applyAlignment="1">
      <alignment vertical="center"/>
    </xf>
    <xf numFmtId="0" fontId="2" fillId="0" borderId="11" xfId="16" applyFont="1" applyBorder="1" applyAlignment="1">
      <alignment vertical="center"/>
    </xf>
    <xf numFmtId="0" fontId="36" fillId="0" borderId="11" xfId="16" applyFont="1" applyBorder="1" applyAlignment="1">
      <alignment vertical="center"/>
    </xf>
    <xf numFmtId="0" fontId="6" fillId="11" borderId="6" xfId="12" applyFont="1" applyFill="1" applyBorder="1" applyAlignment="1">
      <alignment horizontal="center" vertical="center"/>
    </xf>
    <xf numFmtId="0" fontId="6" fillId="11" borderId="6" xfId="12" applyFont="1" applyFill="1" applyBorder="1" applyAlignment="1">
      <alignment horizontal="center" vertical="center" wrapText="1"/>
    </xf>
    <xf numFmtId="168" fontId="0" fillId="0" borderId="0" xfId="8" applyNumberFormat="1" applyFont="1"/>
    <xf numFmtId="0" fontId="34" fillId="0" borderId="0" xfId="14" applyFont="1"/>
    <xf numFmtId="164" fontId="11" fillId="0" borderId="0" xfId="17" applyFont="1" applyBorder="1" applyAlignment="1">
      <alignment horizontal="left" vertical="center"/>
    </xf>
    <xf numFmtId="0" fontId="32" fillId="0" borderId="24" xfId="14" applyBorder="1"/>
    <xf numFmtId="0" fontId="11" fillId="0" borderId="0" xfId="14" applyFont="1"/>
    <xf numFmtId="164" fontId="32" fillId="0" borderId="0" xfId="17" applyFont="1"/>
    <xf numFmtId="0" fontId="13" fillId="0" borderId="14" xfId="6" applyFont="1" applyBorder="1" applyAlignment="1">
      <alignment horizontal="left"/>
    </xf>
    <xf numFmtId="0" fontId="13" fillId="0" borderId="0" xfId="6" applyFont="1" applyAlignment="1">
      <alignment horizontal="left"/>
    </xf>
    <xf numFmtId="0" fontId="13" fillId="0" borderId="18" xfId="6" applyFont="1" applyBorder="1" applyAlignment="1">
      <alignment horizontal="left"/>
    </xf>
    <xf numFmtId="0" fontId="30" fillId="7" borderId="12" xfId="18" quotePrefix="1" applyFont="1" applyFill="1" applyBorder="1" applyAlignment="1">
      <alignment horizontal="left"/>
    </xf>
    <xf numFmtId="0" fontId="14" fillId="7" borderId="21" xfId="18" applyFont="1" applyFill="1" applyBorder="1" applyAlignment="1">
      <alignment horizontal="center"/>
    </xf>
    <xf numFmtId="169" fontId="14" fillId="7" borderId="21" xfId="18" applyNumberFormat="1" applyFont="1" applyFill="1" applyBorder="1" applyAlignment="1">
      <alignment horizontal="center"/>
    </xf>
    <xf numFmtId="0" fontId="14" fillId="7" borderId="13" xfId="18" applyFont="1" applyFill="1" applyBorder="1"/>
    <xf numFmtId="0" fontId="14" fillId="7" borderId="17" xfId="18" applyFont="1" applyFill="1" applyBorder="1"/>
    <xf numFmtId="0" fontId="14" fillId="7" borderId="14" xfId="18" applyFont="1" applyFill="1" applyBorder="1" applyAlignment="1">
      <alignment horizontal="right"/>
    </xf>
    <xf numFmtId="4" fontId="14" fillId="7" borderId="6" xfId="18" applyNumberFormat="1" applyFont="1" applyFill="1" applyBorder="1" applyAlignment="1">
      <alignment horizontal="center"/>
    </xf>
    <xf numFmtId="165" fontId="14" fillId="7" borderId="6" xfId="7" applyFont="1" applyFill="1" applyBorder="1" applyAlignment="1" applyProtection="1">
      <alignment horizontal="left"/>
    </xf>
    <xf numFmtId="0" fontId="14" fillId="7" borderId="0" xfId="18" applyFont="1" applyFill="1"/>
    <xf numFmtId="0" fontId="14" fillId="7" borderId="18" xfId="18" applyFont="1" applyFill="1" applyBorder="1"/>
    <xf numFmtId="4" fontId="14" fillId="7" borderId="0" xfId="18" applyNumberFormat="1" applyFont="1" applyFill="1"/>
    <xf numFmtId="165" fontId="14" fillId="7" borderId="0" xfId="7" applyFont="1" applyFill="1" applyBorder="1" applyAlignment="1" applyProtection="1">
      <alignment horizontal="center"/>
    </xf>
    <xf numFmtId="0" fontId="22" fillId="7" borderId="0" xfId="18" applyFont="1" applyFill="1"/>
    <xf numFmtId="0" fontId="30" fillId="7" borderId="14" xfId="18" quotePrefix="1" applyFont="1" applyFill="1" applyBorder="1" applyAlignment="1">
      <alignment horizontal="left"/>
    </xf>
    <xf numFmtId="0" fontId="14" fillId="7" borderId="6" xfId="18" applyFont="1" applyFill="1" applyBorder="1" applyAlignment="1">
      <alignment horizontal="center"/>
    </xf>
    <xf numFmtId="0" fontId="14" fillId="7" borderId="14" xfId="18" quotePrefix="1" applyFont="1" applyFill="1" applyBorder="1" applyAlignment="1">
      <alignment horizontal="left"/>
    </xf>
    <xf numFmtId="0" fontId="15" fillId="7" borderId="14" xfId="18" applyFont="1" applyFill="1" applyBorder="1" applyAlignment="1">
      <alignment horizontal="right"/>
    </xf>
    <xf numFmtId="0" fontId="14" fillId="7" borderId="0" xfId="18" applyFont="1" applyFill="1" applyAlignment="1">
      <alignment horizontal="right"/>
    </xf>
    <xf numFmtId="0" fontId="15" fillId="7" borderId="14" xfId="18" applyFont="1" applyFill="1" applyBorder="1" applyAlignment="1">
      <alignment horizontal="left"/>
    </xf>
    <xf numFmtId="0" fontId="14" fillId="2" borderId="12" xfId="18" applyFont="1" applyFill="1" applyBorder="1"/>
    <xf numFmtId="0" fontId="14" fillId="2" borderId="13" xfId="18" applyFont="1" applyFill="1" applyBorder="1"/>
    <xf numFmtId="0" fontId="14" fillId="2" borderId="17" xfId="18" applyFont="1" applyFill="1" applyBorder="1"/>
    <xf numFmtId="0" fontId="15" fillId="2" borderId="14" xfId="18" quotePrefix="1" applyFont="1" applyFill="1" applyBorder="1" applyAlignment="1">
      <alignment horizontal="center"/>
    </xf>
    <xf numFmtId="0" fontId="14" fillId="2" borderId="0" xfId="18" applyFont="1" applyFill="1"/>
    <xf numFmtId="0" fontId="12" fillId="7" borderId="18" xfId="18" applyFont="1" applyFill="1" applyBorder="1"/>
    <xf numFmtId="0" fontId="14" fillId="2" borderId="15" xfId="18" applyFont="1" applyFill="1" applyBorder="1" applyAlignment="1">
      <alignment horizontal="center"/>
    </xf>
    <xf numFmtId="0" fontId="14" fillId="2" borderId="16" xfId="18" applyFont="1" applyFill="1" applyBorder="1"/>
    <xf numFmtId="0" fontId="14" fillId="2" borderId="19" xfId="18" applyFont="1" applyFill="1" applyBorder="1"/>
    <xf numFmtId="165" fontId="15" fillId="0" borderId="6" xfId="6" applyNumberFormat="1" applyFont="1" applyBorder="1" applyAlignment="1">
      <alignment horizontal="center"/>
    </xf>
    <xf numFmtId="165" fontId="14" fillId="0" borderId="6" xfId="6" applyNumberFormat="1" applyFont="1" applyBorder="1"/>
    <xf numFmtId="0" fontId="5" fillId="0" borderId="0" xfId="12" applyFont="1" applyAlignment="1">
      <alignment horizontal="center"/>
    </xf>
    <xf numFmtId="0" fontId="6" fillId="0" borderId="6" xfId="12" applyFont="1" applyBorder="1" applyAlignment="1">
      <alignment horizontal="center" vertical="center" wrapText="1"/>
    </xf>
    <xf numFmtId="0" fontId="5" fillId="0" borderId="6" xfId="12" applyFont="1" applyBorder="1" applyAlignment="1">
      <alignment horizontal="justify" vertical="center" wrapText="1"/>
    </xf>
    <xf numFmtId="0" fontId="40" fillId="0" borderId="0" xfId="12" applyFont="1" applyAlignment="1">
      <alignment horizontal="center" vertical="center"/>
    </xf>
    <xf numFmtId="0" fontId="40" fillId="0" borderId="0" xfId="12" applyFont="1"/>
    <xf numFmtId="0" fontId="34" fillId="12" borderId="11" xfId="14" applyFont="1" applyFill="1" applyBorder="1"/>
    <xf numFmtId="164" fontId="34" fillId="12" borderId="0" xfId="17" applyFont="1" applyFill="1"/>
    <xf numFmtId="0" fontId="34" fillId="12" borderId="11" xfId="16" applyFont="1" applyFill="1" applyBorder="1" applyAlignment="1">
      <alignment vertical="center"/>
    </xf>
    <xf numFmtId="164" fontId="34" fillId="12" borderId="0" xfId="17" applyFont="1" applyFill="1" applyAlignment="1">
      <alignment horizontal="left" vertical="center"/>
    </xf>
    <xf numFmtId="0" fontId="14" fillId="10" borderId="14" xfId="6" applyFont="1" applyFill="1" applyBorder="1"/>
    <xf numFmtId="172" fontId="0" fillId="0" borderId="0" xfId="0" applyNumberFormat="1"/>
    <xf numFmtId="44" fontId="6" fillId="0" borderId="27" xfId="12" applyNumberFormat="1" applyFont="1" applyBorder="1"/>
    <xf numFmtId="0" fontId="6" fillId="0" borderId="6" xfId="12" applyFont="1" applyBorder="1" applyAlignment="1">
      <alignment horizontal="center" vertical="center"/>
    </xf>
    <xf numFmtId="44" fontId="7" fillId="0" borderId="27" xfId="12" applyNumberFormat="1" applyFont="1" applyBorder="1"/>
    <xf numFmtId="0" fontId="6" fillId="0" borderId="9" xfId="12" applyFont="1" applyBorder="1" applyAlignment="1">
      <alignment horizontal="center" vertical="center" wrapText="1"/>
    </xf>
    <xf numFmtId="0" fontId="5" fillId="0" borderId="9" xfId="12" applyFont="1" applyBorder="1" applyAlignment="1">
      <alignment horizontal="justify" vertical="center" wrapText="1"/>
    </xf>
    <xf numFmtId="44" fontId="6" fillId="0" borderId="9" xfId="12" applyNumberFormat="1" applyFont="1" applyBorder="1" applyAlignment="1">
      <alignment horizontal="center" vertical="center" wrapText="1"/>
    </xf>
    <xf numFmtId="44" fontId="7" fillId="0" borderId="30" xfId="12" applyNumberFormat="1" applyFont="1" applyBorder="1" applyAlignment="1">
      <alignment vertical="center"/>
    </xf>
    <xf numFmtId="0" fontId="7" fillId="0" borderId="29" xfId="12" applyFont="1" applyBorder="1" applyAlignment="1">
      <alignment horizontal="center" vertical="center"/>
    </xf>
    <xf numFmtId="0" fontId="7" fillId="0" borderId="28" xfId="12" applyFont="1" applyBorder="1" applyAlignment="1">
      <alignment horizontal="center" vertical="center"/>
    </xf>
    <xf numFmtId="0" fontId="6" fillId="0" borderId="4" xfId="12" applyFont="1" applyBorder="1" applyAlignment="1">
      <alignment horizontal="center"/>
    </xf>
    <xf numFmtId="0" fontId="6" fillId="0" borderId="26" xfId="12" applyFont="1" applyBorder="1" applyAlignment="1">
      <alignment horizontal="center"/>
    </xf>
    <xf numFmtId="0" fontId="7" fillId="0" borderId="27" xfId="12" applyFont="1" applyBorder="1" applyAlignment="1">
      <alignment horizontal="center"/>
    </xf>
    <xf numFmtId="0" fontId="6" fillId="0" borderId="27" xfId="12" applyFont="1" applyBorder="1" applyAlignment="1">
      <alignment horizontal="center"/>
    </xf>
    <xf numFmtId="0" fontId="6" fillId="0" borderId="28" xfId="12" applyFont="1" applyBorder="1" applyAlignment="1">
      <alignment horizontal="center"/>
    </xf>
    <xf numFmtId="0" fontId="6" fillId="0" borderId="0" xfId="12" applyFont="1" applyAlignment="1">
      <alignment horizontal="center"/>
    </xf>
    <xf numFmtId="0" fontId="7" fillId="0" borderId="6" xfId="12" applyFont="1" applyBorder="1" applyAlignment="1">
      <alignment horizontal="center"/>
    </xf>
    <xf numFmtId="0" fontId="7" fillId="0" borderId="6" xfId="12" applyFont="1" applyBorder="1" applyAlignment="1">
      <alignment horizontal="left"/>
    </xf>
    <xf numFmtId="0" fontId="6" fillId="0" borderId="6" xfId="12" applyFont="1" applyBorder="1" applyAlignment="1">
      <alignment horizontal="left" vertical="center" wrapText="1"/>
    </xf>
    <xf numFmtId="0" fontId="6" fillId="0" borderId="7" xfId="12" applyFont="1" applyBorder="1" applyAlignment="1">
      <alignment horizontal="center" vertical="center"/>
    </xf>
    <xf numFmtId="0" fontId="6" fillId="0" borderId="7" xfId="12" applyFont="1" applyBorder="1" applyAlignment="1">
      <alignment horizontal="center"/>
    </xf>
    <xf numFmtId="0" fontId="33" fillId="5" borderId="0" xfId="14" applyFont="1" applyFill="1" applyAlignment="1">
      <alignment horizontal="center" vertical="center"/>
    </xf>
    <xf numFmtId="0" fontId="25" fillId="6" borderId="6" xfId="6" applyFont="1" applyFill="1" applyBorder="1" applyAlignment="1">
      <alignment horizontal="center"/>
    </xf>
    <xf numFmtId="0" fontId="13" fillId="6" borderId="6" xfId="6" applyFont="1" applyFill="1" applyBorder="1" applyAlignment="1">
      <alignment horizontal="center"/>
    </xf>
    <xf numFmtId="0" fontId="13" fillId="6" borderId="14" xfId="6" applyFont="1" applyFill="1" applyBorder="1" applyAlignment="1">
      <alignment horizontal="center"/>
    </xf>
    <xf numFmtId="0" fontId="13" fillId="6" borderId="0" xfId="6" applyFont="1" applyFill="1" applyAlignment="1">
      <alignment horizontal="center"/>
    </xf>
    <xf numFmtId="0" fontId="13" fillId="6" borderId="18" xfId="6" applyFont="1" applyFill="1" applyBorder="1" applyAlignment="1">
      <alignment horizontal="center"/>
    </xf>
    <xf numFmtId="0" fontId="15" fillId="0" borderId="7" xfId="6" applyFont="1" applyBorder="1" applyAlignment="1">
      <alignment horizontal="right" vertical="top"/>
    </xf>
    <xf numFmtId="0" fontId="15" fillId="0" borderId="8" xfId="6" applyFont="1" applyBorder="1" applyAlignment="1">
      <alignment horizontal="right" vertical="top"/>
    </xf>
    <xf numFmtId="0" fontId="25" fillId="6" borderId="4" xfId="6" applyFont="1" applyFill="1" applyBorder="1" applyAlignment="1">
      <alignment horizontal="center"/>
    </xf>
    <xf numFmtId="0" fontId="25" fillId="6" borderId="5" xfId="6" applyFont="1" applyFill="1" applyBorder="1" applyAlignment="1">
      <alignment horizontal="center"/>
    </xf>
    <xf numFmtId="0" fontId="17" fillId="7" borderId="14" xfId="6" quotePrefix="1" applyFont="1" applyFill="1" applyBorder="1" applyAlignment="1">
      <alignment horizontal="left"/>
    </xf>
    <xf numFmtId="0" fontId="17" fillId="7" borderId="0" xfId="6" applyFont="1" applyFill="1" applyAlignment="1">
      <alignment horizontal="left"/>
    </xf>
    <xf numFmtId="0" fontId="17" fillId="7" borderId="10" xfId="6" applyFont="1" applyFill="1" applyBorder="1" applyAlignment="1">
      <alignment horizontal="left"/>
    </xf>
    <xf numFmtId="0" fontId="28" fillId="5" borderId="12" xfId="6" applyFont="1" applyFill="1" applyBorder="1" applyAlignment="1">
      <alignment horizontal="left" vertical="center" wrapText="1"/>
    </xf>
    <xf numFmtId="0" fontId="28" fillId="5" borderId="13" xfId="6" applyFont="1" applyFill="1" applyBorder="1" applyAlignment="1">
      <alignment horizontal="left" vertical="center"/>
    </xf>
    <xf numFmtId="0" fontId="28" fillId="5" borderId="17" xfId="6" applyFont="1" applyFill="1" applyBorder="1" applyAlignment="1">
      <alignment horizontal="left" vertical="center"/>
    </xf>
    <xf numFmtId="0" fontId="28" fillId="5" borderId="14" xfId="6" applyFont="1" applyFill="1" applyBorder="1" applyAlignment="1">
      <alignment horizontal="left" vertical="center"/>
    </xf>
    <xf numFmtId="0" fontId="28" fillId="5" borderId="0" xfId="6" applyFont="1" applyFill="1" applyAlignment="1">
      <alignment horizontal="left" vertical="center"/>
    </xf>
    <xf numFmtId="0" fontId="28" fillId="5" borderId="18" xfId="6" applyFont="1" applyFill="1" applyBorder="1" applyAlignment="1">
      <alignment horizontal="left" vertical="center"/>
    </xf>
    <xf numFmtId="0" fontId="13" fillId="6" borderId="14" xfId="6" applyFont="1" applyFill="1" applyBorder="1" applyAlignment="1">
      <alignment horizontal="left" vertical="center" wrapText="1"/>
    </xf>
    <xf numFmtId="0" fontId="13" fillId="6" borderId="0" xfId="6" applyFont="1" applyFill="1" applyAlignment="1">
      <alignment horizontal="left" vertical="center" wrapText="1"/>
    </xf>
    <xf numFmtId="0" fontId="13" fillId="6" borderId="18" xfId="6" applyFont="1" applyFill="1" applyBorder="1" applyAlignment="1">
      <alignment horizontal="left" vertical="center" wrapText="1"/>
    </xf>
    <xf numFmtId="0" fontId="13" fillId="6" borderId="14" xfId="6" applyFont="1" applyFill="1" applyBorder="1" applyAlignment="1">
      <alignment horizontal="left"/>
    </xf>
    <xf numFmtId="0" fontId="13" fillId="6" borderId="0" xfId="6" applyFont="1" applyFill="1" applyAlignment="1">
      <alignment horizontal="left"/>
    </xf>
    <xf numFmtId="0" fontId="13" fillId="6" borderId="18" xfId="6" applyFont="1" applyFill="1" applyBorder="1" applyAlignment="1">
      <alignment horizontal="left"/>
    </xf>
    <xf numFmtId="0" fontId="15" fillId="10" borderId="15" xfId="0" applyFont="1" applyFill="1" applyBorder="1" applyAlignment="1">
      <alignment horizontal="center"/>
    </xf>
    <xf numFmtId="0" fontId="15" fillId="10" borderId="16" xfId="0" applyFont="1" applyFill="1" applyBorder="1" applyAlignment="1">
      <alignment horizontal="center"/>
    </xf>
    <xf numFmtId="0" fontId="15" fillId="10" borderId="19" xfId="0" applyFont="1" applyFill="1" applyBorder="1" applyAlignment="1">
      <alignment horizontal="center"/>
    </xf>
    <xf numFmtId="0" fontId="15" fillId="9" borderId="14" xfId="6" applyFont="1" applyFill="1" applyBorder="1" applyAlignment="1">
      <alignment horizontal="center"/>
    </xf>
    <xf numFmtId="0" fontId="15" fillId="9" borderId="0" xfId="6" applyFont="1" applyFill="1" applyAlignment="1">
      <alignment horizontal="center"/>
    </xf>
    <xf numFmtId="0" fontId="15" fillId="9" borderId="18" xfId="6" applyFont="1" applyFill="1" applyBorder="1" applyAlignment="1">
      <alignment horizontal="center"/>
    </xf>
    <xf numFmtId="164" fontId="6" fillId="0" borderId="0" xfId="17" applyFont="1" applyAlignment="1">
      <alignment horizontal="center"/>
    </xf>
  </cellXfs>
  <cellStyles count="22">
    <cellStyle name="Moeda" xfId="17" builtinId="4"/>
    <cellStyle name="Moeda 2" xfId="10" xr:uid="{F2FA85ED-0147-4025-9C14-AA11D9C3C4A1}"/>
    <cellStyle name="Moeda 3" xfId="21" xr:uid="{72BB9916-CEE1-42F6-B87E-445EF072DB61}"/>
    <cellStyle name="Normal" xfId="0" builtinId="0"/>
    <cellStyle name="Normal 2" xfId="3" xr:uid="{00000000-0005-0000-0000-00000F000000}"/>
    <cellStyle name="Normal 2 2" xfId="4" xr:uid="{00000000-0005-0000-0000-000034000000}"/>
    <cellStyle name="Normal 2 3" xfId="16" xr:uid="{16EE0B9E-8F31-40B3-AB56-55A7F5EFEAA5}"/>
    <cellStyle name="Normal 3" xfId="6" xr:uid="{C713598D-BC9C-4DFC-A33A-65C5B86438A5}"/>
    <cellStyle name="Normal 3 2" xfId="9" xr:uid="{3CA61B13-F92F-4EBC-86FB-D92BA0C8FC70}"/>
    <cellStyle name="Normal 4" xfId="12" xr:uid="{9A16A54A-310F-4E6D-ADED-ECC2115B7219}"/>
    <cellStyle name="Normal 5" xfId="14" xr:uid="{4EC1ABD8-891E-4C90-A509-9058BD89AD2C}"/>
    <cellStyle name="Normal 5 2" xfId="20" xr:uid="{8D2A3ADC-AA15-4E24-8E7C-53980DDA53FC}"/>
    <cellStyle name="Normal 6" xfId="18" xr:uid="{CBC5C910-7A1E-4593-8530-5E151B5CF272}"/>
    <cellStyle name="Porcentagem" xfId="1" builtinId="5"/>
    <cellStyle name="Porcentagem 2" xfId="8" xr:uid="{9D271363-26F2-4092-AA87-042C057DE892}"/>
    <cellStyle name="Porcentagem 2 3" xfId="2" xr:uid="{00000000-0005-0000-0000-000007000000}"/>
    <cellStyle name="Porcentagem 3" xfId="11" xr:uid="{19D2ADE7-8495-472C-B9C3-A47F301C4837}"/>
    <cellStyle name="Porcentagem 4" xfId="13" xr:uid="{57FD1AA5-65D4-463B-932E-19F2813E7C0E}"/>
    <cellStyle name="Porcentagem 5" xfId="19" xr:uid="{D3496115-5743-41CA-B3B8-258633E44AC8}"/>
    <cellStyle name="Vírgula 2" xfId="5" xr:uid="{00000000-0005-0000-0000-000035000000}"/>
    <cellStyle name="Vírgula 2 2" xfId="15" xr:uid="{5A07BDEE-BF5F-41B2-9FD0-B7C7D27D7B92}"/>
    <cellStyle name="Vírgula 3" xfId="7" xr:uid="{23CC0610-C5AF-4AD8-B379-6A0D0F0BAF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7C95-46EF-84D4-510C8CA09D88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7C95-46EF-84D4-510C8CA09D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18CC-45CB-9D93-9DF34F05D747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18CC-45CB-9D93-9DF34F05D7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A2B9-4D2D-A6BF-3602941FB261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A2B9-4D2D-A6BF-3602941FB2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26A7-47B3-8682-DEE81DAB6D5E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26A7-47B3-8682-DEE81DAB6D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6365-4A04-8D00-93EF87036AF1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6365-4A04-8D00-93EF87036A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DFF2-46E2-8B77-7ACA71AEB64D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DFF2-46E2-8B77-7ACA71AEB6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8BE9-49F1-AB8F-72935E7790CB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8BE9-49F1-AB8F-72935E779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EE2-4FEC-AC7C-DCC25403966A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4EE2-4FEC-AC7C-DCC2540396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C73F-479D-BC62-21DF774FF05D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C73F-479D-BC62-21DF774FF0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8689-4240-91F2-B887849C1D2A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8689-4240-91F2-B887849C1D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9E2-4A6D-97D3-10A1ED7E2FB1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99E2-4A6D-97D3-10A1ED7E2F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B10E-401E-AC93-62C4DEE11A7D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B10E-401E-AC93-62C4DEE11A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FE7-4CE2-AB78-6F43E1A37739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4FE7-4CE2-AB78-6F43E1A377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62E6-4E3D-A166-C96C1F36A27A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62E6-4E3D-A166-C96C1F36A2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275D-4BDD-A810-DC2E9422EBBE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275D-4BDD-A810-DC2E9422EB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CFCB-4FB0-BA6F-B0A48C99938A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pt-BR" sz="375" b="0" i="0" u="none" strike="noStrike" kern="1200" baseline="0">
                    <a:solidFill>
                      <a:srgbClr val="000000"/>
                    </a:solidFill>
                    <a:latin typeface="Arial" panose="020B0604020202020204"/>
                    <a:ea typeface="Arial" panose="020B0604020202020204"/>
                    <a:cs typeface="Arial" panose="020B0604020202020204"/>
                  </a:defRPr>
                </a:pPr>
                <a:endParaRPr lang="pt-B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CFCB-4FB0-BA6F-B0A48C9993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 rot="0" spcFirstLastPara="0" vertOverflow="ellipsis" vert="horz" wrap="square" anchor="ctr" anchorCtr="1"/>
        <a:lstStyle/>
        <a:p>
          <a:pPr>
            <a:defRPr lang="pt-BR" sz="165" b="0" i="0" u="none" strike="noStrike" kern="1200" baseline="0">
              <a:solidFill>
                <a:srgbClr val="000000"/>
              </a:solidFill>
              <a:latin typeface="Arial" panose="020B0604020202020204"/>
              <a:ea typeface="Arial" panose="020B0604020202020204"/>
              <a:cs typeface="Arial" panose="020B0604020202020204"/>
            </a:defRPr>
          </a:pPr>
          <a:endParaRPr lang="pt-BR"/>
        </a:p>
      </c:txPr>
    </c:legend>
    <c:plotVisOnly val="1"/>
    <c:dispBlanksAs val="zero"/>
    <c:showDLblsOverMax val="0"/>
  </c:chart>
  <c:spPr>
    <a:solidFill>
      <a:srgbClr val="FFFFFF"/>
    </a:solidFill>
    <a:ln w="3175" cap="flat" cmpd="sng" algn="ctr">
      <a:solidFill>
        <a:srgbClr val="000000"/>
      </a:solidFill>
      <a:prstDash val="solid"/>
      <a:round/>
    </a:ln>
  </c:spPr>
  <c:txPr>
    <a:bodyPr/>
    <a:lstStyle/>
    <a:p>
      <a:pPr>
        <a:defRPr lang="pt-BR" sz="200" b="0" i="0" u="none" strike="noStrike" baseline="0">
          <a:solidFill>
            <a:srgbClr val="000000"/>
          </a:solidFill>
          <a:latin typeface="Arial" panose="020B0604020202020204"/>
          <a:ea typeface="Arial" panose="020B0604020202020204"/>
          <a:cs typeface="Arial" panose="020B0604020202020204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117</xdr:row>
      <xdr:rowOff>0</xdr:rowOff>
    </xdr:from>
    <xdr:to>
      <xdr:col>6</xdr:col>
      <xdr:colOff>0</xdr:colOff>
      <xdr:row>124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1635E7-3AAA-4EAD-ADBB-4BB6F2DE50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117</xdr:row>
      <xdr:rowOff>0</xdr:rowOff>
    </xdr:from>
    <xdr:to>
      <xdr:col>6</xdr:col>
      <xdr:colOff>0</xdr:colOff>
      <xdr:row>124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3E885E0-DD32-40F0-A949-2EEEE65B17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76200</xdr:colOff>
      <xdr:row>130</xdr:row>
      <xdr:rowOff>9525</xdr:rowOff>
    </xdr:from>
    <xdr:to>
      <xdr:col>3</xdr:col>
      <xdr:colOff>357529</xdr:colOff>
      <xdr:row>133</xdr:row>
      <xdr:rowOff>74517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5FC1ECC-845B-4120-92A1-09BBEAF5B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" y="19002375"/>
          <a:ext cx="6139204" cy="4936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116</xdr:row>
      <xdr:rowOff>0</xdr:rowOff>
    </xdr:from>
    <xdr:to>
      <xdr:col>6</xdr:col>
      <xdr:colOff>0</xdr:colOff>
      <xdr:row>123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368570E-5609-4210-A954-F6C11A7B7D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116</xdr:row>
      <xdr:rowOff>0</xdr:rowOff>
    </xdr:from>
    <xdr:to>
      <xdr:col>6</xdr:col>
      <xdr:colOff>0</xdr:colOff>
      <xdr:row>123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41AB0FE-C7CE-4C33-874D-0B2608FFEC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76200</xdr:colOff>
      <xdr:row>129</xdr:row>
      <xdr:rowOff>9525</xdr:rowOff>
    </xdr:from>
    <xdr:to>
      <xdr:col>3</xdr:col>
      <xdr:colOff>357529</xdr:colOff>
      <xdr:row>132</xdr:row>
      <xdr:rowOff>74517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57586A5-448E-454D-BD62-DB5A5D837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" y="19411950"/>
          <a:ext cx="6139204" cy="4936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118</xdr:row>
      <xdr:rowOff>0</xdr:rowOff>
    </xdr:from>
    <xdr:to>
      <xdr:col>6</xdr:col>
      <xdr:colOff>0</xdr:colOff>
      <xdr:row>125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0B3EE4-D672-4DFC-B9CC-C9F22F74CD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118</xdr:row>
      <xdr:rowOff>0</xdr:rowOff>
    </xdr:from>
    <xdr:to>
      <xdr:col>6</xdr:col>
      <xdr:colOff>0</xdr:colOff>
      <xdr:row>125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527404A-623A-4B4F-8334-C4761E2C4C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76200</xdr:colOff>
      <xdr:row>131</xdr:row>
      <xdr:rowOff>9525</xdr:rowOff>
    </xdr:from>
    <xdr:to>
      <xdr:col>3</xdr:col>
      <xdr:colOff>357529</xdr:colOff>
      <xdr:row>134</xdr:row>
      <xdr:rowOff>74517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F43036F-E3B8-419E-8CDA-29BFFE8F9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" y="19928205"/>
          <a:ext cx="6301129" cy="49933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116</xdr:row>
      <xdr:rowOff>0</xdr:rowOff>
    </xdr:from>
    <xdr:to>
      <xdr:col>6</xdr:col>
      <xdr:colOff>0</xdr:colOff>
      <xdr:row>123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147F92-1853-4C82-A70E-45713AB3EE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116</xdr:row>
      <xdr:rowOff>0</xdr:rowOff>
    </xdr:from>
    <xdr:to>
      <xdr:col>6</xdr:col>
      <xdr:colOff>0</xdr:colOff>
      <xdr:row>123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D32814C-CA1C-494C-A025-E6FCF0CF27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76200</xdr:colOff>
      <xdr:row>129</xdr:row>
      <xdr:rowOff>9525</xdr:rowOff>
    </xdr:from>
    <xdr:to>
      <xdr:col>3</xdr:col>
      <xdr:colOff>357529</xdr:colOff>
      <xdr:row>132</xdr:row>
      <xdr:rowOff>74517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F3BF52C-5C04-4284-B956-ECF3EBD64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" y="19905345"/>
          <a:ext cx="6301129" cy="49933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116</xdr:row>
      <xdr:rowOff>0</xdr:rowOff>
    </xdr:from>
    <xdr:to>
      <xdr:col>6</xdr:col>
      <xdr:colOff>0</xdr:colOff>
      <xdr:row>123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CCB4A73-1C96-46DD-8602-164008A303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116</xdr:row>
      <xdr:rowOff>0</xdr:rowOff>
    </xdr:from>
    <xdr:to>
      <xdr:col>6</xdr:col>
      <xdr:colOff>0</xdr:colOff>
      <xdr:row>123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A840199-B7F1-417A-93D4-E88B51217E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76200</xdr:colOff>
      <xdr:row>129</xdr:row>
      <xdr:rowOff>9525</xdr:rowOff>
    </xdr:from>
    <xdr:to>
      <xdr:col>3</xdr:col>
      <xdr:colOff>357529</xdr:colOff>
      <xdr:row>132</xdr:row>
      <xdr:rowOff>74517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DBD11D8-FF4C-4D25-B379-594860AFE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" y="20332065"/>
          <a:ext cx="6301129" cy="49933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121</xdr:row>
      <xdr:rowOff>9525</xdr:rowOff>
    </xdr:from>
    <xdr:to>
      <xdr:col>3</xdr:col>
      <xdr:colOff>319429</xdr:colOff>
      <xdr:row>123</xdr:row>
      <xdr:rowOff>143097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0DED419-FF83-44E7-83BF-D5FA9BC77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22938105"/>
          <a:ext cx="6301129" cy="49933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116</xdr:row>
      <xdr:rowOff>0</xdr:rowOff>
    </xdr:from>
    <xdr:to>
      <xdr:col>6</xdr:col>
      <xdr:colOff>0</xdr:colOff>
      <xdr:row>123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BBF34C9-C3B2-4B46-945B-8954485578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116</xdr:row>
      <xdr:rowOff>0</xdr:rowOff>
    </xdr:from>
    <xdr:to>
      <xdr:col>6</xdr:col>
      <xdr:colOff>0</xdr:colOff>
      <xdr:row>123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E46DC45-8A54-4D60-8D67-59243E6CBD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76200</xdr:colOff>
      <xdr:row>129</xdr:row>
      <xdr:rowOff>9525</xdr:rowOff>
    </xdr:from>
    <xdr:to>
      <xdr:col>3</xdr:col>
      <xdr:colOff>357529</xdr:colOff>
      <xdr:row>132</xdr:row>
      <xdr:rowOff>74517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F16D854-F302-4870-929F-0B1853B7F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" y="19501485"/>
          <a:ext cx="6301129" cy="49933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116</xdr:row>
      <xdr:rowOff>0</xdr:rowOff>
    </xdr:from>
    <xdr:to>
      <xdr:col>6</xdr:col>
      <xdr:colOff>0</xdr:colOff>
      <xdr:row>123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8AA79F0-FCD3-494E-B76E-F168F31D2B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116</xdr:row>
      <xdr:rowOff>0</xdr:rowOff>
    </xdr:from>
    <xdr:to>
      <xdr:col>6</xdr:col>
      <xdr:colOff>0</xdr:colOff>
      <xdr:row>123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4C06253-B8C6-432E-8980-ADB7E0DBB2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76200</xdr:colOff>
      <xdr:row>129</xdr:row>
      <xdr:rowOff>9525</xdr:rowOff>
    </xdr:from>
    <xdr:to>
      <xdr:col>3</xdr:col>
      <xdr:colOff>357529</xdr:colOff>
      <xdr:row>132</xdr:row>
      <xdr:rowOff>74517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032DA0C-5552-4263-ADE4-475805FEC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" y="19905345"/>
          <a:ext cx="6301129" cy="49933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116</xdr:row>
      <xdr:rowOff>0</xdr:rowOff>
    </xdr:from>
    <xdr:to>
      <xdr:col>6</xdr:col>
      <xdr:colOff>0</xdr:colOff>
      <xdr:row>123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7FD79E8-AB7D-4C75-BD4A-28A829484B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116</xdr:row>
      <xdr:rowOff>0</xdr:rowOff>
    </xdr:from>
    <xdr:to>
      <xdr:col>6</xdr:col>
      <xdr:colOff>0</xdr:colOff>
      <xdr:row>123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0933334-F63A-4233-8A56-104A911E53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76200</xdr:colOff>
      <xdr:row>129</xdr:row>
      <xdr:rowOff>9525</xdr:rowOff>
    </xdr:from>
    <xdr:to>
      <xdr:col>3</xdr:col>
      <xdr:colOff>357529</xdr:colOff>
      <xdr:row>132</xdr:row>
      <xdr:rowOff>74517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B96F084-3B85-4CFB-8503-C940AA5A5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" y="20332065"/>
          <a:ext cx="6301129" cy="49933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&#193;rea%20de%20Trabalho/PROJETOS%202023/LIMPEZA%20URBANA/LIMPEZA%20URBANA_GARANHUNS/Composi&#231;&#227;o%20de%20pre&#231;o%20corre&#231;&#227;o%2002.xlsm" TargetMode="External"/><Relationship Id="rId1" Type="http://schemas.openxmlformats.org/officeDocument/2006/relationships/externalLinkPath" Target="/&#193;rea%20de%20Trabalho/PROJETOS%202023/LIMPEZA%20URBANA/LIMPEZA%20URBANA_GARANHUNS/Composi&#231;&#227;o%20de%20pre&#231;o%20corre&#231;&#227;o%20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&#225;bio\Desktop\COMP.ARC\COMPOSI&#199;&#195;O\M%20R%20TRAT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enu-1"/>
      <sheetName val="Menu-2"/>
      <sheetName val="PV-Sintese"/>
      <sheetName val="D.R.E"/>
      <sheetName val="SINTESE DOS CUSTOS"/>
      <sheetName val="E1"/>
      <sheetName val="AB"/>
      <sheetName val="AC"/>
      <sheetName val="AD"/>
      <sheetName val="E2-N"/>
      <sheetName val="E2-D"/>
      <sheetName val="E2-R"/>
      <sheetName val="E3"/>
      <sheetName val="AG"/>
      <sheetName val="AH"/>
      <sheetName val="AI"/>
      <sheetName val="AJ"/>
      <sheetName val="AK"/>
      <sheetName val="AM"/>
      <sheetName val="E4"/>
      <sheetName val="1O"/>
      <sheetName val="AP"/>
      <sheetName val="AR"/>
      <sheetName val="AT-POLIG"/>
      <sheetName val="AT"/>
      <sheetName val="AU"/>
      <sheetName val="AV"/>
      <sheetName val="AX"/>
      <sheetName val="PV-Parametros"/>
      <sheetName val="PV-Margens"/>
      <sheetName val="ORÇ-Síntese por Classificação"/>
      <sheetName val="BA"/>
      <sheetName val="PV-Solução"/>
      <sheetName val="BB"/>
      <sheetName val="Parametros-Anexos"/>
      <sheetName val="ORÇ-Sínt-Grupo"/>
      <sheetName val="ORÇ-Sínt-Anexos+RH+GP"/>
      <sheetName val="ORÇ-Sínt-anexos"/>
      <sheetName val="ORÇ-Unidade"/>
      <sheetName val="Preços-Itens"/>
      <sheetName val="E5"/>
      <sheetName val="E6"/>
      <sheetName val="E7"/>
      <sheetName val="E8"/>
      <sheetName val="E10"/>
      <sheetName val="E11"/>
      <sheetName val="E12"/>
      <sheetName val="RH"/>
      <sheetName val="GP"/>
      <sheetName val="A1"/>
      <sheetName val="A2"/>
      <sheetName val="Orçamento Basico"/>
      <sheetName val="Cronograma Fisico Financeir"/>
      <sheetName val="BDI"/>
      <sheetName val="Curva ABC"/>
      <sheetName val="D2"/>
      <sheetName val="A3"/>
      <sheetName val="D3"/>
      <sheetName val="A4"/>
      <sheetName val="A51"/>
      <sheetName val="A5"/>
      <sheetName val="D4"/>
      <sheetName val="D5"/>
      <sheetName val="D6"/>
      <sheetName val="A61"/>
      <sheetName val="A6"/>
      <sheetName val="A71"/>
      <sheetName val="A7"/>
      <sheetName val="D7"/>
      <sheetName val="D8"/>
      <sheetName val="A18"/>
      <sheetName val="A81"/>
      <sheetName val="A8"/>
      <sheetName val="A91"/>
      <sheetName val="A9"/>
      <sheetName val="D9"/>
      <sheetName val="D10."/>
      <sheetName val="11-"/>
      <sheetName val="D12-"/>
      <sheetName val="D13-"/>
      <sheetName val="D14-"/>
      <sheetName val="D15-"/>
      <sheetName val="A101"/>
      <sheetName val="D10"/>
      <sheetName val="D11"/>
      <sheetName val="D12"/>
      <sheetName val="D13"/>
      <sheetName val="A20 - PODA"/>
      <sheetName val="A32 - PAISAGISMO"/>
      <sheetName val="A35"/>
      <sheetName val="A36 - VOLUMOSOS"/>
      <sheetName val="A37"/>
      <sheetName val="A014"/>
      <sheetName val="D14"/>
      <sheetName val="D15"/>
      <sheetName val="A16"/>
      <sheetName val="D16"/>
      <sheetName val="RAT-RH"/>
      <sheetName val="RAT-GP"/>
      <sheetName val="CT-A"/>
      <sheetName val="Plan1"/>
    </sheetNames>
    <sheetDataSet>
      <sheetData sheetId="0">
        <row r="5">
          <cell r="F5" t="str">
            <v>OURICURI - PE</v>
          </cell>
        </row>
        <row r="7">
          <cell r="F7" t="str">
            <v>PREFEITURA MUNICIPAL DE OURICURI - PE</v>
          </cell>
        </row>
        <row r="9">
          <cell r="F9" t="str">
            <v>SERVIÇO DE COLETA E TRANSPORTE DE RESÍDUOS SÓLIDOS</v>
          </cell>
        </row>
        <row r="11">
          <cell r="F11">
            <v>44299</v>
          </cell>
          <cell r="I11">
            <v>12</v>
          </cell>
          <cell r="K11">
            <v>60</v>
          </cell>
          <cell r="M11">
            <v>1</v>
          </cell>
        </row>
        <row r="13">
          <cell r="F13">
            <v>44299</v>
          </cell>
          <cell r="I13">
            <v>1</v>
          </cell>
          <cell r="K13">
            <v>1</v>
          </cell>
          <cell r="M13">
            <v>1</v>
          </cell>
        </row>
      </sheetData>
      <sheetData sheetId="1" refreshError="1"/>
      <sheetData sheetId="2" refreshError="1"/>
      <sheetData sheetId="3">
        <row r="16">
          <cell r="E16">
            <v>1.6500000000000001E-2</v>
          </cell>
        </row>
        <row r="17">
          <cell r="E17">
            <v>0.03</v>
          </cell>
        </row>
        <row r="20">
          <cell r="F20" t="e">
            <v>#VALUE!</v>
          </cell>
        </row>
        <row r="21">
          <cell r="F21" t="e">
            <v>#VALUE!</v>
          </cell>
        </row>
        <row r="22">
          <cell r="F22" t="e">
            <v>#VALUE!</v>
          </cell>
          <cell r="H22">
            <v>0.03</v>
          </cell>
        </row>
        <row r="23">
          <cell r="F23">
            <v>0</v>
          </cell>
        </row>
        <row r="25">
          <cell r="E25">
            <v>0.25</v>
          </cell>
        </row>
        <row r="26">
          <cell r="E26">
            <v>0.09</v>
          </cell>
        </row>
        <row r="27">
          <cell r="H27">
            <v>0.17</v>
          </cell>
        </row>
        <row r="35">
          <cell r="E35" t="e">
            <v>#VALUE!</v>
          </cell>
          <cell r="G35" t="e">
            <v>#VALUE!</v>
          </cell>
        </row>
        <row r="36">
          <cell r="G36" t="e">
            <v>#VALUE!</v>
          </cell>
        </row>
      </sheetData>
      <sheetData sheetId="4" refreshError="1"/>
      <sheetData sheetId="5" refreshError="1"/>
      <sheetData sheetId="6" refreshError="1"/>
      <sheetData sheetId="7">
        <row r="38">
          <cell r="F38">
            <v>19302.100000000002</v>
          </cell>
        </row>
      </sheetData>
      <sheetData sheetId="8" refreshError="1"/>
      <sheetData sheetId="9" refreshError="1"/>
      <sheetData sheetId="10">
        <row r="37">
          <cell r="F37">
            <v>96.668318000000014</v>
          </cell>
        </row>
        <row r="38">
          <cell r="F38">
            <v>0</v>
          </cell>
        </row>
        <row r="39">
          <cell r="F39">
            <v>20168.877867520001</v>
          </cell>
        </row>
      </sheetData>
      <sheetData sheetId="11" refreshError="1"/>
      <sheetData sheetId="12">
        <row r="36">
          <cell r="F36">
            <v>149.00953958388158</v>
          </cell>
        </row>
        <row r="37">
          <cell r="F37">
            <v>0</v>
          </cell>
        </row>
        <row r="38">
          <cell r="F38">
            <v>31089.350338781049</v>
          </cell>
        </row>
      </sheetData>
      <sheetData sheetId="13" refreshError="1"/>
      <sheetData sheetId="14" refreshError="1"/>
      <sheetData sheetId="15" refreshError="1"/>
      <sheetData sheetId="16">
        <row r="38">
          <cell r="F38">
            <v>22515</v>
          </cell>
        </row>
      </sheetData>
      <sheetData sheetId="17">
        <row r="38">
          <cell r="F38">
            <v>27728.6</v>
          </cell>
        </row>
      </sheetData>
      <sheetData sheetId="18">
        <row r="38">
          <cell r="F38">
            <v>33449.5</v>
          </cell>
        </row>
      </sheetData>
      <sheetData sheetId="19">
        <row r="36">
          <cell r="F36">
            <v>67.812354999999997</v>
          </cell>
        </row>
        <row r="37">
          <cell r="F37">
            <v>0</v>
          </cell>
        </row>
        <row r="38">
          <cell r="F38">
            <v>14148.369747199999</v>
          </cell>
        </row>
      </sheetData>
      <sheetData sheetId="20" refreshError="1"/>
      <sheetData sheetId="21" refreshError="1"/>
      <sheetData sheetId="22">
        <row r="38">
          <cell r="F38">
            <v>10159.299999999999</v>
          </cell>
        </row>
      </sheetData>
      <sheetData sheetId="23" refreshError="1"/>
      <sheetData sheetId="24">
        <row r="42">
          <cell r="G42">
            <v>23742.399999999998</v>
          </cell>
        </row>
      </sheetData>
      <sheetData sheetId="25">
        <row r="42">
          <cell r="G42">
            <v>25418.2</v>
          </cell>
        </row>
      </sheetData>
      <sheetData sheetId="26" refreshError="1"/>
      <sheetData sheetId="27" refreshError="1"/>
      <sheetData sheetId="28">
        <row r="6">
          <cell r="A6" t="str">
            <v>PREFEITURA MUNICIPAL DE OURICURI - PE</v>
          </cell>
          <cell r="E6" t="str">
            <v>SERVIÇO DE COLETA E TRANSPORTE DE RESÍDUOS SÓLIDOS</v>
          </cell>
        </row>
        <row r="8">
          <cell r="J8" t="str">
            <v>---</v>
          </cell>
          <cell r="K8" t="str">
            <v>---</v>
          </cell>
        </row>
      </sheetData>
      <sheetData sheetId="29" refreshError="1"/>
      <sheetData sheetId="30">
        <row r="179">
          <cell r="G179">
            <v>12321052.593920201</v>
          </cell>
          <cell r="H179">
            <v>0</v>
          </cell>
          <cell r="I179">
            <v>0</v>
          </cell>
        </row>
      </sheetData>
      <sheetData sheetId="31">
        <row r="38">
          <cell r="F38">
            <v>17236.8</v>
          </cell>
        </row>
      </sheetData>
      <sheetData sheetId="32">
        <row r="41">
          <cell r="F41" t="e">
            <v>#REF!</v>
          </cell>
          <cell r="G41" t="e">
            <v>#REF!</v>
          </cell>
          <cell r="H41">
            <v>0</v>
          </cell>
          <cell r="I41" t="e">
            <v>#REF!</v>
          </cell>
          <cell r="J41" t="e">
            <v>#VALUE!</v>
          </cell>
          <cell r="M41" t="e">
            <v>#VALUE!</v>
          </cell>
          <cell r="N41" t="e">
            <v>#VALUE!</v>
          </cell>
          <cell r="O41" t="e">
            <v>#VALUE!</v>
          </cell>
          <cell r="P41" t="e">
            <v>#VALUE!</v>
          </cell>
        </row>
      </sheetData>
      <sheetData sheetId="33">
        <row r="38">
          <cell r="F38">
            <v>6296.6</v>
          </cell>
        </row>
      </sheetData>
      <sheetData sheetId="34">
        <row r="6">
          <cell r="C6" t="str">
            <v>E1 - COLETA, TRANSPORTE E DESTINAÇÃO FINAL DE RESÍDUOS SÓLIDOS</v>
          </cell>
        </row>
        <row r="7">
          <cell r="C7" t="str">
            <v>E2 - OPERACIONALIZAÇÃO DO DESTINO FINAL DOS RESÍDUOS SÓLIDOS</v>
          </cell>
        </row>
        <row r="8">
          <cell r="C8" t="str">
            <v>E3 - LIMPEZA DE VIAS E PRAÇAS PÚBLICAS</v>
          </cell>
        </row>
        <row r="9">
          <cell r="C9" t="str">
            <v>E4 - ARBORIZAÇÃO E CONSERVAÇÃO DE JARDINS</v>
          </cell>
        </row>
        <row r="10">
          <cell r="C10" t="str">
            <v>E5 - APOIO AOS SERVIÇOS DE VIGILÂNCIA SANITÁRIA</v>
          </cell>
        </row>
        <row r="11">
          <cell r="C11" t="str">
            <v>E6 - SERVIÇOS DE CONSULTORIA TÉCNICA</v>
          </cell>
        </row>
        <row r="12">
          <cell r="C12" t="str">
            <v>E7 - GERENCIAMENTO</v>
          </cell>
        </row>
        <row r="18">
          <cell r="C18" t="str">
            <v>COLETA, TRANSPORTE E DESTINAÇÃO FINAL DOS RESÍDUOS SÓLIDOS DOMICILIAR E COMERCIAL</v>
          </cell>
        </row>
        <row r="19">
          <cell r="C19" t="str">
            <v>COLETA E TRANSPORTE DOS RESÍDUOS SÓLIDOS DOMICILIARES - DISTRITOS</v>
          </cell>
        </row>
        <row r="20">
          <cell r="C20" t="str">
            <v>COLETA MANUAL E TRANSPORTE DE RESÍDUOS ESPECIAIS URBANOS</v>
          </cell>
        </row>
        <row r="21">
          <cell r="C21" t="str">
            <v>COLETA MECANIZADA E TRANSPORTE DE RESÍDUOS ESPECIAIS URBANOS</v>
          </cell>
        </row>
        <row r="22">
          <cell r="C22" t="str">
            <v>LIMPEZA, COLETA E TRANSPORTE DOS RESÍDUOS SÓLIDOS EM FAIXAS DE AREIA DE PRAIA</v>
          </cell>
        </row>
        <row r="23">
          <cell r="C23" t="str">
            <v>PODA ARBÓREA, LIMPEZA, COLETA E TRANSPORTE DOS RESIDUOS</v>
          </cell>
        </row>
        <row r="24">
          <cell r="C24" t="str">
            <v>COLETA E TRANSPORTE DOS RESIDUOS DE PODA ARBÓREA</v>
          </cell>
        </row>
        <row r="25">
          <cell r="C25" t="str">
            <v>COLETA E TRANSPORTE DOS RESÍDUOS DE SERVIÇOS DE SAÚDE</v>
          </cell>
        </row>
        <row r="26">
          <cell r="C26" t="str">
            <v>COLETA DE RESÍDUOS VOLUMOSOS</v>
          </cell>
        </row>
        <row r="27">
          <cell r="C27" t="str">
            <v>COLETA SELETIVA E TRANSPORTE DE MATERIAL RECICLÁVEIS</v>
          </cell>
        </row>
        <row r="28">
          <cell r="C28" t="str">
            <v>COLETA E TRANSPORTE DOS RESÍDUOS SOLIDOS ESPECIAIS URBANOS EM CONTAINER</v>
          </cell>
        </row>
        <row r="31">
          <cell r="C31" t="str">
            <v>RESÍDUOS SÓLIDOS DOMICILIARES E ESPECIAIS URBANOS PARA OPERACIONALIZAÇÃO NO DESTINO FINAL</v>
          </cell>
        </row>
        <row r="32">
          <cell r="C32" t="str">
            <v>OPERACIONALIZAÇÃO DOS RESÍDUOS DE SERVIÇOS DE SAÚDE</v>
          </cell>
        </row>
        <row r="33">
          <cell r="C33" t="str">
            <v>OPERACIONALIZAÇÃO DOS RESÍDUOS DE PODA</v>
          </cell>
        </row>
        <row r="38">
          <cell r="C38" t="str">
            <v>VARRIÇÃO MANUAL DE VIAS E PRAÇAS PÚBLICAS</v>
          </cell>
        </row>
        <row r="39">
          <cell r="C39" t="str">
            <v>VARRIÇÃO MECANIZADA DE PRAIA</v>
          </cell>
        </row>
        <row r="40">
          <cell r="C40" t="str">
            <v>CAPINA MANUAL E PINTURA DE MEIO FIO DE VIAS E PRAÇAS PÚBLICAS</v>
          </cell>
        </row>
        <row r="41">
          <cell r="C41" t="str">
            <v>ROÇO MANUAL E MECANIZADO DE VIAS E PRAÇAS PÚBLICAS</v>
          </cell>
        </row>
        <row r="42">
          <cell r="C42" t="str">
            <v>ROÇAGEM MECÂNICA DE LOGRADOUROS PÚBLICOS</v>
          </cell>
        </row>
        <row r="43">
          <cell r="C43" t="str">
            <v>PINTURA DE GUIAS DE VIAS DE LOGRADOUROS PÚBLICOS</v>
          </cell>
        </row>
        <row r="44">
          <cell r="C44" t="str">
            <v>LIMPEZA DE CANAIS, CORREGOS E BOCAS DE LOBO</v>
          </cell>
        </row>
        <row r="47">
          <cell r="C47" t="str">
            <v>CONSERVAÇÃO E MANUTENÇÃO DE JARDINS DE USO PÚBLICO</v>
          </cell>
        </row>
        <row r="48">
          <cell r="C48" t="str">
            <v>IMPLANTAÇÃO DE JARDINS DE USO PÚBLICO</v>
          </cell>
        </row>
        <row r="49">
          <cell r="C49" t="str">
            <v>PODA ARBÓREA, LIMPEZA, REBAIXAMENTO E CONFORMAÇÃO</v>
          </cell>
        </row>
        <row r="50">
          <cell r="C50" t="str">
            <v>PAISAGISMO E CONSERVAÇÃO DE PRAÇAS</v>
          </cell>
        </row>
        <row r="51">
          <cell r="C51" t="str">
            <v>IMPLANTAÇÃO DE ARBORIZAÇÃO URBANA</v>
          </cell>
        </row>
        <row r="52">
          <cell r="C52" t="str">
            <v>IRRIGAÇÃO DE ARBORIZAÇÀO URBANA</v>
          </cell>
        </row>
        <row r="56">
          <cell r="C56" t="str">
            <v>APREENSÃO DE ANIMAIS / REMIÇÃO DE ANIMAIS MORTOS</v>
          </cell>
        </row>
        <row r="60">
          <cell r="C60" t="str">
            <v>SERVIÇOS DE DIAGNÓSTICO DOS LIXÕES</v>
          </cell>
        </row>
        <row r="61">
          <cell r="C61" t="str">
            <v>EDUCAÇÃO AMBIENTAL</v>
          </cell>
        </row>
        <row r="62">
          <cell r="C62" t="str">
            <v>Serviços exemplo 06.03</v>
          </cell>
        </row>
        <row r="63">
          <cell r="C63" t="str">
            <v>Serviços exemplo 06.06</v>
          </cell>
        </row>
        <row r="64">
          <cell r="C64" t="str">
            <v>Serviços exemplo 06.05</v>
          </cell>
        </row>
        <row r="65">
          <cell r="C65" t="str">
            <v>Serviços exemplo 06.06</v>
          </cell>
        </row>
        <row r="66">
          <cell r="C66" t="str">
            <v>Serviços exemplo 06.07</v>
          </cell>
        </row>
        <row r="67">
          <cell r="C67" t="str">
            <v>Serviços exemplo 06.08</v>
          </cell>
        </row>
        <row r="68">
          <cell r="C68" t="str">
            <v>Serviços exemplo 06.09</v>
          </cell>
        </row>
        <row r="71">
          <cell r="C71" t="str">
            <v>ADMINISTRAÇÃO LOCAL</v>
          </cell>
        </row>
        <row r="72">
          <cell r="C72" t="str">
            <v>Serviços exemplo 07.02</v>
          </cell>
        </row>
        <row r="73">
          <cell r="C73" t="str">
            <v>Serviços exemplo 07.03</v>
          </cell>
        </row>
        <row r="74">
          <cell r="C74" t="str">
            <v>Serviços exemplo 07.07</v>
          </cell>
        </row>
        <row r="75">
          <cell r="C75" t="str">
            <v>Serviços exemplo 07.05</v>
          </cell>
        </row>
        <row r="76">
          <cell r="C76" t="str">
            <v>Serviços exemplo 07.07</v>
          </cell>
        </row>
        <row r="77">
          <cell r="C77" t="str">
            <v>Serviços exemplo 07.07</v>
          </cell>
        </row>
        <row r="78">
          <cell r="C78" t="str">
            <v>Serviços exemplo 07.08</v>
          </cell>
        </row>
        <row r="79">
          <cell r="C79" t="str">
            <v>Serviços exemplo 07.09</v>
          </cell>
        </row>
        <row r="80">
          <cell r="C80" t="str">
            <v>Serviços exemplo 07.10</v>
          </cell>
        </row>
        <row r="81">
          <cell r="C81" t="str">
            <v>Serviços exemplo 07.11</v>
          </cell>
        </row>
        <row r="82">
          <cell r="C82" t="str">
            <v>Serviços exemplo 07.12</v>
          </cell>
        </row>
        <row r="83">
          <cell r="C83" t="str">
            <v>Serviços exemplo 07.13</v>
          </cell>
        </row>
        <row r="84">
          <cell r="C84" t="str">
            <v>Serviços exemplo 07.14</v>
          </cell>
        </row>
        <row r="85">
          <cell r="C85" t="str">
            <v>Serviços exemplo 07.15</v>
          </cell>
        </row>
      </sheetData>
      <sheetData sheetId="35" refreshError="1"/>
      <sheetData sheetId="36">
        <row r="7">
          <cell r="A7">
            <v>12</v>
          </cell>
          <cell r="F7" t="str">
            <v>---</v>
          </cell>
          <cell r="G7" t="str">
            <v>---</v>
          </cell>
        </row>
        <row r="45">
          <cell r="G45" t="e">
            <v>#REF!</v>
          </cell>
        </row>
      </sheetData>
      <sheetData sheetId="37" refreshError="1"/>
      <sheetData sheetId="38" refreshError="1"/>
      <sheetData sheetId="39">
        <row r="6">
          <cell r="C6" t="str">
            <v>ADMINISTRAÇÃO</v>
          </cell>
        </row>
        <row r="7">
          <cell r="C7" t="str">
            <v>IMPOSTO</v>
          </cell>
        </row>
        <row r="8">
          <cell r="C8" t="str">
            <v>MATERIAL DE CONSUMO</v>
          </cell>
        </row>
        <row r="9">
          <cell r="C9" t="str">
            <v>FARDAMENTOS</v>
          </cell>
        </row>
        <row r="10">
          <cell r="C10" t="str">
            <v>EPI's</v>
          </cell>
        </row>
        <row r="11">
          <cell r="C11" t="str">
            <v>VEICULOS E EQUIPAMENTOS</v>
          </cell>
        </row>
        <row r="12">
          <cell r="C12" t="str">
            <v>INVESTIMENTO</v>
          </cell>
        </row>
        <row r="13">
          <cell r="C13" t="str">
            <v>SERVIÇOS E CONSULTORIAS</v>
          </cell>
        </row>
        <row r="14">
          <cell r="C14" t="str">
            <v>MATERIAIS E FERRAMENTAS</v>
          </cell>
        </row>
        <row r="15">
          <cell r="C15" t="str">
            <v>RH - GERENCIAMENTO</v>
          </cell>
        </row>
        <row r="16">
          <cell r="C16" t="str">
            <v>RH - CONSULTORES E TÉC.</v>
          </cell>
        </row>
        <row r="17">
          <cell r="C17" t="str">
            <v>RH - ADMINISTRATIVO</v>
          </cell>
        </row>
        <row r="18">
          <cell r="C18" t="str">
            <v>RH - OPERAÇÕES</v>
          </cell>
          <cell r="E18">
            <v>5</v>
          </cell>
        </row>
        <row r="23">
          <cell r="C23" t="str">
            <v>Brinde</v>
          </cell>
        </row>
        <row r="24">
          <cell r="C24" t="str">
            <v>Luz</v>
          </cell>
        </row>
        <row r="25">
          <cell r="C25" t="str">
            <v>Água</v>
          </cell>
        </row>
        <row r="26">
          <cell r="C26" t="str">
            <v>Aluguel de imoveis</v>
          </cell>
        </row>
        <row r="27">
          <cell r="C27" t="str">
            <v>Lincença Ambiental</v>
          </cell>
        </row>
        <row r="28">
          <cell r="C28" t="str">
            <v>Lincença de Funcionamento</v>
          </cell>
        </row>
        <row r="29">
          <cell r="C29" t="str">
            <v>Telefone Movel</v>
          </cell>
        </row>
        <row r="30">
          <cell r="C30" t="str">
            <v>Telefonia Fixa</v>
          </cell>
        </row>
        <row r="31">
          <cell r="C31" t="str">
            <v>Serviço administrativos</v>
          </cell>
        </row>
        <row r="32">
          <cell r="C32" t="str">
            <v>Custo com Serviço tercerizado</v>
          </cell>
        </row>
        <row r="33">
          <cell r="C33" t="str">
            <v>Internet</v>
          </cell>
        </row>
        <row r="34">
          <cell r="C34" t="str">
            <v>Sistema de Vigilância</v>
          </cell>
        </row>
        <row r="35">
          <cell r="C35" t="str">
            <v>Sala de Monitoramento</v>
          </cell>
        </row>
        <row r="36">
          <cell r="C36" t="str">
            <v>Custo com Motocicleta 150cc  p/ Fiscalização</v>
          </cell>
        </row>
        <row r="37">
          <cell r="C37" t="str">
            <v>Custo com combustivel da Moto p/ Fiscalização</v>
          </cell>
        </row>
        <row r="38">
          <cell r="C38" t="str">
            <v>Locação de Carro p/ Fiscalização</v>
          </cell>
        </row>
        <row r="39">
          <cell r="C39" t="str">
            <v>Custo com combustivel do Carro p/ Fiscalização</v>
          </cell>
        </row>
        <row r="40">
          <cell r="C40" t="str">
            <v>Custo Veiculo de passeio p/ Gerenciamento</v>
          </cell>
        </row>
        <row r="41">
          <cell r="C41" t="str">
            <v>Custo com combustivel do Carro p/ Gerenciamento</v>
          </cell>
        </row>
        <row r="42">
          <cell r="C42" t="str">
            <v>Locação de Ônibus p/ transporte dos Agentes de Limpeza</v>
          </cell>
        </row>
        <row r="43">
          <cell r="C43" t="str">
            <v>Custo com combustivel do Ônibus p/ Transp. dos Ag. de Limpeza</v>
          </cell>
        </row>
        <row r="44">
          <cell r="C44" t="str">
            <v>Custo de Hospedagem p/ Gerenciamento</v>
          </cell>
        </row>
        <row r="45">
          <cell r="C45" t="str">
            <v>Custo de Diaria p/ Gerenciamento</v>
          </cell>
        </row>
        <row r="46">
          <cell r="C46" t="str">
            <v>Custo com Café da Manhã - (Equipe Operacional)</v>
          </cell>
        </row>
        <row r="47">
          <cell r="C47" t="str">
            <v>Custo com Frete (Frota e Materias)</v>
          </cell>
        </row>
        <row r="48">
          <cell r="C48" t="str">
            <v>Hardware</v>
          </cell>
        </row>
        <row r="49">
          <cell r="C49" t="str">
            <v>Despesa / manutenção predial</v>
          </cell>
        </row>
        <row r="50">
          <cell r="C50" t="str">
            <v>Despesa / treinamento e desenvolvimento</v>
          </cell>
        </row>
        <row r="51">
          <cell r="C51" t="str">
            <v>Custo com Material de Expediênte</v>
          </cell>
        </row>
        <row r="52">
          <cell r="C52" t="str">
            <v>Custo com Material de Escritório e projeto</v>
          </cell>
        </row>
        <row r="53">
          <cell r="C53" t="str">
            <v>Custo com Material de Limpeza</v>
          </cell>
        </row>
        <row r="54">
          <cell r="C54" t="str">
            <v>Custo com Impressão</v>
          </cell>
        </row>
        <row r="55">
          <cell r="C55" t="str">
            <v>Custo com Locação de Impressora</v>
          </cell>
        </row>
        <row r="56">
          <cell r="C56" t="str">
            <v>Custo com Brindes</v>
          </cell>
        </row>
        <row r="57">
          <cell r="C57" t="str">
            <v>Custo com Rastreamento</v>
          </cell>
        </row>
        <row r="58">
          <cell r="C58" t="str">
            <v>Custo com EPIs</v>
          </cell>
        </row>
        <row r="59">
          <cell r="C59" t="str">
            <v>Custo com material para apresentação e palestras</v>
          </cell>
        </row>
        <row r="60">
          <cell r="C60" t="str">
            <v>Segurança patrimonial</v>
          </cell>
        </row>
        <row r="61">
          <cell r="C61" t="str">
            <v>Custo com Cartórios</v>
          </cell>
        </row>
        <row r="62">
          <cell r="C62" t="str">
            <v>Fundo fixo</v>
          </cell>
        </row>
        <row r="65">
          <cell r="C65" t="str">
            <v>Iptu</v>
          </cell>
        </row>
        <row r="68">
          <cell r="C68" t="str">
            <v>Papel A4</v>
          </cell>
        </row>
        <row r="71">
          <cell r="C71" t="str">
            <v>Fardamento Agente de Limpeza</v>
          </cell>
        </row>
        <row r="72">
          <cell r="C72" t="str">
            <v>Fardamento - Coletor</v>
          </cell>
        </row>
        <row r="73">
          <cell r="C73" t="str">
            <v>Fardamento Fiscal</v>
          </cell>
        </row>
        <row r="74">
          <cell r="C74" t="str">
            <v>Fardamento Encarregado de turma</v>
          </cell>
        </row>
        <row r="75">
          <cell r="C75" t="str">
            <v>Fardamento Motorista</v>
          </cell>
        </row>
        <row r="76">
          <cell r="C76" t="str">
            <v>Sapatos vulcanizado</v>
          </cell>
        </row>
        <row r="77">
          <cell r="C77" t="str">
            <v>Botina de Couro</v>
          </cell>
        </row>
        <row r="78">
          <cell r="C78" t="str">
            <v>Meia cano curto</v>
          </cell>
        </row>
        <row r="79">
          <cell r="C79" t="str">
            <v>Meião</v>
          </cell>
        </row>
        <row r="80">
          <cell r="C80" t="str">
            <v>Chapeu Arabe</v>
          </cell>
        </row>
        <row r="81">
          <cell r="C81" t="str">
            <v>Bonê</v>
          </cell>
        </row>
        <row r="84">
          <cell r="C84" t="str">
            <v>Botina c/ proteção de solado</v>
          </cell>
        </row>
        <row r="85">
          <cell r="C85" t="str">
            <v>Capa para Chuva</v>
          </cell>
        </row>
        <row r="86">
          <cell r="C86" t="str">
            <v>Luva</v>
          </cell>
        </row>
        <row r="87">
          <cell r="C87" t="str">
            <v>Protetor solar fator 30 c/ repelente FPS-30 120g</v>
          </cell>
        </row>
        <row r="88">
          <cell r="C88" t="str">
            <v>Comple. Manga da camisa (mangote)</v>
          </cell>
        </row>
        <row r="89">
          <cell r="C89" t="str">
            <v>Respirador descartável</v>
          </cell>
        </row>
        <row r="90">
          <cell r="C90" t="str">
            <v>Mascará (Respirador descartável)</v>
          </cell>
        </row>
        <row r="91">
          <cell r="C91" t="str">
            <v>Óculos de proteção</v>
          </cell>
        </row>
        <row r="92">
          <cell r="C92" t="str">
            <v>Colete Refletivo</v>
          </cell>
        </row>
        <row r="95">
          <cell r="C95" t="str">
            <v>Aluguel de caminhões e equipamentos</v>
          </cell>
        </row>
        <row r="96">
          <cell r="C96" t="str">
            <v>Aluguel de carros e motos</v>
          </cell>
        </row>
        <row r="97">
          <cell r="C97" t="str">
            <v>Adesivagem com Logotipo da ECOV 4m x 2m</v>
          </cell>
        </row>
        <row r="98">
          <cell r="C98" t="str">
            <v>Adesivagem com Logotipo da ECOV (4m x 2m e 30cm x 80cm)</v>
          </cell>
        </row>
        <row r="99">
          <cell r="C99" t="str">
            <v>Licenciamento, IPVA, DPVAT, ANTT, TACOGRAFO</v>
          </cell>
        </row>
        <row r="100">
          <cell r="C100" t="str">
            <v>Combustiveis (Diesel)</v>
          </cell>
          <cell r="D100">
            <v>4.2699999999999996</v>
          </cell>
        </row>
        <row r="101">
          <cell r="C101" t="str">
            <v>Combustiveis (Gasolina)</v>
          </cell>
          <cell r="D101">
            <v>5.39</v>
          </cell>
        </row>
        <row r="102">
          <cell r="C102" t="str">
            <v>Combustiveis (Etanol)</v>
          </cell>
        </row>
        <row r="103">
          <cell r="C103" t="str">
            <v>Óleo dois tempo</v>
          </cell>
        </row>
        <row r="104">
          <cell r="C104" t="str">
            <v>Agente Redutor Liquido de óxidos (ARLA 32)</v>
          </cell>
        </row>
        <row r="105">
          <cell r="C105" t="str">
            <v>Rastreamento de Veículo</v>
          </cell>
        </row>
        <row r="106">
          <cell r="C106" t="str">
            <v>Custo com Incinerador</v>
          </cell>
        </row>
        <row r="107">
          <cell r="C107" t="str">
            <v>Estrutura para Lava Jato</v>
          </cell>
        </row>
        <row r="108">
          <cell r="C108" t="str">
            <v>Estrutura para Borracharia</v>
          </cell>
        </row>
        <row r="109">
          <cell r="C109" t="str">
            <v>Kit Ferramentas para Manutenção</v>
          </cell>
        </row>
        <row r="110">
          <cell r="C110" t="str">
            <v>Container 5m³</v>
          </cell>
        </row>
        <row r="111">
          <cell r="C111" t="str">
            <v>Caminhão Compactador 15 m³ - Locação</v>
          </cell>
        </row>
        <row r="112">
          <cell r="C112" t="str">
            <v>Custo Caminhão Compactador 15 m³</v>
          </cell>
        </row>
        <row r="113">
          <cell r="C113" t="str">
            <v>Manutenção de caminhões Compactador 15m³</v>
          </cell>
        </row>
        <row r="114">
          <cell r="C114" t="str">
            <v xml:space="preserve">Custo Caminhão Caçamba 12 m³ </v>
          </cell>
        </row>
        <row r="115">
          <cell r="C115" t="str">
            <v>Caminhão Caçamba 12 m³ - Locação</v>
          </cell>
        </row>
        <row r="116">
          <cell r="C116" t="str">
            <v>Manutenção de caminhões Caçamba 12m³</v>
          </cell>
        </row>
        <row r="117">
          <cell r="C117" t="str">
            <v xml:space="preserve">Caminhão Varredeira Basculante 6m³ </v>
          </cell>
        </row>
        <row r="118">
          <cell r="C118" t="str">
            <v>Manutenção Caminhão Varredeira Basculante 6m³</v>
          </cell>
        </row>
        <row r="119">
          <cell r="C119" t="str">
            <v>Caminhão Bau de 12 m³- Locação</v>
          </cell>
        </row>
        <row r="120">
          <cell r="C120" t="str">
            <v>Caminhão Bau de 12 m³</v>
          </cell>
        </row>
        <row r="121">
          <cell r="C121" t="str">
            <v>Manutenção de Caminhão Bau de 12 m³</v>
          </cell>
        </row>
        <row r="122">
          <cell r="C122" t="str">
            <v>Custo Caminhão Bau de 24 m³</v>
          </cell>
        </row>
        <row r="123">
          <cell r="C123" t="str">
            <v>Manutenção de Caminhão Bau de 24 m³</v>
          </cell>
        </row>
        <row r="124">
          <cell r="C124" t="str">
            <v>Custo do veiculo Utilitário tipo Fiorino</v>
          </cell>
        </row>
        <row r="125">
          <cell r="C125" t="str">
            <v>Caminhão Caçamba 6 m³</v>
          </cell>
        </row>
        <row r="126">
          <cell r="C126" t="str">
            <v>Manutenção de caminhões Caçamba 6m³</v>
          </cell>
        </row>
        <row r="127">
          <cell r="C127" t="str">
            <v>Caminhão Caçamba 12 m³ - com combustivel e manutenção</v>
          </cell>
        </row>
        <row r="128">
          <cell r="C128" t="str">
            <v>Custo Caminhão Carroçeria de madeira 14m³</v>
          </cell>
        </row>
        <row r="129">
          <cell r="C129" t="str">
            <v>Manutenção de caminhões Carroceria de Madeira 10m³</v>
          </cell>
        </row>
        <row r="130">
          <cell r="C130" t="str">
            <v>Caminhão Carroçeria de madeira 14m³ - Locação</v>
          </cell>
        </row>
        <row r="131">
          <cell r="C131" t="str">
            <v>Manutenção de caminhões Carroceria de Madeira 14m³</v>
          </cell>
        </row>
        <row r="132">
          <cell r="C132" t="str">
            <v>Custo do Caminhão Poliguindaste 2 x 5m³</v>
          </cell>
        </row>
        <row r="133">
          <cell r="C133" t="str">
            <v>Caminhão Poliguindaste 2 x 5m³ - Locação</v>
          </cell>
        </row>
        <row r="134">
          <cell r="C134" t="str">
            <v>Manutenção de caminhões Poliguindaste 2 x 5m³</v>
          </cell>
        </row>
        <row r="135">
          <cell r="C135" t="str">
            <v>Manutenção de Container 5m³</v>
          </cell>
        </row>
        <row r="136">
          <cell r="C136" t="str">
            <v>Custo Caminhão Muck 10 m³</v>
          </cell>
        </row>
        <row r="137">
          <cell r="C137" t="str">
            <v>Caminhão Muck 12 m³</v>
          </cell>
        </row>
        <row r="138">
          <cell r="C138" t="str">
            <v>Manutenção de caminhões Muck</v>
          </cell>
        </row>
        <row r="139">
          <cell r="C139" t="str">
            <v>Pá Mecânica - Locação</v>
          </cell>
        </row>
        <row r="140">
          <cell r="C140" t="str">
            <v>Custo Pá Carregadeira</v>
          </cell>
        </row>
        <row r="141">
          <cell r="C141" t="str">
            <v>Custo Retroescavadeira</v>
          </cell>
        </row>
        <row r="142">
          <cell r="C142" t="str">
            <v>Custo Trator de Pneu com implemento  p/ limpeza de praia</v>
          </cell>
        </row>
        <row r="143">
          <cell r="C143" t="str">
            <v>Custo Triturador de Poda</v>
          </cell>
        </row>
        <row r="144">
          <cell r="C144" t="str">
            <v>Trator de Pneu com implemento de varrição</v>
          </cell>
        </row>
        <row r="145">
          <cell r="C145" t="str">
            <v>Trator de Pneu com Carroceria</v>
          </cell>
        </row>
        <row r="146">
          <cell r="C146" t="str">
            <v>Custo Trator de Esteira</v>
          </cell>
        </row>
        <row r="147">
          <cell r="C147" t="str">
            <v>Bobcat com Varredeira - Locação</v>
          </cell>
        </row>
        <row r="148">
          <cell r="C148" t="str">
            <v>Custo Veiculo tipo passeio</v>
          </cell>
        </row>
        <row r="149">
          <cell r="C149" t="str">
            <v>Caminhoneta 3m³ - Locada</v>
          </cell>
        </row>
        <row r="150">
          <cell r="C150" t="str">
            <v>Custo do Ônibus Urbano</v>
          </cell>
        </row>
        <row r="151">
          <cell r="C151" t="str">
            <v>Serviço de gestão em Rastreamento (GPS)</v>
          </cell>
        </row>
        <row r="154">
          <cell r="C154" t="str">
            <v>Equipamento</v>
          </cell>
        </row>
        <row r="155">
          <cell r="C155" t="str">
            <v>Hardware</v>
          </cell>
        </row>
        <row r="156">
          <cell r="C156" t="str">
            <v>Imovel</v>
          </cell>
        </row>
        <row r="157">
          <cell r="C157" t="str">
            <v>Moveis</v>
          </cell>
        </row>
        <row r="158">
          <cell r="C158" t="str">
            <v>Finame - Campactador de 15 m³</v>
          </cell>
        </row>
        <row r="159">
          <cell r="C159" t="str">
            <v>Container 5m³</v>
          </cell>
        </row>
        <row r="160">
          <cell r="C160" t="str">
            <v>Veiculos</v>
          </cell>
        </row>
        <row r="163">
          <cell r="C163" t="str">
            <v>Relatório Diagnóstico dos lixões</v>
          </cell>
        </row>
        <row r="164">
          <cell r="C164" t="str">
            <v>Mapeamento de rotas</v>
          </cell>
        </row>
        <row r="165">
          <cell r="C165" t="str">
            <v>Mapeamento de setor</v>
          </cell>
        </row>
        <row r="168">
          <cell r="C168" t="str">
            <v>Vassourão</v>
          </cell>
        </row>
        <row r="169">
          <cell r="C169" t="str">
            <v>Vassourão tipo limoeiro</v>
          </cell>
        </row>
        <row r="170">
          <cell r="C170" t="str">
            <v>Vassoura</v>
          </cell>
        </row>
        <row r="171">
          <cell r="C171" t="str">
            <v>Pazinha</v>
          </cell>
        </row>
        <row r="172">
          <cell r="C172" t="str">
            <v>Rodo</v>
          </cell>
        </row>
        <row r="173">
          <cell r="C173" t="str">
            <v>Solução desinfetante 3L</v>
          </cell>
        </row>
        <row r="174">
          <cell r="C174" t="str">
            <v>Pá Quadrada  com cabo</v>
          </cell>
        </row>
        <row r="175">
          <cell r="C175" t="str">
            <v>Enxada com cabo</v>
          </cell>
        </row>
        <row r="176">
          <cell r="C176" t="str">
            <v>Colher de jardinagem</v>
          </cell>
        </row>
        <row r="177">
          <cell r="C177" t="str">
            <v>Gadanho de ferro com cabo</v>
          </cell>
        </row>
        <row r="178">
          <cell r="C178" t="str">
            <v>Ancinho</v>
          </cell>
        </row>
        <row r="179">
          <cell r="C179" t="str">
            <v>Carro Pontal (Tipo Gari) C/ Manutenção</v>
          </cell>
        </row>
        <row r="180">
          <cell r="C180" t="str">
            <v>Carro de mão + Manutenção</v>
          </cell>
        </row>
        <row r="181">
          <cell r="C181" t="str">
            <v>Cone de sinalização</v>
          </cell>
        </row>
        <row r="182">
          <cell r="C182" t="str">
            <v>Rede de proteção</v>
          </cell>
        </row>
        <row r="183">
          <cell r="C183" t="str">
            <v>Saco Plastico de 120 litros</v>
          </cell>
        </row>
        <row r="184">
          <cell r="C184" t="str">
            <v>Caixa Plastica p/ coleta de residuos sólidos</v>
          </cell>
        </row>
        <row r="185">
          <cell r="C185" t="str">
            <v>Ciscador 14 dentes</v>
          </cell>
        </row>
        <row r="186">
          <cell r="C186" t="str">
            <v>Rastelo</v>
          </cell>
        </row>
        <row r="187">
          <cell r="C187" t="str">
            <v>Pá de bico</v>
          </cell>
        </row>
        <row r="188">
          <cell r="C188" t="str">
            <v>Facão 20"</v>
          </cell>
        </row>
        <row r="189">
          <cell r="C189" t="str">
            <v>Tinta a base de cal</v>
          </cell>
        </row>
        <row r="190">
          <cell r="C190" t="str">
            <v>Balde plástico</v>
          </cell>
        </row>
        <row r="191">
          <cell r="C191" t="str">
            <v>Broxa</v>
          </cell>
        </row>
        <row r="192">
          <cell r="C192" t="str">
            <v>Machado</v>
          </cell>
        </row>
        <row r="193">
          <cell r="C193" t="str">
            <v>Foice</v>
          </cell>
        </row>
        <row r="194">
          <cell r="C194" t="str">
            <v>Goiva</v>
          </cell>
        </row>
        <row r="195">
          <cell r="C195" t="str">
            <v>Garfo de 8 dentes</v>
          </cell>
        </row>
        <row r="196">
          <cell r="C196" t="str">
            <v>Escada Metálica</v>
          </cell>
        </row>
        <row r="197">
          <cell r="C197" t="str">
            <v>Custo Roçadeira Costal</v>
          </cell>
        </row>
        <row r="198">
          <cell r="C198" t="str">
            <v>Manutenção de Roçadeira Costal</v>
          </cell>
        </row>
        <row r="199">
          <cell r="C199" t="str">
            <v>Cordão de Corte (NYLON) p/ Roçadeira Costal - mt</v>
          </cell>
        </row>
        <row r="200">
          <cell r="C200" t="str">
            <v>Tela de proteção p/ Roçadeira Costal - 3,00 x 1,20 mt</v>
          </cell>
        </row>
        <row r="201">
          <cell r="C201" t="str">
            <v>Custo da Motoserra</v>
          </cell>
        </row>
        <row r="202">
          <cell r="C202" t="str">
            <v xml:space="preserve">Motoserra + combustivel + manutenção </v>
          </cell>
        </row>
        <row r="203">
          <cell r="C203" t="str">
            <v>Mudas ornamentais, grama, bagana, areia, defencivos agricolas e adulbo quimico</v>
          </cell>
        </row>
        <row r="204">
          <cell r="C204" t="str">
            <v>Mudas arboreas, bagana, areia, defencivos agricolas e adulbo quimico</v>
          </cell>
        </row>
        <row r="205">
          <cell r="C205" t="str">
            <v>Tesoura para poda ajustável 70 cm</v>
          </cell>
        </row>
        <row r="206">
          <cell r="C206" t="str">
            <v>Colher de pedreiro</v>
          </cell>
        </row>
        <row r="209">
          <cell r="C209" t="str">
            <v>Gerente Administrativo Financeiro</v>
          </cell>
        </row>
        <row r="210">
          <cell r="C210" t="str">
            <v>Gerente de Negócios</v>
          </cell>
        </row>
        <row r="211">
          <cell r="C211" t="str">
            <v>Gerente de Projetos</v>
          </cell>
        </row>
        <row r="212">
          <cell r="C212" t="str">
            <v>Gerente de Operações</v>
          </cell>
        </row>
        <row r="216">
          <cell r="C216" t="str">
            <v>Consultor de Negócio</v>
          </cell>
        </row>
        <row r="217">
          <cell r="C217" t="str">
            <v>Engenheiro Agronomo</v>
          </cell>
        </row>
        <row r="218">
          <cell r="C218" t="str">
            <v>Engenheiro Sanitárista e Ambiental</v>
          </cell>
        </row>
        <row r="219">
          <cell r="C219" t="str">
            <v>Engenheiro Civil</v>
          </cell>
        </row>
        <row r="220">
          <cell r="C220" t="str">
            <v>Técnico em Meio Ambiente</v>
          </cell>
        </row>
        <row r="221">
          <cell r="C221" t="str">
            <v>Técnico de Segurança do Trabalho</v>
          </cell>
        </row>
        <row r="222">
          <cell r="C222" t="str">
            <v>Pedagoga</v>
          </cell>
        </row>
        <row r="223">
          <cell r="C223" t="str">
            <v>Estagiário (Eng. Ambiental, Pedagoga, Biologia)</v>
          </cell>
        </row>
        <row r="224">
          <cell r="C224" t="str">
            <v>Analista Educação Ambiental</v>
          </cell>
        </row>
        <row r="229">
          <cell r="C229" t="str">
            <v>Coordenador de Projetos</v>
          </cell>
        </row>
        <row r="230">
          <cell r="C230" t="str">
            <v>Analista de RH</v>
          </cell>
        </row>
        <row r="231">
          <cell r="C231" t="str">
            <v>Analista Administrativo Financeiro</v>
          </cell>
        </row>
        <row r="232">
          <cell r="C232" t="str">
            <v>Assistente de RH</v>
          </cell>
        </row>
        <row r="233">
          <cell r="C233" t="str">
            <v>Analista de Projetos</v>
          </cell>
        </row>
        <row r="234">
          <cell r="C234" t="str">
            <v>Analista de Negócio - Orçamentação</v>
          </cell>
        </row>
        <row r="235">
          <cell r="C235" t="str">
            <v>Analista de RH</v>
          </cell>
        </row>
        <row r="236">
          <cell r="C236" t="str">
            <v>Almoxarife</v>
          </cell>
        </row>
        <row r="237">
          <cell r="C237" t="str">
            <v>Auxiliar Administrativo</v>
          </cell>
        </row>
        <row r="238">
          <cell r="C238" t="str">
            <v>Auxiliar Administrativo Financeiro</v>
          </cell>
        </row>
        <row r="239">
          <cell r="C239" t="str">
            <v>Auxiliar de Almoxarifado</v>
          </cell>
        </row>
        <row r="240">
          <cell r="C240" t="str">
            <v>Auxiliar de Serviços Gerais</v>
          </cell>
        </row>
        <row r="241">
          <cell r="C241" t="str">
            <v>Recepcionista</v>
          </cell>
        </row>
        <row r="242">
          <cell r="C242" t="str">
            <v>Auxiliar Administrativo - Monitotamento</v>
          </cell>
        </row>
        <row r="243">
          <cell r="C243" t="str">
            <v>Auxiliar de Segurança Patrimonial</v>
          </cell>
        </row>
        <row r="247">
          <cell r="C247" t="str">
            <v>Coordenador de Implantações</v>
          </cell>
        </row>
        <row r="248">
          <cell r="C248" t="str">
            <v>Gerente de Operacional</v>
          </cell>
        </row>
        <row r="249">
          <cell r="C249" t="str">
            <v>Coordenador de Operações</v>
          </cell>
        </row>
        <row r="250">
          <cell r="C250" t="str">
            <v>Encarregado de turma</v>
          </cell>
        </row>
        <row r="251">
          <cell r="C251" t="str">
            <v>Supervisor de Manutenção</v>
          </cell>
        </row>
        <row r="252">
          <cell r="C252" t="str">
            <v>Assistente de Tráfego</v>
          </cell>
        </row>
        <row r="253">
          <cell r="C253" t="str">
            <v>Fiscal de Turma</v>
          </cell>
        </row>
        <row r="254">
          <cell r="C254" t="str">
            <v>Auxiliar de campo</v>
          </cell>
        </row>
        <row r="255">
          <cell r="C255" t="str">
            <v>Porteiro Noturno</v>
          </cell>
        </row>
        <row r="256">
          <cell r="C256" t="str">
            <v>Porteiro Durno</v>
          </cell>
        </row>
        <row r="257">
          <cell r="C257" t="str">
            <v>Apontador</v>
          </cell>
        </row>
        <row r="258">
          <cell r="C258" t="str">
            <v>Agente de Limpeza Pública - 40%</v>
          </cell>
        </row>
        <row r="259">
          <cell r="C259" t="str">
            <v>Agente de Limpeza Pública - 20%</v>
          </cell>
        </row>
        <row r="260">
          <cell r="C260" t="str">
            <v>Agente de Limpeza</v>
          </cell>
        </row>
        <row r="261">
          <cell r="C261" t="str">
            <v>Agente de Limpeza - I40%</v>
          </cell>
        </row>
        <row r="262">
          <cell r="C262" t="str">
            <v>Gari Coletor - I40%</v>
          </cell>
        </row>
        <row r="263">
          <cell r="C263" t="str">
            <v>Gari de Varrição - I20%</v>
          </cell>
        </row>
        <row r="264">
          <cell r="C264" t="str">
            <v>Gari - Capinador - I20%</v>
          </cell>
        </row>
        <row r="265">
          <cell r="C265" t="str">
            <v>Ajudante de Caçamba - I40%</v>
          </cell>
        </row>
        <row r="266">
          <cell r="C266" t="str">
            <v>Agente de Limpeza - I20%</v>
          </cell>
        </row>
        <row r="267">
          <cell r="C267" t="str">
            <v>Agente de Limpeza - Podador I30%</v>
          </cell>
        </row>
        <row r="268">
          <cell r="C268" t="str">
            <v>Agente de Limpeza Aux. de Podador - I20%</v>
          </cell>
        </row>
        <row r="269">
          <cell r="C269" t="str">
            <v>Agente de Limpeza Rocador - I40%</v>
          </cell>
        </row>
        <row r="270">
          <cell r="C270" t="str">
            <v>Borracheiro</v>
          </cell>
        </row>
        <row r="271">
          <cell r="C271" t="str">
            <v>Chefe de Oficina</v>
          </cell>
        </row>
        <row r="272">
          <cell r="C272" t="str">
            <v>Mecânico</v>
          </cell>
        </row>
        <row r="273">
          <cell r="C273" t="str">
            <v>Auxiliar de Mecânico</v>
          </cell>
        </row>
        <row r="274">
          <cell r="C274" t="str">
            <v>Ferramenteiro</v>
          </cell>
        </row>
        <row r="275">
          <cell r="C275" t="str">
            <v>Eletricista de Autos</v>
          </cell>
        </row>
        <row r="276">
          <cell r="C276" t="str">
            <v>Lavador</v>
          </cell>
        </row>
        <row r="277">
          <cell r="C277" t="str">
            <v>Motorista de Caminhão de Coleta</v>
          </cell>
        </row>
        <row r="278">
          <cell r="C278" t="str">
            <v>Motorista de Caminhão de Lastro</v>
          </cell>
        </row>
        <row r="279">
          <cell r="C279" t="str">
            <v>Motorista de Viatura Leve - Diurno</v>
          </cell>
        </row>
        <row r="280">
          <cell r="C280" t="str">
            <v>Motorista de Viatura Leve - Caminhoneta</v>
          </cell>
        </row>
        <row r="281">
          <cell r="C281" t="str">
            <v>Motorista de Viatura Leve</v>
          </cell>
        </row>
        <row r="282">
          <cell r="C282" t="str">
            <v>Motorista de Ônibus</v>
          </cell>
        </row>
        <row r="283">
          <cell r="C283" t="str">
            <v>Operador de Máquina - I20%</v>
          </cell>
        </row>
        <row r="284">
          <cell r="C284" t="str">
            <v>Operador de Motoserra 2</v>
          </cell>
        </row>
        <row r="285">
          <cell r="C285" t="str">
            <v>Operador de Roçadeira</v>
          </cell>
        </row>
        <row r="286">
          <cell r="C286" t="str">
            <v>Operador de Motoserra</v>
          </cell>
        </row>
        <row r="287">
          <cell r="C287" t="str">
            <v>Segurança</v>
          </cell>
        </row>
        <row r="288">
          <cell r="C288" t="str">
            <v>Jardineiro</v>
          </cell>
        </row>
        <row r="289">
          <cell r="C289" t="str">
            <v>Aux. Jardineiro</v>
          </cell>
        </row>
        <row r="290">
          <cell r="C290" t="str">
            <v>Servente</v>
          </cell>
        </row>
        <row r="291">
          <cell r="C291" t="str">
            <v>Pedreiro</v>
          </cell>
        </row>
      </sheetData>
      <sheetData sheetId="40" refreshError="1"/>
      <sheetData sheetId="41">
        <row r="36">
          <cell r="F36">
            <v>91.528071428571423</v>
          </cell>
        </row>
        <row r="37">
          <cell r="F37">
            <v>0</v>
          </cell>
        </row>
        <row r="38">
          <cell r="F38">
            <v>19096.41682285714</v>
          </cell>
        </row>
      </sheetData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32">
          <cell r="R32">
            <v>7876430.9752786597</v>
          </cell>
        </row>
      </sheetData>
      <sheetData sheetId="48" refreshError="1"/>
      <sheetData sheetId="49" refreshError="1"/>
      <sheetData sheetId="50" refreshError="1"/>
      <sheetData sheetId="51">
        <row r="9">
          <cell r="H9">
            <v>6186867.96</v>
          </cell>
        </row>
      </sheetData>
      <sheetData sheetId="52" refreshError="1"/>
      <sheetData sheetId="53">
        <row r="8">
          <cell r="E8">
            <v>0.03</v>
          </cell>
        </row>
        <row r="9">
          <cell r="E9">
            <v>6.0000000000000001E-3</v>
          </cell>
        </row>
        <row r="10">
          <cell r="E10">
            <v>9.7000000000000003E-3</v>
          </cell>
        </row>
        <row r="14">
          <cell r="E14">
            <v>8.0000000000000002E-3</v>
          </cell>
        </row>
        <row r="15">
          <cell r="E15">
            <v>8.3400000000000002E-2</v>
          </cell>
        </row>
        <row r="23">
          <cell r="E23">
            <v>8.6500000000000007E-2</v>
          </cell>
        </row>
        <row r="30">
          <cell r="E30">
            <v>0.25001494152162018</v>
          </cell>
        </row>
      </sheetData>
      <sheetData sheetId="54">
        <row r="7">
          <cell r="D7" t="str">
            <v>% INDIVIDUAL</v>
          </cell>
        </row>
      </sheetData>
      <sheetData sheetId="55">
        <row r="74">
          <cell r="D74">
            <v>3434.73</v>
          </cell>
        </row>
        <row r="75">
          <cell r="D75">
            <v>150.10563674250358</v>
          </cell>
        </row>
      </sheetData>
      <sheetData sheetId="56" refreshError="1"/>
      <sheetData sheetId="57">
        <row r="75">
          <cell r="D75">
            <v>1695.72</v>
          </cell>
        </row>
        <row r="76">
          <cell r="D76">
            <v>63.995662817781792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>
        <row r="74">
          <cell r="D74">
            <v>4012.73</v>
          </cell>
        </row>
        <row r="75">
          <cell r="D75">
            <v>102.17158297327848</v>
          </cell>
        </row>
      </sheetData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>
        <row r="4">
          <cell r="B4" t="str">
            <v>E7 - GERENCIAMENTO</v>
          </cell>
          <cell r="G4">
            <v>206380.43696639998</v>
          </cell>
        </row>
        <row r="5">
          <cell r="B5" t="str">
            <v>E1 - COLETA, TRANSPORTE E DESTINAÇÃO FINAL DE RESÍDUOS SÓLIDOS</v>
          </cell>
          <cell r="G5">
            <v>748342.00323072018</v>
          </cell>
        </row>
        <row r="6">
          <cell r="B6" t="str">
            <v>E1 - COLETA, TRANSPORTE E DESTINAÇÃO FINAL DE RESÍDUOS SÓLIDOS</v>
          </cell>
          <cell r="G6">
            <v>15145.6</v>
          </cell>
        </row>
        <row r="7">
          <cell r="B7" t="str">
            <v>E1 - COLETA, TRANSPORTE E DESTINAÇÃO FINAL DE RESÍDUOS SÓLIDOS</v>
          </cell>
          <cell r="G7">
            <v>7330.8</v>
          </cell>
        </row>
        <row r="8">
          <cell r="B8" t="str">
            <v>E1 - COLETA, TRANSPORTE E DESTINAÇÃO FINAL DE RESÍDUOS SÓLIDOS</v>
          </cell>
          <cell r="G8">
            <v>7351.04</v>
          </cell>
        </row>
        <row r="9">
          <cell r="B9" t="str">
            <v>E2 - OPERACIONALIZAÇÃO DO DESTINO FINAL DOS RESÍDUOS SÓLIDOS</v>
          </cell>
          <cell r="G9">
            <v>1123.2266666666667</v>
          </cell>
        </row>
        <row r="10">
          <cell r="B10" t="str">
            <v>E3 - LIMPEZA DE VIAS E PRAÇAS PÚBLICAS</v>
          </cell>
          <cell r="G10">
            <v>228479.8</v>
          </cell>
        </row>
        <row r="11">
          <cell r="B11" t="str">
            <v>E3 - LIMPEZA DE VIAS E PRAÇAS PÚBLICAS</v>
          </cell>
          <cell r="G11">
            <v>15438.479999999998</v>
          </cell>
        </row>
        <row r="12">
          <cell r="B12" t="str">
            <v>E3 - LIMPEZA DE VIAS E PRAÇAS PÚBLICAS</v>
          </cell>
          <cell r="G12">
            <v>2266460.1923922352</v>
          </cell>
        </row>
        <row r="13">
          <cell r="B13" t="str">
            <v/>
          </cell>
          <cell r="G13">
            <v>0</v>
          </cell>
        </row>
        <row r="14">
          <cell r="B14" t="str">
            <v/>
          </cell>
          <cell r="G14">
            <v>0</v>
          </cell>
        </row>
        <row r="15">
          <cell r="B15" t="str">
            <v/>
          </cell>
          <cell r="G15">
            <v>0</v>
          </cell>
        </row>
        <row r="16">
          <cell r="B16" t="str">
            <v/>
          </cell>
          <cell r="G16">
            <v>0</v>
          </cell>
        </row>
        <row r="17">
          <cell r="B17" t="str">
            <v/>
          </cell>
          <cell r="G17">
            <v>0</v>
          </cell>
        </row>
        <row r="18">
          <cell r="B18" t="str">
            <v/>
          </cell>
          <cell r="G18">
            <v>0</v>
          </cell>
        </row>
        <row r="19">
          <cell r="B19" t="str">
            <v>E6 - SERVIÇOS DE CONSULTORIA TÉCNICA</v>
          </cell>
          <cell r="G19">
            <v>20280</v>
          </cell>
        </row>
        <row r="20">
          <cell r="B20" t="str">
            <v/>
          </cell>
          <cell r="G20">
            <v>0</v>
          </cell>
        </row>
        <row r="21">
          <cell r="B21">
            <v>0</v>
          </cell>
          <cell r="G21">
            <v>0</v>
          </cell>
        </row>
        <row r="22">
          <cell r="B22" t="str">
            <v/>
          </cell>
          <cell r="G22">
            <v>0</v>
          </cell>
        </row>
        <row r="23">
          <cell r="B23" t="str">
            <v/>
          </cell>
          <cell r="G23">
            <v>0</v>
          </cell>
        </row>
        <row r="24">
          <cell r="B24" t="str">
            <v/>
          </cell>
          <cell r="G24">
            <v>0</v>
          </cell>
        </row>
        <row r="25">
          <cell r="B25" t="str">
            <v/>
          </cell>
          <cell r="G25">
            <v>0</v>
          </cell>
        </row>
        <row r="26">
          <cell r="B26" t="str">
            <v/>
          </cell>
          <cell r="G26">
            <v>0</v>
          </cell>
        </row>
        <row r="27">
          <cell r="B27" t="str">
            <v/>
          </cell>
          <cell r="G27">
            <v>0</v>
          </cell>
        </row>
        <row r="28">
          <cell r="B28" t="str">
            <v/>
          </cell>
          <cell r="G28">
            <v>0</v>
          </cell>
        </row>
        <row r="29">
          <cell r="B29" t="str">
            <v/>
          </cell>
          <cell r="G29">
            <v>0</v>
          </cell>
        </row>
        <row r="30">
          <cell r="B30" t="str">
            <v/>
          </cell>
          <cell r="G30">
            <v>0</v>
          </cell>
        </row>
        <row r="31">
          <cell r="B31" t="str">
            <v/>
          </cell>
          <cell r="G31">
            <v>0</v>
          </cell>
        </row>
        <row r="32">
          <cell r="B32" t="str">
            <v/>
          </cell>
          <cell r="G32">
            <v>0</v>
          </cell>
        </row>
        <row r="33">
          <cell r="B33" t="str">
            <v/>
          </cell>
          <cell r="G33">
            <v>0</v>
          </cell>
        </row>
        <row r="34">
          <cell r="B34" t="str">
            <v/>
          </cell>
          <cell r="G34">
            <v>0</v>
          </cell>
        </row>
      </sheetData>
      <sheetData sheetId="10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ÇAMBA (2)"/>
      <sheetName val="RETROESCAVADEIRA"/>
      <sheetName val="TRATOR COM GRADE "/>
      <sheetName val="encargos sociais"/>
      <sheetName val="BDI"/>
      <sheetName val="MOTORISTA"/>
      <sheetName val="OPERADOR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B6CC1-1003-48F1-85C8-7933F333F347}">
  <sheetPr>
    <tabColor theme="1" tint="0.499984740745262"/>
    <pageSetUpPr fitToPage="1"/>
  </sheetPr>
  <dimension ref="A1:AB21"/>
  <sheetViews>
    <sheetView tabSelected="1" zoomScale="80" zoomScaleNormal="80" zoomScaleSheetLayoutView="80" workbookViewId="0">
      <selection activeCell="E7" sqref="E7"/>
    </sheetView>
  </sheetViews>
  <sheetFormatPr defaultColWidth="9" defaultRowHeight="18.75"/>
  <cols>
    <col min="1" max="1" width="8.28515625" style="156" customWidth="1"/>
    <col min="2" max="2" width="62.42578125" style="156" customWidth="1"/>
    <col min="3" max="3" width="13.28515625" style="156" customWidth="1"/>
    <col min="4" max="4" width="14.28515625" style="156" customWidth="1"/>
    <col min="5" max="5" width="19" style="156" customWidth="1"/>
    <col min="6" max="6" width="18.42578125" style="156" bestFit="1" customWidth="1"/>
    <col min="7" max="7" width="18.7109375" style="156" customWidth="1"/>
    <col min="8" max="8" width="25.42578125" style="156" customWidth="1"/>
    <col min="9" max="9" width="31.140625" style="155" customWidth="1"/>
    <col min="10" max="28" width="9" style="155"/>
    <col min="29" max="16384" width="9" style="154"/>
  </cols>
  <sheetData>
    <row r="1" spans="1:28">
      <c r="A1" s="158"/>
    </row>
    <row r="2" spans="1:28">
      <c r="A2" s="274" t="s">
        <v>276</v>
      </c>
      <c r="B2" s="274"/>
      <c r="C2" s="274"/>
      <c r="D2" s="274"/>
      <c r="E2" s="274"/>
      <c r="F2" s="274"/>
      <c r="G2" s="274"/>
      <c r="H2" s="274"/>
    </row>
    <row r="3" spans="1:28">
      <c r="A3" s="275"/>
      <c r="B3" s="275"/>
      <c r="C3" s="275"/>
      <c r="D3" s="275"/>
      <c r="E3" s="275"/>
      <c r="F3" s="275"/>
      <c r="G3" s="275"/>
      <c r="H3" s="275"/>
    </row>
    <row r="4" spans="1:28" ht="25.15" customHeight="1">
      <c r="A4" s="276" t="s">
        <v>275</v>
      </c>
      <c r="B4" s="276"/>
      <c r="C4" s="276"/>
      <c r="D4" s="276"/>
      <c r="E4" s="276"/>
      <c r="F4" s="276"/>
      <c r="G4" s="276"/>
      <c r="H4" s="276"/>
    </row>
    <row r="5" spans="1:28">
      <c r="A5" s="277"/>
      <c r="B5" s="277"/>
      <c r="C5" s="277"/>
      <c r="D5" s="277"/>
      <c r="E5" s="277"/>
      <c r="F5" s="277"/>
      <c r="G5" s="277"/>
      <c r="H5" s="277"/>
    </row>
    <row r="6" spans="1:28" ht="53.45" customHeight="1">
      <c r="A6" s="207" t="s">
        <v>0</v>
      </c>
      <c r="B6" s="207" t="s">
        <v>4</v>
      </c>
      <c r="C6" s="208" t="s">
        <v>182</v>
      </c>
      <c r="D6" s="208" t="s">
        <v>116</v>
      </c>
      <c r="E6" s="208" t="s">
        <v>281</v>
      </c>
      <c r="F6" s="208" t="s">
        <v>277</v>
      </c>
      <c r="G6" s="208" t="s">
        <v>115</v>
      </c>
      <c r="H6" s="208" t="s">
        <v>282</v>
      </c>
      <c r="I6" s="248"/>
    </row>
    <row r="7" spans="1:28" ht="89.25" customHeight="1">
      <c r="A7" s="262">
        <v>1</v>
      </c>
      <c r="B7" s="263" t="s">
        <v>280</v>
      </c>
      <c r="C7" s="262">
        <v>10</v>
      </c>
      <c r="D7" s="262" t="s">
        <v>270</v>
      </c>
      <c r="E7" s="262">
        <f>10*220</f>
        <v>2200</v>
      </c>
      <c r="F7" s="264">
        <f>ROUND('ITEM 01.'!$D$152/220,2)</f>
        <v>247.46</v>
      </c>
      <c r="G7" s="264">
        <f>F7*220</f>
        <v>54441.200000000004</v>
      </c>
      <c r="H7" s="264">
        <f>E7*F7</f>
        <v>544412</v>
      </c>
      <c r="I7" s="251" t="s">
        <v>238</v>
      </c>
      <c r="AB7" s="154"/>
    </row>
    <row r="8" spans="1:28" ht="49.15" hidden="1" customHeight="1">
      <c r="A8" s="249">
        <v>5</v>
      </c>
      <c r="B8" s="250" t="s">
        <v>267</v>
      </c>
      <c r="C8" s="249">
        <v>0</v>
      </c>
      <c r="D8" s="249" t="s">
        <v>239</v>
      </c>
      <c r="E8" s="249">
        <v>22</v>
      </c>
      <c r="F8" s="157">
        <f>'ITEM 06'!D150/E8</f>
        <v>60.597525506246939</v>
      </c>
      <c r="G8" s="157">
        <f t="shared" ref="G8:G10" si="0">F8*E8</f>
        <v>1333.1455611374327</v>
      </c>
      <c r="H8" s="157">
        <f t="shared" ref="H8:H10" si="1">ROUND(G8*C8,2)</f>
        <v>0</v>
      </c>
      <c r="I8" s="251"/>
      <c r="AB8" s="154"/>
    </row>
    <row r="9" spans="1:28" ht="80.45" hidden="1" customHeight="1" thickBot="1">
      <c r="A9" s="249">
        <v>6</v>
      </c>
      <c r="B9" s="250" t="s">
        <v>266</v>
      </c>
      <c r="C9" s="249">
        <v>0</v>
      </c>
      <c r="D9" s="249" t="s">
        <v>239</v>
      </c>
      <c r="E9" s="249">
        <v>22</v>
      </c>
      <c r="F9" s="157">
        <f>'ITEM 07.'!D140/E9</f>
        <v>917.36289900628083</v>
      </c>
      <c r="G9" s="157">
        <f>F9*E9</f>
        <v>20181.983778138179</v>
      </c>
      <c r="H9" s="157">
        <f t="shared" si="1"/>
        <v>0</v>
      </c>
      <c r="I9" s="251"/>
      <c r="AB9" s="154"/>
    </row>
    <row r="10" spans="1:28" ht="103.9" hidden="1" customHeight="1" thickBot="1">
      <c r="A10" s="249">
        <v>8</v>
      </c>
      <c r="B10" s="250" t="s">
        <v>268</v>
      </c>
      <c r="C10" s="249">
        <v>0</v>
      </c>
      <c r="D10" s="249" t="s">
        <v>239</v>
      </c>
      <c r="E10" s="249">
        <v>22</v>
      </c>
      <c r="F10" s="157">
        <f>'ITEM 08.'!D150/E10</f>
        <v>80.232002423109932</v>
      </c>
      <c r="G10" s="157">
        <f t="shared" si="0"/>
        <v>1765.1040533084185</v>
      </c>
      <c r="H10" s="157">
        <f t="shared" si="1"/>
        <v>0</v>
      </c>
      <c r="I10" s="251"/>
      <c r="AB10" s="154"/>
    </row>
    <row r="11" spans="1:28" s="155" customFormat="1" ht="19.149999999999999" customHeight="1" thickBot="1">
      <c r="A11" s="278"/>
      <c r="B11" s="278"/>
      <c r="C11" s="278"/>
      <c r="D11" s="278"/>
      <c r="E11" s="278"/>
      <c r="F11" s="278"/>
      <c r="G11" s="278"/>
      <c r="H11" s="278"/>
      <c r="I11" s="252"/>
    </row>
    <row r="12" spans="1:28" s="155" customFormat="1" ht="19.5" thickBot="1">
      <c r="A12" s="266" t="s">
        <v>283</v>
      </c>
      <c r="B12" s="267"/>
      <c r="C12" s="267"/>
      <c r="D12" s="267"/>
      <c r="E12" s="267"/>
      <c r="F12" s="267"/>
      <c r="G12" s="267"/>
      <c r="H12" s="265">
        <f>H7</f>
        <v>544412</v>
      </c>
    </row>
    <row r="14" spans="1:28" hidden="1">
      <c r="A14" s="268" t="s">
        <v>263</v>
      </c>
      <c r="B14" s="269"/>
      <c r="C14" s="269"/>
      <c r="D14" s="269"/>
      <c r="E14" s="269"/>
      <c r="F14" s="269"/>
      <c r="G14" s="269"/>
      <c r="H14" s="269"/>
    </row>
    <row r="15" spans="1:28" ht="37.5" hidden="1">
      <c r="A15" s="207" t="s">
        <v>0</v>
      </c>
      <c r="B15" s="207" t="s">
        <v>4</v>
      </c>
      <c r="C15" s="208" t="s">
        <v>182</v>
      </c>
      <c r="D15" s="208" t="s">
        <v>116</v>
      </c>
      <c r="E15" s="208" t="s">
        <v>122</v>
      </c>
      <c r="F15" s="208" t="s">
        <v>240</v>
      </c>
      <c r="G15" s="208" t="s">
        <v>115</v>
      </c>
      <c r="H15" s="208" t="s">
        <v>119</v>
      </c>
    </row>
    <row r="16" spans="1:28" ht="195" hidden="1">
      <c r="A16" s="260">
        <v>1</v>
      </c>
      <c r="B16" s="250" t="s">
        <v>269</v>
      </c>
      <c r="C16" s="249">
        <v>0</v>
      </c>
      <c r="D16" s="249" t="s">
        <v>114</v>
      </c>
      <c r="E16" s="249">
        <v>22</v>
      </c>
      <c r="F16" s="157">
        <f>'ITEM 01.'!D152/E16</f>
        <v>2474.5553646204335</v>
      </c>
      <c r="G16" s="157">
        <f>F16*E16</f>
        <v>54440.218021649533</v>
      </c>
      <c r="H16" s="157">
        <f>ROUND(G16*C16,2)</f>
        <v>0</v>
      </c>
    </row>
    <row r="17" spans="1:8" hidden="1">
      <c r="A17" s="273"/>
      <c r="B17" s="273"/>
      <c r="C17" s="273"/>
      <c r="D17" s="273"/>
      <c r="E17" s="273"/>
      <c r="F17" s="273"/>
      <c r="G17" s="273"/>
      <c r="H17" s="273"/>
    </row>
    <row r="18" spans="1:8" ht="19.5" hidden="1" thickBot="1">
      <c r="A18" s="270" t="s">
        <v>264</v>
      </c>
      <c r="B18" s="270"/>
      <c r="C18" s="270"/>
      <c r="D18" s="270"/>
      <c r="E18" s="270"/>
      <c r="F18" s="270"/>
      <c r="G18" s="270"/>
      <c r="H18" s="261">
        <f>H16</f>
        <v>0</v>
      </c>
    </row>
    <row r="19" spans="1:8" ht="19.5" hidden="1" thickBot="1">
      <c r="A19" s="272"/>
      <c r="B19" s="272"/>
      <c r="C19" s="272"/>
      <c r="D19" s="272"/>
      <c r="E19" s="272"/>
      <c r="F19" s="272"/>
      <c r="G19" s="272"/>
      <c r="H19" s="272"/>
    </row>
    <row r="20" spans="1:8" ht="19.5" hidden="1" thickBot="1">
      <c r="A20" s="271" t="s">
        <v>265</v>
      </c>
      <c r="B20" s="271"/>
      <c r="C20" s="271"/>
      <c r="D20" s="271"/>
      <c r="E20" s="271"/>
      <c r="F20" s="271"/>
      <c r="G20" s="271"/>
      <c r="H20" s="259">
        <f>H18+H12</f>
        <v>544412</v>
      </c>
    </row>
    <row r="21" spans="1:8">
      <c r="F21" s="310"/>
    </row>
  </sheetData>
  <mergeCells count="11">
    <mergeCell ref="A2:H2"/>
    <mergeCell ref="A3:H3"/>
    <mergeCell ref="A4:H4"/>
    <mergeCell ref="A5:H5"/>
    <mergeCell ref="A11:H11"/>
    <mergeCell ref="A12:G12"/>
    <mergeCell ref="A14:H14"/>
    <mergeCell ref="A18:G18"/>
    <mergeCell ref="A20:G20"/>
    <mergeCell ref="A19:H19"/>
    <mergeCell ref="A17:H17"/>
  </mergeCells>
  <pageMargins left="0.31496062992125984" right="0.31496062992125984" top="0.62992125984251968" bottom="1.1811023622047245" header="0.31496062992125984" footer="0.31496062992125984"/>
  <pageSetup paperSize="9" scale="78" fitToHeight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FE0F3-2DF0-4869-A651-075DE286D33C}">
  <sheetPr>
    <tabColor rgb="FF00B0F0"/>
  </sheetPr>
  <dimension ref="A1:J54"/>
  <sheetViews>
    <sheetView view="pageBreakPreview" zoomScale="70" zoomScaleNormal="100" zoomScaleSheetLayoutView="70" workbookViewId="0">
      <selection activeCell="F21" sqref="F21"/>
    </sheetView>
  </sheetViews>
  <sheetFormatPr defaultColWidth="9" defaultRowHeight="12.75"/>
  <cols>
    <col min="1" max="1" width="44.140625" style="159" customWidth="1"/>
    <col min="2" max="2" width="16.42578125" style="159" bestFit="1" customWidth="1"/>
    <col min="3" max="3" width="17.42578125" style="159" customWidth="1"/>
    <col min="4" max="4" width="38.7109375" style="159" customWidth="1"/>
    <col min="5" max="5" width="17.42578125" style="159" customWidth="1"/>
    <col min="6" max="6" width="18.5703125" style="159" customWidth="1"/>
    <col min="7" max="7" width="39.7109375" style="159" customWidth="1"/>
    <col min="8" max="8" width="17.5703125" style="159" customWidth="1"/>
    <col min="9" max="9" width="15.140625" style="159" customWidth="1"/>
    <col min="10" max="10" width="13.140625" style="159" customWidth="1"/>
    <col min="11" max="11" width="12.140625" style="159" customWidth="1"/>
    <col min="12" max="16384" width="9" style="159"/>
  </cols>
  <sheetData>
    <row r="1" spans="1:8" ht="32.450000000000003" customHeight="1">
      <c r="A1" s="279" t="s">
        <v>123</v>
      </c>
      <c r="B1" s="279"/>
      <c r="C1" s="279"/>
      <c r="D1" s="279"/>
      <c r="E1" s="279"/>
      <c r="F1" s="279"/>
      <c r="G1" s="279"/>
      <c r="H1" s="279"/>
    </row>
    <row r="2" spans="1:8" ht="19.899999999999999" customHeight="1"/>
    <row r="3" spans="1:8" ht="15">
      <c r="A3" s="160" t="s">
        <v>132</v>
      </c>
      <c r="B3" s="170"/>
      <c r="C3" s="161"/>
      <c r="D3" s="160" t="s">
        <v>142</v>
      </c>
      <c r="E3" s="183"/>
      <c r="F3" s="162"/>
      <c r="G3" s="160" t="s">
        <v>124</v>
      </c>
      <c r="H3" s="161"/>
    </row>
    <row r="4" spans="1:8">
      <c r="A4" s="166" t="s">
        <v>164</v>
      </c>
      <c r="B4" s="190">
        <v>3228.27</v>
      </c>
      <c r="C4" s="171"/>
      <c r="D4" s="164"/>
      <c r="E4" s="202"/>
      <c r="F4" s="165"/>
      <c r="G4" s="164"/>
    </row>
    <row r="5" spans="1:8">
      <c r="A5" s="166" t="s">
        <v>165</v>
      </c>
      <c r="B5" s="190">
        <v>2663.03</v>
      </c>
      <c r="C5" s="171"/>
      <c r="D5" s="164" t="s">
        <v>184</v>
      </c>
      <c r="E5" s="202">
        <v>13540</v>
      </c>
      <c r="F5" s="165"/>
      <c r="G5" s="213" t="s">
        <v>202</v>
      </c>
      <c r="H5" s="167"/>
    </row>
    <row r="6" spans="1:8">
      <c r="A6" s="166" t="s">
        <v>162</v>
      </c>
      <c r="B6" s="190">
        <v>2495.88</v>
      </c>
      <c r="C6" s="171"/>
      <c r="D6" s="164" t="s">
        <v>223</v>
      </c>
      <c r="E6" s="202">
        <v>17167</v>
      </c>
      <c r="F6" s="165"/>
      <c r="G6" s="213" t="s">
        <v>203</v>
      </c>
      <c r="H6" s="167"/>
    </row>
    <row r="7" spans="1:8">
      <c r="A7" s="166" t="s">
        <v>166</v>
      </c>
      <c r="B7" s="190">
        <v>1910.5</v>
      </c>
      <c r="C7" s="171"/>
      <c r="D7" s="253" t="s">
        <v>185</v>
      </c>
      <c r="E7" s="254">
        <v>71448</v>
      </c>
      <c r="F7" s="165"/>
      <c r="G7" s="213" t="s">
        <v>204</v>
      </c>
      <c r="H7" s="167"/>
    </row>
    <row r="8" spans="1:8">
      <c r="A8" s="166" t="s">
        <v>163</v>
      </c>
      <c r="B8" s="191">
        <v>1840.39</v>
      </c>
      <c r="C8" s="171"/>
      <c r="D8" s="253" t="s">
        <v>186</v>
      </c>
      <c r="E8" s="254">
        <v>72149</v>
      </c>
      <c r="F8" s="165"/>
      <c r="G8" s="213" t="s">
        <v>205</v>
      </c>
      <c r="H8" s="167"/>
    </row>
    <row r="9" spans="1:8">
      <c r="A9" s="166" t="s">
        <v>167</v>
      </c>
      <c r="B9" s="189">
        <v>2495.88</v>
      </c>
      <c r="C9" s="171"/>
      <c r="D9" s="164" t="s">
        <v>194</v>
      </c>
      <c r="E9" s="197">
        <v>68083</v>
      </c>
      <c r="F9" s="165"/>
      <c r="G9" s="213" t="s">
        <v>206</v>
      </c>
      <c r="H9" s="167"/>
    </row>
    <row r="10" spans="1:8">
      <c r="A10" s="168"/>
      <c r="B10" s="192"/>
      <c r="C10" s="169"/>
      <c r="D10" s="164" t="s">
        <v>187</v>
      </c>
      <c r="E10" s="202">
        <v>66100</v>
      </c>
      <c r="F10" s="165"/>
      <c r="G10" s="213" t="s">
        <v>207</v>
      </c>
      <c r="H10" s="167"/>
    </row>
    <row r="11" spans="1:8">
      <c r="A11" s="160" t="s">
        <v>133</v>
      </c>
      <c r="B11" s="173"/>
      <c r="C11" s="162"/>
      <c r="D11" s="210" t="s">
        <v>188</v>
      </c>
      <c r="E11" s="197"/>
      <c r="F11" s="165"/>
      <c r="G11" s="213" t="s">
        <v>208</v>
      </c>
      <c r="H11" s="167"/>
    </row>
    <row r="12" spans="1:8">
      <c r="A12" s="180" t="s">
        <v>137</v>
      </c>
      <c r="B12" s="194">
        <v>0.7</v>
      </c>
      <c r="C12" s="193"/>
      <c r="D12" s="210" t="s">
        <v>179</v>
      </c>
      <c r="E12" s="197">
        <v>319900</v>
      </c>
      <c r="F12" s="165"/>
      <c r="G12" s="213" t="s">
        <v>209</v>
      </c>
      <c r="H12" s="167"/>
    </row>
    <row r="13" spans="1:8">
      <c r="A13" s="160" t="s">
        <v>143</v>
      </c>
      <c r="B13" s="161"/>
      <c r="C13" s="162"/>
      <c r="D13" s="210" t="s">
        <v>220</v>
      </c>
      <c r="E13" s="197">
        <v>84119</v>
      </c>
      <c r="F13" s="165"/>
      <c r="G13" s="213" t="s">
        <v>221</v>
      </c>
      <c r="H13" s="167"/>
    </row>
    <row r="14" spans="1:8" ht="15">
      <c r="A14" s="166" t="s">
        <v>144</v>
      </c>
      <c r="B14" s="185">
        <v>0.13250000000000001</v>
      </c>
      <c r="C14" s="165"/>
      <c r="D14" s="210" t="s">
        <v>219</v>
      </c>
      <c r="E14" s="197">
        <v>248040</v>
      </c>
      <c r="F14" s="165"/>
      <c r="G14" s="213" t="s">
        <v>222</v>
      </c>
      <c r="H14" s="167"/>
    </row>
    <row r="15" spans="1:8" ht="15">
      <c r="A15" s="166" t="s">
        <v>1</v>
      </c>
      <c r="B15" s="185">
        <v>6.4999999999999997E-3</v>
      </c>
      <c r="C15" s="165"/>
      <c r="D15" s="255" t="s">
        <v>189</v>
      </c>
      <c r="E15" s="256">
        <v>152544</v>
      </c>
      <c r="F15" s="165"/>
      <c r="G15" s="179" t="s">
        <v>210</v>
      </c>
      <c r="H15" s="167"/>
    </row>
    <row r="16" spans="1:8" ht="15">
      <c r="A16" s="166" t="s">
        <v>2</v>
      </c>
      <c r="B16" s="185">
        <v>0.03</v>
      </c>
      <c r="C16" s="165"/>
      <c r="D16" s="210" t="s">
        <v>190</v>
      </c>
      <c r="E16" s="197">
        <v>311269</v>
      </c>
      <c r="F16" s="165"/>
      <c r="G16" s="179" t="s">
        <v>211</v>
      </c>
      <c r="H16" s="167"/>
    </row>
    <row r="17" spans="1:8" ht="15">
      <c r="A17" s="166" t="s">
        <v>147</v>
      </c>
      <c r="B17" s="185">
        <v>0.05</v>
      </c>
      <c r="C17" s="165"/>
      <c r="D17" s="206" t="s">
        <v>191</v>
      </c>
      <c r="E17" s="197">
        <v>249931</v>
      </c>
      <c r="F17" s="165"/>
      <c r="G17" s="179" t="s">
        <v>212</v>
      </c>
      <c r="H17" s="167"/>
    </row>
    <row r="18" spans="1:8" ht="15">
      <c r="A18" s="166" t="s">
        <v>148</v>
      </c>
      <c r="B18" s="185">
        <v>4.4900000000000002E-2</v>
      </c>
      <c r="C18" s="165"/>
      <c r="D18" s="210" t="s">
        <v>196</v>
      </c>
      <c r="E18" s="197">
        <v>290000</v>
      </c>
      <c r="F18" s="165"/>
      <c r="G18" s="179" t="s">
        <v>213</v>
      </c>
      <c r="H18" s="167"/>
    </row>
    <row r="19" spans="1:8" ht="15">
      <c r="A19" s="166" t="s">
        <v>149</v>
      </c>
      <c r="B19" s="185">
        <v>8.8999999999999999E-3</v>
      </c>
      <c r="C19" s="165"/>
      <c r="D19" s="210" t="s">
        <v>195</v>
      </c>
      <c r="E19" s="197">
        <v>400000</v>
      </c>
      <c r="F19" s="165"/>
      <c r="G19" s="166" t="s">
        <v>131</v>
      </c>
      <c r="H19" s="167"/>
    </row>
    <row r="20" spans="1:8" ht="15">
      <c r="A20" s="166" t="s">
        <v>151</v>
      </c>
      <c r="B20" s="185">
        <v>8.2000000000000007E-3</v>
      </c>
      <c r="C20" s="165"/>
      <c r="D20" s="210" t="s">
        <v>197</v>
      </c>
      <c r="E20" s="202">
        <v>158971</v>
      </c>
      <c r="F20" s="165"/>
      <c r="G20" s="213" t="s">
        <v>214</v>
      </c>
      <c r="H20" s="167"/>
    </row>
    <row r="21" spans="1:8" ht="15">
      <c r="A21" s="166" t="s">
        <v>152</v>
      </c>
      <c r="B21" s="185">
        <v>1.11E-2</v>
      </c>
      <c r="C21" s="165"/>
      <c r="D21" s="164" t="s">
        <v>192</v>
      </c>
      <c r="E21" s="202">
        <v>165000</v>
      </c>
      <c r="F21" s="165"/>
      <c r="G21" s="213" t="s">
        <v>215</v>
      </c>
      <c r="H21" s="167"/>
    </row>
    <row r="22" spans="1:8" ht="15">
      <c r="A22" s="168" t="s">
        <v>154</v>
      </c>
      <c r="B22" s="187">
        <v>6.2199999999999998E-2</v>
      </c>
      <c r="C22" s="169"/>
      <c r="D22" s="206" t="s">
        <v>193</v>
      </c>
      <c r="E22" s="202">
        <v>299500</v>
      </c>
      <c r="F22" s="165"/>
      <c r="G22" s="166" t="s">
        <v>129</v>
      </c>
      <c r="H22" s="167"/>
    </row>
    <row r="23" spans="1:8">
      <c r="A23" s="160" t="s">
        <v>156</v>
      </c>
      <c r="B23" s="161"/>
      <c r="C23" s="162"/>
      <c r="D23" s="164" t="s">
        <v>198</v>
      </c>
      <c r="E23" s="202"/>
      <c r="F23" s="165"/>
      <c r="G23" s="213" t="s">
        <v>216</v>
      </c>
      <c r="H23" s="167"/>
    </row>
    <row r="24" spans="1:8" ht="15">
      <c r="A24" s="179" t="s">
        <v>30</v>
      </c>
      <c r="B24" s="209">
        <v>0.05</v>
      </c>
      <c r="C24" s="165"/>
      <c r="D24" s="210" t="s">
        <v>199</v>
      </c>
      <c r="E24" s="197">
        <v>635000</v>
      </c>
      <c r="F24" s="165"/>
      <c r="G24" s="166" t="s">
        <v>130</v>
      </c>
      <c r="H24" s="167"/>
    </row>
    <row r="25" spans="1:8" ht="15">
      <c r="A25" s="166"/>
      <c r="B25" s="188"/>
      <c r="C25" s="165"/>
      <c r="D25" s="164" t="s">
        <v>200</v>
      </c>
      <c r="E25" s="202"/>
      <c r="F25" s="165"/>
      <c r="G25" s="213" t="s">
        <v>217</v>
      </c>
      <c r="H25" s="167"/>
    </row>
    <row r="26" spans="1:8" ht="15">
      <c r="A26" s="166" t="s">
        <v>157</v>
      </c>
      <c r="B26" s="185">
        <v>2.4E-2</v>
      </c>
      <c r="C26" s="165"/>
      <c r="D26" s="210" t="s">
        <v>201</v>
      </c>
      <c r="E26" s="197"/>
      <c r="F26" s="165"/>
      <c r="G26" s="213" t="s">
        <v>218</v>
      </c>
      <c r="H26" s="167"/>
    </row>
    <row r="27" spans="1:8" ht="15">
      <c r="A27" s="166" t="s">
        <v>158</v>
      </c>
      <c r="B27" s="185">
        <v>2.4E-2</v>
      </c>
      <c r="C27" s="165"/>
      <c r="D27" s="210"/>
      <c r="E27" s="210"/>
      <c r="F27" s="165"/>
      <c r="G27" s="166" t="s">
        <v>125</v>
      </c>
      <c r="H27" s="167"/>
    </row>
    <row r="28" spans="1:8" ht="15">
      <c r="A28" s="166" t="s">
        <v>159</v>
      </c>
      <c r="B28" s="185">
        <v>0.01</v>
      </c>
      <c r="C28" s="165"/>
      <c r="D28" s="164"/>
      <c r="E28" s="202"/>
      <c r="F28" s="165"/>
      <c r="G28" s="166" t="s">
        <v>126</v>
      </c>
      <c r="H28" s="167"/>
    </row>
    <row r="29" spans="1:8">
      <c r="A29" s="166" t="s">
        <v>160</v>
      </c>
      <c r="B29" s="198">
        <v>151.88999999999999</v>
      </c>
      <c r="C29" s="165"/>
      <c r="D29" s="210"/>
      <c r="F29" s="165"/>
      <c r="G29" s="166" t="s">
        <v>127</v>
      </c>
      <c r="H29" s="167"/>
    </row>
    <row r="30" spans="1:8">
      <c r="A30" s="168" t="s">
        <v>161</v>
      </c>
      <c r="B30" s="199">
        <v>22.78</v>
      </c>
      <c r="C30" s="195"/>
      <c r="D30" s="210"/>
      <c r="E30" s="212"/>
      <c r="F30" s="169"/>
      <c r="G30" s="166" t="s">
        <v>128</v>
      </c>
      <c r="H30" s="172"/>
    </row>
    <row r="31" spans="1:8" ht="15">
      <c r="A31" s="210" t="s">
        <v>183</v>
      </c>
      <c r="C31" s="162"/>
      <c r="D31" s="160" t="s">
        <v>145</v>
      </c>
      <c r="F31" s="162"/>
      <c r="G31" s="160" t="s">
        <v>134</v>
      </c>
      <c r="H31" s="174"/>
    </row>
    <row r="32" spans="1:8">
      <c r="A32" s="179" t="s">
        <v>175</v>
      </c>
      <c r="B32" s="190">
        <v>6500</v>
      </c>
      <c r="C32" s="165"/>
      <c r="D32" s="166" t="s">
        <v>146</v>
      </c>
      <c r="E32" s="200">
        <v>2288.25</v>
      </c>
      <c r="F32" s="165"/>
      <c r="G32" s="166" t="s">
        <v>135</v>
      </c>
      <c r="H32" s="197">
        <v>6.49</v>
      </c>
    </row>
    <row r="33" spans="1:10">
      <c r="A33" s="179" t="s">
        <v>174</v>
      </c>
      <c r="B33" s="190">
        <v>19900</v>
      </c>
      <c r="C33" s="165"/>
      <c r="D33" s="166" t="s">
        <v>150</v>
      </c>
      <c r="E33" s="200">
        <v>3243.87</v>
      </c>
      <c r="F33" s="165"/>
      <c r="G33" s="168" t="s">
        <v>136</v>
      </c>
      <c r="H33" s="196">
        <v>6.29</v>
      </c>
    </row>
    <row r="34" spans="1:10" ht="15">
      <c r="A34" s="179" t="s">
        <v>171</v>
      </c>
      <c r="B34" s="190">
        <v>20000</v>
      </c>
      <c r="C34" s="165"/>
      <c r="D34" s="186" t="s">
        <v>153</v>
      </c>
      <c r="E34" s="200">
        <v>429.9</v>
      </c>
      <c r="F34" s="165"/>
      <c r="G34" s="163" t="s">
        <v>168</v>
      </c>
      <c r="H34" s="178"/>
    </row>
    <row r="35" spans="1:10" ht="15">
      <c r="A35" s="179" t="s">
        <v>171</v>
      </c>
      <c r="B35" s="190">
        <v>30000</v>
      </c>
      <c r="C35" s="165"/>
      <c r="D35" s="186" t="s">
        <v>170</v>
      </c>
      <c r="E35" s="200">
        <v>773.21</v>
      </c>
      <c r="F35" s="165"/>
      <c r="G35" s="177" t="s">
        <v>138</v>
      </c>
      <c r="H35" s="203">
        <v>27.56</v>
      </c>
    </row>
    <row r="36" spans="1:10" ht="15">
      <c r="A36" s="179" t="s">
        <v>172</v>
      </c>
      <c r="B36" s="190">
        <v>38000</v>
      </c>
      <c r="C36" s="165"/>
      <c r="D36" s="180" t="s">
        <v>155</v>
      </c>
      <c r="E36" s="201">
        <v>197.05</v>
      </c>
      <c r="F36" s="169"/>
      <c r="G36" s="177" t="s">
        <v>139</v>
      </c>
      <c r="H36" s="203">
        <v>32.19</v>
      </c>
      <c r="J36" s="182"/>
    </row>
    <row r="37" spans="1:10" ht="15">
      <c r="A37" s="179" t="s">
        <v>176</v>
      </c>
      <c r="B37" s="190">
        <v>20000</v>
      </c>
      <c r="C37" s="165"/>
      <c r="G37" s="181" t="s">
        <v>140</v>
      </c>
      <c r="H37" s="203">
        <v>21.9</v>
      </c>
      <c r="I37" s="177"/>
      <c r="J37" s="182"/>
    </row>
    <row r="38" spans="1:10" ht="15">
      <c r="A38" s="184" t="s">
        <v>173</v>
      </c>
      <c r="B38" s="190">
        <v>85000</v>
      </c>
      <c r="C38" s="165"/>
      <c r="G38" s="176" t="s">
        <v>141</v>
      </c>
      <c r="H38" s="204">
        <v>19.489999999999998</v>
      </c>
      <c r="J38" s="182"/>
    </row>
    <row r="39" spans="1:10" ht="15">
      <c r="A39" s="205" t="s">
        <v>177</v>
      </c>
      <c r="B39" s="190">
        <v>75000</v>
      </c>
      <c r="C39" s="165"/>
      <c r="G39" s="160" t="s">
        <v>169</v>
      </c>
      <c r="H39" s="178"/>
      <c r="I39" s="177"/>
      <c r="J39" s="182"/>
    </row>
    <row r="40" spans="1:10" ht="15">
      <c r="A40" s="205" t="s">
        <v>178</v>
      </c>
      <c r="B40" s="190">
        <v>13000</v>
      </c>
      <c r="C40" s="165"/>
      <c r="G40" s="175" t="s">
        <v>138</v>
      </c>
      <c r="H40" s="203">
        <v>29.45</v>
      </c>
      <c r="I40" s="177"/>
      <c r="J40" s="182"/>
    </row>
    <row r="41" spans="1:10" ht="15">
      <c r="A41" s="179" t="s">
        <v>181</v>
      </c>
      <c r="B41" s="211">
        <v>40000</v>
      </c>
      <c r="C41" s="165"/>
      <c r="G41" s="175" t="s">
        <v>139</v>
      </c>
      <c r="H41" s="203">
        <v>21.29</v>
      </c>
      <c r="I41" s="177"/>
      <c r="J41" s="182"/>
    </row>
    <row r="42" spans="1:10" ht="15">
      <c r="A42" s="179" t="s">
        <v>180</v>
      </c>
      <c r="B42" s="211">
        <v>28000</v>
      </c>
      <c r="C42" s="165"/>
      <c r="G42" s="181" t="s">
        <v>140</v>
      </c>
      <c r="H42" s="203">
        <v>11.99</v>
      </c>
      <c r="I42" s="177"/>
      <c r="J42" s="182"/>
    </row>
    <row r="43" spans="1:10" ht="15">
      <c r="A43" s="213" t="s">
        <v>236</v>
      </c>
      <c r="B43" s="214">
        <v>45000</v>
      </c>
      <c r="C43" s="165"/>
      <c r="G43" s="176" t="s">
        <v>141</v>
      </c>
      <c r="H43" s="204">
        <v>19.489999999999998</v>
      </c>
      <c r="I43" s="177"/>
      <c r="J43" s="182"/>
    </row>
    <row r="44" spans="1:10" ht="15">
      <c r="A44" s="213" t="s">
        <v>237</v>
      </c>
      <c r="B44" s="214">
        <v>3500</v>
      </c>
      <c r="C44" s="165"/>
      <c r="I44" s="177"/>
      <c r="J44" s="182"/>
    </row>
    <row r="45" spans="1:10" ht="15">
      <c r="A45" s="212"/>
      <c r="B45" s="212"/>
      <c r="C45" s="169"/>
      <c r="I45" s="177"/>
      <c r="J45" s="182"/>
    </row>
    <row r="46" spans="1:10" ht="15">
      <c r="I46" s="177"/>
      <c r="J46" s="182"/>
    </row>
    <row r="47" spans="1:10" ht="15">
      <c r="I47" s="177"/>
      <c r="J47" s="182"/>
    </row>
    <row r="48" spans="1:10" ht="15">
      <c r="I48" s="177"/>
      <c r="J48" s="182"/>
    </row>
    <row r="49" spans="9:10" ht="15">
      <c r="I49" s="177"/>
      <c r="J49" s="182"/>
    </row>
    <row r="50" spans="9:10" ht="15">
      <c r="I50" s="177"/>
      <c r="J50" s="182"/>
    </row>
    <row r="51" spans="9:10" ht="15">
      <c r="I51" s="177"/>
      <c r="J51" s="182"/>
    </row>
    <row r="52" spans="9:10" ht="15">
      <c r="I52" s="177"/>
      <c r="J52" s="182"/>
    </row>
    <row r="53" spans="9:10" ht="15">
      <c r="I53" s="177"/>
      <c r="J53" s="182"/>
    </row>
    <row r="54" spans="9:10" ht="15">
      <c r="I54" s="177"/>
      <c r="J54" s="182"/>
    </row>
  </sheetData>
  <mergeCells count="1">
    <mergeCell ref="A1:H1"/>
  </mergeCells>
  <phoneticPr fontId="39" type="noConversion"/>
  <pageMargins left="0.51180555555555596" right="0.51180555555555596" top="0.78680555555555598" bottom="0.78680555555555598" header="0.31388888888888899" footer="0.31388888888888899"/>
  <pageSetup paperSize="9" scale="44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C84F0-E9FA-4C9C-929B-923CDC77D7FB}">
  <sheetPr>
    <tabColor theme="4"/>
    <pageSetUpPr fitToPage="1"/>
  </sheetPr>
  <dimension ref="A1:O682"/>
  <sheetViews>
    <sheetView view="pageBreakPreview" zoomScaleNormal="100" zoomScaleSheetLayoutView="100" workbookViewId="0">
      <selection activeCell="E139" sqref="E139"/>
    </sheetView>
  </sheetViews>
  <sheetFormatPr defaultColWidth="11.42578125" defaultRowHeight="11.25"/>
  <cols>
    <col min="1" max="1" width="30" style="2" customWidth="1"/>
    <col min="2" max="2" width="20.7109375" style="2" customWidth="1"/>
    <col min="3" max="3" width="37.140625" style="2" customWidth="1"/>
    <col min="4" max="4" width="20.5703125" style="2" customWidth="1"/>
    <col min="5" max="5" width="18" style="2" customWidth="1"/>
    <col min="6" max="6" width="11.42578125" style="2" customWidth="1"/>
    <col min="7" max="7" width="12.7109375" style="1" customWidth="1"/>
    <col min="8" max="16384" width="11.42578125" style="1"/>
  </cols>
  <sheetData>
    <row r="1" spans="1:6" ht="125.45" customHeight="1">
      <c r="A1" s="292" t="e">
        <f>'PLANILHA PRINCIPAL'!#REF!</f>
        <v>#REF!</v>
      </c>
      <c r="B1" s="293"/>
      <c r="C1" s="293"/>
      <c r="D1" s="293"/>
      <c r="E1" s="293"/>
      <c r="F1" s="294"/>
    </row>
    <row r="2" spans="1:6" ht="36.6" hidden="1" customHeight="1">
      <c r="A2" s="295"/>
      <c r="B2" s="296"/>
      <c r="C2" s="296"/>
      <c r="D2" s="296"/>
      <c r="E2" s="296"/>
      <c r="F2" s="297"/>
    </row>
    <row r="3" spans="1:6">
      <c r="A3" s="298" t="s">
        <v>242</v>
      </c>
      <c r="B3" s="299"/>
      <c r="C3" s="299"/>
      <c r="D3" s="299"/>
      <c r="E3" s="299"/>
      <c r="F3" s="300"/>
    </row>
    <row r="4" spans="1:6">
      <c r="A4" s="298"/>
      <c r="B4" s="299"/>
      <c r="C4" s="299"/>
      <c r="D4" s="299"/>
      <c r="E4" s="299"/>
      <c r="F4" s="300"/>
    </row>
    <row r="5" spans="1:6">
      <c r="A5" s="116"/>
      <c r="D5" s="117"/>
      <c r="E5" s="3"/>
      <c r="F5" s="118"/>
    </row>
    <row r="6" spans="1:6" ht="15" thickBot="1">
      <c r="A6" s="301" t="s">
        <v>241</v>
      </c>
      <c r="B6" s="302"/>
      <c r="C6" s="302"/>
      <c r="D6" s="302"/>
      <c r="E6" s="302"/>
      <c r="F6" s="303"/>
    </row>
    <row r="7" spans="1:6">
      <c r="A7" s="84" t="s">
        <v>105</v>
      </c>
      <c r="B7" s="85" t="s">
        <v>100</v>
      </c>
      <c r="C7" s="85" t="s">
        <v>101</v>
      </c>
      <c r="D7" s="86" t="s">
        <v>102</v>
      </c>
      <c r="E7" s="87"/>
      <c r="F7" s="88"/>
    </row>
    <row r="8" spans="1:6">
      <c r="A8" s="89" t="s">
        <v>103</v>
      </c>
      <c r="B8" s="101">
        <v>0</v>
      </c>
      <c r="C8" s="90">
        <f>'DADOS DE ENTRADA'!B8</f>
        <v>1840.39</v>
      </c>
      <c r="D8" s="16">
        <f>+C8*B8</f>
        <v>0</v>
      </c>
      <c r="E8" s="100"/>
      <c r="F8" s="91"/>
    </row>
    <row r="9" spans="1:6">
      <c r="A9" s="89"/>
      <c r="B9" s="99"/>
      <c r="C9" s="19"/>
      <c r="D9" s="103">
        <f>D8</f>
        <v>0</v>
      </c>
      <c r="E9" s="119" t="s">
        <v>5</v>
      </c>
      <c r="F9" s="91"/>
    </row>
    <row r="10" spans="1:6">
      <c r="A10" s="150"/>
      <c r="B10" s="151"/>
      <c r="C10" s="151"/>
      <c r="D10" s="151"/>
      <c r="E10" s="152"/>
      <c r="F10" s="153"/>
    </row>
    <row r="11" spans="1:6">
      <c r="A11" s="92" t="s">
        <v>106</v>
      </c>
      <c r="B11" s="93" t="s">
        <v>100</v>
      </c>
      <c r="C11" s="94" t="s">
        <v>101</v>
      </c>
      <c r="D11" s="94" t="s">
        <v>102</v>
      </c>
      <c r="E11" s="100"/>
      <c r="F11" s="91"/>
    </row>
    <row r="12" spans="1:6">
      <c r="A12" s="95" t="s">
        <v>104</v>
      </c>
      <c r="B12" s="102">
        <f>'DADOS DE ENTRADA'!B12</f>
        <v>0.7</v>
      </c>
      <c r="C12" s="94">
        <f>D8*B12</f>
        <v>0</v>
      </c>
      <c r="D12" s="16">
        <f>C12+D9</f>
        <v>0</v>
      </c>
      <c r="E12" s="100"/>
      <c r="F12" s="91"/>
    </row>
    <row r="13" spans="1:6">
      <c r="A13" s="96"/>
      <c r="B13" s="98"/>
      <c r="C13" s="97" t="s">
        <v>109</v>
      </c>
      <c r="D13" s="103">
        <f>ROUND(SUM(D12),2)</f>
        <v>0</v>
      </c>
      <c r="E13" s="119" t="s">
        <v>5</v>
      </c>
      <c r="F13" s="91"/>
    </row>
    <row r="14" spans="1:6" ht="12" thickBot="1">
      <c r="A14" s="150"/>
      <c r="B14" s="151"/>
      <c r="C14" s="151"/>
      <c r="D14" s="151"/>
      <c r="E14" s="152"/>
      <c r="F14" s="153"/>
    </row>
    <row r="15" spans="1:6">
      <c r="A15" s="105"/>
      <c r="B15" s="106"/>
      <c r="C15" s="107"/>
      <c r="D15" s="109"/>
      <c r="E15" s="104"/>
      <c r="F15" s="91"/>
    </row>
    <row r="16" spans="1:6">
      <c r="A16" s="105"/>
      <c r="B16" s="114" t="s">
        <v>108</v>
      </c>
      <c r="C16" s="110"/>
      <c r="D16" s="115">
        <f>D13</f>
        <v>0</v>
      </c>
      <c r="E16" s="119" t="s">
        <v>5</v>
      </c>
      <c r="F16" s="108"/>
    </row>
    <row r="17" spans="1:6" ht="12" thickBot="1">
      <c r="A17" s="105"/>
      <c r="B17" s="111" t="s">
        <v>107</v>
      </c>
      <c r="C17" s="112"/>
      <c r="D17" s="113"/>
      <c r="E17" s="104"/>
      <c r="F17" s="91"/>
    </row>
    <row r="18" spans="1:6" ht="12" thickBot="1">
      <c r="A18" s="304"/>
      <c r="B18" s="305"/>
      <c r="C18" s="305"/>
      <c r="D18" s="305"/>
      <c r="E18" s="305"/>
      <c r="F18" s="306"/>
    </row>
    <row r="19" spans="1:6">
      <c r="A19" s="28" t="s">
        <v>7</v>
      </c>
      <c r="B19" s="6"/>
      <c r="C19" s="6"/>
      <c r="D19" s="29"/>
      <c r="E19" s="6"/>
      <c r="F19" s="7"/>
    </row>
    <row r="20" spans="1:6">
      <c r="A20" s="10"/>
      <c r="B20" s="120"/>
      <c r="C20" s="120"/>
      <c r="D20" s="121"/>
      <c r="E20" s="120"/>
      <c r="F20" s="9"/>
    </row>
    <row r="21" spans="1:6">
      <c r="A21" s="30" t="s">
        <v>98</v>
      </c>
      <c r="B21" s="120"/>
      <c r="C21" s="120"/>
      <c r="D21" s="31">
        <v>0.2</v>
      </c>
      <c r="E21" s="120"/>
      <c r="F21" s="9"/>
    </row>
    <row r="22" spans="1:6">
      <c r="A22" s="30"/>
      <c r="B22" s="120"/>
      <c r="C22" s="120"/>
      <c r="D22" s="120"/>
      <c r="E22" s="120"/>
      <c r="F22" s="9"/>
    </row>
    <row r="23" spans="1:6">
      <c r="A23" s="32"/>
      <c r="B23" s="122" t="s">
        <v>224</v>
      </c>
      <c r="C23" s="123"/>
      <c r="D23" s="16">
        <v>1</v>
      </c>
      <c r="E23" s="124" t="s">
        <v>8</v>
      </c>
      <c r="F23" s="9"/>
    </row>
    <row r="24" spans="1:6">
      <c r="A24" s="32"/>
      <c r="B24" s="122" t="s">
        <v>92</v>
      </c>
      <c r="C24" s="123"/>
      <c r="D24" s="8">
        <f>'DADOS DE ENTRADA'!E7</f>
        <v>71448</v>
      </c>
      <c r="E24" s="124" t="s">
        <v>5</v>
      </c>
      <c r="F24" s="9"/>
    </row>
    <row r="25" spans="1:6">
      <c r="A25" s="32"/>
      <c r="B25" s="122" t="s">
        <v>111</v>
      </c>
      <c r="C25" s="123"/>
      <c r="D25" s="8">
        <v>0</v>
      </c>
      <c r="E25" s="124"/>
      <c r="F25" s="9"/>
    </row>
    <row r="26" spans="1:6">
      <c r="A26" s="32"/>
      <c r="B26" s="122" t="s">
        <v>9</v>
      </c>
      <c r="C26" s="123"/>
      <c r="D26" s="8">
        <v>5</v>
      </c>
      <c r="E26" s="124" t="s">
        <v>10</v>
      </c>
      <c r="F26" s="9"/>
    </row>
    <row r="27" spans="1:6" ht="12" thickBot="1">
      <c r="A27" s="33"/>
      <c r="B27" s="122" t="s">
        <v>3</v>
      </c>
      <c r="C27" s="123"/>
      <c r="D27" s="34">
        <f>(D24+D25)*D21</f>
        <v>14289.6</v>
      </c>
      <c r="E27" s="124" t="s">
        <v>5</v>
      </c>
      <c r="F27" s="9"/>
    </row>
    <row r="28" spans="1:6">
      <c r="A28" s="33"/>
      <c r="B28" s="122" t="s">
        <v>11</v>
      </c>
      <c r="C28" s="123"/>
      <c r="D28" s="35">
        <v>2504.64</v>
      </c>
      <c r="E28" s="124" t="s">
        <v>12</v>
      </c>
      <c r="F28" s="9"/>
    </row>
    <row r="29" spans="1:6">
      <c r="A29" s="30"/>
      <c r="B29" s="122" t="s">
        <v>13</v>
      </c>
      <c r="C29" s="123"/>
      <c r="D29" s="36">
        <f>(D24-D27)/(D26*D28)</f>
        <v>4.5642008432349561</v>
      </c>
      <c r="E29" s="124" t="s">
        <v>5</v>
      </c>
      <c r="F29" s="9"/>
    </row>
    <row r="30" spans="1:6" ht="12.75" customHeight="1">
      <c r="A30" s="30"/>
      <c r="B30" s="125" t="s">
        <v>14</v>
      </c>
      <c r="C30" s="123"/>
      <c r="D30" s="37">
        <f>D29*D28</f>
        <v>11431.68</v>
      </c>
      <c r="E30" s="124" t="s">
        <v>5</v>
      </c>
      <c r="F30" s="9"/>
    </row>
    <row r="31" spans="1:6">
      <c r="A31" s="30"/>
      <c r="B31" s="125" t="s">
        <v>15</v>
      </c>
      <c r="C31" s="123"/>
      <c r="D31" s="38">
        <f>D30/12</f>
        <v>952.64</v>
      </c>
      <c r="E31" s="124" t="s">
        <v>16</v>
      </c>
      <c r="F31" s="9"/>
    </row>
    <row r="32" spans="1:6" ht="12.75" customHeight="1" thickBot="1">
      <c r="A32" s="30"/>
      <c r="B32" s="125" t="s">
        <v>99</v>
      </c>
      <c r="C32" s="123"/>
      <c r="D32" s="39">
        <f>D23*D31</f>
        <v>952.64</v>
      </c>
      <c r="E32" s="124" t="s">
        <v>16</v>
      </c>
      <c r="F32" s="9"/>
    </row>
    <row r="33" spans="1:7">
      <c r="A33" s="30"/>
      <c r="B33" s="125"/>
      <c r="C33" s="123"/>
      <c r="D33" s="125"/>
      <c r="E33" s="124"/>
      <c r="F33" s="9"/>
    </row>
    <row r="34" spans="1:7">
      <c r="A34" s="10"/>
      <c r="B34" s="120"/>
      <c r="C34" s="120"/>
      <c r="D34" s="120"/>
      <c r="E34" s="19"/>
      <c r="F34" s="41"/>
    </row>
    <row r="35" spans="1:7">
      <c r="A35" s="40" t="s">
        <v>17</v>
      </c>
      <c r="B35" s="120"/>
      <c r="C35" s="120"/>
      <c r="D35" s="120"/>
      <c r="E35" s="19"/>
      <c r="F35" s="41"/>
    </row>
    <row r="36" spans="1:7">
      <c r="A36" s="40"/>
      <c r="B36" s="120"/>
      <c r="C36" s="120"/>
      <c r="D36" s="120"/>
      <c r="E36" s="19"/>
      <c r="F36" s="41"/>
    </row>
    <row r="37" spans="1:7">
      <c r="A37" s="30" t="s">
        <v>18</v>
      </c>
      <c r="B37" s="120"/>
      <c r="C37" s="120"/>
      <c r="D37" s="120"/>
      <c r="E37" s="19"/>
      <c r="F37" s="41"/>
    </row>
    <row r="38" spans="1:7">
      <c r="A38" s="43"/>
      <c r="B38" s="44" t="s">
        <v>19</v>
      </c>
      <c r="C38" s="45"/>
      <c r="D38" s="19"/>
      <c r="E38" s="19"/>
      <c r="F38" s="41"/>
      <c r="G38" s="14"/>
    </row>
    <row r="39" spans="1:7">
      <c r="A39" s="43"/>
      <c r="B39" s="120"/>
      <c r="C39" s="120"/>
      <c r="D39" s="120"/>
      <c r="E39" s="19"/>
      <c r="F39" s="41"/>
      <c r="G39" s="14"/>
    </row>
    <row r="40" spans="1:7" ht="11.25" customHeight="1">
      <c r="A40" s="43"/>
      <c r="B40" s="46" t="s">
        <v>20</v>
      </c>
      <c r="C40" s="47">
        <v>0.2</v>
      </c>
      <c r="D40" s="120"/>
      <c r="E40" s="19"/>
      <c r="F40" s="41"/>
      <c r="G40" s="14"/>
    </row>
    <row r="41" spans="1:7" ht="12.75" customHeight="1">
      <c r="A41" s="43"/>
      <c r="B41" s="48" t="s">
        <v>21</v>
      </c>
      <c r="C41" s="49">
        <v>5</v>
      </c>
      <c r="D41" s="120"/>
      <c r="E41" s="19"/>
      <c r="F41" s="41"/>
      <c r="G41" s="14"/>
    </row>
    <row r="42" spans="1:7" ht="12.75" customHeight="1">
      <c r="A42" s="43"/>
      <c r="B42" s="48" t="s">
        <v>22</v>
      </c>
      <c r="C42" s="50">
        <f>'DADOS DE ENTRADA'!B14</f>
        <v>0.13250000000000001</v>
      </c>
      <c r="D42" s="120"/>
      <c r="E42" s="19"/>
      <c r="F42" s="41"/>
      <c r="G42" s="14"/>
    </row>
    <row r="43" spans="1:7" ht="12.75" customHeight="1" thickBot="1">
      <c r="A43" s="32"/>
      <c r="B43" s="51" t="s">
        <v>23</v>
      </c>
      <c r="C43" s="52">
        <f>((2+(C41-1)*(C40+1))/(24*C41)*C42)</f>
        <v>7.508333333333333E-3</v>
      </c>
      <c r="D43" s="124"/>
      <c r="E43" s="124"/>
      <c r="F43" s="41"/>
      <c r="G43" s="14"/>
    </row>
    <row r="44" spans="1:7">
      <c r="A44" s="32"/>
      <c r="B44" s="123"/>
      <c r="C44" s="123"/>
      <c r="D44" s="124"/>
      <c r="E44" s="124"/>
      <c r="F44" s="41"/>
      <c r="G44" s="14"/>
    </row>
    <row r="45" spans="1:7">
      <c r="A45" s="32"/>
      <c r="B45" s="122" t="s">
        <v>224</v>
      </c>
      <c r="C45" s="124"/>
      <c r="D45" s="16">
        <v>1</v>
      </c>
      <c r="E45" s="124" t="s">
        <v>8</v>
      </c>
      <c r="F45" s="41"/>
      <c r="G45" s="14"/>
    </row>
    <row r="46" spans="1:7">
      <c r="A46" s="32"/>
      <c r="B46" s="122" t="s">
        <v>112</v>
      </c>
      <c r="C46" s="123"/>
      <c r="D46" s="8">
        <f>D24+D25</f>
        <v>71448</v>
      </c>
      <c r="E46" s="124" t="s">
        <v>5</v>
      </c>
      <c r="F46" s="41"/>
      <c r="G46" s="14"/>
    </row>
    <row r="47" spans="1:7">
      <c r="A47" s="32"/>
      <c r="B47" s="122" t="s">
        <v>24</v>
      </c>
      <c r="C47" s="123"/>
      <c r="D47" s="53">
        <f>C43</f>
        <v>7.508333333333333E-3</v>
      </c>
      <c r="E47" s="126"/>
      <c r="F47" s="41"/>
      <c r="G47" s="14"/>
    </row>
    <row r="48" spans="1:7">
      <c r="A48" s="32"/>
      <c r="B48" s="122" t="s">
        <v>25</v>
      </c>
      <c r="C48" s="123"/>
      <c r="D48" s="8">
        <f>D46*D47</f>
        <v>536.45539999999994</v>
      </c>
      <c r="E48" s="124" t="s">
        <v>5</v>
      </c>
      <c r="F48" s="41"/>
    </row>
    <row r="49" spans="1:6">
      <c r="A49" s="54"/>
      <c r="B49" s="125" t="s">
        <v>113</v>
      </c>
      <c r="C49" s="123"/>
      <c r="D49" s="55">
        <f>D48*D45</f>
        <v>536.45539999999994</v>
      </c>
      <c r="E49" s="127"/>
      <c r="F49" s="41"/>
    </row>
    <row r="50" spans="1:6">
      <c r="A50" s="54"/>
      <c r="B50" s="125"/>
      <c r="C50" s="123"/>
      <c r="D50" s="123"/>
      <c r="E50" s="127"/>
      <c r="F50" s="41"/>
    </row>
    <row r="51" spans="1:6">
      <c r="A51" s="40" t="s">
        <v>26</v>
      </c>
      <c r="B51" s="120"/>
      <c r="C51" s="120"/>
      <c r="D51" s="120"/>
      <c r="E51" s="121"/>
      <c r="F51" s="9"/>
    </row>
    <row r="52" spans="1:6">
      <c r="A52" s="18"/>
      <c r="B52" s="120"/>
      <c r="C52" s="128" t="s">
        <v>27</v>
      </c>
      <c r="D52" s="56">
        <f>'DADOS DE ENTRADA'!B29</f>
        <v>151.88999999999999</v>
      </c>
      <c r="E52" s="124" t="s">
        <v>5</v>
      </c>
      <c r="F52" s="9"/>
    </row>
    <row r="53" spans="1:6">
      <c r="A53" s="18"/>
      <c r="B53" s="120"/>
      <c r="C53" s="128" t="s">
        <v>28</v>
      </c>
      <c r="D53" s="56">
        <f>'DADOS DE ENTRADA'!B30</f>
        <v>22.78</v>
      </c>
      <c r="E53" s="124" t="s">
        <v>5</v>
      </c>
      <c r="F53" s="9"/>
    </row>
    <row r="54" spans="1:6">
      <c r="A54" s="18"/>
      <c r="B54" s="120"/>
      <c r="C54" s="120"/>
      <c r="D54" s="120"/>
      <c r="E54" s="121"/>
      <c r="F54" s="9"/>
    </row>
    <row r="55" spans="1:6">
      <c r="A55" s="18"/>
      <c r="B55" s="122" t="s">
        <v>224</v>
      </c>
      <c r="C55" s="123"/>
      <c r="D55" s="16">
        <v>1</v>
      </c>
      <c r="E55" s="124" t="s">
        <v>8</v>
      </c>
      <c r="F55" s="9"/>
    </row>
    <row r="56" spans="1:6">
      <c r="A56" s="18"/>
      <c r="B56" s="122" t="s">
        <v>29</v>
      </c>
      <c r="C56" s="123"/>
      <c r="D56" s="8">
        <f>D46</f>
        <v>71448</v>
      </c>
      <c r="E56" s="124" t="s">
        <v>5</v>
      </c>
      <c r="F56" s="9"/>
    </row>
    <row r="57" spans="1:6">
      <c r="A57" s="18"/>
      <c r="B57" s="122" t="s">
        <v>30</v>
      </c>
      <c r="C57" s="129">
        <f>'DADOS DE ENTRADA'!B24</f>
        <v>0.05</v>
      </c>
      <c r="D57" s="57">
        <f>D56*C57</f>
        <v>3572.4</v>
      </c>
      <c r="E57" s="130" t="s">
        <v>31</v>
      </c>
      <c r="F57" s="9"/>
    </row>
    <row r="58" spans="1:6">
      <c r="A58" s="18"/>
      <c r="B58" s="122" t="s">
        <v>32</v>
      </c>
      <c r="C58" s="131">
        <f>'DADOS DE ENTRADA'!B26</f>
        <v>2.4E-2</v>
      </c>
      <c r="D58" s="57">
        <f>D56*C58</f>
        <v>1714.752</v>
      </c>
      <c r="E58" s="130" t="s">
        <v>31</v>
      </c>
      <c r="F58" s="9"/>
    </row>
    <row r="59" spans="1:6">
      <c r="A59" s="18"/>
      <c r="B59" s="122" t="s">
        <v>33</v>
      </c>
      <c r="C59" s="123"/>
      <c r="D59" s="17">
        <f>D57+D58+D52+D53</f>
        <v>5461.8220000000001</v>
      </c>
      <c r="E59" s="130" t="s">
        <v>31</v>
      </c>
      <c r="F59" s="9"/>
    </row>
    <row r="60" spans="1:6">
      <c r="A60" s="18"/>
      <c r="B60" s="120"/>
      <c r="C60" s="120"/>
      <c r="D60" s="120"/>
      <c r="E60" s="121"/>
      <c r="F60" s="9"/>
    </row>
    <row r="61" spans="1:6">
      <c r="A61" s="18"/>
      <c r="B61" s="120"/>
      <c r="C61" s="132" t="s">
        <v>34</v>
      </c>
      <c r="D61" s="17">
        <f>ROUND((D59)/12,2)</f>
        <v>455.15</v>
      </c>
      <c r="E61" s="124" t="s">
        <v>35</v>
      </c>
      <c r="F61" s="9"/>
    </row>
    <row r="62" spans="1:6">
      <c r="A62" s="18"/>
      <c r="B62" s="120"/>
      <c r="C62" s="120"/>
      <c r="D62" s="120"/>
      <c r="E62" s="121"/>
      <c r="F62" s="9"/>
    </row>
    <row r="63" spans="1:6">
      <c r="A63" s="40" t="s">
        <v>36</v>
      </c>
      <c r="B63" s="120"/>
      <c r="C63" s="120"/>
      <c r="D63" s="120"/>
      <c r="E63" s="121"/>
      <c r="F63" s="9"/>
    </row>
    <row r="64" spans="1:6">
      <c r="A64" s="10"/>
      <c r="B64" s="120"/>
      <c r="C64" s="120"/>
      <c r="D64" s="120"/>
      <c r="E64" s="121"/>
      <c r="F64" s="9"/>
    </row>
    <row r="65" spans="1:6">
      <c r="A65" s="10"/>
      <c r="B65" s="122" t="s">
        <v>224</v>
      </c>
      <c r="C65" s="123"/>
      <c r="D65" s="16">
        <v>1</v>
      </c>
      <c r="E65" s="124" t="s">
        <v>8</v>
      </c>
      <c r="F65" s="9"/>
    </row>
    <row r="66" spans="1:6">
      <c r="A66" s="10"/>
      <c r="B66" s="122" t="s">
        <v>112</v>
      </c>
      <c r="C66" s="123"/>
      <c r="D66" s="58">
        <f>D56</f>
        <v>71448</v>
      </c>
      <c r="E66" s="124" t="s">
        <v>5</v>
      </c>
      <c r="F66" s="9"/>
    </row>
    <row r="67" spans="1:6">
      <c r="A67" s="10"/>
      <c r="B67" s="122" t="s">
        <v>9</v>
      </c>
      <c r="C67" s="123"/>
      <c r="D67" s="58">
        <f>D26</f>
        <v>5</v>
      </c>
      <c r="E67" s="130" t="s">
        <v>10</v>
      </c>
      <c r="F67" s="9"/>
    </row>
    <row r="68" spans="1:6">
      <c r="A68" s="10"/>
      <c r="B68" s="122" t="s">
        <v>37</v>
      </c>
      <c r="C68" s="123"/>
      <c r="D68" s="58">
        <v>0.15</v>
      </c>
      <c r="E68" s="126"/>
      <c r="F68" s="9"/>
    </row>
    <row r="69" spans="1:6">
      <c r="A69" s="10"/>
      <c r="B69" s="122" t="s">
        <v>93</v>
      </c>
      <c r="C69" s="123"/>
      <c r="D69" s="59">
        <v>2500</v>
      </c>
      <c r="E69" s="130" t="s">
        <v>117</v>
      </c>
      <c r="F69" s="9"/>
    </row>
    <row r="70" spans="1:6">
      <c r="A70" s="10"/>
      <c r="B70" s="125" t="s">
        <v>33</v>
      </c>
      <c r="C70" s="123"/>
      <c r="D70" s="17">
        <f>(D66*D68)/(D69)</f>
        <v>4.2868799999999991</v>
      </c>
      <c r="E70" s="124" t="s">
        <v>5</v>
      </c>
      <c r="F70" s="9"/>
    </row>
    <row r="71" spans="1:6">
      <c r="A71" s="10"/>
      <c r="B71" s="125" t="s">
        <v>6</v>
      </c>
      <c r="C71" s="123"/>
      <c r="D71" s="17">
        <f>D70*D69/12</f>
        <v>893.0999999999998</v>
      </c>
      <c r="E71" s="124" t="s">
        <v>5</v>
      </c>
      <c r="F71" s="9"/>
    </row>
    <row r="72" spans="1:6">
      <c r="A72" s="116"/>
      <c r="C72" s="133"/>
      <c r="E72" s="117"/>
      <c r="F72" s="118"/>
    </row>
    <row r="73" spans="1:6">
      <c r="A73" s="307"/>
      <c r="B73" s="308"/>
      <c r="C73" s="308"/>
      <c r="D73" s="308"/>
      <c r="E73" s="308"/>
      <c r="F73" s="309"/>
    </row>
    <row r="74" spans="1:6" ht="12" thickBot="1">
      <c r="A74" s="134"/>
      <c r="F74" s="118"/>
    </row>
    <row r="75" spans="1:6">
      <c r="A75" s="28" t="s">
        <v>38</v>
      </c>
      <c r="B75" s="6"/>
      <c r="C75" s="6"/>
      <c r="D75" s="6"/>
      <c r="E75" s="29"/>
      <c r="F75" s="7"/>
    </row>
    <row r="76" spans="1:6">
      <c r="A76" s="10"/>
      <c r="B76" s="120"/>
      <c r="C76" s="120"/>
      <c r="D76" s="120"/>
      <c r="E76" s="121"/>
      <c r="F76" s="9"/>
    </row>
    <row r="77" spans="1:6">
      <c r="A77" s="10"/>
      <c r="B77" s="122" t="s">
        <v>224</v>
      </c>
      <c r="C77" s="123"/>
      <c r="D77" s="16">
        <v>1</v>
      </c>
      <c r="E77" s="121"/>
      <c r="F77" s="9"/>
    </row>
    <row r="78" spans="1:6">
      <c r="A78" s="10"/>
      <c r="B78" s="135" t="s">
        <v>39</v>
      </c>
      <c r="C78" s="123"/>
      <c r="D78" s="61">
        <f>'DADOS DE ENTRADA'!H32</f>
        <v>6.49</v>
      </c>
      <c r="E78" s="124" t="s">
        <v>40</v>
      </c>
      <c r="F78" s="9"/>
    </row>
    <row r="79" spans="1:6">
      <c r="A79" s="10"/>
      <c r="B79" s="122" t="s">
        <v>41</v>
      </c>
      <c r="C79" s="123"/>
      <c r="D79" s="59">
        <f>D69</f>
        <v>2500</v>
      </c>
      <c r="E79" s="124" t="s">
        <v>42</v>
      </c>
      <c r="F79" s="9"/>
    </row>
    <row r="80" spans="1:6">
      <c r="A80" s="10"/>
      <c r="B80" s="135" t="s">
        <v>43</v>
      </c>
      <c r="C80" s="123"/>
      <c r="D80" s="16">
        <v>9.5</v>
      </c>
      <c r="E80" s="124" t="s">
        <v>44</v>
      </c>
      <c r="F80" s="9"/>
    </row>
    <row r="81" spans="1:8">
      <c r="A81" s="10"/>
      <c r="B81" s="125" t="s">
        <v>33</v>
      </c>
      <c r="C81" s="132"/>
      <c r="D81" s="60">
        <f>(D79/D80)*D78</f>
        <v>1707.8947368421052</v>
      </c>
      <c r="E81" s="124" t="s">
        <v>5</v>
      </c>
      <c r="F81" s="9"/>
    </row>
    <row r="82" spans="1:8">
      <c r="A82" s="10"/>
      <c r="B82" s="120"/>
      <c r="C82" s="120"/>
      <c r="D82" s="120"/>
      <c r="E82" s="121"/>
      <c r="F82" s="9"/>
    </row>
    <row r="83" spans="1:8">
      <c r="A83" s="10"/>
      <c r="B83" s="120"/>
      <c r="C83" s="132" t="s">
        <v>45</v>
      </c>
      <c r="D83" s="17">
        <f>D81</f>
        <v>1707.8947368421052</v>
      </c>
      <c r="E83" s="121"/>
      <c r="F83" s="9"/>
    </row>
    <row r="84" spans="1:8">
      <c r="A84" s="10"/>
      <c r="B84" s="120"/>
      <c r="C84" s="136"/>
      <c r="D84" s="136"/>
      <c r="E84" s="121"/>
      <c r="F84" s="9"/>
    </row>
    <row r="85" spans="1:8">
      <c r="A85" s="10" t="s">
        <v>46</v>
      </c>
      <c r="B85" s="120"/>
      <c r="C85" s="136"/>
      <c r="D85" s="136"/>
      <c r="E85" s="121"/>
      <c r="F85" s="9"/>
      <c r="G85" s="14"/>
    </row>
    <row r="86" spans="1:8">
      <c r="A86" s="10"/>
      <c r="B86" s="122" t="s">
        <v>224</v>
      </c>
      <c r="C86" s="123"/>
      <c r="D86" s="16">
        <v>1</v>
      </c>
      <c r="E86" s="121"/>
      <c r="F86" s="9"/>
      <c r="G86" s="14"/>
      <c r="H86" s="83"/>
    </row>
    <row r="87" spans="1:8">
      <c r="A87" s="10"/>
      <c r="B87" s="135" t="s">
        <v>97</v>
      </c>
      <c r="C87" s="123"/>
      <c r="D87" s="61">
        <f>'DADOS DE ENTRADA'!E34*4</f>
        <v>1719.6</v>
      </c>
      <c r="E87" s="124" t="s">
        <v>5</v>
      </c>
      <c r="F87" s="9"/>
    </row>
    <row r="88" spans="1:8">
      <c r="A88" s="10"/>
      <c r="B88" s="122" t="s">
        <v>93</v>
      </c>
      <c r="C88" s="123"/>
      <c r="D88" s="59">
        <f>D69</f>
        <v>2500</v>
      </c>
      <c r="E88" s="124" t="s">
        <v>42</v>
      </c>
      <c r="F88" s="9"/>
    </row>
    <row r="89" spans="1:8">
      <c r="A89" s="10"/>
      <c r="B89" s="135" t="s">
        <v>48</v>
      </c>
      <c r="C89" s="123"/>
      <c r="D89" s="16">
        <v>40000</v>
      </c>
      <c r="E89" s="124" t="s">
        <v>49</v>
      </c>
      <c r="F89" s="9"/>
    </row>
    <row r="90" spans="1:8">
      <c r="A90" s="10"/>
      <c r="B90" s="125" t="s">
        <v>50</v>
      </c>
      <c r="C90" s="132"/>
      <c r="D90" s="60">
        <f>D87/D89</f>
        <v>4.299E-2</v>
      </c>
      <c r="E90" s="124" t="s">
        <v>5</v>
      </c>
      <c r="F90" s="9"/>
    </row>
    <row r="91" spans="1:8">
      <c r="A91" s="10"/>
      <c r="B91" s="120"/>
      <c r="C91" s="120"/>
      <c r="D91" s="120"/>
      <c r="E91" s="121"/>
      <c r="F91" s="9"/>
    </row>
    <row r="92" spans="1:8">
      <c r="A92" s="10"/>
      <c r="B92" s="120"/>
      <c r="C92" s="132" t="s">
        <v>52</v>
      </c>
      <c r="D92" s="17">
        <f>D90*D88</f>
        <v>107.47499999999999</v>
      </c>
      <c r="E92" s="121"/>
      <c r="F92" s="9"/>
    </row>
    <row r="93" spans="1:8">
      <c r="A93" s="10"/>
      <c r="B93" s="120"/>
      <c r="C93" s="121"/>
      <c r="D93" s="137"/>
      <c r="E93" s="138"/>
      <c r="F93" s="9"/>
    </row>
    <row r="94" spans="1:8">
      <c r="A94" s="40" t="s">
        <v>53</v>
      </c>
      <c r="B94" s="120"/>
      <c r="C94" s="120"/>
      <c r="D94" s="120"/>
      <c r="E94" s="121"/>
      <c r="F94" s="9"/>
    </row>
    <row r="95" spans="1:8">
      <c r="A95" s="289" t="s">
        <v>54</v>
      </c>
      <c r="B95" s="290"/>
      <c r="C95" s="291"/>
      <c r="D95" s="31">
        <v>0.1</v>
      </c>
      <c r="E95" s="121"/>
      <c r="F95" s="9"/>
    </row>
    <row r="96" spans="1:8">
      <c r="A96" s="43"/>
      <c r="B96" s="120"/>
      <c r="C96" s="120"/>
      <c r="D96" s="124"/>
      <c r="E96" s="121"/>
      <c r="F96" s="9"/>
    </row>
    <row r="97" spans="1:6">
      <c r="A97" s="43"/>
      <c r="B97" s="122" t="s">
        <v>224</v>
      </c>
      <c r="C97" s="128"/>
      <c r="D97" s="16">
        <v>1</v>
      </c>
      <c r="E97" s="124"/>
      <c r="F97" s="9"/>
    </row>
    <row r="98" spans="1:6">
      <c r="A98" s="43"/>
      <c r="B98" s="125" t="s">
        <v>33</v>
      </c>
      <c r="C98" s="128"/>
      <c r="D98" s="17">
        <f>D95*D71</f>
        <v>89.309999999999988</v>
      </c>
      <c r="E98" s="124"/>
      <c r="F98" s="9"/>
    </row>
    <row r="99" spans="1:6">
      <c r="A99" s="43"/>
      <c r="B99" s="120"/>
      <c r="C99" s="120"/>
      <c r="D99" s="124"/>
      <c r="E99" s="121"/>
      <c r="F99" s="9"/>
    </row>
    <row r="100" spans="1:6">
      <c r="A100" s="43"/>
      <c r="B100" s="135" t="s">
        <v>55</v>
      </c>
      <c r="C100" s="128"/>
      <c r="D100" s="58">
        <v>3.5</v>
      </c>
      <c r="E100" s="124" t="s">
        <v>56</v>
      </c>
      <c r="F100" s="9"/>
    </row>
    <row r="101" spans="1:6">
      <c r="A101" s="43"/>
      <c r="B101" s="135" t="s">
        <v>57</v>
      </c>
      <c r="C101" s="128"/>
      <c r="D101" s="62">
        <v>2</v>
      </c>
      <c r="E101" s="124" t="s">
        <v>56</v>
      </c>
      <c r="F101" s="9"/>
    </row>
    <row r="102" spans="1:6">
      <c r="A102" s="43"/>
      <c r="B102" s="135" t="s">
        <v>58</v>
      </c>
      <c r="C102" s="128"/>
      <c r="D102" s="58">
        <v>2.5</v>
      </c>
      <c r="E102" s="124" t="s">
        <v>56</v>
      </c>
      <c r="F102" s="9"/>
    </row>
    <row r="103" spans="1:6">
      <c r="A103" s="43"/>
      <c r="B103" s="135" t="s">
        <v>59</v>
      </c>
      <c r="C103" s="128"/>
      <c r="D103" s="62">
        <v>3.3332999999999999</v>
      </c>
      <c r="E103" s="124" t="s">
        <v>60</v>
      </c>
      <c r="F103" s="9"/>
    </row>
    <row r="104" spans="1:6">
      <c r="A104" s="43"/>
      <c r="B104" s="122" t="s">
        <v>61</v>
      </c>
      <c r="C104" s="128"/>
      <c r="D104" s="58">
        <v>10000</v>
      </c>
      <c r="E104" s="124" t="s">
        <v>42</v>
      </c>
      <c r="F104" s="9"/>
    </row>
    <row r="105" spans="1:6">
      <c r="A105" s="43"/>
      <c r="B105" s="135" t="s">
        <v>62</v>
      </c>
      <c r="C105" s="128"/>
      <c r="D105" s="62">
        <f>+D100/D104</f>
        <v>3.5E-4</v>
      </c>
      <c r="E105" s="124" t="s">
        <v>63</v>
      </c>
      <c r="F105" s="9"/>
    </row>
    <row r="106" spans="1:6">
      <c r="A106" s="43"/>
      <c r="B106" s="135" t="s">
        <v>64</v>
      </c>
      <c r="C106" s="128"/>
      <c r="D106" s="62">
        <f>+D101/D104</f>
        <v>2.0000000000000001E-4</v>
      </c>
      <c r="E106" s="124" t="s">
        <v>63</v>
      </c>
      <c r="F106" s="9"/>
    </row>
    <row r="107" spans="1:6">
      <c r="A107" s="43"/>
      <c r="B107" s="135" t="s">
        <v>65</v>
      </c>
      <c r="C107" s="128"/>
      <c r="D107" s="62">
        <f>+D102/D104</f>
        <v>2.5000000000000001E-4</v>
      </c>
      <c r="E107" s="124" t="s">
        <v>63</v>
      </c>
      <c r="F107" s="9"/>
    </row>
    <row r="108" spans="1:6">
      <c r="A108" s="43"/>
      <c r="B108" s="135" t="s">
        <v>66</v>
      </c>
      <c r="C108" s="128"/>
      <c r="D108" s="62">
        <f>+D103/D104</f>
        <v>3.3333000000000001E-4</v>
      </c>
      <c r="E108" s="130" t="s">
        <v>67</v>
      </c>
      <c r="F108" s="9"/>
    </row>
    <row r="109" spans="1:6">
      <c r="A109" s="43"/>
      <c r="B109" s="135" t="s">
        <v>68</v>
      </c>
      <c r="C109" s="139"/>
      <c r="D109" s="58">
        <f>'DADOS DE ENTRADA'!H35</f>
        <v>27.56</v>
      </c>
      <c r="E109" s="124" t="s">
        <v>40</v>
      </c>
      <c r="F109" s="9"/>
    </row>
    <row r="110" spans="1:6">
      <c r="A110" s="43"/>
      <c r="B110" s="135" t="s">
        <v>69</v>
      </c>
      <c r="C110" s="139"/>
      <c r="D110" s="58">
        <f>'DADOS DE ENTRADA'!H36</f>
        <v>32.19</v>
      </c>
      <c r="E110" s="124" t="s">
        <v>40</v>
      </c>
      <c r="F110" s="9"/>
    </row>
    <row r="111" spans="1:6">
      <c r="A111" s="43"/>
      <c r="B111" s="135" t="s">
        <v>70</v>
      </c>
      <c r="C111" s="139"/>
      <c r="D111" s="58">
        <f>'DADOS DE ENTRADA'!H37</f>
        <v>21.9</v>
      </c>
      <c r="E111" s="124" t="s">
        <v>40</v>
      </c>
      <c r="F111" s="9"/>
    </row>
    <row r="112" spans="1:6">
      <c r="A112" s="43"/>
      <c r="B112" s="135" t="s">
        <v>71</v>
      </c>
      <c r="C112" s="139"/>
      <c r="D112" s="58">
        <f>'DADOS DE ENTRADA'!H38</f>
        <v>19.489999999999998</v>
      </c>
      <c r="E112" s="124" t="s">
        <v>72</v>
      </c>
      <c r="F112" s="9"/>
    </row>
    <row r="113" spans="1:6">
      <c r="A113" s="43"/>
      <c r="B113" s="135" t="s">
        <v>73</v>
      </c>
      <c r="C113" s="128"/>
      <c r="D113" s="53">
        <f>+(D105*D109)+(D106*D110)+(D107*D111)+(D108*D112)</f>
        <v>2.8055601700000002E-2</v>
      </c>
      <c r="E113" s="130" t="s">
        <v>74</v>
      </c>
      <c r="F113" s="9"/>
    </row>
    <row r="114" spans="1:6">
      <c r="A114" s="32"/>
      <c r="B114" s="122" t="s">
        <v>47</v>
      </c>
      <c r="C114" s="140"/>
      <c r="D114" s="59">
        <f>D88</f>
        <v>2500</v>
      </c>
      <c r="E114" s="124" t="s">
        <v>42</v>
      </c>
      <c r="F114" s="9"/>
    </row>
    <row r="115" spans="1:6">
      <c r="A115" s="32"/>
      <c r="B115" s="135" t="s">
        <v>75</v>
      </c>
      <c r="C115" s="128"/>
      <c r="D115" s="60">
        <f>ROUND(+D113*D114,2)</f>
        <v>70.14</v>
      </c>
      <c r="E115" s="124" t="s">
        <v>5</v>
      </c>
      <c r="F115" s="9"/>
    </row>
    <row r="116" spans="1:6">
      <c r="A116" s="32"/>
      <c r="B116" s="135" t="s">
        <v>76</v>
      </c>
      <c r="C116" s="140"/>
      <c r="D116" s="58">
        <v>15</v>
      </c>
      <c r="E116" s="124" t="s">
        <v>77</v>
      </c>
      <c r="F116" s="9"/>
    </row>
    <row r="117" spans="1:6">
      <c r="A117" s="32"/>
      <c r="B117" s="122" t="s">
        <v>78</v>
      </c>
      <c r="C117" s="140"/>
      <c r="D117" s="60">
        <f>ROUND(+D115*D116/100,2)</f>
        <v>10.52</v>
      </c>
      <c r="E117" s="124" t="s">
        <v>5</v>
      </c>
      <c r="F117" s="9"/>
    </row>
    <row r="118" spans="1:6">
      <c r="A118" s="32"/>
      <c r="B118" s="122" t="s">
        <v>79</v>
      </c>
      <c r="C118" s="140"/>
      <c r="D118" s="60">
        <f>D115+D117</f>
        <v>80.66</v>
      </c>
      <c r="E118" s="124"/>
      <c r="F118" s="9"/>
    </row>
    <row r="119" spans="1:6">
      <c r="A119" s="32"/>
      <c r="B119" s="135" t="s">
        <v>51</v>
      </c>
      <c r="C119" s="140"/>
      <c r="D119" s="17">
        <f>D118*D97</f>
        <v>80.66</v>
      </c>
      <c r="E119" s="124"/>
      <c r="F119" s="9"/>
    </row>
    <row r="120" spans="1:6">
      <c r="A120" s="32"/>
      <c r="B120" s="122"/>
      <c r="C120" s="140"/>
      <c r="D120" s="140"/>
      <c r="E120" s="124"/>
      <c r="F120" s="9"/>
    </row>
    <row r="121" spans="1:6">
      <c r="A121" s="32"/>
      <c r="B121" s="120"/>
      <c r="C121" s="132" t="s">
        <v>80</v>
      </c>
      <c r="D121" s="17">
        <f>D98+D119</f>
        <v>169.96999999999997</v>
      </c>
      <c r="E121" s="124" t="s">
        <v>5</v>
      </c>
      <c r="F121" s="9"/>
    </row>
    <row r="122" spans="1:6">
      <c r="A122" s="32"/>
      <c r="B122" s="120"/>
      <c r="C122" s="120"/>
      <c r="D122" s="120"/>
      <c r="E122" s="121"/>
      <c r="F122" s="9"/>
    </row>
    <row r="123" spans="1:6">
      <c r="A123" s="43"/>
      <c r="B123" s="141" t="s">
        <v>81</v>
      </c>
      <c r="C123" s="63"/>
      <c r="D123" s="142"/>
      <c r="E123" s="124"/>
      <c r="F123" s="9"/>
    </row>
    <row r="124" spans="1:6" ht="12" customHeight="1">
      <c r="A124" s="43"/>
      <c r="B124" s="143"/>
      <c r="C124" s="136" t="s">
        <v>82</v>
      </c>
      <c r="D124" s="60">
        <f>D83+D121+D92</f>
        <v>1985.3397368421051</v>
      </c>
      <c r="E124" s="124" t="s">
        <v>5</v>
      </c>
      <c r="F124" s="9"/>
    </row>
    <row r="125" spans="1:6" ht="12" thickBot="1">
      <c r="A125" s="25"/>
      <c r="B125" s="15"/>
      <c r="C125" s="15"/>
      <c r="D125" s="26"/>
      <c r="E125" s="27"/>
      <c r="F125" s="11"/>
    </row>
    <row r="126" spans="1:6">
      <c r="A126" s="116"/>
      <c r="B126" s="144"/>
      <c r="D126" s="117"/>
      <c r="E126" s="145"/>
      <c r="F126" s="146"/>
    </row>
    <row r="127" spans="1:6" ht="14.25">
      <c r="A127" s="282"/>
      <c r="B127" s="283"/>
      <c r="C127" s="283"/>
      <c r="D127" s="283"/>
      <c r="E127" s="283"/>
      <c r="F127" s="284"/>
    </row>
    <row r="128" spans="1:6" ht="12" thickBot="1">
      <c r="A128" s="134"/>
      <c r="C128" s="147"/>
      <c r="E128" s="148"/>
      <c r="F128" s="118"/>
    </row>
    <row r="129" spans="1:6">
      <c r="A129" s="12" t="s">
        <v>83</v>
      </c>
      <c r="B129" s="13"/>
      <c r="C129" s="13"/>
      <c r="D129" s="13"/>
      <c r="E129" s="13"/>
      <c r="F129" s="65"/>
    </row>
    <row r="130" spans="1:6">
      <c r="A130" s="66"/>
      <c r="B130" s="140"/>
      <c r="C130" s="140"/>
      <c r="D130" s="140"/>
      <c r="E130" s="140"/>
      <c r="F130" s="9"/>
    </row>
    <row r="131" spans="1:6">
      <c r="A131" s="66"/>
      <c r="B131" s="140"/>
      <c r="C131" s="140"/>
      <c r="D131" s="140"/>
      <c r="E131" s="140"/>
      <c r="F131" s="9"/>
    </row>
    <row r="132" spans="1:6">
      <c r="A132" s="66"/>
      <c r="B132" s="140"/>
      <c r="C132" s="140"/>
      <c r="D132" s="140"/>
      <c r="E132" s="140"/>
      <c r="F132" s="9"/>
    </row>
    <row r="133" spans="1:6">
      <c r="A133" s="66"/>
      <c r="B133" s="140"/>
      <c r="C133" s="140"/>
      <c r="D133" s="140"/>
      <c r="E133" s="140"/>
      <c r="F133" s="9"/>
    </row>
    <row r="134" spans="1:6">
      <c r="A134" s="66"/>
      <c r="B134" s="140"/>
      <c r="C134" s="140"/>
      <c r="D134" s="140"/>
      <c r="E134" s="140"/>
      <c r="F134" s="9"/>
    </row>
    <row r="135" spans="1:6">
      <c r="A135" s="66"/>
      <c r="B135" s="140"/>
      <c r="C135" s="140"/>
      <c r="D135" s="140"/>
      <c r="E135" s="140"/>
      <c r="F135" s="9"/>
    </row>
    <row r="136" spans="1:6">
      <c r="A136" s="66"/>
      <c r="B136" s="140"/>
      <c r="C136" s="140"/>
      <c r="D136" s="140"/>
      <c r="E136" s="140"/>
      <c r="F136" s="9"/>
    </row>
    <row r="137" spans="1:6" ht="14.25">
      <c r="A137" s="66"/>
      <c r="B137" s="285" t="s">
        <v>84</v>
      </c>
      <c r="C137" s="67" t="s">
        <v>1</v>
      </c>
      <c r="D137" s="68">
        <f>'DADOS DE ENTRADA'!B15</f>
        <v>6.4999999999999997E-3</v>
      </c>
      <c r="E137" s="140"/>
      <c r="F137" s="9"/>
    </row>
    <row r="138" spans="1:6" ht="14.25">
      <c r="A138" s="66"/>
      <c r="B138" s="286"/>
      <c r="C138" s="67" t="s">
        <v>2</v>
      </c>
      <c r="D138" s="68">
        <f>'DADOS DE ENTRADA'!B16</f>
        <v>0.03</v>
      </c>
      <c r="E138" s="140"/>
      <c r="F138" s="9"/>
    </row>
    <row r="139" spans="1:6" ht="14.25">
      <c r="A139" s="66"/>
      <c r="B139" s="286"/>
      <c r="C139" s="67" t="s">
        <v>94</v>
      </c>
      <c r="D139" s="68">
        <v>0</v>
      </c>
      <c r="E139" s="140"/>
      <c r="F139" s="9"/>
    </row>
    <row r="140" spans="1:6" ht="14.25">
      <c r="A140" s="66"/>
      <c r="B140" s="280" t="s">
        <v>85</v>
      </c>
      <c r="C140" s="280"/>
      <c r="D140" s="69">
        <f>D137+D138+D139</f>
        <v>3.6499999999999998E-2</v>
      </c>
      <c r="E140" s="140"/>
      <c r="F140" s="9"/>
    </row>
    <row r="141" spans="1:6" ht="14.25">
      <c r="A141" s="21"/>
      <c r="B141" s="287" t="s">
        <v>86</v>
      </c>
      <c r="C141" s="288"/>
      <c r="D141" s="68">
        <f>'DADOS DE ENTRADA'!B18</f>
        <v>4.4900000000000002E-2</v>
      </c>
      <c r="E141" s="140"/>
      <c r="F141" s="9"/>
    </row>
    <row r="142" spans="1:6" ht="14.25">
      <c r="A142" s="21"/>
      <c r="B142" s="280" t="s">
        <v>87</v>
      </c>
      <c r="C142" s="280"/>
      <c r="D142" s="68">
        <f>'DADOS DE ENTRADA'!B19</f>
        <v>8.8999999999999999E-3</v>
      </c>
      <c r="E142" s="140"/>
      <c r="F142" s="9"/>
    </row>
    <row r="143" spans="1:6" ht="14.25">
      <c r="A143" s="18"/>
      <c r="B143" s="280" t="s">
        <v>88</v>
      </c>
      <c r="C143" s="280"/>
      <c r="D143" s="68">
        <f>'DADOS DE ENTRADA'!B20</f>
        <v>8.2000000000000007E-3</v>
      </c>
      <c r="E143" s="140"/>
      <c r="F143" s="9"/>
    </row>
    <row r="144" spans="1:6" ht="14.25">
      <c r="A144" s="18"/>
      <c r="B144" s="280" t="s">
        <v>89</v>
      </c>
      <c r="C144" s="280"/>
      <c r="D144" s="68">
        <f>'DADOS DE ENTRADA'!B21</f>
        <v>1.11E-2</v>
      </c>
      <c r="E144" s="140"/>
      <c r="F144" s="9"/>
    </row>
    <row r="145" spans="1:6" ht="14.25">
      <c r="A145" s="21"/>
      <c r="B145" s="280" t="s">
        <v>90</v>
      </c>
      <c r="C145" s="280"/>
      <c r="D145" s="68">
        <f>'DADOS DE ENTRADA'!B22</f>
        <v>6.2199999999999998E-2</v>
      </c>
      <c r="E145" s="140"/>
      <c r="F145" s="9"/>
    </row>
    <row r="146" spans="1:6" ht="12" customHeight="1">
      <c r="A146" s="66"/>
      <c r="B146" s="281" t="s">
        <v>91</v>
      </c>
      <c r="C146" s="281"/>
      <c r="D146" s="70">
        <f>((1+D141+D142+D143)*(1+D144)*(1+D145))/(1-D140)-1</f>
        <v>0.18378601560975594</v>
      </c>
      <c r="E146" s="140"/>
      <c r="F146" s="9"/>
    </row>
    <row r="147" spans="1:6" ht="12" customHeight="1" thickBot="1">
      <c r="A147" s="71"/>
      <c r="B147" s="72"/>
      <c r="C147" s="72"/>
      <c r="D147" s="72"/>
      <c r="E147" s="72"/>
      <c r="F147" s="73"/>
    </row>
    <row r="148" spans="1:6" ht="12" customHeight="1">
      <c r="A148" s="64"/>
      <c r="B148" s="5"/>
      <c r="C148" s="5"/>
      <c r="D148" s="13"/>
      <c r="E148" s="13"/>
      <c r="F148" s="65"/>
    </row>
    <row r="149" spans="1:6" ht="12" customHeight="1">
      <c r="A149" s="21"/>
      <c r="B149" s="120"/>
      <c r="C149" s="132" t="s">
        <v>95</v>
      </c>
      <c r="D149" s="17">
        <f>D124+D71+D61+D49+D32+D16</f>
        <v>4822.6851368421048</v>
      </c>
      <c r="E149" s="123" t="s">
        <v>35</v>
      </c>
      <c r="F149" s="9"/>
    </row>
    <row r="150" spans="1:6" ht="12" customHeight="1">
      <c r="A150" s="18"/>
      <c r="B150" s="120"/>
      <c r="C150" s="120"/>
      <c r="D150" s="120"/>
      <c r="E150" s="120"/>
      <c r="F150" s="9"/>
    </row>
    <row r="151" spans="1:6" ht="12" customHeight="1">
      <c r="A151" s="18"/>
      <c r="B151" s="149"/>
      <c r="C151" s="132" t="s">
        <v>96</v>
      </c>
      <c r="D151" s="17">
        <f>D149*(1+D146)</f>
        <v>5709.0272226827055</v>
      </c>
      <c r="E151" s="123" t="s">
        <v>35</v>
      </c>
      <c r="F151" s="20"/>
    </row>
    <row r="152" spans="1:6" ht="12" customHeight="1" thickBot="1">
      <c r="A152" s="75"/>
      <c r="B152" s="76"/>
      <c r="C152" s="76"/>
      <c r="D152" s="15"/>
      <c r="E152" s="77"/>
      <c r="F152" s="23"/>
    </row>
    <row r="153" spans="1:6" ht="12" customHeight="1">
      <c r="A153" s="74"/>
      <c r="B153" s="74"/>
      <c r="C153" s="78"/>
      <c r="D153" s="24"/>
      <c r="E153" s="79"/>
      <c r="F153" s="42"/>
    </row>
    <row r="154" spans="1:6" ht="12" customHeight="1">
      <c r="A154" s="74"/>
      <c r="B154" s="74"/>
      <c r="C154" s="78"/>
      <c r="D154" s="24"/>
      <c r="E154" s="79"/>
      <c r="F154" s="42"/>
    </row>
    <row r="155" spans="1:6" ht="12" customHeight="1">
      <c r="A155" s="74"/>
      <c r="B155" s="74"/>
      <c r="C155" s="78"/>
      <c r="D155" s="24"/>
      <c r="E155" s="79"/>
      <c r="F155" s="42"/>
    </row>
    <row r="156" spans="1:6" ht="12" customHeight="1">
      <c r="A156" s="74"/>
      <c r="B156" s="74"/>
      <c r="C156" s="78"/>
      <c r="D156" s="80"/>
      <c r="E156" s="79"/>
      <c r="F156" s="42"/>
    </row>
    <row r="157" spans="1:6" ht="12" customHeight="1">
      <c r="A157" s="74"/>
      <c r="B157" s="74"/>
      <c r="C157" s="78"/>
      <c r="D157" s="24"/>
      <c r="E157" s="79"/>
      <c r="F157" s="42"/>
    </row>
    <row r="158" spans="1:6" ht="12" customHeight="1">
      <c r="A158" s="74"/>
      <c r="B158" s="74"/>
      <c r="C158" s="78"/>
      <c r="D158" s="24"/>
      <c r="E158" s="79"/>
      <c r="F158" s="42"/>
    </row>
    <row r="159" spans="1:6" ht="12" customHeight="1">
      <c r="A159" s="74"/>
      <c r="B159" s="74"/>
      <c r="C159" s="78"/>
      <c r="D159" s="24"/>
      <c r="E159" s="79"/>
      <c r="F159" s="42"/>
    </row>
    <row r="160" spans="1:6" ht="12" customHeight="1">
      <c r="A160" s="74"/>
      <c r="B160" s="74"/>
      <c r="C160" s="78"/>
      <c r="D160" s="24"/>
      <c r="E160" s="79"/>
      <c r="F160" s="42"/>
    </row>
    <row r="161" spans="1:6" ht="12" customHeight="1">
      <c r="A161" s="74"/>
      <c r="B161" s="74"/>
      <c r="C161" s="78"/>
      <c r="D161" s="24"/>
      <c r="E161" s="79"/>
      <c r="F161" s="42"/>
    </row>
    <row r="162" spans="1:6" ht="12" customHeight="1">
      <c r="A162" s="74"/>
      <c r="B162" s="74"/>
      <c r="C162" s="78"/>
      <c r="D162" s="24"/>
      <c r="E162" s="79"/>
      <c r="F162" s="42"/>
    </row>
    <row r="163" spans="1:6" ht="12" customHeight="1">
      <c r="A163" s="74"/>
      <c r="B163" s="74"/>
      <c r="C163" s="78"/>
      <c r="D163" s="24"/>
      <c r="E163" s="79"/>
      <c r="F163" s="42"/>
    </row>
    <row r="164" spans="1:6" ht="12" customHeight="1">
      <c r="A164" s="74"/>
      <c r="B164" s="74"/>
      <c r="C164" s="78"/>
      <c r="D164" s="24"/>
      <c r="E164" s="79"/>
      <c r="F164" s="42"/>
    </row>
    <row r="165" spans="1:6" ht="12" customHeight="1">
      <c r="A165" s="74"/>
      <c r="B165" s="74"/>
      <c r="C165" s="78"/>
      <c r="D165" s="24"/>
      <c r="E165" s="79"/>
      <c r="F165" s="42"/>
    </row>
    <row r="166" spans="1:6" ht="12" customHeight="1">
      <c r="A166" s="74"/>
      <c r="B166" s="74"/>
      <c r="C166" s="78"/>
      <c r="D166" s="24"/>
      <c r="E166" s="79"/>
      <c r="F166" s="42"/>
    </row>
    <row r="167" spans="1:6" ht="12" customHeight="1">
      <c r="A167" s="74"/>
      <c r="B167" s="74"/>
      <c r="C167" s="78"/>
      <c r="D167" s="24"/>
      <c r="E167" s="79"/>
      <c r="F167" s="42"/>
    </row>
    <row r="168" spans="1:6" ht="12" customHeight="1">
      <c r="A168" s="74"/>
      <c r="B168" s="74"/>
      <c r="C168" s="78"/>
      <c r="D168" s="24"/>
      <c r="E168" s="79"/>
      <c r="F168" s="42"/>
    </row>
    <row r="169" spans="1:6" ht="12" customHeight="1">
      <c r="A169" s="74"/>
      <c r="B169" s="74"/>
      <c r="C169" s="78"/>
      <c r="D169" s="24"/>
      <c r="E169" s="79"/>
      <c r="F169" s="42"/>
    </row>
    <row r="170" spans="1:6" ht="12" customHeight="1">
      <c r="A170" s="74"/>
      <c r="B170" s="74"/>
      <c r="C170" s="78"/>
      <c r="D170" s="24"/>
      <c r="E170" s="79"/>
      <c r="F170" s="42"/>
    </row>
    <row r="171" spans="1:6" ht="12" customHeight="1">
      <c r="A171" s="74"/>
      <c r="B171" s="74"/>
      <c r="C171" s="78"/>
      <c r="D171" s="24"/>
      <c r="E171" s="79"/>
      <c r="F171" s="42"/>
    </row>
    <row r="172" spans="1:6" ht="12" customHeight="1">
      <c r="A172" s="74"/>
      <c r="B172" s="74"/>
      <c r="C172" s="78"/>
      <c r="D172" s="24"/>
      <c r="E172" s="79"/>
      <c r="F172" s="42"/>
    </row>
    <row r="173" spans="1:6" ht="12" customHeight="1">
      <c r="A173" s="74"/>
      <c r="B173" s="74"/>
      <c r="C173" s="78"/>
      <c r="D173" s="24"/>
      <c r="E173" s="79"/>
      <c r="F173" s="42"/>
    </row>
    <row r="174" spans="1:6" ht="12" customHeight="1">
      <c r="A174" s="74"/>
      <c r="B174" s="74"/>
      <c r="C174" s="78"/>
      <c r="D174" s="24"/>
      <c r="E174" s="79"/>
      <c r="F174" s="42"/>
    </row>
    <row r="175" spans="1:6" ht="12" customHeight="1">
      <c r="A175" s="74"/>
      <c r="B175" s="74"/>
      <c r="C175" s="78"/>
      <c r="D175" s="24"/>
      <c r="E175" s="79"/>
      <c r="F175" s="42"/>
    </row>
    <row r="176" spans="1:6" ht="12" customHeight="1">
      <c r="A176" s="74"/>
      <c r="B176" s="74"/>
      <c r="C176" s="78"/>
      <c r="D176" s="24"/>
      <c r="E176" s="79"/>
      <c r="F176" s="42"/>
    </row>
    <row r="177" spans="1:6" ht="12" customHeight="1">
      <c r="A177" s="74"/>
      <c r="B177" s="74"/>
      <c r="C177" s="78"/>
      <c r="D177" s="24"/>
      <c r="E177" s="79"/>
      <c r="F177" s="42"/>
    </row>
    <row r="178" spans="1:6" ht="12" customHeight="1">
      <c r="A178" s="74"/>
      <c r="B178" s="74"/>
      <c r="C178" s="78"/>
      <c r="D178" s="24"/>
      <c r="E178" s="79"/>
      <c r="F178" s="42"/>
    </row>
    <row r="179" spans="1:6" ht="12" customHeight="1">
      <c r="A179" s="74"/>
      <c r="B179" s="74"/>
      <c r="C179" s="78"/>
      <c r="D179" s="24"/>
      <c r="E179" s="79"/>
      <c r="F179" s="42"/>
    </row>
    <row r="180" spans="1:6" ht="12" customHeight="1">
      <c r="A180" s="74"/>
      <c r="B180" s="74"/>
      <c r="C180" s="78"/>
      <c r="D180" s="24"/>
      <c r="E180" s="79"/>
      <c r="F180" s="42"/>
    </row>
    <row r="181" spans="1:6" ht="12" customHeight="1">
      <c r="A181" s="74"/>
      <c r="B181" s="74"/>
      <c r="C181" s="78"/>
      <c r="D181" s="24"/>
      <c r="E181" s="79"/>
      <c r="F181" s="42"/>
    </row>
    <row r="182" spans="1:6" ht="12" customHeight="1">
      <c r="A182" s="74"/>
      <c r="B182" s="74"/>
      <c r="C182" s="78"/>
      <c r="D182" s="24"/>
      <c r="E182" s="79"/>
      <c r="F182" s="42"/>
    </row>
    <row r="183" spans="1:6" ht="12" customHeight="1">
      <c r="A183" s="74"/>
      <c r="B183" s="74"/>
      <c r="C183" s="78"/>
      <c r="D183" s="24"/>
      <c r="E183" s="79"/>
      <c r="F183" s="42"/>
    </row>
    <row r="184" spans="1:6" ht="12" customHeight="1">
      <c r="A184" s="74"/>
      <c r="B184" s="74"/>
      <c r="C184" s="78"/>
      <c r="D184" s="24"/>
      <c r="E184" s="79"/>
      <c r="F184" s="42"/>
    </row>
    <row r="185" spans="1:6" ht="12" customHeight="1">
      <c r="A185" s="74"/>
      <c r="B185" s="74"/>
      <c r="C185" s="78"/>
      <c r="D185" s="24"/>
      <c r="E185" s="79"/>
      <c r="F185" s="42"/>
    </row>
    <row r="186" spans="1:6" ht="12" customHeight="1">
      <c r="A186" s="74"/>
      <c r="B186" s="74"/>
      <c r="C186" s="78"/>
      <c r="D186" s="24"/>
      <c r="E186" s="79"/>
      <c r="F186" s="42"/>
    </row>
    <row r="187" spans="1:6" ht="12" customHeight="1">
      <c r="A187" s="74"/>
      <c r="B187" s="74"/>
      <c r="C187" s="78"/>
      <c r="D187" s="24"/>
      <c r="E187" s="79"/>
      <c r="F187" s="42"/>
    </row>
    <row r="188" spans="1:6" ht="12" customHeight="1">
      <c r="A188" s="74"/>
      <c r="B188" s="74"/>
      <c r="C188" s="78"/>
      <c r="D188" s="24"/>
      <c r="E188" s="79"/>
      <c r="F188" s="42"/>
    </row>
    <row r="189" spans="1:6" ht="12" customHeight="1">
      <c r="A189" s="74"/>
      <c r="B189" s="74"/>
      <c r="C189" s="78"/>
      <c r="D189" s="24"/>
      <c r="E189" s="79"/>
      <c r="F189" s="42"/>
    </row>
    <row r="190" spans="1:6" ht="12" customHeight="1">
      <c r="A190" s="74"/>
      <c r="B190" s="74"/>
      <c r="C190" s="78"/>
      <c r="D190" s="24"/>
      <c r="E190" s="79"/>
      <c r="F190" s="42"/>
    </row>
    <row r="191" spans="1:6" ht="12" customHeight="1">
      <c r="A191" s="74"/>
      <c r="B191" s="74"/>
      <c r="C191" s="78"/>
      <c r="D191" s="24"/>
      <c r="E191" s="79"/>
      <c r="F191" s="42"/>
    </row>
    <row r="192" spans="1:6" ht="12" customHeight="1">
      <c r="A192" s="74"/>
      <c r="B192" s="74"/>
      <c r="C192" s="78"/>
      <c r="D192" s="24"/>
      <c r="E192" s="79"/>
      <c r="F192" s="42"/>
    </row>
    <row r="193" spans="1:6" ht="12" customHeight="1">
      <c r="A193" s="74"/>
      <c r="B193" s="74"/>
      <c r="C193" s="78"/>
      <c r="D193" s="24"/>
      <c r="E193" s="79"/>
      <c r="F193" s="42"/>
    </row>
    <row r="194" spans="1:6" ht="12" customHeight="1">
      <c r="A194" s="74"/>
      <c r="B194" s="74"/>
      <c r="C194" s="78"/>
      <c r="D194" s="24"/>
      <c r="E194" s="79"/>
      <c r="F194" s="42"/>
    </row>
    <row r="195" spans="1:6" ht="12" customHeight="1">
      <c r="A195" s="74"/>
      <c r="B195" s="74"/>
      <c r="C195" s="78"/>
      <c r="D195" s="24"/>
      <c r="E195" s="79"/>
      <c r="F195" s="42"/>
    </row>
    <row r="196" spans="1:6" ht="12" customHeight="1">
      <c r="A196" s="74"/>
      <c r="B196" s="74"/>
      <c r="C196" s="78"/>
      <c r="D196" s="24"/>
      <c r="E196" s="79"/>
      <c r="F196" s="42"/>
    </row>
    <row r="197" spans="1:6" ht="12" customHeight="1">
      <c r="A197" s="74"/>
      <c r="B197" s="74"/>
      <c r="C197" s="78"/>
      <c r="D197" s="24"/>
      <c r="E197" s="79"/>
      <c r="F197" s="42"/>
    </row>
    <row r="198" spans="1:6" ht="12" customHeight="1">
      <c r="A198" s="74"/>
      <c r="B198" s="74"/>
      <c r="C198" s="78"/>
      <c r="D198" s="24"/>
      <c r="E198" s="79"/>
      <c r="F198" s="42"/>
    </row>
    <row r="199" spans="1:6" ht="12" customHeight="1">
      <c r="A199" s="74"/>
      <c r="B199" s="74"/>
      <c r="C199" s="78"/>
      <c r="D199" s="24"/>
      <c r="E199" s="79"/>
      <c r="F199" s="42"/>
    </row>
    <row r="200" spans="1:6" ht="12" customHeight="1">
      <c r="A200" s="74"/>
      <c r="B200" s="74"/>
      <c r="C200" s="78"/>
      <c r="D200" s="24"/>
      <c r="E200" s="79"/>
      <c r="F200" s="42"/>
    </row>
    <row r="201" spans="1:6" ht="12" customHeight="1">
      <c r="A201" s="74"/>
      <c r="B201" s="74"/>
      <c r="C201" s="78"/>
      <c r="D201" s="24"/>
      <c r="E201" s="79"/>
      <c r="F201" s="42"/>
    </row>
    <row r="202" spans="1:6" ht="12" customHeight="1">
      <c r="A202" s="74"/>
      <c r="B202" s="74"/>
      <c r="C202" s="78"/>
      <c r="D202" s="24"/>
      <c r="E202" s="79"/>
      <c r="F202" s="42"/>
    </row>
    <row r="203" spans="1:6" ht="12" customHeight="1">
      <c r="A203" s="74"/>
      <c r="B203" s="74"/>
      <c r="C203" s="78"/>
      <c r="D203" s="24"/>
      <c r="E203" s="79"/>
      <c r="F203" s="42"/>
    </row>
    <row r="204" spans="1:6" ht="12" customHeight="1">
      <c r="A204" s="74"/>
      <c r="B204" s="74"/>
      <c r="C204" s="78"/>
      <c r="D204" s="24"/>
      <c r="E204" s="79"/>
      <c r="F204" s="42"/>
    </row>
    <row r="205" spans="1:6" ht="12" customHeight="1">
      <c r="A205" s="74"/>
      <c r="B205" s="74"/>
      <c r="C205" s="78"/>
      <c r="D205" s="24"/>
      <c r="E205" s="79"/>
      <c r="F205" s="42"/>
    </row>
    <row r="206" spans="1:6" ht="12" customHeight="1">
      <c r="A206" s="74"/>
      <c r="B206" s="74"/>
      <c r="C206" s="78"/>
      <c r="D206" s="24"/>
      <c r="E206" s="79"/>
      <c r="F206" s="42"/>
    </row>
    <row r="207" spans="1:6" ht="12" customHeight="1">
      <c r="A207" s="74"/>
      <c r="B207" s="74"/>
      <c r="C207" s="78"/>
      <c r="D207" s="24"/>
      <c r="E207" s="79"/>
      <c r="F207" s="42"/>
    </row>
    <row r="208" spans="1:6" ht="12" customHeight="1">
      <c r="A208" s="74"/>
      <c r="B208" s="74"/>
      <c r="C208" s="78"/>
      <c r="D208" s="24"/>
      <c r="E208" s="79"/>
      <c r="F208" s="42"/>
    </row>
    <row r="209" spans="1:6" ht="12" customHeight="1">
      <c r="A209" s="74"/>
      <c r="B209" s="74"/>
      <c r="C209" s="78"/>
      <c r="D209" s="24"/>
      <c r="E209" s="79"/>
      <c r="F209" s="42"/>
    </row>
    <row r="210" spans="1:6" ht="12" customHeight="1">
      <c r="A210" s="74"/>
      <c r="B210" s="74"/>
      <c r="C210" s="78"/>
      <c r="D210" s="24"/>
      <c r="E210" s="79"/>
      <c r="F210" s="42"/>
    </row>
    <row r="211" spans="1:6" ht="12" customHeight="1">
      <c r="A211" s="74"/>
      <c r="B211" s="74"/>
      <c r="C211" s="78"/>
      <c r="D211" s="24"/>
      <c r="E211" s="79"/>
      <c r="F211" s="42"/>
    </row>
    <row r="212" spans="1:6" ht="12" customHeight="1">
      <c r="A212" s="74"/>
      <c r="B212" s="74"/>
      <c r="C212" s="78"/>
      <c r="D212" s="24"/>
      <c r="E212" s="79"/>
      <c r="F212" s="42"/>
    </row>
    <row r="213" spans="1:6" ht="12" customHeight="1">
      <c r="A213" s="74"/>
      <c r="B213" s="74"/>
      <c r="C213" s="78"/>
      <c r="D213" s="24"/>
      <c r="E213" s="79"/>
      <c r="F213" s="42"/>
    </row>
    <row r="214" spans="1:6" ht="12" customHeight="1">
      <c r="A214" s="74"/>
      <c r="B214" s="74"/>
      <c r="C214" s="78"/>
      <c r="D214" s="24"/>
      <c r="E214" s="79"/>
      <c r="F214" s="42"/>
    </row>
    <row r="215" spans="1:6" ht="12" customHeight="1">
      <c r="A215" s="74"/>
      <c r="B215" s="74"/>
      <c r="C215" s="78"/>
      <c r="D215" s="24"/>
      <c r="E215" s="79"/>
      <c r="F215" s="42"/>
    </row>
    <row r="216" spans="1:6" ht="12" customHeight="1">
      <c r="A216" s="74"/>
      <c r="B216" s="74"/>
      <c r="C216" s="78"/>
      <c r="D216" s="24"/>
      <c r="E216" s="79"/>
      <c r="F216" s="42"/>
    </row>
    <row r="217" spans="1:6" ht="12" customHeight="1">
      <c r="A217" s="74"/>
      <c r="B217" s="74"/>
      <c r="C217" s="78"/>
      <c r="D217" s="24"/>
      <c r="E217" s="79"/>
      <c r="F217" s="42"/>
    </row>
    <row r="218" spans="1:6" ht="12" customHeight="1">
      <c r="A218" s="74"/>
      <c r="B218" s="74"/>
      <c r="C218" s="78"/>
      <c r="D218" s="24"/>
      <c r="E218" s="79"/>
      <c r="F218" s="42"/>
    </row>
    <row r="219" spans="1:6" ht="12" customHeight="1">
      <c r="A219" s="74"/>
      <c r="B219" s="74"/>
      <c r="C219" s="78"/>
      <c r="D219" s="24"/>
      <c r="E219" s="79"/>
      <c r="F219" s="42"/>
    </row>
    <row r="220" spans="1:6" ht="12" customHeight="1">
      <c r="A220" s="74"/>
      <c r="B220" s="74"/>
      <c r="C220" s="78"/>
      <c r="D220" s="24"/>
      <c r="E220" s="79"/>
      <c r="F220" s="42"/>
    </row>
    <row r="221" spans="1:6" ht="12" customHeight="1">
      <c r="A221" s="74"/>
      <c r="B221" s="74"/>
      <c r="C221" s="78"/>
      <c r="D221" s="24"/>
      <c r="E221" s="79"/>
      <c r="F221" s="42"/>
    </row>
    <row r="222" spans="1:6" ht="12" customHeight="1">
      <c r="A222" s="74"/>
      <c r="B222" s="74"/>
      <c r="C222" s="78"/>
      <c r="D222" s="24"/>
      <c r="E222" s="79"/>
      <c r="F222" s="42"/>
    </row>
    <row r="223" spans="1:6" ht="12" customHeight="1">
      <c r="A223" s="74"/>
      <c r="B223" s="74"/>
      <c r="C223" s="78"/>
      <c r="D223" s="24"/>
      <c r="E223" s="79"/>
      <c r="F223" s="42"/>
    </row>
    <row r="224" spans="1:6" ht="12" customHeight="1">
      <c r="A224" s="74"/>
      <c r="B224" s="74"/>
      <c r="C224" s="78"/>
      <c r="D224" s="24"/>
      <c r="E224" s="79"/>
      <c r="F224" s="42"/>
    </row>
    <row r="225" spans="1:6" ht="12" customHeight="1">
      <c r="A225" s="74"/>
      <c r="B225" s="74"/>
      <c r="C225" s="78"/>
      <c r="D225" s="24"/>
      <c r="E225" s="79"/>
      <c r="F225" s="42"/>
    </row>
    <row r="226" spans="1:6" ht="12" customHeight="1">
      <c r="A226" s="74"/>
      <c r="B226" s="74"/>
      <c r="C226" s="78"/>
      <c r="D226" s="24"/>
      <c r="E226" s="79"/>
      <c r="F226" s="42"/>
    </row>
    <row r="227" spans="1:6" ht="12" customHeight="1">
      <c r="A227" s="74"/>
      <c r="B227" s="74"/>
      <c r="C227" s="78"/>
      <c r="D227" s="24"/>
      <c r="E227" s="79"/>
      <c r="F227" s="42"/>
    </row>
    <row r="228" spans="1:6" ht="12" customHeight="1">
      <c r="A228" s="74"/>
      <c r="B228" s="74"/>
      <c r="C228" s="78"/>
      <c r="D228" s="24"/>
      <c r="E228" s="79"/>
      <c r="F228" s="42"/>
    </row>
    <row r="229" spans="1:6" ht="12" customHeight="1">
      <c r="A229" s="74"/>
      <c r="B229" s="74"/>
      <c r="C229" s="78"/>
      <c r="D229" s="24"/>
      <c r="E229" s="79"/>
      <c r="F229" s="42"/>
    </row>
    <row r="230" spans="1:6">
      <c r="A230" s="74"/>
      <c r="B230" s="74"/>
      <c r="C230" s="78"/>
      <c r="D230" s="24"/>
      <c r="E230" s="79"/>
      <c r="F230" s="42"/>
    </row>
    <row r="231" spans="1:6">
      <c r="A231" s="74"/>
      <c r="B231" s="74"/>
      <c r="C231" s="78"/>
      <c r="D231" s="24"/>
      <c r="E231" s="79"/>
      <c r="F231" s="42"/>
    </row>
    <row r="232" spans="1:6" ht="11.25" customHeight="1">
      <c r="A232" s="74"/>
      <c r="B232" s="74"/>
      <c r="C232" s="78"/>
      <c r="D232" s="24"/>
      <c r="E232" s="79"/>
      <c r="F232" s="42"/>
    </row>
    <row r="233" spans="1:6">
      <c r="A233" s="74"/>
      <c r="B233" s="74"/>
      <c r="C233" s="78"/>
      <c r="D233" s="24"/>
      <c r="E233" s="79"/>
      <c r="F233" s="42"/>
    </row>
    <row r="234" spans="1:6">
      <c r="A234" s="74"/>
      <c r="B234" s="74"/>
      <c r="C234" s="78"/>
      <c r="D234" s="24"/>
      <c r="E234" s="79"/>
      <c r="F234" s="42"/>
    </row>
    <row r="235" spans="1:6">
      <c r="A235" s="74"/>
      <c r="B235" s="74"/>
      <c r="C235" s="78"/>
      <c r="D235" s="24"/>
      <c r="E235" s="79"/>
      <c r="F235" s="42"/>
    </row>
    <row r="236" spans="1:6" ht="13.5" customHeight="1">
      <c r="A236" s="74"/>
      <c r="B236" s="74"/>
      <c r="C236" s="78"/>
      <c r="D236" s="24"/>
      <c r="E236" s="79"/>
      <c r="F236" s="42"/>
    </row>
    <row r="237" spans="1:6" ht="13.5" customHeight="1">
      <c r="A237" s="74"/>
      <c r="B237" s="74"/>
      <c r="C237" s="78"/>
      <c r="D237" s="24"/>
      <c r="E237" s="79"/>
      <c r="F237" s="42"/>
    </row>
    <row r="238" spans="1:6" ht="13.5" customHeight="1">
      <c r="A238" s="74"/>
      <c r="B238" s="74"/>
      <c r="C238" s="78"/>
      <c r="D238" s="24"/>
      <c r="E238" s="79"/>
      <c r="F238" s="42"/>
    </row>
    <row r="239" spans="1:6" ht="13.5" customHeight="1">
      <c r="A239" s="74"/>
      <c r="B239" s="74"/>
      <c r="C239" s="78"/>
      <c r="D239" s="24"/>
      <c r="E239" s="79"/>
      <c r="F239" s="42"/>
    </row>
    <row r="240" spans="1:6" ht="13.5" customHeight="1">
      <c r="A240" s="74"/>
      <c r="B240" s="74"/>
      <c r="C240" s="78"/>
      <c r="D240" s="24"/>
      <c r="E240" s="79"/>
      <c r="F240" s="42"/>
    </row>
    <row r="241" spans="1:6" ht="13.5" customHeight="1">
      <c r="A241" s="74"/>
      <c r="B241" s="74"/>
      <c r="C241" s="78"/>
      <c r="D241" s="24"/>
      <c r="E241" s="79"/>
      <c r="F241" s="42"/>
    </row>
    <row r="242" spans="1:6" ht="13.5" customHeight="1">
      <c r="A242" s="74"/>
      <c r="B242" s="74"/>
      <c r="C242" s="78"/>
      <c r="D242" s="24"/>
      <c r="E242" s="79"/>
      <c r="F242" s="42"/>
    </row>
    <row r="243" spans="1:6" ht="13.5" customHeight="1">
      <c r="A243" s="74"/>
      <c r="B243" s="74"/>
      <c r="C243" s="78"/>
      <c r="D243" s="24"/>
      <c r="E243" s="79"/>
      <c r="F243" s="42"/>
    </row>
    <row r="244" spans="1:6" ht="13.5" customHeight="1">
      <c r="A244" s="74"/>
      <c r="B244" s="74"/>
      <c r="C244" s="78"/>
      <c r="D244" s="24"/>
      <c r="E244" s="79"/>
      <c r="F244" s="42"/>
    </row>
    <row r="245" spans="1:6" ht="13.5" customHeight="1">
      <c r="A245" s="74"/>
      <c r="B245" s="74"/>
      <c r="C245" s="78"/>
      <c r="D245" s="24"/>
      <c r="E245" s="79"/>
      <c r="F245" s="42"/>
    </row>
    <row r="246" spans="1:6" ht="13.5" customHeight="1">
      <c r="A246" s="74"/>
      <c r="B246" s="74"/>
      <c r="C246" s="78"/>
      <c r="D246" s="24"/>
      <c r="E246" s="79"/>
      <c r="F246" s="42"/>
    </row>
    <row r="247" spans="1:6" ht="13.5" customHeight="1">
      <c r="A247" s="74"/>
      <c r="B247" s="74"/>
      <c r="C247" s="78"/>
      <c r="D247" s="24"/>
      <c r="E247" s="79"/>
      <c r="F247" s="42"/>
    </row>
    <row r="248" spans="1:6" ht="13.5" customHeight="1">
      <c r="A248" s="74"/>
      <c r="B248" s="74"/>
      <c r="C248" s="78"/>
      <c r="D248" s="24"/>
      <c r="E248" s="79"/>
      <c r="F248" s="42"/>
    </row>
    <row r="249" spans="1:6" ht="13.5" customHeight="1">
      <c r="A249" s="74"/>
      <c r="B249" s="74"/>
      <c r="C249" s="78"/>
      <c r="D249" s="24"/>
      <c r="E249" s="79"/>
      <c r="F249" s="42"/>
    </row>
    <row r="250" spans="1:6" ht="13.5" customHeight="1">
      <c r="A250" s="22"/>
      <c r="D250" s="4"/>
      <c r="E250" s="4"/>
    </row>
    <row r="251" spans="1:6" ht="13.5" customHeight="1">
      <c r="A251" s="22"/>
      <c r="D251" s="4"/>
      <c r="E251" s="4"/>
    </row>
    <row r="252" spans="1:6" ht="13.5" customHeight="1">
      <c r="A252" s="22"/>
      <c r="D252" s="4"/>
      <c r="E252" s="4"/>
    </row>
    <row r="253" spans="1:6" ht="13.5" customHeight="1">
      <c r="A253" s="1"/>
      <c r="B253" s="1"/>
      <c r="C253" s="1"/>
      <c r="D253" s="1"/>
    </row>
    <row r="254" spans="1:6" ht="13.5" customHeight="1">
      <c r="D254" s="81"/>
    </row>
    <row r="255" spans="1:6" ht="13.5" customHeight="1">
      <c r="A255" s="82"/>
      <c r="D255" s="81"/>
    </row>
    <row r="256" spans="1:6" ht="13.5" customHeight="1"/>
    <row r="257" spans="7:15" ht="13.5" customHeight="1"/>
    <row r="258" spans="7:15" ht="13.5" customHeight="1"/>
    <row r="259" spans="7:15" ht="13.5" customHeight="1"/>
    <row r="260" spans="7:15" ht="13.5" customHeight="1"/>
    <row r="261" spans="7:15" ht="13.5" customHeight="1"/>
    <row r="262" spans="7:15" ht="13.5" customHeight="1"/>
    <row r="263" spans="7:15" ht="13.5" customHeight="1"/>
    <row r="264" spans="7:15" ht="13.5" customHeight="1"/>
    <row r="265" spans="7:15" s="2" customFormat="1" ht="13.5" customHeight="1">
      <c r="G265" s="1"/>
      <c r="H265" s="1"/>
      <c r="I265" s="1"/>
      <c r="J265" s="1"/>
      <c r="K265" s="1"/>
      <c r="L265" s="1"/>
      <c r="M265" s="1"/>
      <c r="N265" s="1"/>
      <c r="O265" s="1"/>
    </row>
    <row r="266" spans="7:15" s="2" customFormat="1" ht="13.5" customHeight="1">
      <c r="G266" s="1"/>
      <c r="H266" s="1"/>
      <c r="I266" s="1"/>
      <c r="J266" s="1"/>
      <c r="K266" s="1"/>
      <c r="L266" s="1"/>
      <c r="M266" s="1"/>
      <c r="N266" s="1"/>
      <c r="O266" s="1"/>
    </row>
    <row r="267" spans="7:15" s="2" customFormat="1" ht="13.5" customHeight="1">
      <c r="G267" s="1"/>
      <c r="H267" s="1"/>
      <c r="I267" s="1"/>
      <c r="J267" s="1"/>
      <c r="K267" s="1"/>
      <c r="L267" s="1"/>
      <c r="M267" s="1"/>
      <c r="N267" s="1"/>
      <c r="O267" s="1"/>
    </row>
    <row r="268" spans="7:15" s="2" customFormat="1" ht="13.5" customHeight="1">
      <c r="G268" s="1"/>
      <c r="H268" s="1"/>
      <c r="I268" s="1"/>
      <c r="J268" s="1"/>
      <c r="K268" s="1"/>
      <c r="L268" s="1"/>
      <c r="M268" s="1"/>
      <c r="N268" s="1"/>
      <c r="O268" s="1"/>
    </row>
    <row r="269" spans="7:15" s="2" customFormat="1" ht="13.5" customHeight="1">
      <c r="G269" s="1"/>
      <c r="H269" s="1"/>
      <c r="I269" s="1"/>
      <c r="J269" s="1"/>
      <c r="K269" s="1"/>
      <c r="L269" s="1"/>
      <c r="M269" s="1"/>
      <c r="N269" s="1"/>
      <c r="O269" s="1"/>
    </row>
    <row r="270" spans="7:15" s="2" customFormat="1" ht="13.5" customHeight="1">
      <c r="G270" s="1"/>
      <c r="H270" s="1"/>
      <c r="I270" s="1"/>
      <c r="J270" s="1"/>
      <c r="K270" s="1"/>
      <c r="L270" s="1"/>
      <c r="M270" s="1"/>
      <c r="N270" s="1"/>
      <c r="O270" s="1"/>
    </row>
    <row r="271" spans="7:15" s="2" customFormat="1" ht="13.5" customHeight="1">
      <c r="G271" s="1"/>
      <c r="H271" s="1"/>
      <c r="I271" s="1"/>
      <c r="J271" s="1"/>
      <c r="K271" s="1"/>
      <c r="L271" s="1"/>
      <c r="M271" s="1"/>
      <c r="N271" s="1"/>
      <c r="O271" s="1"/>
    </row>
    <row r="272" spans="7:15" s="2" customFormat="1" ht="13.5" customHeight="1">
      <c r="G272" s="1"/>
      <c r="H272" s="1"/>
      <c r="I272" s="1"/>
      <c r="J272" s="1"/>
      <c r="K272" s="1"/>
      <c r="L272" s="1"/>
      <c r="M272" s="1"/>
      <c r="N272" s="1"/>
      <c r="O272" s="1"/>
    </row>
    <row r="273" spans="7:15" s="2" customFormat="1" ht="13.5" customHeight="1">
      <c r="G273" s="1"/>
      <c r="H273" s="1"/>
      <c r="I273" s="1"/>
      <c r="J273" s="1"/>
      <c r="K273" s="1"/>
      <c r="L273" s="1"/>
      <c r="M273" s="1"/>
      <c r="N273" s="1"/>
      <c r="O273" s="1"/>
    </row>
    <row r="274" spans="7:15" s="2" customFormat="1" ht="13.5" customHeight="1">
      <c r="G274" s="1"/>
      <c r="H274" s="1"/>
      <c r="I274" s="1"/>
      <c r="J274" s="1"/>
      <c r="K274" s="1"/>
      <c r="L274" s="1"/>
      <c r="M274" s="1"/>
      <c r="N274" s="1"/>
      <c r="O274" s="1"/>
    </row>
    <row r="275" spans="7:15" s="2" customFormat="1" ht="13.5" customHeight="1">
      <c r="G275" s="1"/>
      <c r="H275" s="1"/>
      <c r="I275" s="1"/>
      <c r="J275" s="1"/>
      <c r="K275" s="1"/>
      <c r="L275" s="1"/>
      <c r="M275" s="1"/>
      <c r="N275" s="1"/>
      <c r="O275" s="1"/>
    </row>
    <row r="276" spans="7:15" s="2" customFormat="1" ht="13.5" customHeight="1">
      <c r="G276" s="1"/>
      <c r="H276" s="1"/>
      <c r="I276" s="1"/>
      <c r="J276" s="1"/>
      <c r="K276" s="1"/>
      <c r="L276" s="1"/>
      <c r="M276" s="1"/>
      <c r="N276" s="1"/>
      <c r="O276" s="1"/>
    </row>
    <row r="277" spans="7:15" s="2" customFormat="1" ht="13.5" customHeight="1">
      <c r="G277" s="1"/>
      <c r="H277" s="1"/>
      <c r="I277" s="1"/>
      <c r="J277" s="1"/>
      <c r="K277" s="1"/>
      <c r="L277" s="1"/>
      <c r="M277" s="1"/>
      <c r="N277" s="1"/>
      <c r="O277" s="1"/>
    </row>
    <row r="278" spans="7:15" s="2" customFormat="1" ht="13.5" customHeight="1">
      <c r="G278" s="1"/>
      <c r="H278" s="1"/>
      <c r="I278" s="1"/>
      <c r="J278" s="1"/>
      <c r="K278" s="1"/>
      <c r="L278" s="1"/>
      <c r="M278" s="1"/>
      <c r="N278" s="1"/>
      <c r="O278" s="1"/>
    </row>
    <row r="279" spans="7:15" s="2" customFormat="1" ht="13.5" customHeight="1">
      <c r="G279" s="1"/>
      <c r="H279" s="1"/>
      <c r="I279" s="1"/>
      <c r="J279" s="1"/>
      <c r="K279" s="1"/>
      <c r="L279" s="1"/>
      <c r="M279" s="1"/>
      <c r="N279" s="1"/>
      <c r="O279" s="1"/>
    </row>
    <row r="280" spans="7:15" s="2" customFormat="1" ht="13.5" customHeight="1">
      <c r="G280" s="1"/>
      <c r="H280" s="1"/>
      <c r="I280" s="1"/>
      <c r="J280" s="1"/>
      <c r="K280" s="1"/>
      <c r="L280" s="1"/>
      <c r="M280" s="1"/>
      <c r="N280" s="1"/>
      <c r="O280" s="1"/>
    </row>
    <row r="281" spans="7:15" ht="13.5" customHeight="1"/>
    <row r="282" spans="7:15" ht="13.5" customHeight="1"/>
    <row r="283" spans="7:15" ht="13.5" customHeight="1"/>
    <row r="284" spans="7:15" ht="13.5" customHeight="1"/>
    <row r="285" spans="7:15" ht="13.5" customHeight="1"/>
    <row r="286" spans="7:15" ht="13.5" customHeight="1"/>
    <row r="287" spans="7:15" ht="13.5" customHeight="1"/>
    <row r="288" spans="7:15" ht="13.5" customHeight="1"/>
    <row r="289" spans="7:15" ht="13.5" customHeight="1"/>
    <row r="290" spans="7:15" ht="13.5" customHeight="1"/>
    <row r="291" spans="7:15" ht="13.5" customHeight="1"/>
    <row r="294" spans="7:15" ht="12.75" customHeight="1"/>
    <row r="297" spans="7:15" s="2" customFormat="1">
      <c r="G297" s="1"/>
      <c r="H297" s="1"/>
      <c r="I297" s="1"/>
      <c r="J297" s="1"/>
      <c r="K297" s="1"/>
      <c r="L297" s="1"/>
      <c r="M297" s="1"/>
      <c r="N297" s="1"/>
      <c r="O297" s="1"/>
    </row>
    <row r="298" spans="7:15" s="2" customFormat="1">
      <c r="G298" s="1"/>
      <c r="H298" s="1"/>
      <c r="I298" s="1"/>
      <c r="J298" s="1"/>
      <c r="K298" s="1"/>
      <c r="L298" s="1"/>
      <c r="M298" s="1"/>
      <c r="N298" s="1"/>
      <c r="O298" s="1"/>
    </row>
    <row r="299" spans="7:15" s="2" customFormat="1">
      <c r="G299" s="1"/>
      <c r="H299" s="1"/>
      <c r="I299" s="1"/>
      <c r="J299" s="1"/>
      <c r="K299" s="1"/>
      <c r="L299" s="1"/>
      <c r="M299" s="1"/>
      <c r="N299" s="1"/>
      <c r="O299" s="1"/>
    </row>
    <row r="300" spans="7:15" s="2" customFormat="1">
      <c r="G300" s="1"/>
      <c r="H300" s="1"/>
      <c r="I300" s="1"/>
      <c r="J300" s="1"/>
      <c r="K300" s="1"/>
      <c r="L300" s="1"/>
      <c r="M300" s="1"/>
      <c r="N300" s="1"/>
      <c r="O300" s="1"/>
    </row>
    <row r="301" spans="7:15" s="2" customFormat="1">
      <c r="G301" s="1"/>
      <c r="H301" s="1"/>
      <c r="I301" s="1"/>
      <c r="J301" s="1"/>
      <c r="K301" s="1"/>
      <c r="L301" s="1"/>
      <c r="M301" s="1"/>
      <c r="N301" s="1"/>
      <c r="O301" s="1"/>
    </row>
    <row r="302" spans="7:15" s="2" customFormat="1">
      <c r="G302" s="1"/>
      <c r="H302" s="1"/>
      <c r="I302" s="1"/>
      <c r="J302" s="1"/>
      <c r="K302" s="1"/>
      <c r="L302" s="1"/>
      <c r="M302" s="1"/>
      <c r="N302" s="1"/>
      <c r="O302" s="1"/>
    </row>
    <row r="303" spans="7:15" s="2" customFormat="1">
      <c r="G303" s="1"/>
      <c r="H303" s="1"/>
      <c r="I303" s="1"/>
      <c r="J303" s="1"/>
      <c r="K303" s="1"/>
      <c r="L303" s="1"/>
      <c r="M303" s="1"/>
      <c r="N303" s="1"/>
      <c r="O303" s="1"/>
    </row>
    <row r="304" spans="7:15" s="2" customFormat="1">
      <c r="G304" s="1"/>
      <c r="H304" s="1"/>
      <c r="I304" s="1"/>
      <c r="J304" s="1"/>
      <c r="K304" s="1"/>
      <c r="L304" s="1"/>
      <c r="M304" s="1"/>
      <c r="N304" s="1"/>
      <c r="O304" s="1"/>
    </row>
    <row r="305" spans="7:15" s="2" customFormat="1">
      <c r="G305" s="1"/>
      <c r="H305" s="1"/>
      <c r="I305" s="1"/>
      <c r="J305" s="1"/>
      <c r="K305" s="1"/>
      <c r="L305" s="1"/>
      <c r="M305" s="1"/>
      <c r="N305" s="1"/>
      <c r="O305" s="1"/>
    </row>
    <row r="306" spans="7:15" s="2" customFormat="1">
      <c r="G306" s="1"/>
      <c r="H306" s="1"/>
      <c r="I306" s="1"/>
      <c r="J306" s="1"/>
      <c r="K306" s="1"/>
      <c r="L306" s="1"/>
      <c r="M306" s="1"/>
      <c r="N306" s="1"/>
      <c r="O306" s="1"/>
    </row>
    <row r="307" spans="7:15" s="2" customFormat="1">
      <c r="G307" s="1"/>
      <c r="H307" s="1"/>
      <c r="I307" s="1"/>
      <c r="J307" s="1"/>
      <c r="K307" s="1"/>
      <c r="L307" s="1"/>
      <c r="M307" s="1"/>
      <c r="N307" s="1"/>
      <c r="O307" s="1"/>
    </row>
    <row r="308" spans="7:15" s="2" customFormat="1">
      <c r="G308" s="1"/>
      <c r="H308" s="1"/>
      <c r="I308" s="1"/>
      <c r="J308" s="1"/>
      <c r="K308" s="1"/>
      <c r="L308" s="1"/>
      <c r="M308" s="1"/>
      <c r="N308" s="1"/>
      <c r="O308" s="1"/>
    </row>
    <row r="309" spans="7:15" s="2" customFormat="1">
      <c r="G309" s="1"/>
      <c r="H309" s="1"/>
      <c r="I309" s="1"/>
      <c r="J309" s="1"/>
      <c r="K309" s="1"/>
      <c r="L309" s="1"/>
      <c r="M309" s="1"/>
      <c r="N309" s="1"/>
      <c r="O309" s="1"/>
    </row>
    <row r="310" spans="7:15" s="2" customFormat="1">
      <c r="G310" s="1"/>
      <c r="H310" s="1"/>
      <c r="I310" s="1"/>
      <c r="J310" s="1"/>
      <c r="K310" s="1"/>
      <c r="L310" s="1"/>
      <c r="M310" s="1"/>
      <c r="N310" s="1"/>
      <c r="O310" s="1"/>
    </row>
    <row r="311" spans="7:15" s="2" customFormat="1">
      <c r="G311" s="1"/>
      <c r="H311" s="1"/>
      <c r="I311" s="1"/>
      <c r="J311" s="1"/>
      <c r="K311" s="1"/>
      <c r="L311" s="1"/>
      <c r="M311" s="1"/>
      <c r="N311" s="1"/>
      <c r="O311" s="1"/>
    </row>
    <row r="312" spans="7:15" s="2" customFormat="1">
      <c r="G312" s="1"/>
      <c r="H312" s="1"/>
      <c r="I312" s="1"/>
      <c r="J312" s="1"/>
      <c r="K312" s="1"/>
      <c r="L312" s="1"/>
      <c r="M312" s="1"/>
      <c r="N312" s="1"/>
      <c r="O312" s="1"/>
    </row>
    <row r="313" spans="7:15" s="2" customFormat="1">
      <c r="G313" s="1"/>
      <c r="H313" s="1"/>
      <c r="I313" s="1"/>
      <c r="J313" s="1"/>
      <c r="K313" s="1"/>
      <c r="L313" s="1"/>
      <c r="M313" s="1"/>
      <c r="N313" s="1"/>
      <c r="O313" s="1"/>
    </row>
    <row r="314" spans="7:15" s="2" customFormat="1">
      <c r="G314" s="1"/>
      <c r="H314" s="1"/>
      <c r="I314" s="1"/>
      <c r="J314" s="1"/>
      <c r="K314" s="1"/>
      <c r="L314" s="1"/>
      <c r="M314" s="1"/>
      <c r="N314" s="1"/>
      <c r="O314" s="1"/>
    </row>
    <row r="315" spans="7:15" s="2" customFormat="1">
      <c r="G315" s="1"/>
      <c r="H315" s="1"/>
      <c r="I315" s="1"/>
      <c r="J315" s="1"/>
      <c r="K315" s="1"/>
      <c r="L315" s="1"/>
      <c r="M315" s="1"/>
      <c r="N315" s="1"/>
      <c r="O315" s="1"/>
    </row>
    <row r="316" spans="7:15" s="2" customFormat="1">
      <c r="G316" s="1"/>
      <c r="H316" s="1"/>
      <c r="I316" s="1"/>
      <c r="J316" s="1"/>
      <c r="K316" s="1"/>
      <c r="L316" s="1"/>
      <c r="M316" s="1"/>
      <c r="N316" s="1"/>
      <c r="O316" s="1"/>
    </row>
    <row r="317" spans="7:15" s="2" customFormat="1">
      <c r="G317" s="1"/>
      <c r="H317" s="1"/>
      <c r="I317" s="1"/>
      <c r="J317" s="1"/>
      <c r="K317" s="1"/>
      <c r="L317" s="1"/>
      <c r="M317" s="1"/>
      <c r="N317" s="1"/>
      <c r="O317" s="1"/>
    </row>
    <row r="318" spans="7:15" s="2" customFormat="1">
      <c r="G318" s="1"/>
      <c r="H318" s="1"/>
      <c r="I318" s="1"/>
      <c r="J318" s="1"/>
      <c r="K318" s="1"/>
      <c r="L318" s="1"/>
      <c r="M318" s="1"/>
      <c r="N318" s="1"/>
      <c r="O318" s="1"/>
    </row>
    <row r="319" spans="7:15" s="2" customFormat="1">
      <c r="G319" s="1"/>
      <c r="H319" s="1"/>
      <c r="I319" s="1"/>
      <c r="J319" s="1"/>
      <c r="K319" s="1"/>
      <c r="L319" s="1"/>
      <c r="M319" s="1"/>
      <c r="N319" s="1"/>
      <c r="O319" s="1"/>
    </row>
    <row r="320" spans="7:15" s="2" customFormat="1">
      <c r="G320" s="1"/>
      <c r="H320" s="1"/>
      <c r="I320" s="1"/>
      <c r="J320" s="1"/>
      <c r="K320" s="1"/>
      <c r="L320" s="1"/>
      <c r="M320" s="1"/>
      <c r="N320" s="1"/>
      <c r="O320" s="1"/>
    </row>
    <row r="321" spans="7:15" s="2" customFormat="1">
      <c r="G321" s="1"/>
      <c r="H321" s="1"/>
      <c r="I321" s="1"/>
      <c r="J321" s="1"/>
      <c r="K321" s="1"/>
      <c r="L321" s="1"/>
      <c r="M321" s="1"/>
      <c r="N321" s="1"/>
      <c r="O321" s="1"/>
    </row>
    <row r="322" spans="7:15" s="2" customFormat="1">
      <c r="G322" s="1"/>
      <c r="H322" s="1"/>
      <c r="I322" s="1"/>
      <c r="J322" s="1"/>
      <c r="K322" s="1"/>
      <c r="L322" s="1"/>
      <c r="M322" s="1"/>
      <c r="N322" s="1"/>
      <c r="O322" s="1"/>
    </row>
    <row r="323" spans="7:15" s="2" customFormat="1">
      <c r="G323" s="1"/>
      <c r="H323" s="1"/>
      <c r="I323" s="1"/>
      <c r="J323" s="1"/>
      <c r="K323" s="1"/>
      <c r="L323" s="1"/>
      <c r="M323" s="1"/>
      <c r="N323" s="1"/>
      <c r="O323" s="1"/>
    </row>
    <row r="324" spans="7:15" s="2" customFormat="1">
      <c r="G324" s="1"/>
      <c r="H324" s="1"/>
      <c r="I324" s="1"/>
      <c r="J324" s="1"/>
      <c r="K324" s="1"/>
      <c r="L324" s="1"/>
      <c r="M324" s="1"/>
      <c r="N324" s="1"/>
      <c r="O324" s="1"/>
    </row>
    <row r="325" spans="7:15" s="2" customFormat="1">
      <c r="G325" s="1"/>
      <c r="H325" s="1"/>
      <c r="I325" s="1"/>
      <c r="J325" s="1"/>
      <c r="K325" s="1"/>
      <c r="L325" s="1"/>
      <c r="M325" s="1"/>
      <c r="N325" s="1"/>
      <c r="O325" s="1"/>
    </row>
    <row r="326" spans="7:15" s="2" customFormat="1">
      <c r="G326" s="1"/>
      <c r="H326" s="1"/>
      <c r="I326" s="1"/>
      <c r="J326" s="1"/>
      <c r="K326" s="1"/>
      <c r="L326" s="1"/>
      <c r="M326" s="1"/>
      <c r="N326" s="1"/>
      <c r="O326" s="1"/>
    </row>
    <row r="327" spans="7:15" s="2" customFormat="1">
      <c r="G327" s="1"/>
      <c r="H327" s="1"/>
      <c r="I327" s="1"/>
      <c r="J327" s="1"/>
      <c r="K327" s="1"/>
      <c r="L327" s="1"/>
      <c r="M327" s="1"/>
      <c r="N327" s="1"/>
      <c r="O327" s="1"/>
    </row>
    <row r="328" spans="7:15" s="2" customFormat="1">
      <c r="G328" s="1"/>
      <c r="H328" s="1"/>
      <c r="I328" s="1"/>
      <c r="J328" s="1"/>
      <c r="K328" s="1"/>
      <c r="L328" s="1"/>
      <c r="M328" s="1"/>
      <c r="N328" s="1"/>
      <c r="O328" s="1"/>
    </row>
    <row r="340" ht="13.5" customHeight="1"/>
    <row r="377" spans="7:15" s="2" customFormat="1">
      <c r="G377" s="1"/>
      <c r="H377" s="1"/>
      <c r="I377" s="1"/>
      <c r="J377" s="1"/>
      <c r="K377" s="1"/>
      <c r="L377" s="1"/>
      <c r="M377" s="1"/>
      <c r="N377" s="1"/>
      <c r="O377" s="1"/>
    </row>
    <row r="378" spans="7:15" s="2" customFormat="1">
      <c r="G378" s="1"/>
      <c r="H378" s="1"/>
      <c r="I378" s="1"/>
      <c r="J378" s="1"/>
      <c r="K378" s="1"/>
      <c r="L378" s="1"/>
      <c r="M378" s="1"/>
      <c r="N378" s="1"/>
      <c r="O378" s="1"/>
    </row>
    <row r="379" spans="7:15" s="2" customFormat="1">
      <c r="G379" s="1"/>
      <c r="H379" s="1"/>
      <c r="I379" s="1"/>
      <c r="J379" s="1"/>
      <c r="K379" s="1"/>
      <c r="L379" s="1"/>
      <c r="M379" s="1"/>
      <c r="N379" s="1"/>
      <c r="O379" s="1"/>
    </row>
    <row r="380" spans="7:15" s="2" customFormat="1">
      <c r="G380" s="1"/>
      <c r="H380" s="1"/>
      <c r="I380" s="1"/>
      <c r="J380" s="1"/>
      <c r="K380" s="1"/>
      <c r="L380" s="1"/>
      <c r="M380" s="1"/>
      <c r="N380" s="1"/>
      <c r="O380" s="1"/>
    </row>
    <row r="381" spans="7:15" s="2" customFormat="1">
      <c r="G381" s="1"/>
      <c r="H381" s="1"/>
      <c r="I381" s="1"/>
      <c r="J381" s="1"/>
      <c r="K381" s="1"/>
      <c r="L381" s="1"/>
      <c r="M381" s="1"/>
      <c r="N381" s="1"/>
      <c r="O381" s="1"/>
    </row>
    <row r="382" spans="7:15" s="2" customFormat="1">
      <c r="G382" s="1"/>
      <c r="H382" s="1"/>
      <c r="I382" s="1"/>
      <c r="J382" s="1"/>
      <c r="K382" s="1"/>
      <c r="L382" s="1"/>
      <c r="M382" s="1"/>
      <c r="N382" s="1"/>
      <c r="O382" s="1"/>
    </row>
    <row r="383" spans="7:15" s="2" customFormat="1">
      <c r="G383" s="1"/>
      <c r="H383" s="1"/>
      <c r="I383" s="1"/>
      <c r="J383" s="1"/>
      <c r="K383" s="1"/>
      <c r="L383" s="1"/>
      <c r="M383" s="1"/>
      <c r="N383" s="1"/>
      <c r="O383" s="1"/>
    </row>
    <row r="384" spans="7:15" s="2" customFormat="1">
      <c r="G384" s="1"/>
      <c r="H384" s="1"/>
      <c r="I384" s="1"/>
      <c r="J384" s="1"/>
      <c r="K384" s="1"/>
      <c r="L384" s="1"/>
      <c r="M384" s="1"/>
      <c r="N384" s="1"/>
      <c r="O384" s="1"/>
    </row>
    <row r="385" spans="7:15" s="2" customFormat="1">
      <c r="G385" s="1"/>
      <c r="H385" s="1"/>
      <c r="I385" s="1"/>
      <c r="J385" s="1"/>
      <c r="K385" s="1"/>
      <c r="L385" s="1"/>
      <c r="M385" s="1"/>
      <c r="N385" s="1"/>
      <c r="O385" s="1"/>
    </row>
    <row r="386" spans="7:15" s="2" customFormat="1">
      <c r="G386" s="1"/>
      <c r="H386" s="1"/>
      <c r="I386" s="1"/>
      <c r="J386" s="1"/>
      <c r="K386" s="1"/>
      <c r="L386" s="1"/>
      <c r="M386" s="1"/>
      <c r="N386" s="1"/>
      <c r="O386" s="1"/>
    </row>
    <row r="387" spans="7:15" s="2" customFormat="1">
      <c r="G387" s="1"/>
      <c r="H387" s="1"/>
      <c r="I387" s="1"/>
      <c r="J387" s="1"/>
      <c r="K387" s="1"/>
      <c r="L387" s="1"/>
      <c r="M387" s="1"/>
      <c r="N387" s="1"/>
      <c r="O387" s="1"/>
    </row>
    <row r="388" spans="7:15" s="2" customFormat="1">
      <c r="G388" s="1"/>
      <c r="H388" s="1"/>
      <c r="I388" s="1"/>
      <c r="J388" s="1"/>
      <c r="K388" s="1"/>
      <c r="L388" s="1"/>
      <c r="M388" s="1"/>
      <c r="N388" s="1"/>
      <c r="O388" s="1"/>
    </row>
    <row r="389" spans="7:15" s="2" customFormat="1">
      <c r="G389" s="1"/>
      <c r="H389" s="1"/>
      <c r="I389" s="1"/>
      <c r="J389" s="1"/>
      <c r="K389" s="1"/>
      <c r="L389" s="1"/>
      <c r="M389" s="1"/>
      <c r="N389" s="1"/>
      <c r="O389" s="1"/>
    </row>
    <row r="390" spans="7:15" s="2" customFormat="1">
      <c r="G390" s="1"/>
      <c r="H390" s="1"/>
      <c r="I390" s="1"/>
      <c r="J390" s="1"/>
      <c r="K390" s="1"/>
      <c r="L390" s="1"/>
      <c r="M390" s="1"/>
      <c r="N390" s="1"/>
      <c r="O390" s="1"/>
    </row>
    <row r="391" spans="7:15" s="2" customFormat="1">
      <c r="G391" s="1"/>
      <c r="H391" s="1"/>
      <c r="I391" s="1"/>
      <c r="J391" s="1"/>
      <c r="K391" s="1"/>
      <c r="L391" s="1"/>
      <c r="M391" s="1"/>
      <c r="N391" s="1"/>
      <c r="O391" s="1"/>
    </row>
    <row r="392" spans="7:15" s="2" customFormat="1">
      <c r="G392" s="1"/>
      <c r="H392" s="1"/>
      <c r="I392" s="1"/>
      <c r="J392" s="1"/>
      <c r="K392" s="1"/>
      <c r="L392" s="1"/>
      <c r="M392" s="1"/>
      <c r="N392" s="1"/>
      <c r="O392" s="1"/>
    </row>
    <row r="393" spans="7:15" s="2" customFormat="1">
      <c r="G393" s="1"/>
      <c r="H393" s="1"/>
      <c r="I393" s="1"/>
      <c r="J393" s="1"/>
      <c r="K393" s="1"/>
      <c r="L393" s="1"/>
      <c r="M393" s="1"/>
      <c r="N393" s="1"/>
      <c r="O393" s="1"/>
    </row>
    <row r="394" spans="7:15" s="2" customFormat="1">
      <c r="G394" s="1"/>
      <c r="H394" s="1"/>
      <c r="I394" s="1"/>
      <c r="J394" s="1"/>
      <c r="K394" s="1"/>
      <c r="L394" s="1"/>
      <c r="M394" s="1"/>
      <c r="N394" s="1"/>
      <c r="O394" s="1"/>
    </row>
    <row r="395" spans="7:15" s="2" customFormat="1">
      <c r="G395" s="1"/>
      <c r="H395" s="1"/>
      <c r="I395" s="1"/>
      <c r="J395" s="1"/>
      <c r="K395" s="1"/>
      <c r="L395" s="1"/>
      <c r="M395" s="1"/>
      <c r="N395" s="1"/>
      <c r="O395" s="1"/>
    </row>
    <row r="396" spans="7:15" s="2" customFormat="1">
      <c r="G396" s="1"/>
      <c r="H396" s="1"/>
      <c r="I396" s="1"/>
      <c r="J396" s="1"/>
      <c r="K396" s="1"/>
      <c r="L396" s="1"/>
      <c r="M396" s="1"/>
      <c r="N396" s="1"/>
      <c r="O396" s="1"/>
    </row>
    <row r="397" spans="7:15" s="2" customFormat="1">
      <c r="G397" s="1"/>
      <c r="H397" s="1"/>
      <c r="I397" s="1"/>
      <c r="J397" s="1"/>
      <c r="K397" s="1"/>
      <c r="L397" s="1"/>
      <c r="M397" s="1"/>
      <c r="N397" s="1"/>
      <c r="O397" s="1"/>
    </row>
    <row r="398" spans="7:15" s="2" customFormat="1">
      <c r="G398" s="1"/>
      <c r="H398" s="1"/>
      <c r="I398" s="1"/>
      <c r="J398" s="1"/>
      <c r="K398" s="1"/>
      <c r="L398" s="1"/>
      <c r="M398" s="1"/>
      <c r="N398" s="1"/>
      <c r="O398" s="1"/>
    </row>
    <row r="399" spans="7:15" s="2" customFormat="1">
      <c r="G399" s="1"/>
      <c r="H399" s="1"/>
      <c r="I399" s="1"/>
      <c r="J399" s="1"/>
      <c r="K399" s="1"/>
      <c r="L399" s="1"/>
      <c r="M399" s="1"/>
      <c r="N399" s="1"/>
      <c r="O399" s="1"/>
    </row>
    <row r="400" spans="7:15" s="2" customFormat="1">
      <c r="G400" s="1"/>
      <c r="H400" s="1"/>
      <c r="I400" s="1"/>
      <c r="J400" s="1"/>
      <c r="K400" s="1"/>
      <c r="L400" s="1"/>
      <c r="M400" s="1"/>
      <c r="N400" s="1"/>
      <c r="O400" s="1"/>
    </row>
    <row r="401" spans="7:15" s="2" customFormat="1">
      <c r="G401" s="1"/>
      <c r="H401" s="1"/>
      <c r="I401" s="1"/>
      <c r="J401" s="1"/>
      <c r="K401" s="1"/>
      <c r="L401" s="1"/>
      <c r="M401" s="1"/>
      <c r="N401" s="1"/>
      <c r="O401" s="1"/>
    </row>
    <row r="402" spans="7:15" s="2" customFormat="1">
      <c r="G402" s="1"/>
      <c r="H402" s="1"/>
      <c r="I402" s="1"/>
      <c r="J402" s="1"/>
      <c r="K402" s="1"/>
      <c r="L402" s="1"/>
      <c r="M402" s="1"/>
      <c r="N402" s="1"/>
      <c r="O402" s="1"/>
    </row>
    <row r="403" spans="7:15" s="2" customFormat="1">
      <c r="G403" s="1"/>
      <c r="H403" s="1"/>
      <c r="I403" s="1"/>
      <c r="J403" s="1"/>
      <c r="K403" s="1"/>
      <c r="L403" s="1"/>
      <c r="M403" s="1"/>
      <c r="N403" s="1"/>
      <c r="O403" s="1"/>
    </row>
    <row r="404" spans="7:15" s="2" customFormat="1">
      <c r="G404" s="1"/>
      <c r="H404" s="1"/>
      <c r="I404" s="1"/>
      <c r="J404" s="1"/>
      <c r="K404" s="1"/>
      <c r="L404" s="1"/>
      <c r="M404" s="1"/>
      <c r="N404" s="1"/>
      <c r="O404" s="1"/>
    </row>
    <row r="405" spans="7:15" s="2" customFormat="1">
      <c r="G405" s="1"/>
      <c r="H405" s="1"/>
      <c r="I405" s="1"/>
      <c r="J405" s="1"/>
      <c r="K405" s="1"/>
      <c r="L405" s="1"/>
      <c r="M405" s="1"/>
      <c r="N405" s="1"/>
      <c r="O405" s="1"/>
    </row>
    <row r="406" spans="7:15" s="2" customFormat="1">
      <c r="G406" s="1"/>
      <c r="H406" s="1"/>
      <c r="I406" s="1"/>
      <c r="J406" s="1"/>
      <c r="K406" s="1"/>
      <c r="L406" s="1"/>
      <c r="M406" s="1"/>
      <c r="N406" s="1"/>
      <c r="O406" s="1"/>
    </row>
    <row r="407" spans="7:15" s="2" customFormat="1">
      <c r="G407" s="1"/>
      <c r="H407" s="1"/>
      <c r="I407" s="1"/>
      <c r="J407" s="1"/>
      <c r="K407" s="1"/>
      <c r="L407" s="1"/>
      <c r="M407" s="1"/>
      <c r="N407" s="1"/>
      <c r="O407" s="1"/>
    </row>
    <row r="408" spans="7:15" s="2" customFormat="1">
      <c r="G408" s="1"/>
      <c r="H408" s="1"/>
      <c r="I408" s="1"/>
      <c r="J408" s="1"/>
      <c r="K408" s="1"/>
      <c r="L408" s="1"/>
      <c r="M408" s="1"/>
      <c r="N408" s="1"/>
      <c r="O408" s="1"/>
    </row>
    <row r="425" spans="7:15" s="2" customFormat="1">
      <c r="G425" s="1"/>
      <c r="H425" s="1"/>
      <c r="I425" s="1"/>
      <c r="J425" s="1"/>
      <c r="K425" s="1"/>
      <c r="L425" s="1"/>
      <c r="M425" s="1"/>
      <c r="N425" s="1"/>
      <c r="O425" s="1"/>
    </row>
    <row r="426" spans="7:15" s="2" customFormat="1">
      <c r="G426" s="1"/>
      <c r="H426" s="1"/>
      <c r="I426" s="1"/>
      <c r="J426" s="1"/>
      <c r="K426" s="1"/>
      <c r="L426" s="1"/>
      <c r="M426" s="1"/>
      <c r="N426" s="1"/>
      <c r="O426" s="1"/>
    </row>
    <row r="427" spans="7:15" s="2" customFormat="1">
      <c r="G427" s="1"/>
      <c r="H427" s="1"/>
      <c r="I427" s="1"/>
      <c r="J427" s="1"/>
      <c r="K427" s="1"/>
      <c r="L427" s="1"/>
      <c r="M427" s="1"/>
      <c r="N427" s="1"/>
      <c r="O427" s="1"/>
    </row>
    <row r="428" spans="7:15" s="2" customFormat="1" ht="12.75" customHeight="1">
      <c r="G428" s="1"/>
      <c r="H428" s="1"/>
      <c r="I428" s="1"/>
      <c r="J428" s="1"/>
      <c r="K428" s="1"/>
      <c r="L428" s="1"/>
      <c r="M428" s="1"/>
      <c r="N428" s="1"/>
      <c r="O428" s="1"/>
    </row>
    <row r="429" spans="7:15" s="2" customFormat="1" ht="12.75" customHeight="1">
      <c r="G429" s="1"/>
      <c r="H429" s="1"/>
      <c r="I429" s="1"/>
      <c r="J429" s="1"/>
      <c r="K429" s="1"/>
      <c r="L429" s="1"/>
      <c r="M429" s="1"/>
      <c r="N429" s="1"/>
      <c r="O429" s="1"/>
    </row>
    <row r="430" spans="7:15" s="2" customFormat="1" ht="12.75" customHeight="1">
      <c r="G430" s="1"/>
      <c r="H430" s="1"/>
      <c r="I430" s="1"/>
      <c r="J430" s="1"/>
      <c r="K430" s="1"/>
      <c r="L430" s="1"/>
      <c r="M430" s="1"/>
      <c r="N430" s="1"/>
      <c r="O430" s="1"/>
    </row>
    <row r="431" spans="7:15" s="2" customFormat="1" ht="12.75" customHeight="1">
      <c r="G431" s="1"/>
      <c r="H431" s="1"/>
      <c r="I431" s="1"/>
      <c r="J431" s="1"/>
      <c r="K431" s="1"/>
      <c r="L431" s="1"/>
      <c r="M431" s="1"/>
      <c r="N431" s="1"/>
      <c r="O431" s="1"/>
    </row>
    <row r="432" spans="7:15" s="2" customFormat="1" ht="12.75" customHeight="1">
      <c r="G432" s="1"/>
      <c r="H432" s="1"/>
      <c r="I432" s="1"/>
      <c r="J432" s="1"/>
      <c r="K432" s="1"/>
      <c r="L432" s="1"/>
      <c r="M432" s="1"/>
      <c r="N432" s="1"/>
      <c r="O432" s="1"/>
    </row>
    <row r="433" spans="7:15" s="2" customFormat="1" ht="12.75" customHeight="1">
      <c r="G433" s="1"/>
      <c r="H433" s="1"/>
      <c r="I433" s="1"/>
      <c r="J433" s="1"/>
      <c r="K433" s="1"/>
      <c r="L433" s="1"/>
      <c r="M433" s="1"/>
      <c r="N433" s="1"/>
      <c r="O433" s="1"/>
    </row>
    <row r="434" spans="7:15" s="2" customFormat="1" ht="12.75" customHeight="1">
      <c r="G434" s="1"/>
      <c r="H434" s="1"/>
      <c r="I434" s="1"/>
      <c r="J434" s="1"/>
      <c r="K434" s="1"/>
      <c r="L434" s="1"/>
      <c r="M434" s="1"/>
      <c r="N434" s="1"/>
      <c r="O434" s="1"/>
    </row>
    <row r="435" spans="7:15" s="2" customFormat="1" ht="12.75" customHeight="1">
      <c r="G435" s="1"/>
      <c r="H435" s="1"/>
      <c r="I435" s="1"/>
      <c r="J435" s="1"/>
      <c r="K435" s="1"/>
      <c r="L435" s="1"/>
      <c r="M435" s="1"/>
      <c r="N435" s="1"/>
      <c r="O435" s="1"/>
    </row>
    <row r="436" spans="7:15" s="2" customFormat="1" ht="12.75" customHeight="1">
      <c r="G436" s="1"/>
      <c r="H436" s="1"/>
      <c r="I436" s="1"/>
      <c r="J436" s="1"/>
      <c r="K436" s="1"/>
      <c r="L436" s="1"/>
      <c r="M436" s="1"/>
      <c r="N436" s="1"/>
      <c r="O436" s="1"/>
    </row>
    <row r="437" spans="7:15" s="2" customFormat="1" ht="12.75" customHeight="1">
      <c r="G437" s="1"/>
      <c r="H437" s="1"/>
      <c r="I437" s="1"/>
      <c r="J437" s="1"/>
      <c r="K437" s="1"/>
      <c r="L437" s="1"/>
      <c r="M437" s="1"/>
      <c r="N437" s="1"/>
      <c r="O437" s="1"/>
    </row>
    <row r="438" spans="7:15" s="2" customFormat="1" ht="12.75" customHeight="1">
      <c r="G438" s="1"/>
      <c r="H438" s="1"/>
      <c r="I438" s="1"/>
      <c r="J438" s="1"/>
      <c r="K438" s="1"/>
      <c r="L438" s="1"/>
      <c r="M438" s="1"/>
      <c r="N438" s="1"/>
      <c r="O438" s="1"/>
    </row>
    <row r="439" spans="7:15" s="2" customFormat="1" ht="12.75" customHeight="1">
      <c r="G439" s="1"/>
      <c r="H439" s="1"/>
      <c r="I439" s="1"/>
      <c r="J439" s="1"/>
      <c r="K439" s="1"/>
      <c r="L439" s="1"/>
      <c r="M439" s="1"/>
      <c r="N439" s="1"/>
      <c r="O439" s="1"/>
    </row>
    <row r="440" spans="7:15" s="2" customFormat="1" ht="12.75" customHeight="1">
      <c r="G440" s="1"/>
      <c r="H440" s="1"/>
      <c r="I440" s="1"/>
      <c r="J440" s="1"/>
      <c r="K440" s="1"/>
      <c r="L440" s="1"/>
      <c r="M440" s="1"/>
      <c r="N440" s="1"/>
      <c r="O440" s="1"/>
    </row>
    <row r="441" spans="7:15" s="2" customFormat="1" ht="12.75" customHeight="1">
      <c r="G441" s="1"/>
      <c r="H441" s="1"/>
      <c r="I441" s="1"/>
      <c r="J441" s="1"/>
      <c r="K441" s="1"/>
      <c r="L441" s="1"/>
      <c r="M441" s="1"/>
      <c r="N441" s="1"/>
      <c r="O441" s="1"/>
    </row>
    <row r="442" spans="7:15" s="2" customFormat="1" ht="12.75" customHeight="1">
      <c r="G442" s="1"/>
      <c r="H442" s="1"/>
      <c r="I442" s="1"/>
      <c r="J442" s="1"/>
      <c r="K442" s="1"/>
      <c r="L442" s="1"/>
      <c r="M442" s="1"/>
      <c r="N442" s="1"/>
      <c r="O442" s="1"/>
    </row>
    <row r="443" spans="7:15" s="2" customFormat="1" ht="12.75" customHeight="1">
      <c r="G443" s="1"/>
      <c r="H443" s="1"/>
      <c r="I443" s="1"/>
      <c r="J443" s="1"/>
      <c r="K443" s="1"/>
      <c r="L443" s="1"/>
      <c r="M443" s="1"/>
      <c r="N443" s="1"/>
      <c r="O443" s="1"/>
    </row>
    <row r="444" spans="7:15" s="2" customFormat="1" ht="12.75" customHeight="1">
      <c r="G444" s="1"/>
      <c r="H444" s="1"/>
      <c r="I444" s="1"/>
      <c r="J444" s="1"/>
      <c r="K444" s="1"/>
      <c r="L444" s="1"/>
      <c r="M444" s="1"/>
      <c r="N444" s="1"/>
      <c r="O444" s="1"/>
    </row>
    <row r="445" spans="7:15" s="2" customFormat="1" ht="12.75" customHeight="1">
      <c r="G445" s="1"/>
      <c r="H445" s="1"/>
      <c r="I445" s="1"/>
      <c r="J445" s="1"/>
      <c r="K445" s="1"/>
      <c r="L445" s="1"/>
      <c r="M445" s="1"/>
      <c r="N445" s="1"/>
      <c r="O445" s="1"/>
    </row>
    <row r="446" spans="7:15" s="2" customFormat="1" ht="12.75" customHeight="1">
      <c r="G446" s="1"/>
      <c r="H446" s="1"/>
      <c r="I446" s="1"/>
      <c r="J446" s="1"/>
      <c r="K446" s="1"/>
      <c r="L446" s="1"/>
      <c r="M446" s="1"/>
      <c r="N446" s="1"/>
      <c r="O446" s="1"/>
    </row>
    <row r="447" spans="7:15" s="2" customFormat="1" ht="12.75" customHeight="1">
      <c r="G447" s="1"/>
      <c r="H447" s="1"/>
      <c r="I447" s="1"/>
      <c r="J447" s="1"/>
      <c r="K447" s="1"/>
      <c r="L447" s="1"/>
      <c r="M447" s="1"/>
      <c r="N447" s="1"/>
      <c r="O447" s="1"/>
    </row>
    <row r="448" spans="7:15" s="2" customFormat="1" ht="12.75" customHeight="1">
      <c r="G448" s="1"/>
      <c r="H448" s="1"/>
      <c r="I448" s="1"/>
      <c r="J448" s="1"/>
      <c r="K448" s="1"/>
      <c r="L448" s="1"/>
      <c r="M448" s="1"/>
      <c r="N448" s="1"/>
      <c r="O448" s="1"/>
    </row>
    <row r="449" spans="7:15" s="2" customFormat="1" ht="12.75" customHeight="1">
      <c r="G449" s="1"/>
      <c r="H449" s="1"/>
      <c r="I449" s="1"/>
      <c r="J449" s="1"/>
      <c r="K449" s="1"/>
      <c r="L449" s="1"/>
      <c r="M449" s="1"/>
      <c r="N449" s="1"/>
      <c r="O449" s="1"/>
    </row>
    <row r="450" spans="7:15" s="2" customFormat="1" ht="12.75" customHeight="1">
      <c r="G450" s="1"/>
      <c r="H450" s="1"/>
      <c r="I450" s="1"/>
      <c r="J450" s="1"/>
      <c r="K450" s="1"/>
      <c r="L450" s="1"/>
      <c r="M450" s="1"/>
      <c r="N450" s="1"/>
      <c r="O450" s="1"/>
    </row>
    <row r="451" spans="7:15" s="2" customFormat="1" ht="12" customHeight="1">
      <c r="G451" s="1"/>
      <c r="H451" s="1"/>
      <c r="I451" s="1"/>
      <c r="J451" s="1"/>
      <c r="K451" s="1"/>
      <c r="L451" s="1"/>
      <c r="M451" s="1"/>
      <c r="N451" s="1"/>
      <c r="O451" s="1"/>
    </row>
    <row r="452" spans="7:15" s="2" customFormat="1">
      <c r="G452" s="1"/>
      <c r="H452" s="1"/>
      <c r="I452" s="1"/>
      <c r="J452" s="1"/>
      <c r="K452" s="1"/>
      <c r="L452" s="1"/>
      <c r="M452" s="1"/>
      <c r="N452" s="1"/>
      <c r="O452" s="1"/>
    </row>
    <row r="453" spans="7:15" s="2" customFormat="1">
      <c r="G453" s="1"/>
      <c r="H453" s="1"/>
      <c r="I453" s="1"/>
      <c r="J453" s="1"/>
      <c r="K453" s="1"/>
      <c r="L453" s="1"/>
      <c r="M453" s="1"/>
      <c r="N453" s="1"/>
      <c r="O453" s="1"/>
    </row>
    <row r="454" spans="7:15" s="2" customFormat="1">
      <c r="G454" s="1"/>
      <c r="H454" s="1"/>
      <c r="I454" s="1"/>
      <c r="J454" s="1"/>
      <c r="K454" s="1"/>
      <c r="L454" s="1"/>
      <c r="M454" s="1"/>
      <c r="N454" s="1"/>
      <c r="O454" s="1"/>
    </row>
    <row r="455" spans="7:15" s="2" customFormat="1">
      <c r="G455" s="1"/>
      <c r="H455" s="1"/>
      <c r="I455" s="1"/>
      <c r="J455" s="1"/>
      <c r="K455" s="1"/>
      <c r="L455" s="1"/>
      <c r="M455" s="1"/>
      <c r="N455" s="1"/>
      <c r="O455" s="1"/>
    </row>
    <row r="456" spans="7:15" s="2" customFormat="1">
      <c r="G456" s="1"/>
      <c r="H456" s="1"/>
      <c r="I456" s="1"/>
      <c r="J456" s="1"/>
      <c r="K456" s="1"/>
      <c r="L456" s="1"/>
      <c r="M456" s="1"/>
      <c r="N456" s="1"/>
      <c r="O456" s="1"/>
    </row>
    <row r="473" spans="7:15" s="2" customFormat="1">
      <c r="G473" s="1"/>
      <c r="H473" s="1"/>
      <c r="I473" s="1"/>
      <c r="J473" s="1"/>
      <c r="K473" s="1"/>
      <c r="L473" s="1"/>
      <c r="M473" s="1"/>
      <c r="N473" s="1"/>
      <c r="O473" s="1"/>
    </row>
    <row r="474" spans="7:15" s="2" customFormat="1">
      <c r="G474" s="1"/>
      <c r="H474" s="1"/>
      <c r="I474" s="1"/>
      <c r="J474" s="1"/>
      <c r="K474" s="1"/>
      <c r="L474" s="1"/>
      <c r="M474" s="1"/>
      <c r="N474" s="1"/>
      <c r="O474" s="1"/>
    </row>
    <row r="475" spans="7:15" s="2" customFormat="1">
      <c r="G475" s="1"/>
      <c r="H475" s="1"/>
      <c r="I475" s="1"/>
      <c r="J475" s="1"/>
      <c r="K475" s="1"/>
      <c r="L475" s="1"/>
      <c r="M475" s="1"/>
      <c r="N475" s="1"/>
      <c r="O475" s="1"/>
    </row>
    <row r="476" spans="7:15" s="2" customFormat="1">
      <c r="G476" s="1"/>
      <c r="H476" s="1"/>
      <c r="I476" s="1"/>
      <c r="J476" s="1"/>
      <c r="K476" s="1"/>
      <c r="L476" s="1"/>
      <c r="M476" s="1"/>
      <c r="N476" s="1"/>
      <c r="O476" s="1"/>
    </row>
    <row r="477" spans="7:15" s="2" customFormat="1">
      <c r="G477" s="1"/>
      <c r="H477" s="1"/>
      <c r="I477" s="1"/>
      <c r="J477" s="1"/>
      <c r="K477" s="1"/>
      <c r="L477" s="1"/>
      <c r="M477" s="1"/>
      <c r="N477" s="1"/>
      <c r="O477" s="1"/>
    </row>
    <row r="478" spans="7:15" s="2" customFormat="1">
      <c r="G478" s="1"/>
      <c r="H478" s="1"/>
      <c r="I478" s="1"/>
      <c r="J478" s="1"/>
      <c r="K478" s="1"/>
      <c r="L478" s="1"/>
      <c r="M478" s="1"/>
      <c r="N478" s="1"/>
      <c r="O478" s="1"/>
    </row>
    <row r="479" spans="7:15" s="2" customFormat="1">
      <c r="G479" s="1"/>
      <c r="H479" s="1"/>
      <c r="I479" s="1"/>
      <c r="J479" s="1"/>
      <c r="K479" s="1"/>
      <c r="L479" s="1"/>
      <c r="M479" s="1"/>
      <c r="N479" s="1"/>
      <c r="O479" s="1"/>
    </row>
    <row r="480" spans="7:15" s="2" customFormat="1">
      <c r="G480" s="1"/>
      <c r="H480" s="1"/>
      <c r="I480" s="1"/>
      <c r="J480" s="1"/>
      <c r="K480" s="1"/>
      <c r="L480" s="1"/>
      <c r="M480" s="1"/>
      <c r="N480" s="1"/>
      <c r="O480" s="1"/>
    </row>
    <row r="481" spans="7:15" s="2" customFormat="1">
      <c r="G481" s="1"/>
      <c r="H481" s="1"/>
      <c r="I481" s="1"/>
      <c r="J481" s="1"/>
      <c r="K481" s="1"/>
      <c r="L481" s="1"/>
      <c r="M481" s="1"/>
      <c r="N481" s="1"/>
      <c r="O481" s="1"/>
    </row>
    <row r="482" spans="7:15" s="2" customFormat="1">
      <c r="G482" s="1"/>
      <c r="H482" s="1"/>
      <c r="I482" s="1"/>
      <c r="J482" s="1"/>
      <c r="K482" s="1"/>
      <c r="L482" s="1"/>
      <c r="M482" s="1"/>
      <c r="N482" s="1"/>
      <c r="O482" s="1"/>
    </row>
    <row r="483" spans="7:15" s="2" customFormat="1">
      <c r="G483" s="1"/>
      <c r="H483" s="1"/>
      <c r="I483" s="1"/>
      <c r="J483" s="1"/>
      <c r="K483" s="1"/>
      <c r="L483" s="1"/>
      <c r="M483" s="1"/>
      <c r="N483" s="1"/>
      <c r="O483" s="1"/>
    </row>
    <row r="484" spans="7:15" s="2" customFormat="1">
      <c r="G484" s="1"/>
      <c r="H484" s="1"/>
      <c r="I484" s="1"/>
      <c r="J484" s="1"/>
      <c r="K484" s="1"/>
      <c r="L484" s="1"/>
      <c r="M484" s="1"/>
      <c r="N484" s="1"/>
      <c r="O484" s="1"/>
    </row>
    <row r="485" spans="7:15" s="2" customFormat="1">
      <c r="G485" s="1"/>
      <c r="H485" s="1"/>
      <c r="I485" s="1"/>
      <c r="J485" s="1"/>
      <c r="K485" s="1"/>
      <c r="L485" s="1"/>
      <c r="M485" s="1"/>
      <c r="N485" s="1"/>
      <c r="O485" s="1"/>
    </row>
    <row r="486" spans="7:15" s="2" customFormat="1">
      <c r="G486" s="1"/>
      <c r="H486" s="1"/>
      <c r="I486" s="1"/>
      <c r="J486" s="1"/>
      <c r="K486" s="1"/>
      <c r="L486" s="1"/>
      <c r="M486" s="1"/>
      <c r="N486" s="1"/>
      <c r="O486" s="1"/>
    </row>
    <row r="487" spans="7:15" s="2" customFormat="1">
      <c r="G487" s="1"/>
      <c r="H487" s="1"/>
      <c r="I487" s="1"/>
      <c r="J487" s="1"/>
      <c r="K487" s="1"/>
      <c r="L487" s="1"/>
      <c r="M487" s="1"/>
      <c r="N487" s="1"/>
      <c r="O487" s="1"/>
    </row>
    <row r="488" spans="7:15" s="2" customFormat="1">
      <c r="G488" s="1"/>
      <c r="H488" s="1"/>
      <c r="I488" s="1"/>
      <c r="J488" s="1"/>
      <c r="K488" s="1"/>
      <c r="L488" s="1"/>
      <c r="M488" s="1"/>
      <c r="N488" s="1"/>
      <c r="O488" s="1"/>
    </row>
    <row r="553" spans="7:15" s="2" customFormat="1">
      <c r="G553" s="1"/>
      <c r="H553" s="1"/>
      <c r="I553" s="1"/>
      <c r="J553" s="1"/>
      <c r="K553" s="1"/>
      <c r="L553" s="1"/>
      <c r="M553" s="1"/>
      <c r="N553" s="1"/>
      <c r="O553" s="1"/>
    </row>
    <row r="554" spans="7:15" s="2" customFormat="1">
      <c r="G554" s="1"/>
      <c r="H554" s="1"/>
      <c r="I554" s="1"/>
      <c r="J554" s="1"/>
      <c r="K554" s="1"/>
      <c r="L554" s="1"/>
      <c r="M554" s="1"/>
      <c r="N554" s="1"/>
      <c r="O554" s="1"/>
    </row>
    <row r="555" spans="7:15" s="2" customFormat="1">
      <c r="G555" s="1"/>
      <c r="H555" s="1"/>
      <c r="I555" s="1"/>
      <c r="J555" s="1"/>
      <c r="K555" s="1"/>
      <c r="L555" s="1"/>
      <c r="M555" s="1"/>
      <c r="N555" s="1"/>
      <c r="O555" s="1"/>
    </row>
    <row r="556" spans="7:15" s="2" customFormat="1">
      <c r="G556" s="1"/>
      <c r="H556" s="1"/>
      <c r="I556" s="1"/>
      <c r="J556" s="1"/>
      <c r="K556" s="1"/>
      <c r="L556" s="1"/>
      <c r="M556" s="1"/>
      <c r="N556" s="1"/>
      <c r="O556" s="1"/>
    </row>
    <row r="557" spans="7:15" s="2" customFormat="1" ht="13.5" customHeight="1">
      <c r="G557" s="1"/>
      <c r="H557" s="1"/>
      <c r="I557" s="1"/>
      <c r="J557" s="1"/>
      <c r="K557" s="1"/>
      <c r="L557" s="1"/>
      <c r="M557" s="1"/>
      <c r="N557" s="1"/>
      <c r="O557" s="1"/>
    </row>
    <row r="558" spans="7:15" s="2" customFormat="1" ht="13.5" customHeight="1">
      <c r="G558" s="1"/>
      <c r="H558" s="1"/>
      <c r="I558" s="1"/>
      <c r="J558" s="1"/>
      <c r="K558" s="1"/>
      <c r="L558" s="1"/>
      <c r="M558" s="1"/>
      <c r="N558" s="1"/>
      <c r="O558" s="1"/>
    </row>
    <row r="559" spans="7:15" s="2" customFormat="1" ht="13.5" customHeight="1">
      <c r="G559" s="1"/>
      <c r="H559" s="1"/>
      <c r="I559" s="1"/>
      <c r="J559" s="1"/>
      <c r="K559" s="1"/>
      <c r="L559" s="1"/>
      <c r="M559" s="1"/>
      <c r="N559" s="1"/>
      <c r="O559" s="1"/>
    </row>
    <row r="560" spans="7:15" s="2" customFormat="1" ht="13.5" customHeight="1">
      <c r="G560" s="1"/>
      <c r="H560" s="1"/>
      <c r="I560" s="1"/>
      <c r="J560" s="1"/>
      <c r="K560" s="1"/>
      <c r="L560" s="1"/>
      <c r="M560" s="1"/>
      <c r="N560" s="1"/>
      <c r="O560" s="1"/>
    </row>
    <row r="561" spans="7:15" s="2" customFormat="1" ht="13.5" customHeight="1">
      <c r="G561" s="1"/>
      <c r="H561" s="1"/>
      <c r="I561" s="1"/>
      <c r="J561" s="1"/>
      <c r="K561" s="1"/>
      <c r="L561" s="1"/>
      <c r="M561" s="1"/>
      <c r="N561" s="1"/>
      <c r="O561" s="1"/>
    </row>
    <row r="562" spans="7:15" s="2" customFormat="1" ht="13.5" customHeight="1">
      <c r="G562" s="1"/>
      <c r="H562" s="1"/>
      <c r="I562" s="1"/>
      <c r="J562" s="1"/>
      <c r="K562" s="1"/>
      <c r="L562" s="1"/>
      <c r="M562" s="1"/>
      <c r="N562" s="1"/>
      <c r="O562" s="1"/>
    </row>
    <row r="563" spans="7:15" s="2" customFormat="1" ht="13.5" customHeight="1">
      <c r="G563" s="1"/>
      <c r="H563" s="1"/>
      <c r="I563" s="1"/>
      <c r="J563" s="1"/>
      <c r="K563" s="1"/>
      <c r="L563" s="1"/>
      <c r="M563" s="1"/>
      <c r="N563" s="1"/>
      <c r="O563" s="1"/>
    </row>
    <row r="564" spans="7:15" s="2" customFormat="1" ht="13.5" customHeight="1">
      <c r="G564" s="1"/>
      <c r="H564" s="1"/>
      <c r="I564" s="1"/>
      <c r="J564" s="1"/>
      <c r="K564" s="1"/>
      <c r="L564" s="1"/>
      <c r="M564" s="1"/>
      <c r="N564" s="1"/>
      <c r="O564" s="1"/>
    </row>
    <row r="565" spans="7:15" s="2" customFormat="1" ht="13.5" customHeight="1">
      <c r="G565" s="1"/>
      <c r="H565" s="1"/>
      <c r="I565" s="1"/>
      <c r="J565" s="1"/>
      <c r="K565" s="1"/>
      <c r="L565" s="1"/>
      <c r="M565" s="1"/>
      <c r="N565" s="1"/>
      <c r="O565" s="1"/>
    </row>
    <row r="566" spans="7:15" s="2" customFormat="1" ht="13.5" customHeight="1">
      <c r="G566" s="1"/>
      <c r="H566" s="1"/>
      <c r="I566" s="1"/>
      <c r="J566" s="1"/>
      <c r="K566" s="1"/>
      <c r="L566" s="1"/>
      <c r="M566" s="1"/>
      <c r="N566" s="1"/>
      <c r="O566" s="1"/>
    </row>
    <row r="567" spans="7:15" s="2" customFormat="1" ht="13.5" customHeight="1">
      <c r="G567" s="1"/>
      <c r="H567" s="1"/>
      <c r="I567" s="1"/>
      <c r="J567" s="1"/>
      <c r="K567" s="1"/>
      <c r="L567" s="1"/>
      <c r="M567" s="1"/>
      <c r="N567" s="1"/>
      <c r="O567" s="1"/>
    </row>
    <row r="568" spans="7:15" s="2" customFormat="1" ht="13.5" customHeight="1">
      <c r="G568" s="1"/>
      <c r="H568" s="1"/>
      <c r="I568" s="1"/>
      <c r="J568" s="1"/>
      <c r="K568" s="1"/>
      <c r="L568" s="1"/>
      <c r="M568" s="1"/>
      <c r="N568" s="1"/>
      <c r="O568" s="1"/>
    </row>
    <row r="569" spans="7:15" ht="13.5" customHeight="1"/>
    <row r="570" spans="7:15" ht="13.5" customHeight="1"/>
    <row r="571" spans="7:15" ht="13.5" customHeight="1"/>
    <row r="572" spans="7:15" ht="13.5" customHeight="1"/>
    <row r="573" spans="7:15" ht="13.5" customHeight="1"/>
    <row r="574" spans="7:15" ht="13.5" customHeight="1"/>
    <row r="575" spans="7:15" ht="13.5" customHeight="1"/>
    <row r="576" spans="7:15" ht="13.5" customHeight="1"/>
    <row r="577" spans="7:15" ht="13.5" customHeight="1"/>
    <row r="581" spans="7:15" ht="12.75" customHeight="1"/>
    <row r="585" spans="7:15" s="2" customFormat="1">
      <c r="G585" s="1"/>
      <c r="H585" s="1"/>
      <c r="I585" s="1"/>
      <c r="J585" s="1"/>
      <c r="K585" s="1"/>
      <c r="L585" s="1"/>
      <c r="M585" s="1"/>
      <c r="N585" s="1"/>
      <c r="O585" s="1"/>
    </row>
    <row r="586" spans="7:15" s="2" customFormat="1">
      <c r="G586" s="1"/>
      <c r="H586" s="1"/>
      <c r="I586" s="1"/>
      <c r="J586" s="1"/>
      <c r="K586" s="1"/>
      <c r="L586" s="1"/>
      <c r="M586" s="1"/>
      <c r="N586" s="1"/>
      <c r="O586" s="1"/>
    </row>
    <row r="587" spans="7:15" s="2" customFormat="1">
      <c r="G587" s="1"/>
      <c r="H587" s="1"/>
      <c r="I587" s="1"/>
      <c r="J587" s="1"/>
      <c r="K587" s="1"/>
      <c r="L587" s="1"/>
      <c r="M587" s="1"/>
      <c r="N587" s="1"/>
      <c r="O587" s="1"/>
    </row>
    <row r="588" spans="7:15" s="2" customFormat="1">
      <c r="G588" s="1"/>
      <c r="H588" s="1"/>
      <c r="I588" s="1"/>
      <c r="J588" s="1"/>
      <c r="K588" s="1"/>
      <c r="L588" s="1"/>
      <c r="M588" s="1"/>
      <c r="N588" s="1"/>
      <c r="O588" s="1"/>
    </row>
    <row r="589" spans="7:15" s="2" customFormat="1">
      <c r="G589" s="1"/>
      <c r="H589" s="1"/>
      <c r="I589" s="1"/>
      <c r="J589" s="1"/>
      <c r="K589" s="1"/>
      <c r="L589" s="1"/>
      <c r="M589" s="1"/>
      <c r="N589" s="1"/>
      <c r="O589" s="1"/>
    </row>
    <row r="590" spans="7:15" s="2" customFormat="1">
      <c r="G590" s="1"/>
      <c r="H590" s="1"/>
      <c r="I590" s="1"/>
      <c r="J590" s="1"/>
      <c r="K590" s="1"/>
      <c r="L590" s="1"/>
      <c r="M590" s="1"/>
      <c r="N590" s="1"/>
      <c r="O590" s="1"/>
    </row>
    <row r="591" spans="7:15" s="2" customFormat="1">
      <c r="G591" s="1"/>
      <c r="H591" s="1"/>
      <c r="I591" s="1"/>
      <c r="J591" s="1"/>
      <c r="K591" s="1"/>
      <c r="L591" s="1"/>
      <c r="M591" s="1"/>
      <c r="N591" s="1"/>
      <c r="O591" s="1"/>
    </row>
    <row r="592" spans="7:15" s="2" customFormat="1">
      <c r="G592" s="1"/>
      <c r="H592" s="1"/>
      <c r="I592" s="1"/>
      <c r="J592" s="1"/>
      <c r="K592" s="1"/>
      <c r="L592" s="1"/>
      <c r="M592" s="1"/>
      <c r="N592" s="1"/>
      <c r="O592" s="1"/>
    </row>
    <row r="593" spans="7:15" s="2" customFormat="1">
      <c r="G593" s="1"/>
      <c r="H593" s="1"/>
      <c r="I593" s="1"/>
      <c r="J593" s="1"/>
      <c r="K593" s="1"/>
      <c r="L593" s="1"/>
      <c r="M593" s="1"/>
      <c r="N593" s="1"/>
      <c r="O593" s="1"/>
    </row>
    <row r="594" spans="7:15" s="2" customFormat="1">
      <c r="G594" s="1"/>
      <c r="H594" s="1"/>
      <c r="I594" s="1"/>
      <c r="J594" s="1"/>
      <c r="K594" s="1"/>
      <c r="L594" s="1"/>
      <c r="M594" s="1"/>
      <c r="N594" s="1"/>
      <c r="O594" s="1"/>
    </row>
    <row r="595" spans="7:15" s="2" customFormat="1">
      <c r="G595" s="1"/>
      <c r="H595" s="1"/>
      <c r="I595" s="1"/>
      <c r="J595" s="1"/>
      <c r="K595" s="1"/>
      <c r="L595" s="1"/>
      <c r="M595" s="1"/>
      <c r="N595" s="1"/>
      <c r="O595" s="1"/>
    </row>
    <row r="596" spans="7:15" s="2" customFormat="1">
      <c r="G596" s="1"/>
      <c r="H596" s="1"/>
      <c r="I596" s="1"/>
      <c r="J596" s="1"/>
      <c r="K596" s="1"/>
      <c r="L596" s="1"/>
      <c r="M596" s="1"/>
      <c r="N596" s="1"/>
      <c r="O596" s="1"/>
    </row>
    <row r="597" spans="7:15" s="2" customFormat="1">
      <c r="G597" s="1"/>
      <c r="H597" s="1"/>
      <c r="I597" s="1"/>
      <c r="J597" s="1"/>
      <c r="K597" s="1"/>
      <c r="L597" s="1"/>
      <c r="M597" s="1"/>
      <c r="N597" s="1"/>
      <c r="O597" s="1"/>
    </row>
    <row r="598" spans="7:15" s="2" customFormat="1">
      <c r="G598" s="1"/>
      <c r="H598" s="1"/>
      <c r="I598" s="1"/>
      <c r="J598" s="1"/>
      <c r="K598" s="1"/>
      <c r="L598" s="1"/>
      <c r="M598" s="1"/>
      <c r="N598" s="1"/>
      <c r="O598" s="1"/>
    </row>
    <row r="599" spans="7:15" s="2" customFormat="1">
      <c r="G599" s="1"/>
      <c r="H599" s="1"/>
      <c r="I599" s="1"/>
      <c r="J599" s="1"/>
      <c r="K599" s="1"/>
      <c r="L599" s="1"/>
      <c r="M599" s="1"/>
      <c r="N599" s="1"/>
      <c r="O599" s="1"/>
    </row>
    <row r="600" spans="7:15" s="2" customFormat="1">
      <c r="G600" s="1"/>
      <c r="H600" s="1"/>
      <c r="I600" s="1"/>
      <c r="J600" s="1"/>
      <c r="K600" s="1"/>
      <c r="L600" s="1"/>
      <c r="M600" s="1"/>
      <c r="N600" s="1"/>
      <c r="O600" s="1"/>
    </row>
    <row r="601" spans="7:15" s="2" customFormat="1">
      <c r="G601" s="1"/>
      <c r="H601" s="1"/>
      <c r="I601" s="1"/>
      <c r="J601" s="1"/>
      <c r="K601" s="1"/>
      <c r="L601" s="1"/>
      <c r="M601" s="1"/>
      <c r="N601" s="1"/>
      <c r="O601" s="1"/>
    </row>
    <row r="602" spans="7:15" s="2" customFormat="1">
      <c r="G602" s="1"/>
      <c r="H602" s="1"/>
      <c r="I602" s="1"/>
      <c r="J602" s="1"/>
      <c r="K602" s="1"/>
      <c r="L602" s="1"/>
      <c r="M602" s="1"/>
      <c r="N602" s="1"/>
      <c r="O602" s="1"/>
    </row>
    <row r="603" spans="7:15" s="2" customFormat="1">
      <c r="G603" s="1"/>
      <c r="H603" s="1"/>
      <c r="I603" s="1"/>
      <c r="J603" s="1"/>
      <c r="K603" s="1"/>
      <c r="L603" s="1"/>
      <c r="M603" s="1"/>
      <c r="N603" s="1"/>
      <c r="O603" s="1"/>
    </row>
    <row r="604" spans="7:15" s="2" customFormat="1">
      <c r="G604" s="1"/>
      <c r="H604" s="1"/>
      <c r="I604" s="1"/>
      <c r="J604" s="1"/>
      <c r="K604" s="1"/>
      <c r="L604" s="1"/>
      <c r="M604" s="1"/>
      <c r="N604" s="1"/>
      <c r="O604" s="1"/>
    </row>
    <row r="605" spans="7:15" s="2" customFormat="1">
      <c r="G605" s="1"/>
      <c r="H605" s="1"/>
      <c r="I605" s="1"/>
      <c r="J605" s="1"/>
      <c r="K605" s="1"/>
      <c r="L605" s="1"/>
      <c r="M605" s="1"/>
      <c r="N605" s="1"/>
      <c r="O605" s="1"/>
    </row>
    <row r="606" spans="7:15" s="2" customFormat="1">
      <c r="G606" s="1"/>
      <c r="H606" s="1"/>
      <c r="I606" s="1"/>
      <c r="J606" s="1"/>
      <c r="K606" s="1"/>
      <c r="L606" s="1"/>
      <c r="M606" s="1"/>
      <c r="N606" s="1"/>
      <c r="O606" s="1"/>
    </row>
    <row r="607" spans="7:15" s="2" customFormat="1">
      <c r="G607" s="1"/>
      <c r="H607" s="1"/>
      <c r="I607" s="1"/>
      <c r="J607" s="1"/>
      <c r="K607" s="1"/>
      <c r="L607" s="1"/>
      <c r="M607" s="1"/>
      <c r="N607" s="1"/>
      <c r="O607" s="1"/>
    </row>
    <row r="608" spans="7:15" s="2" customFormat="1">
      <c r="G608" s="1"/>
      <c r="H608" s="1"/>
      <c r="I608" s="1"/>
      <c r="J608" s="1"/>
      <c r="K608" s="1"/>
      <c r="L608" s="1"/>
      <c r="M608" s="1"/>
      <c r="N608" s="1"/>
      <c r="O608" s="1"/>
    </row>
    <row r="609" spans="7:15" s="2" customFormat="1">
      <c r="G609" s="1"/>
      <c r="H609" s="1"/>
      <c r="I609" s="1"/>
      <c r="J609" s="1"/>
      <c r="K609" s="1"/>
      <c r="L609" s="1"/>
      <c r="M609" s="1"/>
      <c r="N609" s="1"/>
      <c r="O609" s="1"/>
    </row>
    <row r="610" spans="7:15" s="2" customFormat="1">
      <c r="G610" s="1"/>
      <c r="H610" s="1"/>
      <c r="I610" s="1"/>
      <c r="J610" s="1"/>
      <c r="K610" s="1"/>
      <c r="L610" s="1"/>
      <c r="M610" s="1"/>
      <c r="N610" s="1"/>
      <c r="O610" s="1"/>
    </row>
    <row r="611" spans="7:15" s="2" customFormat="1">
      <c r="G611" s="1"/>
      <c r="H611" s="1"/>
      <c r="I611" s="1"/>
      <c r="J611" s="1"/>
      <c r="K611" s="1"/>
      <c r="L611" s="1"/>
      <c r="M611" s="1"/>
      <c r="N611" s="1"/>
      <c r="O611" s="1"/>
    </row>
    <row r="612" spans="7:15" s="2" customFormat="1">
      <c r="G612" s="1"/>
      <c r="H612" s="1"/>
      <c r="I612" s="1"/>
      <c r="J612" s="1"/>
      <c r="K612" s="1"/>
      <c r="L612" s="1"/>
      <c r="M612" s="1"/>
      <c r="N612" s="1"/>
      <c r="O612" s="1"/>
    </row>
    <row r="613" spans="7:15" s="2" customFormat="1">
      <c r="G613" s="1"/>
      <c r="H613" s="1"/>
      <c r="I613" s="1"/>
      <c r="J613" s="1"/>
      <c r="K613" s="1"/>
      <c r="L613" s="1"/>
      <c r="M613" s="1"/>
      <c r="N613" s="1"/>
      <c r="O613" s="1"/>
    </row>
    <row r="614" spans="7:15" s="2" customFormat="1">
      <c r="G614" s="1"/>
      <c r="H614" s="1"/>
      <c r="I614" s="1"/>
      <c r="J614" s="1"/>
      <c r="K614" s="1"/>
      <c r="L614" s="1"/>
      <c r="M614" s="1"/>
      <c r="N614" s="1"/>
      <c r="O614" s="1"/>
    </row>
    <row r="615" spans="7:15" s="2" customFormat="1">
      <c r="G615" s="1"/>
      <c r="H615" s="1"/>
      <c r="I615" s="1"/>
      <c r="J615" s="1"/>
      <c r="K615" s="1"/>
      <c r="L615" s="1"/>
      <c r="M615" s="1"/>
      <c r="N615" s="1"/>
      <c r="O615" s="1"/>
    </row>
    <row r="616" spans="7:15" s="2" customFormat="1">
      <c r="G616" s="1"/>
      <c r="H616" s="1"/>
      <c r="I616" s="1"/>
      <c r="J616" s="1"/>
      <c r="K616" s="1"/>
      <c r="L616" s="1"/>
      <c r="M616" s="1"/>
      <c r="N616" s="1"/>
      <c r="O616" s="1"/>
    </row>
    <row r="617" spans="7:15" s="2" customFormat="1">
      <c r="G617" s="1"/>
      <c r="H617" s="1"/>
      <c r="I617" s="1"/>
      <c r="J617" s="1"/>
      <c r="K617" s="1"/>
      <c r="L617" s="1"/>
      <c r="M617" s="1"/>
      <c r="N617" s="1"/>
      <c r="O617" s="1"/>
    </row>
    <row r="618" spans="7:15" s="2" customFormat="1">
      <c r="G618" s="1"/>
      <c r="H618" s="1"/>
      <c r="I618" s="1"/>
      <c r="J618" s="1"/>
      <c r="K618" s="1"/>
      <c r="L618" s="1"/>
      <c r="M618" s="1"/>
      <c r="N618" s="1"/>
      <c r="O618" s="1"/>
    </row>
    <row r="619" spans="7:15" s="2" customFormat="1">
      <c r="G619" s="1"/>
      <c r="H619" s="1"/>
      <c r="I619" s="1"/>
      <c r="J619" s="1"/>
      <c r="K619" s="1"/>
      <c r="L619" s="1"/>
      <c r="M619" s="1"/>
      <c r="N619" s="1"/>
      <c r="O619" s="1"/>
    </row>
    <row r="620" spans="7:15" s="2" customFormat="1">
      <c r="G620" s="1"/>
      <c r="H620" s="1"/>
      <c r="I620" s="1"/>
      <c r="J620" s="1"/>
      <c r="K620" s="1"/>
      <c r="L620" s="1"/>
      <c r="M620" s="1"/>
      <c r="N620" s="1"/>
      <c r="O620" s="1"/>
    </row>
    <row r="621" spans="7:15" s="2" customFormat="1">
      <c r="G621" s="1"/>
      <c r="H621" s="1"/>
      <c r="I621" s="1"/>
      <c r="J621" s="1"/>
      <c r="K621" s="1"/>
      <c r="L621" s="1"/>
      <c r="M621" s="1"/>
      <c r="N621" s="1"/>
      <c r="O621" s="1"/>
    </row>
    <row r="622" spans="7:15" s="2" customFormat="1">
      <c r="G622" s="1"/>
      <c r="H622" s="1"/>
      <c r="I622" s="1"/>
      <c r="J622" s="1"/>
      <c r="K622" s="1"/>
      <c r="L622" s="1"/>
      <c r="M622" s="1"/>
      <c r="N622" s="1"/>
      <c r="O622" s="1"/>
    </row>
    <row r="623" spans="7:15" s="2" customFormat="1">
      <c r="G623" s="1"/>
      <c r="H623" s="1"/>
      <c r="I623" s="1"/>
      <c r="J623" s="1"/>
      <c r="K623" s="1"/>
      <c r="L623" s="1"/>
      <c r="M623" s="1"/>
      <c r="N623" s="1"/>
      <c r="O623" s="1"/>
    </row>
    <row r="624" spans="7:15" s="2" customFormat="1">
      <c r="G624" s="1"/>
      <c r="H624" s="1"/>
      <c r="I624" s="1"/>
      <c r="J624" s="1"/>
      <c r="K624" s="1"/>
      <c r="L624" s="1"/>
      <c r="M624" s="1"/>
      <c r="N624" s="1"/>
      <c r="O624" s="1"/>
    </row>
    <row r="625" spans="7:15" s="2" customFormat="1">
      <c r="G625" s="1"/>
      <c r="H625" s="1"/>
      <c r="I625" s="1"/>
      <c r="J625" s="1"/>
      <c r="K625" s="1"/>
      <c r="L625" s="1"/>
      <c r="M625" s="1"/>
      <c r="N625" s="1"/>
      <c r="O625" s="1"/>
    </row>
    <row r="626" spans="7:15" s="2" customFormat="1">
      <c r="G626" s="1"/>
      <c r="H626" s="1"/>
      <c r="I626" s="1"/>
      <c r="J626" s="1"/>
      <c r="K626" s="1"/>
      <c r="L626" s="1"/>
      <c r="M626" s="1"/>
      <c r="N626" s="1"/>
      <c r="O626" s="1"/>
    </row>
    <row r="627" spans="7:15" s="2" customFormat="1">
      <c r="G627" s="1"/>
      <c r="H627" s="1"/>
      <c r="I627" s="1"/>
      <c r="J627" s="1"/>
      <c r="K627" s="1"/>
      <c r="L627" s="1"/>
      <c r="M627" s="1"/>
      <c r="N627" s="1"/>
      <c r="O627" s="1"/>
    </row>
    <row r="628" spans="7:15" s="2" customFormat="1">
      <c r="G628" s="1"/>
      <c r="H628" s="1"/>
      <c r="I628" s="1"/>
      <c r="J628" s="1"/>
      <c r="K628" s="1"/>
      <c r="L628" s="1"/>
      <c r="M628" s="1"/>
      <c r="N628" s="1"/>
      <c r="O628" s="1"/>
    </row>
    <row r="629" spans="7:15" s="2" customFormat="1">
      <c r="G629" s="1"/>
      <c r="H629" s="1"/>
      <c r="I629" s="1"/>
      <c r="J629" s="1"/>
      <c r="K629" s="1"/>
      <c r="L629" s="1"/>
      <c r="M629" s="1"/>
      <c r="N629" s="1"/>
      <c r="O629" s="1"/>
    </row>
    <row r="630" spans="7:15" s="2" customFormat="1">
      <c r="G630" s="1"/>
      <c r="H630" s="1"/>
      <c r="I630" s="1"/>
      <c r="J630" s="1"/>
      <c r="K630" s="1"/>
      <c r="L630" s="1"/>
      <c r="M630" s="1"/>
      <c r="N630" s="1"/>
      <c r="O630" s="1"/>
    </row>
    <row r="631" spans="7:15" s="2" customFormat="1">
      <c r="G631" s="1"/>
      <c r="H631" s="1"/>
      <c r="I631" s="1"/>
      <c r="J631" s="1"/>
      <c r="K631" s="1"/>
      <c r="L631" s="1"/>
      <c r="M631" s="1"/>
      <c r="N631" s="1"/>
      <c r="O631" s="1"/>
    </row>
    <row r="632" spans="7:15" s="2" customFormat="1">
      <c r="G632" s="1"/>
      <c r="H632" s="1"/>
      <c r="I632" s="1"/>
      <c r="J632" s="1"/>
      <c r="K632" s="1"/>
      <c r="L632" s="1"/>
      <c r="M632" s="1"/>
      <c r="N632" s="1"/>
      <c r="O632" s="1"/>
    </row>
    <row r="633" spans="7:15" s="2" customFormat="1">
      <c r="G633" s="1"/>
      <c r="H633" s="1"/>
      <c r="I633" s="1"/>
      <c r="J633" s="1"/>
      <c r="K633" s="1"/>
      <c r="L633" s="1"/>
      <c r="M633" s="1"/>
      <c r="N633" s="1"/>
      <c r="O633" s="1"/>
    </row>
    <row r="634" spans="7:15" s="2" customFormat="1">
      <c r="G634" s="1"/>
      <c r="H634" s="1"/>
      <c r="I634" s="1"/>
      <c r="J634" s="1"/>
      <c r="K634" s="1"/>
      <c r="L634" s="1"/>
      <c r="M634" s="1"/>
      <c r="N634" s="1"/>
      <c r="O634" s="1"/>
    </row>
    <row r="635" spans="7:15" s="2" customFormat="1">
      <c r="G635" s="1"/>
      <c r="H635" s="1"/>
      <c r="I635" s="1"/>
      <c r="J635" s="1"/>
      <c r="K635" s="1"/>
      <c r="L635" s="1"/>
      <c r="M635" s="1"/>
      <c r="N635" s="1"/>
      <c r="O635" s="1"/>
    </row>
    <row r="636" spans="7:15" s="2" customFormat="1">
      <c r="G636" s="1"/>
      <c r="H636" s="1"/>
      <c r="I636" s="1"/>
      <c r="J636" s="1"/>
      <c r="K636" s="1"/>
      <c r="L636" s="1"/>
      <c r="M636" s="1"/>
      <c r="N636" s="1"/>
      <c r="O636" s="1"/>
    </row>
    <row r="637" spans="7:15" s="2" customFormat="1">
      <c r="G637" s="1"/>
      <c r="H637" s="1"/>
      <c r="I637" s="1"/>
      <c r="J637" s="1"/>
      <c r="K637" s="1"/>
      <c r="L637" s="1"/>
      <c r="M637" s="1"/>
      <c r="N637" s="1"/>
      <c r="O637" s="1"/>
    </row>
    <row r="638" spans="7:15" s="2" customFormat="1">
      <c r="G638" s="1"/>
      <c r="H638" s="1"/>
      <c r="I638" s="1"/>
      <c r="J638" s="1"/>
      <c r="K638" s="1"/>
      <c r="L638" s="1"/>
      <c r="M638" s="1"/>
      <c r="N638" s="1"/>
      <c r="O638" s="1"/>
    </row>
    <row r="639" spans="7:15" s="2" customFormat="1">
      <c r="G639" s="1"/>
      <c r="H639" s="1"/>
      <c r="I639" s="1"/>
      <c r="J639" s="1"/>
      <c r="K639" s="1"/>
      <c r="L639" s="1"/>
      <c r="M639" s="1"/>
      <c r="N639" s="1"/>
      <c r="O639" s="1"/>
    </row>
    <row r="640" spans="7:15" s="2" customFormat="1">
      <c r="G640" s="1"/>
      <c r="H640" s="1"/>
      <c r="I640" s="1"/>
      <c r="J640" s="1"/>
      <c r="K640" s="1"/>
      <c r="L640" s="1"/>
      <c r="M640" s="1"/>
      <c r="N640" s="1"/>
      <c r="O640" s="1"/>
    </row>
    <row r="641" spans="7:15" s="2" customFormat="1">
      <c r="G641" s="1"/>
      <c r="H641" s="1"/>
      <c r="I641" s="1"/>
      <c r="J641" s="1"/>
      <c r="K641" s="1"/>
      <c r="L641" s="1"/>
      <c r="M641" s="1"/>
      <c r="N641" s="1"/>
      <c r="O641" s="1"/>
    </row>
    <row r="642" spans="7:15" s="2" customFormat="1">
      <c r="G642" s="1"/>
      <c r="H642" s="1"/>
      <c r="I642" s="1"/>
      <c r="J642" s="1"/>
      <c r="K642" s="1"/>
      <c r="L642" s="1"/>
      <c r="M642" s="1"/>
      <c r="N642" s="1"/>
      <c r="O642" s="1"/>
    </row>
    <row r="643" spans="7:15" s="2" customFormat="1">
      <c r="G643" s="1"/>
      <c r="H643" s="1"/>
      <c r="I643" s="1"/>
      <c r="J643" s="1"/>
      <c r="K643" s="1"/>
      <c r="L643" s="1"/>
      <c r="M643" s="1"/>
      <c r="N643" s="1"/>
      <c r="O643" s="1"/>
    </row>
    <row r="644" spans="7:15" s="2" customFormat="1">
      <c r="G644" s="1"/>
      <c r="H644" s="1"/>
      <c r="I644" s="1"/>
      <c r="J644" s="1"/>
      <c r="K644" s="1"/>
      <c r="L644" s="1"/>
      <c r="M644" s="1"/>
      <c r="N644" s="1"/>
      <c r="O644" s="1"/>
    </row>
    <row r="645" spans="7:15" s="2" customFormat="1">
      <c r="G645" s="1"/>
      <c r="H645" s="1"/>
      <c r="I645" s="1"/>
      <c r="J645" s="1"/>
      <c r="K645" s="1"/>
      <c r="L645" s="1"/>
      <c r="M645" s="1"/>
      <c r="N645" s="1"/>
      <c r="O645" s="1"/>
    </row>
    <row r="646" spans="7:15" s="2" customFormat="1">
      <c r="G646" s="1"/>
      <c r="H646" s="1"/>
      <c r="I646" s="1"/>
      <c r="J646" s="1"/>
      <c r="K646" s="1"/>
      <c r="L646" s="1"/>
      <c r="M646" s="1"/>
      <c r="N646" s="1"/>
      <c r="O646" s="1"/>
    </row>
    <row r="647" spans="7:15" s="2" customFormat="1">
      <c r="G647" s="1"/>
      <c r="H647" s="1"/>
      <c r="I647" s="1"/>
      <c r="J647" s="1"/>
      <c r="K647" s="1"/>
      <c r="L647" s="1"/>
      <c r="M647" s="1"/>
      <c r="N647" s="1"/>
      <c r="O647" s="1"/>
    </row>
    <row r="648" spans="7:15" s="2" customFormat="1">
      <c r="G648" s="1"/>
      <c r="H648" s="1"/>
      <c r="I648" s="1"/>
      <c r="J648" s="1"/>
      <c r="K648" s="1"/>
      <c r="L648" s="1"/>
      <c r="M648" s="1"/>
      <c r="N648" s="1"/>
      <c r="O648" s="1"/>
    </row>
    <row r="649" spans="7:15" s="2" customFormat="1">
      <c r="G649" s="1"/>
      <c r="H649" s="1"/>
      <c r="I649" s="1"/>
      <c r="J649" s="1"/>
      <c r="K649" s="1"/>
      <c r="L649" s="1"/>
      <c r="M649" s="1"/>
      <c r="N649" s="1"/>
      <c r="O649" s="1"/>
    </row>
    <row r="650" spans="7:15" s="2" customFormat="1">
      <c r="G650" s="1"/>
      <c r="H650" s="1"/>
      <c r="I650" s="1"/>
      <c r="J650" s="1"/>
      <c r="K650" s="1"/>
      <c r="L650" s="1"/>
      <c r="M650" s="1"/>
      <c r="N650" s="1"/>
      <c r="O650" s="1"/>
    </row>
    <row r="651" spans="7:15" s="2" customFormat="1">
      <c r="G651" s="1"/>
      <c r="H651" s="1"/>
      <c r="I651" s="1"/>
      <c r="J651" s="1"/>
      <c r="K651" s="1"/>
      <c r="L651" s="1"/>
      <c r="M651" s="1"/>
      <c r="N651" s="1"/>
      <c r="O651" s="1"/>
    </row>
    <row r="652" spans="7:15" s="2" customFormat="1">
      <c r="G652" s="1"/>
      <c r="H652" s="1"/>
      <c r="I652" s="1"/>
      <c r="J652" s="1"/>
      <c r="K652" s="1"/>
      <c r="L652" s="1"/>
      <c r="M652" s="1"/>
      <c r="N652" s="1"/>
      <c r="O652" s="1"/>
    </row>
    <row r="653" spans="7:15" s="2" customFormat="1">
      <c r="G653" s="1"/>
      <c r="H653" s="1"/>
      <c r="I653" s="1"/>
      <c r="J653" s="1"/>
      <c r="K653" s="1"/>
      <c r="L653" s="1"/>
      <c r="M653" s="1"/>
      <c r="N653" s="1"/>
      <c r="O653" s="1"/>
    </row>
    <row r="654" spans="7:15" s="2" customFormat="1">
      <c r="G654" s="1"/>
      <c r="H654" s="1"/>
      <c r="I654" s="1"/>
      <c r="J654" s="1"/>
      <c r="K654" s="1"/>
      <c r="L654" s="1"/>
      <c r="M654" s="1"/>
      <c r="N654" s="1"/>
      <c r="O654" s="1"/>
    </row>
    <row r="655" spans="7:15" s="2" customFormat="1">
      <c r="G655" s="1"/>
      <c r="H655" s="1"/>
      <c r="I655" s="1"/>
      <c r="J655" s="1"/>
      <c r="K655" s="1"/>
      <c r="L655" s="1"/>
      <c r="M655" s="1"/>
      <c r="N655" s="1"/>
      <c r="O655" s="1"/>
    </row>
    <row r="656" spans="7:15" s="2" customFormat="1">
      <c r="G656" s="1"/>
      <c r="H656" s="1"/>
      <c r="I656" s="1"/>
      <c r="J656" s="1"/>
      <c r="K656" s="1"/>
      <c r="L656" s="1"/>
      <c r="M656" s="1"/>
      <c r="N656" s="1"/>
      <c r="O656" s="1"/>
    </row>
    <row r="657" spans="7:15" s="2" customFormat="1">
      <c r="G657" s="1"/>
      <c r="H657" s="1"/>
      <c r="I657" s="1"/>
      <c r="J657" s="1"/>
      <c r="K657" s="1"/>
      <c r="L657" s="1"/>
      <c r="M657" s="1"/>
      <c r="N657" s="1"/>
      <c r="O657" s="1"/>
    </row>
    <row r="658" spans="7:15" s="2" customFormat="1">
      <c r="G658" s="1"/>
      <c r="H658" s="1"/>
      <c r="I658" s="1"/>
      <c r="J658" s="1"/>
      <c r="K658" s="1"/>
      <c r="L658" s="1"/>
      <c r="M658" s="1"/>
      <c r="N658" s="1"/>
      <c r="O658" s="1"/>
    </row>
    <row r="659" spans="7:15" s="2" customFormat="1">
      <c r="G659" s="1"/>
      <c r="H659" s="1"/>
      <c r="I659" s="1"/>
      <c r="J659" s="1"/>
      <c r="K659" s="1"/>
      <c r="L659" s="1"/>
      <c r="M659" s="1"/>
      <c r="N659" s="1"/>
      <c r="O659" s="1"/>
    </row>
    <row r="660" spans="7:15" s="2" customFormat="1">
      <c r="G660" s="1"/>
      <c r="H660" s="1"/>
      <c r="I660" s="1"/>
      <c r="J660" s="1"/>
      <c r="K660" s="1"/>
      <c r="L660" s="1"/>
      <c r="M660" s="1"/>
      <c r="N660" s="1"/>
      <c r="O660" s="1"/>
    </row>
    <row r="661" spans="7:15" s="2" customFormat="1">
      <c r="G661" s="1"/>
      <c r="H661" s="1"/>
      <c r="I661" s="1"/>
      <c r="J661" s="1"/>
      <c r="K661" s="1"/>
      <c r="L661" s="1"/>
      <c r="M661" s="1"/>
      <c r="N661" s="1"/>
      <c r="O661" s="1"/>
    </row>
    <row r="662" spans="7:15" s="2" customFormat="1">
      <c r="G662" s="1"/>
      <c r="H662" s="1"/>
      <c r="I662" s="1"/>
      <c r="J662" s="1"/>
      <c r="K662" s="1"/>
      <c r="L662" s="1"/>
      <c r="M662" s="1"/>
      <c r="N662" s="1"/>
      <c r="O662" s="1"/>
    </row>
    <row r="663" spans="7:15" s="2" customFormat="1">
      <c r="G663" s="1"/>
      <c r="H663" s="1"/>
      <c r="I663" s="1"/>
      <c r="J663" s="1"/>
      <c r="K663" s="1"/>
      <c r="L663" s="1"/>
      <c r="M663" s="1"/>
      <c r="N663" s="1"/>
      <c r="O663" s="1"/>
    </row>
    <row r="664" spans="7:15" s="2" customFormat="1">
      <c r="G664" s="1"/>
      <c r="H664" s="1"/>
      <c r="I664" s="1"/>
      <c r="J664" s="1"/>
      <c r="K664" s="1"/>
      <c r="L664" s="1"/>
      <c r="M664" s="1"/>
      <c r="N664" s="1"/>
      <c r="O664" s="1"/>
    </row>
    <row r="665" spans="7:15" s="2" customFormat="1">
      <c r="G665" s="1"/>
      <c r="H665" s="1"/>
      <c r="I665" s="1"/>
      <c r="J665" s="1"/>
      <c r="K665" s="1"/>
      <c r="L665" s="1"/>
      <c r="M665" s="1"/>
      <c r="N665" s="1"/>
      <c r="O665" s="1"/>
    </row>
    <row r="666" spans="7:15" s="2" customFormat="1">
      <c r="G666" s="1"/>
      <c r="H666" s="1"/>
      <c r="I666" s="1"/>
      <c r="J666" s="1"/>
      <c r="K666" s="1"/>
      <c r="L666" s="1"/>
      <c r="M666" s="1"/>
      <c r="N666" s="1"/>
      <c r="O666" s="1"/>
    </row>
    <row r="667" spans="7:15" s="2" customFormat="1">
      <c r="G667" s="1"/>
      <c r="H667" s="1"/>
      <c r="I667" s="1"/>
      <c r="J667" s="1"/>
      <c r="K667" s="1"/>
      <c r="L667" s="1"/>
      <c r="M667" s="1"/>
      <c r="N667" s="1"/>
      <c r="O667" s="1"/>
    </row>
    <row r="668" spans="7:15" s="2" customFormat="1">
      <c r="G668" s="1"/>
      <c r="H668" s="1"/>
      <c r="I668" s="1"/>
      <c r="J668" s="1"/>
      <c r="K668" s="1"/>
      <c r="L668" s="1"/>
      <c r="M668" s="1"/>
      <c r="N668" s="1"/>
      <c r="O668" s="1"/>
    </row>
    <row r="669" spans="7:15" s="2" customFormat="1">
      <c r="G669" s="1"/>
      <c r="H669" s="1"/>
      <c r="I669" s="1"/>
      <c r="J669" s="1"/>
      <c r="K669" s="1"/>
      <c r="L669" s="1"/>
      <c r="M669" s="1"/>
      <c r="N669" s="1"/>
      <c r="O669" s="1"/>
    </row>
    <row r="670" spans="7:15" s="2" customFormat="1">
      <c r="G670" s="1"/>
      <c r="H670" s="1"/>
      <c r="I670" s="1"/>
      <c r="J670" s="1"/>
      <c r="K670" s="1"/>
      <c r="L670" s="1"/>
      <c r="M670" s="1"/>
      <c r="N670" s="1"/>
      <c r="O670" s="1"/>
    </row>
    <row r="671" spans="7:15" s="2" customFormat="1">
      <c r="G671" s="1"/>
      <c r="H671" s="1"/>
      <c r="I671" s="1"/>
      <c r="J671" s="1"/>
      <c r="K671" s="1"/>
      <c r="L671" s="1"/>
      <c r="M671" s="1"/>
      <c r="N671" s="1"/>
      <c r="O671" s="1"/>
    </row>
    <row r="672" spans="7:15" s="2" customFormat="1">
      <c r="G672" s="1"/>
      <c r="H672" s="1"/>
      <c r="I672" s="1"/>
      <c r="J672" s="1"/>
      <c r="K672" s="1"/>
      <c r="L672" s="1"/>
      <c r="M672" s="1"/>
      <c r="N672" s="1"/>
      <c r="O672" s="1"/>
    </row>
    <row r="673" spans="7:15" s="2" customFormat="1">
      <c r="G673" s="1"/>
      <c r="H673" s="1"/>
      <c r="I673" s="1"/>
      <c r="J673" s="1"/>
      <c r="K673" s="1"/>
      <c r="L673" s="1"/>
      <c r="M673" s="1"/>
      <c r="N673" s="1"/>
      <c r="O673" s="1"/>
    </row>
    <row r="674" spans="7:15" s="2" customFormat="1">
      <c r="G674" s="1"/>
      <c r="H674" s="1"/>
      <c r="I674" s="1"/>
      <c r="J674" s="1"/>
      <c r="K674" s="1"/>
      <c r="L674" s="1"/>
      <c r="M674" s="1"/>
      <c r="N674" s="1"/>
      <c r="O674" s="1"/>
    </row>
    <row r="675" spans="7:15" s="2" customFormat="1">
      <c r="G675" s="1"/>
      <c r="H675" s="1"/>
      <c r="I675" s="1"/>
      <c r="J675" s="1"/>
      <c r="K675" s="1"/>
      <c r="L675" s="1"/>
      <c r="M675" s="1"/>
      <c r="N675" s="1"/>
      <c r="O675" s="1"/>
    </row>
    <row r="676" spans="7:15" s="2" customFormat="1">
      <c r="G676" s="1"/>
      <c r="H676" s="1"/>
      <c r="I676" s="1"/>
      <c r="J676" s="1"/>
      <c r="K676" s="1"/>
      <c r="L676" s="1"/>
      <c r="M676" s="1"/>
      <c r="N676" s="1"/>
      <c r="O676" s="1"/>
    </row>
    <row r="677" spans="7:15" s="2" customFormat="1">
      <c r="G677" s="1"/>
      <c r="H677" s="1"/>
      <c r="I677" s="1"/>
      <c r="J677" s="1"/>
      <c r="K677" s="1"/>
      <c r="L677" s="1"/>
      <c r="M677" s="1"/>
      <c r="N677" s="1"/>
      <c r="O677" s="1"/>
    </row>
    <row r="678" spans="7:15" s="2" customFormat="1">
      <c r="G678" s="1"/>
      <c r="H678" s="1"/>
      <c r="I678" s="1"/>
      <c r="J678" s="1"/>
      <c r="K678" s="1"/>
      <c r="L678" s="1"/>
      <c r="M678" s="1"/>
      <c r="N678" s="1"/>
      <c r="O678" s="1"/>
    </row>
    <row r="679" spans="7:15" s="2" customFormat="1">
      <c r="G679" s="1"/>
      <c r="H679" s="1"/>
      <c r="I679" s="1"/>
      <c r="J679" s="1"/>
      <c r="K679" s="1"/>
      <c r="L679" s="1"/>
      <c r="M679" s="1"/>
      <c r="N679" s="1"/>
      <c r="O679" s="1"/>
    </row>
    <row r="680" spans="7:15" s="2" customFormat="1">
      <c r="G680" s="1"/>
      <c r="H680" s="1"/>
      <c r="I680" s="1"/>
      <c r="J680" s="1"/>
      <c r="K680" s="1"/>
      <c r="L680" s="1"/>
      <c r="M680" s="1"/>
      <c r="N680" s="1"/>
      <c r="O680" s="1"/>
    </row>
    <row r="681" spans="7:15" s="2" customFormat="1">
      <c r="G681" s="1"/>
      <c r="H681" s="1"/>
      <c r="I681" s="1"/>
      <c r="J681" s="1"/>
      <c r="K681" s="1"/>
      <c r="L681" s="1"/>
      <c r="M681" s="1"/>
      <c r="N681" s="1"/>
      <c r="O681" s="1"/>
    </row>
    <row r="682" spans="7:15" s="2" customFormat="1">
      <c r="G682" s="1"/>
      <c r="H682" s="1"/>
      <c r="I682" s="1"/>
      <c r="J682" s="1"/>
      <c r="K682" s="1"/>
      <c r="L682" s="1"/>
      <c r="M682" s="1"/>
      <c r="N682" s="1"/>
      <c r="O682" s="1"/>
    </row>
  </sheetData>
  <sheetProtection formatCells="0" formatColumns="0" formatRows="0" insertColumns="0" insertRows="0" insertHyperlinks="0" deleteColumns="0" deleteRows="0" sort="0" autoFilter="0" pivotTables="0"/>
  <mergeCells count="15">
    <mergeCell ref="A95:C95"/>
    <mergeCell ref="A1:F2"/>
    <mergeCell ref="A3:F4"/>
    <mergeCell ref="A6:F6"/>
    <mergeCell ref="A18:F18"/>
    <mergeCell ref="A73:F73"/>
    <mergeCell ref="B144:C144"/>
    <mergeCell ref="B145:C145"/>
    <mergeCell ref="B146:C146"/>
    <mergeCell ref="A127:F127"/>
    <mergeCell ref="B137:B139"/>
    <mergeCell ref="B140:C140"/>
    <mergeCell ref="B141:C141"/>
    <mergeCell ref="B142:C142"/>
    <mergeCell ref="B143:C143"/>
  </mergeCells>
  <pageMargins left="0.31496062992125984" right="0.31496062992125984" top="0.62992125984251968" bottom="1.1811023622047245" header="0.31496062992125984" footer="0.31496062992125984"/>
  <pageSetup paperSize="9" scale="71" fitToHeight="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0D2BA-EB3B-4752-857F-F99F174DF183}">
  <sheetPr>
    <tabColor theme="4"/>
    <pageSetUpPr fitToPage="1"/>
  </sheetPr>
  <dimension ref="A1:O681"/>
  <sheetViews>
    <sheetView view="pageBreakPreview" zoomScaleNormal="100" zoomScaleSheetLayoutView="100" workbookViewId="0">
      <selection activeCell="B8" sqref="B8"/>
    </sheetView>
  </sheetViews>
  <sheetFormatPr defaultColWidth="11.42578125" defaultRowHeight="11.25"/>
  <cols>
    <col min="1" max="1" width="30" style="2" customWidth="1"/>
    <col min="2" max="2" width="20.7109375" style="2" customWidth="1"/>
    <col min="3" max="3" width="37.140625" style="2" customWidth="1"/>
    <col min="4" max="4" width="20.5703125" style="2" customWidth="1"/>
    <col min="5" max="5" width="18" style="2" customWidth="1"/>
    <col min="6" max="6" width="8.28515625" style="2" customWidth="1"/>
    <col min="7" max="7" width="12.7109375" style="1" customWidth="1"/>
    <col min="8" max="16384" width="11.42578125" style="1"/>
  </cols>
  <sheetData>
    <row r="1" spans="1:6" ht="75.599999999999994" customHeight="1">
      <c r="A1" s="292" t="str">
        <f>'PLANILHA PRINCIPAL'!B16</f>
        <v>Veículo tipo "caminhonete 4X4", COM motorista e SEM combustivel. CARACTERISTICAS MÍNIMAS: Veículo tipo utilitário, fabricação nacional ou importado, com ano de fabricação/modelo mínimo 2025, motor dianteiro de 04 (quatro) cilindros em linha, movido à Diesel com turbo compressor; Potência mínima de 170 CV, com no mínimo 1.956 cilindradas cm³; Câmbio automático de no mínimo 5 velocidades à frente e uma à ré; Tração 4x4; Com freios a discos nas 04 (quatro) rodas; 04 portas laterais; Capacidade mínima para 04 pessoas mais o motorista; Com direção hidráulica ou elétrica, ar condicionado, vidros elétricos em todas as portas laterais, pintura sólida ou metálica. SEM MARCAS DE USO. Disponibilização do Veículo: Tempo Integral. Equipado com todos os componentes de segurança exigidos pelo CONTRAN.</v>
      </c>
      <c r="B1" s="293"/>
      <c r="C1" s="293"/>
      <c r="D1" s="293"/>
      <c r="E1" s="293"/>
      <c r="F1" s="294"/>
    </row>
    <row r="2" spans="1:6" ht="25.5" customHeight="1">
      <c r="A2" s="298" t="s">
        <v>243</v>
      </c>
      <c r="B2" s="299"/>
      <c r="C2" s="299"/>
      <c r="D2" s="299"/>
      <c r="E2" s="299"/>
      <c r="F2" s="300"/>
    </row>
    <row r="3" spans="1:6">
      <c r="A3" s="298"/>
      <c r="B3" s="299"/>
      <c r="C3" s="299"/>
      <c r="D3" s="299"/>
      <c r="E3" s="299"/>
      <c r="F3" s="300"/>
    </row>
    <row r="4" spans="1:6">
      <c r="A4" s="116"/>
      <c r="D4" s="117"/>
      <c r="E4" s="3"/>
      <c r="F4" s="118"/>
    </row>
    <row r="5" spans="1:6" ht="14.25">
      <c r="A5" s="301" t="s">
        <v>241</v>
      </c>
      <c r="B5" s="302"/>
      <c r="C5" s="302"/>
      <c r="D5" s="302"/>
      <c r="E5" s="302"/>
      <c r="F5" s="303"/>
    </row>
    <row r="6" spans="1:6" ht="15" thickBot="1">
      <c r="A6" s="215"/>
      <c r="B6" s="216"/>
      <c r="C6" s="216"/>
      <c r="D6" s="216"/>
      <c r="E6" s="216"/>
      <c r="F6" s="217"/>
    </row>
    <row r="7" spans="1:6">
      <c r="A7" s="218" t="s">
        <v>105</v>
      </c>
      <c r="B7" s="219" t="s">
        <v>100</v>
      </c>
      <c r="C7" s="219" t="s">
        <v>101</v>
      </c>
      <c r="D7" s="220" t="s">
        <v>102</v>
      </c>
      <c r="E7" s="221"/>
      <c r="F7" s="222"/>
    </row>
    <row r="8" spans="1:6">
      <c r="A8" s="223" t="s">
        <v>103</v>
      </c>
      <c r="B8" s="224">
        <v>0</v>
      </c>
      <c r="C8" s="225">
        <f>'DADOS DE ENTRADA'!B8</f>
        <v>1840.39</v>
      </c>
      <c r="D8" s="16">
        <f>+C8*B8</f>
        <v>0</v>
      </c>
      <c r="E8" s="226"/>
      <c r="F8" s="227"/>
    </row>
    <row r="9" spans="1:6">
      <c r="A9" s="223"/>
      <c r="B9" s="228"/>
      <c r="C9" s="229"/>
      <c r="D9" s="103">
        <f>D8</f>
        <v>0</v>
      </c>
      <c r="E9" s="230" t="s">
        <v>5</v>
      </c>
      <c r="F9" s="227"/>
    </row>
    <row r="10" spans="1:6">
      <c r="A10" s="116"/>
      <c r="C10" s="22"/>
      <c r="E10" s="117"/>
      <c r="F10" s="118"/>
    </row>
    <row r="11" spans="1:6">
      <c r="A11" s="231" t="s">
        <v>106</v>
      </c>
      <c r="B11" s="232" t="s">
        <v>100</v>
      </c>
      <c r="C11" s="94" t="s">
        <v>101</v>
      </c>
      <c r="D11" s="94" t="s">
        <v>102</v>
      </c>
      <c r="E11" s="226"/>
      <c r="F11" s="227"/>
    </row>
    <row r="12" spans="1:6">
      <c r="A12" s="233" t="s">
        <v>110</v>
      </c>
      <c r="B12" s="102">
        <v>0.7</v>
      </c>
      <c r="C12" s="94">
        <f>D8*B12</f>
        <v>0</v>
      </c>
      <c r="D12" s="16">
        <f>C12</f>
        <v>0</v>
      </c>
      <c r="E12" s="226"/>
      <c r="F12" s="227"/>
    </row>
    <row r="13" spans="1:6">
      <c r="A13" s="234"/>
      <c r="B13" s="235"/>
      <c r="C13" s="97"/>
      <c r="D13" s="103">
        <f>ROUND(SUM(D12),2)</f>
        <v>0</v>
      </c>
      <c r="E13" s="230" t="s">
        <v>5</v>
      </c>
      <c r="F13" s="227"/>
    </row>
    <row r="14" spans="1:6" ht="12" thickBot="1">
      <c r="A14" s="116"/>
      <c r="E14" s="117"/>
      <c r="F14" s="118"/>
    </row>
    <row r="15" spans="1:6">
      <c r="A15" s="236"/>
      <c r="B15" s="237"/>
      <c r="C15" s="238"/>
      <c r="D15" s="239"/>
      <c r="E15" s="104"/>
      <c r="F15" s="227"/>
    </row>
    <row r="16" spans="1:6">
      <c r="A16" s="236"/>
      <c r="B16" s="240" t="s">
        <v>108</v>
      </c>
      <c r="C16" s="241"/>
      <c r="D16" s="115">
        <f>D13+D9</f>
        <v>0</v>
      </c>
      <c r="E16" s="230" t="s">
        <v>5</v>
      </c>
      <c r="F16" s="242"/>
    </row>
    <row r="17" spans="1:6" ht="12" thickBot="1">
      <c r="A17" s="236"/>
      <c r="B17" s="243" t="s">
        <v>107</v>
      </c>
      <c r="C17" s="244"/>
      <c r="D17" s="245"/>
      <c r="E17" s="104"/>
      <c r="F17" s="227"/>
    </row>
    <row r="18" spans="1:6" ht="12" thickBot="1">
      <c r="A18" s="116"/>
      <c r="E18" s="117"/>
      <c r="F18" s="118"/>
    </row>
    <row r="19" spans="1:6">
      <c r="A19" s="28" t="s">
        <v>7</v>
      </c>
      <c r="B19" s="6"/>
      <c r="C19" s="6"/>
      <c r="D19" s="29"/>
      <c r="E19" s="6"/>
      <c r="F19" s="7"/>
    </row>
    <row r="20" spans="1:6">
      <c r="A20" s="10"/>
      <c r="B20" s="120"/>
      <c r="C20" s="120"/>
      <c r="D20" s="121"/>
      <c r="E20" s="120"/>
      <c r="F20" s="9"/>
    </row>
    <row r="21" spans="1:6">
      <c r="A21" s="30" t="s">
        <v>225</v>
      </c>
      <c r="B21" s="120"/>
      <c r="C21" s="120"/>
      <c r="D21" s="31">
        <v>0.2</v>
      </c>
      <c r="E21" s="120"/>
      <c r="F21" s="9"/>
    </row>
    <row r="22" spans="1:6">
      <c r="A22" s="30"/>
      <c r="B22" s="120"/>
      <c r="C22" s="120"/>
      <c r="D22" s="120"/>
      <c r="E22" s="120"/>
      <c r="F22" s="9"/>
    </row>
    <row r="23" spans="1:6">
      <c r="A23" s="32"/>
      <c r="B23" s="122" t="s">
        <v>118</v>
      </c>
      <c r="C23" s="123"/>
      <c r="D23" s="16">
        <v>1</v>
      </c>
      <c r="E23" s="124" t="s">
        <v>8</v>
      </c>
      <c r="F23" s="9"/>
    </row>
    <row r="24" spans="1:6">
      <c r="A24" s="32"/>
      <c r="B24" s="122" t="s">
        <v>92</v>
      </c>
      <c r="C24" s="123"/>
      <c r="D24" s="8">
        <f>'DADOS DE ENTRADA'!E15</f>
        <v>152544</v>
      </c>
      <c r="E24" s="124" t="s">
        <v>5</v>
      </c>
      <c r="F24" s="9"/>
    </row>
    <row r="25" spans="1:6">
      <c r="A25" s="32"/>
      <c r="B25" s="122" t="s">
        <v>9</v>
      </c>
      <c r="C25" s="123"/>
      <c r="D25" s="8">
        <v>5</v>
      </c>
      <c r="E25" s="124" t="s">
        <v>10</v>
      </c>
      <c r="F25" s="9"/>
    </row>
    <row r="26" spans="1:6" ht="12" thickBot="1">
      <c r="A26" s="33"/>
      <c r="B26" s="122" t="s">
        <v>3</v>
      </c>
      <c r="C26" s="123"/>
      <c r="D26" s="34">
        <f>D21*D24</f>
        <v>30508.800000000003</v>
      </c>
      <c r="E26" s="124" t="s">
        <v>5</v>
      </c>
      <c r="F26" s="9"/>
    </row>
    <row r="27" spans="1:6">
      <c r="A27" s="33"/>
      <c r="B27" s="122" t="s">
        <v>11</v>
      </c>
      <c r="C27" s="123"/>
      <c r="D27" s="35">
        <v>2504.64</v>
      </c>
      <c r="E27" s="124" t="s">
        <v>12</v>
      </c>
      <c r="F27" s="9"/>
    </row>
    <row r="28" spans="1:6">
      <c r="A28" s="30"/>
      <c r="B28" s="122" t="s">
        <v>13</v>
      </c>
      <c r="C28" s="123"/>
      <c r="D28" s="36">
        <f>(D24-D26)/(D25*D27)</f>
        <v>9.7447297815254892</v>
      </c>
      <c r="E28" s="124" t="s">
        <v>5</v>
      </c>
      <c r="F28" s="9"/>
    </row>
    <row r="29" spans="1:6" ht="12.75" customHeight="1">
      <c r="A29" s="30"/>
      <c r="B29" s="125" t="s">
        <v>14</v>
      </c>
      <c r="C29" s="123"/>
      <c r="D29" s="37">
        <f>D28*D27</f>
        <v>24407.040000000001</v>
      </c>
      <c r="E29" s="124" t="s">
        <v>5</v>
      </c>
      <c r="F29" s="9"/>
    </row>
    <row r="30" spans="1:6">
      <c r="A30" s="30"/>
      <c r="B30" s="125" t="s">
        <v>15</v>
      </c>
      <c r="C30" s="123"/>
      <c r="D30" s="38">
        <f>D29/12</f>
        <v>2033.92</v>
      </c>
      <c r="E30" s="124" t="s">
        <v>16</v>
      </c>
      <c r="F30" s="9"/>
    </row>
    <row r="31" spans="1:6" ht="12.75" customHeight="1" thickBot="1">
      <c r="A31" s="30"/>
      <c r="B31" s="125" t="s">
        <v>226</v>
      </c>
      <c r="C31" s="123"/>
      <c r="D31" s="39">
        <f>D23*D30</f>
        <v>2033.92</v>
      </c>
      <c r="E31" s="124" t="s">
        <v>16</v>
      </c>
      <c r="F31" s="9"/>
    </row>
    <row r="32" spans="1:6">
      <c r="A32" s="30"/>
      <c r="B32" s="125"/>
      <c r="C32" s="123"/>
      <c r="D32" s="125"/>
      <c r="E32" s="124"/>
      <c r="F32" s="9"/>
    </row>
    <row r="33" spans="1:7">
      <c r="A33" s="10"/>
      <c r="B33" s="120"/>
      <c r="C33" s="120"/>
      <c r="D33" s="120"/>
      <c r="E33" s="19"/>
      <c r="F33" s="41"/>
    </row>
    <row r="34" spans="1:7">
      <c r="A34" s="40" t="s">
        <v>17</v>
      </c>
      <c r="B34" s="120"/>
      <c r="C34" s="120"/>
      <c r="D34" s="120"/>
      <c r="E34" s="19"/>
      <c r="F34" s="41"/>
    </row>
    <row r="35" spans="1:7">
      <c r="A35" s="40"/>
      <c r="B35" s="120"/>
      <c r="C35" s="120"/>
      <c r="D35" s="120"/>
      <c r="E35" s="19"/>
      <c r="F35" s="41"/>
    </row>
    <row r="36" spans="1:7">
      <c r="A36" s="30" t="s">
        <v>18</v>
      </c>
      <c r="B36" s="120"/>
      <c r="C36" s="120"/>
      <c r="D36" s="120"/>
      <c r="E36" s="19"/>
      <c r="F36" s="41"/>
    </row>
    <row r="37" spans="1:7">
      <c r="A37" s="43"/>
      <c r="B37" s="44" t="s">
        <v>19</v>
      </c>
      <c r="C37" s="45"/>
      <c r="D37" s="19"/>
      <c r="E37" s="19"/>
      <c r="F37" s="41"/>
      <c r="G37" s="14"/>
    </row>
    <row r="38" spans="1:7">
      <c r="A38" s="43"/>
      <c r="B38" s="120"/>
      <c r="C38" s="120"/>
      <c r="D38" s="120"/>
      <c r="E38" s="19"/>
      <c r="F38" s="41"/>
      <c r="G38" s="14"/>
    </row>
    <row r="39" spans="1:7" ht="11.25" customHeight="1">
      <c r="A39" s="43"/>
      <c r="B39" s="46" t="s">
        <v>20</v>
      </c>
      <c r="C39" s="47">
        <f>D21</f>
        <v>0.2</v>
      </c>
      <c r="D39" s="120"/>
      <c r="E39" s="19"/>
      <c r="F39" s="41"/>
      <c r="G39" s="14"/>
    </row>
    <row r="40" spans="1:7" ht="12.75" customHeight="1">
      <c r="A40" s="43"/>
      <c r="B40" s="48" t="s">
        <v>21</v>
      </c>
      <c r="C40" s="246">
        <f>D25</f>
        <v>5</v>
      </c>
      <c r="D40" s="120"/>
      <c r="E40" s="19"/>
      <c r="F40" s="41"/>
      <c r="G40" s="14"/>
    </row>
    <row r="41" spans="1:7" ht="12.75" customHeight="1">
      <c r="A41" s="43"/>
      <c r="B41" s="48" t="s">
        <v>22</v>
      </c>
      <c r="C41" s="50">
        <f>'DADOS DE ENTRADA'!B14</f>
        <v>0.13250000000000001</v>
      </c>
      <c r="D41" s="120"/>
      <c r="E41" s="19"/>
      <c r="F41" s="41"/>
      <c r="G41" s="14"/>
    </row>
    <row r="42" spans="1:7" ht="12.75" customHeight="1" thickBot="1">
      <c r="A42" s="32"/>
      <c r="B42" s="51" t="s">
        <v>23</v>
      </c>
      <c r="C42" s="52">
        <f>((2+(C40-1)*(C39+1))/(24*C40)*C41)</f>
        <v>7.508333333333333E-3</v>
      </c>
      <c r="D42" s="124"/>
      <c r="E42" s="124"/>
      <c r="F42" s="41"/>
      <c r="G42" s="14"/>
    </row>
    <row r="43" spans="1:7">
      <c r="A43" s="32"/>
      <c r="B43" s="123"/>
      <c r="C43" s="123"/>
      <c r="D43" s="124"/>
      <c r="E43" s="124"/>
      <c r="F43" s="41"/>
      <c r="G43" s="14"/>
    </row>
    <row r="44" spans="1:7">
      <c r="A44" s="32"/>
      <c r="B44" s="122" t="s">
        <v>227</v>
      </c>
      <c r="C44" s="124"/>
      <c r="D44" s="16">
        <f>D23</f>
        <v>1</v>
      </c>
      <c r="E44" s="124" t="s">
        <v>8</v>
      </c>
      <c r="F44" s="41"/>
      <c r="G44" s="14"/>
    </row>
    <row r="45" spans="1:7">
      <c r="A45" s="32"/>
      <c r="B45" s="122" t="s">
        <v>228</v>
      </c>
      <c r="C45" s="123"/>
      <c r="D45" s="8">
        <f>D24</f>
        <v>152544</v>
      </c>
      <c r="E45" s="124" t="s">
        <v>5</v>
      </c>
      <c r="F45" s="41"/>
      <c r="G45" s="14"/>
    </row>
    <row r="46" spans="1:7">
      <c r="A46" s="32"/>
      <c r="B46" s="122" t="s">
        <v>24</v>
      </c>
      <c r="C46" s="123"/>
      <c r="D46" s="53">
        <f>C42</f>
        <v>7.508333333333333E-3</v>
      </c>
      <c r="E46" s="126"/>
      <c r="F46" s="41"/>
      <c r="G46" s="14"/>
    </row>
    <row r="47" spans="1:7">
      <c r="A47" s="32"/>
      <c r="B47" s="122" t="s">
        <v>25</v>
      </c>
      <c r="C47" s="123"/>
      <c r="D47" s="8">
        <f>D45*D46</f>
        <v>1145.3512000000001</v>
      </c>
      <c r="E47" s="124" t="s">
        <v>5</v>
      </c>
      <c r="F47" s="41"/>
    </row>
    <row r="48" spans="1:7">
      <c r="A48" s="54"/>
      <c r="B48" s="125" t="s">
        <v>229</v>
      </c>
      <c r="C48" s="123"/>
      <c r="D48" s="55">
        <f>D47*D44</f>
        <v>1145.3512000000001</v>
      </c>
      <c r="E48" s="127"/>
      <c r="F48" s="41"/>
    </row>
    <row r="49" spans="1:6">
      <c r="A49" s="54"/>
      <c r="B49" s="125"/>
      <c r="C49" s="123"/>
      <c r="D49" s="123"/>
      <c r="E49" s="127"/>
      <c r="F49" s="41"/>
    </row>
    <row r="50" spans="1:6">
      <c r="A50" s="40" t="s">
        <v>26</v>
      </c>
      <c r="B50" s="120"/>
      <c r="C50" s="120"/>
      <c r="D50" s="120"/>
      <c r="E50" s="121"/>
      <c r="F50" s="9"/>
    </row>
    <row r="51" spans="1:6">
      <c r="A51" s="18"/>
      <c r="B51" s="120"/>
      <c r="C51" s="128" t="s">
        <v>27</v>
      </c>
      <c r="D51" s="56">
        <v>0</v>
      </c>
      <c r="E51" s="124" t="s">
        <v>5</v>
      </c>
      <c r="F51" s="9"/>
    </row>
    <row r="52" spans="1:6">
      <c r="A52" s="18"/>
      <c r="B52" s="120"/>
      <c r="C52" s="128" t="s">
        <v>28</v>
      </c>
      <c r="D52" s="56">
        <v>0</v>
      </c>
      <c r="E52" s="124" t="s">
        <v>5</v>
      </c>
      <c r="F52" s="9"/>
    </row>
    <row r="53" spans="1:6">
      <c r="A53" s="18"/>
      <c r="B53" s="120"/>
      <c r="C53" s="120"/>
      <c r="D53" s="120"/>
      <c r="E53" s="121"/>
      <c r="F53" s="9"/>
    </row>
    <row r="54" spans="1:6">
      <c r="A54" s="18"/>
      <c r="B54" s="122" t="s">
        <v>118</v>
      </c>
      <c r="C54" s="123"/>
      <c r="D54" s="16">
        <f>D44</f>
        <v>1</v>
      </c>
      <c r="E54" s="124" t="s">
        <v>8</v>
      </c>
      <c r="F54" s="9"/>
    </row>
    <row r="55" spans="1:6">
      <c r="A55" s="18"/>
      <c r="B55" s="122" t="s">
        <v>29</v>
      </c>
      <c r="C55" s="123"/>
      <c r="D55" s="8">
        <f>D24</f>
        <v>152544</v>
      </c>
      <c r="E55" s="124" t="s">
        <v>5</v>
      </c>
      <c r="F55" s="9"/>
    </row>
    <row r="56" spans="1:6">
      <c r="A56" s="18"/>
      <c r="B56" s="122" t="s">
        <v>30</v>
      </c>
      <c r="C56" s="131">
        <f>'DADOS DE ENTRADA'!B24</f>
        <v>0.05</v>
      </c>
      <c r="D56" s="57">
        <f>D55*C56</f>
        <v>7627.2000000000007</v>
      </c>
      <c r="E56" s="130" t="s">
        <v>31</v>
      </c>
      <c r="F56" s="9"/>
    </row>
    <row r="57" spans="1:6">
      <c r="A57" s="18"/>
      <c r="B57" s="122" t="s">
        <v>32</v>
      </c>
      <c r="C57" s="131">
        <f>'DADOS DE ENTRADA'!B26</f>
        <v>2.4E-2</v>
      </c>
      <c r="D57" s="57">
        <f>D55*C57</f>
        <v>3661.056</v>
      </c>
      <c r="E57" s="130" t="s">
        <v>31</v>
      </c>
      <c r="F57" s="9"/>
    </row>
    <row r="58" spans="1:6">
      <c r="A58" s="18"/>
      <c r="B58" s="122" t="s">
        <v>33</v>
      </c>
      <c r="C58" s="123"/>
      <c r="D58" s="17">
        <f>D56+D57+D51+D52</f>
        <v>11288.256000000001</v>
      </c>
      <c r="E58" s="130" t="s">
        <v>31</v>
      </c>
      <c r="F58" s="9"/>
    </row>
    <row r="59" spans="1:6">
      <c r="A59" s="18"/>
      <c r="B59" s="120"/>
      <c r="C59" s="120"/>
      <c r="D59" s="120"/>
      <c r="E59" s="121"/>
      <c r="F59" s="9"/>
    </row>
    <row r="60" spans="1:6">
      <c r="A60" s="18"/>
      <c r="B60" s="120"/>
      <c r="C60" s="132" t="s">
        <v>34</v>
      </c>
      <c r="D60" s="17">
        <f>ROUND((D58)/12,2)</f>
        <v>940.69</v>
      </c>
      <c r="E60" s="124" t="s">
        <v>35</v>
      </c>
      <c r="F60" s="9"/>
    </row>
    <row r="61" spans="1:6">
      <c r="A61" s="18"/>
      <c r="B61" s="120"/>
      <c r="C61" s="120"/>
      <c r="D61" s="120"/>
      <c r="E61" s="121"/>
      <c r="F61" s="9"/>
    </row>
    <row r="62" spans="1:6">
      <c r="A62" s="40" t="s">
        <v>36</v>
      </c>
      <c r="B62" s="120"/>
      <c r="C62" s="120"/>
      <c r="D62" s="120"/>
      <c r="E62" s="121"/>
      <c r="F62" s="9"/>
    </row>
    <row r="63" spans="1:6">
      <c r="A63" s="10"/>
      <c r="B63" s="120"/>
      <c r="C63" s="120"/>
      <c r="D63" s="120"/>
      <c r="E63" s="121"/>
      <c r="F63" s="9"/>
    </row>
    <row r="64" spans="1:6">
      <c r="A64" s="10"/>
      <c r="B64" s="122" t="s">
        <v>227</v>
      </c>
      <c r="C64" s="123"/>
      <c r="D64" s="16">
        <v>1</v>
      </c>
      <c r="E64" s="124" t="s">
        <v>230</v>
      </c>
      <c r="F64" s="9"/>
    </row>
    <row r="65" spans="1:6">
      <c r="A65" s="10"/>
      <c r="B65" s="122" t="s">
        <v>231</v>
      </c>
      <c r="C65" s="123"/>
      <c r="D65" s="58">
        <f>D45</f>
        <v>152544</v>
      </c>
      <c r="E65" s="124" t="s">
        <v>5</v>
      </c>
      <c r="F65" s="9"/>
    </row>
    <row r="66" spans="1:6">
      <c r="A66" s="10"/>
      <c r="B66" s="122" t="s">
        <v>9</v>
      </c>
      <c r="C66" s="123"/>
      <c r="D66" s="58">
        <f>D25</f>
        <v>5</v>
      </c>
      <c r="E66" s="130" t="s">
        <v>10</v>
      </c>
      <c r="F66" s="9"/>
    </row>
    <row r="67" spans="1:6">
      <c r="A67" s="10"/>
      <c r="B67" s="122" t="s">
        <v>37</v>
      </c>
      <c r="C67" s="123"/>
      <c r="D67" s="58">
        <v>0.15</v>
      </c>
      <c r="E67" s="126"/>
      <c r="F67" s="9"/>
    </row>
    <row r="68" spans="1:6">
      <c r="A68" s="10"/>
      <c r="B68" s="122" t="s">
        <v>232</v>
      </c>
      <c r="C68" s="123"/>
      <c r="D68" s="59">
        <v>2500</v>
      </c>
      <c r="E68" s="130" t="s">
        <v>233</v>
      </c>
      <c r="F68" s="9"/>
    </row>
    <row r="69" spans="1:6">
      <c r="A69" s="10"/>
      <c r="B69" s="125" t="s">
        <v>33</v>
      </c>
      <c r="C69" s="123"/>
      <c r="D69" s="17">
        <f>(D65*D67)/(D68)</f>
        <v>9.1526399999999999</v>
      </c>
      <c r="E69" s="124" t="s">
        <v>5</v>
      </c>
      <c r="F69" s="9"/>
    </row>
    <row r="70" spans="1:6">
      <c r="A70" s="10"/>
      <c r="B70" s="125" t="s">
        <v>6</v>
      </c>
      <c r="C70" s="123"/>
      <c r="D70" s="17">
        <f>D69*D68/12</f>
        <v>1906.8</v>
      </c>
      <c r="E70" s="124" t="s">
        <v>5</v>
      </c>
      <c r="F70" s="9"/>
    </row>
    <row r="71" spans="1:6">
      <c r="A71" s="116"/>
      <c r="C71" s="133"/>
      <c r="E71" s="117"/>
      <c r="F71" s="118"/>
    </row>
    <row r="72" spans="1:6">
      <c r="A72" s="307"/>
      <c r="B72" s="308"/>
      <c r="C72" s="308"/>
      <c r="D72" s="308"/>
      <c r="E72" s="308"/>
      <c r="F72" s="309"/>
    </row>
    <row r="73" spans="1:6" ht="12" thickBot="1">
      <c r="A73" s="134"/>
      <c r="F73" s="118"/>
    </row>
    <row r="74" spans="1:6">
      <c r="A74" s="28" t="s">
        <v>38</v>
      </c>
      <c r="B74" s="6"/>
      <c r="C74" s="6"/>
      <c r="D74" s="6"/>
      <c r="E74" s="29"/>
      <c r="F74" s="7"/>
    </row>
    <row r="75" spans="1:6">
      <c r="A75" s="10"/>
      <c r="B75" s="120"/>
      <c r="C75" s="120"/>
      <c r="D75" s="120"/>
      <c r="E75" s="121"/>
      <c r="F75" s="9"/>
    </row>
    <row r="76" spans="1:6">
      <c r="A76" s="10"/>
      <c r="B76" s="122" t="s">
        <v>227</v>
      </c>
      <c r="C76" s="123"/>
      <c r="D76" s="16">
        <v>1</v>
      </c>
      <c r="E76" s="121"/>
      <c r="F76" s="9"/>
    </row>
    <row r="77" spans="1:6">
      <c r="A77" s="10"/>
      <c r="B77" s="135" t="s">
        <v>39</v>
      </c>
      <c r="C77" s="123"/>
      <c r="D77" s="61">
        <f>'DADOS DE ENTRADA'!H33</f>
        <v>6.29</v>
      </c>
      <c r="E77" s="124" t="s">
        <v>40</v>
      </c>
      <c r="F77" s="9"/>
    </row>
    <row r="78" spans="1:6">
      <c r="A78" s="10"/>
      <c r="B78" s="122" t="s">
        <v>232</v>
      </c>
      <c r="C78" s="123"/>
      <c r="D78" s="59">
        <f>D68</f>
        <v>2500</v>
      </c>
      <c r="E78" s="124" t="s">
        <v>117</v>
      </c>
      <c r="F78" s="9"/>
    </row>
    <row r="79" spans="1:6">
      <c r="A79" s="10"/>
      <c r="B79" s="135" t="s">
        <v>43</v>
      </c>
      <c r="C79" s="123"/>
      <c r="D79" s="16">
        <v>10.199999999999999</v>
      </c>
      <c r="E79" s="124" t="s">
        <v>44</v>
      </c>
      <c r="F79" s="9"/>
    </row>
    <row r="80" spans="1:6">
      <c r="A80" s="10"/>
      <c r="B80" s="125" t="s">
        <v>33</v>
      </c>
      <c r="C80" s="132"/>
      <c r="D80" s="60">
        <f>(D78/D79)*D77</f>
        <v>1541.6666666666667</v>
      </c>
      <c r="E80" s="124" t="s">
        <v>5</v>
      </c>
      <c r="F80" s="9"/>
    </row>
    <row r="81" spans="1:8">
      <c r="A81" s="10"/>
      <c r="B81" s="120"/>
      <c r="C81" s="120"/>
      <c r="D81" s="120"/>
      <c r="E81" s="121"/>
      <c r="F81" s="9"/>
    </row>
    <row r="82" spans="1:8">
      <c r="A82" s="10"/>
      <c r="B82" s="120"/>
      <c r="C82" s="132" t="s">
        <v>45</v>
      </c>
      <c r="D82" s="17">
        <f>D80</f>
        <v>1541.6666666666667</v>
      </c>
      <c r="E82" s="121"/>
      <c r="F82" s="9"/>
    </row>
    <row r="83" spans="1:8">
      <c r="A83" s="10"/>
      <c r="B83" s="120"/>
      <c r="C83" s="136"/>
      <c r="D83" s="136"/>
      <c r="E83" s="121"/>
      <c r="F83" s="9"/>
    </row>
    <row r="84" spans="1:8">
      <c r="A84" s="10" t="s">
        <v>46</v>
      </c>
      <c r="B84" s="120"/>
      <c r="C84" s="136"/>
      <c r="D84" s="136"/>
      <c r="E84" s="121"/>
      <c r="F84" s="9"/>
      <c r="G84" s="14"/>
    </row>
    <row r="85" spans="1:8">
      <c r="A85" s="10"/>
      <c r="B85" s="122" t="s">
        <v>227</v>
      </c>
      <c r="C85" s="123"/>
      <c r="D85" s="16">
        <f>D76</f>
        <v>1</v>
      </c>
      <c r="E85" s="121"/>
      <c r="F85" s="9"/>
      <c r="G85" s="14"/>
      <c r="H85" s="83"/>
    </row>
    <row r="86" spans="1:8">
      <c r="A86" s="10"/>
      <c r="B86" s="135" t="s">
        <v>97</v>
      </c>
      <c r="C86" s="123"/>
      <c r="D86" s="61">
        <f>4*779.9</f>
        <v>3119.6</v>
      </c>
      <c r="E86" s="124" t="s">
        <v>5</v>
      </c>
      <c r="F86" s="9"/>
    </row>
    <row r="87" spans="1:8">
      <c r="A87" s="10"/>
      <c r="B87" s="122" t="s">
        <v>93</v>
      </c>
      <c r="C87" s="123"/>
      <c r="D87" s="59">
        <f>D68</f>
        <v>2500</v>
      </c>
      <c r="E87" s="124" t="s">
        <v>42</v>
      </c>
      <c r="F87" s="9"/>
    </row>
    <row r="88" spans="1:8">
      <c r="A88" s="10"/>
      <c r="B88" s="135" t="s">
        <v>48</v>
      </c>
      <c r="C88" s="123"/>
      <c r="D88" s="16">
        <v>40000</v>
      </c>
      <c r="E88" s="124" t="s">
        <v>49</v>
      </c>
      <c r="F88" s="9"/>
    </row>
    <row r="89" spans="1:8">
      <c r="A89" s="10"/>
      <c r="B89" s="125" t="s">
        <v>50</v>
      </c>
      <c r="C89" s="132"/>
      <c r="D89" s="60">
        <f>D86/D88</f>
        <v>7.7990000000000004E-2</v>
      </c>
      <c r="E89" s="124" t="s">
        <v>5</v>
      </c>
      <c r="F89" s="9"/>
    </row>
    <row r="90" spans="1:8">
      <c r="A90" s="10"/>
      <c r="B90" s="120"/>
      <c r="C90" s="120"/>
      <c r="D90" s="120"/>
      <c r="E90" s="121"/>
      <c r="F90" s="9"/>
    </row>
    <row r="91" spans="1:8">
      <c r="A91" s="10"/>
      <c r="B91" s="120"/>
      <c r="C91" s="132" t="s">
        <v>52</v>
      </c>
      <c r="D91" s="17">
        <f>D89*D87</f>
        <v>194.97500000000002</v>
      </c>
      <c r="E91" s="121"/>
      <c r="F91" s="9"/>
    </row>
    <row r="92" spans="1:8">
      <c r="A92" s="10"/>
      <c r="B92" s="120"/>
      <c r="C92" s="121"/>
      <c r="D92" s="137"/>
      <c r="E92" s="138"/>
      <c r="F92" s="9"/>
    </row>
    <row r="93" spans="1:8">
      <c r="A93" s="40" t="s">
        <v>53</v>
      </c>
      <c r="B93" s="120"/>
      <c r="C93" s="120"/>
      <c r="D93" s="120"/>
      <c r="E93" s="121"/>
      <c r="F93" s="9"/>
    </row>
    <row r="94" spans="1:8">
      <c r="A94" s="289" t="s">
        <v>54</v>
      </c>
      <c r="B94" s="290"/>
      <c r="C94" s="291"/>
      <c r="D94" s="31">
        <v>0.1</v>
      </c>
      <c r="E94" s="121"/>
      <c r="F94" s="9"/>
    </row>
    <row r="95" spans="1:8">
      <c r="A95" s="43"/>
      <c r="B95" s="120"/>
      <c r="C95" s="120"/>
      <c r="D95" s="124"/>
      <c r="E95" s="121"/>
      <c r="F95" s="9"/>
    </row>
    <row r="96" spans="1:8">
      <c r="A96" s="43"/>
      <c r="B96" s="122" t="s">
        <v>234</v>
      </c>
      <c r="C96" s="128"/>
      <c r="D96" s="16">
        <v>1</v>
      </c>
      <c r="E96" s="124"/>
      <c r="F96" s="9"/>
    </row>
    <row r="97" spans="1:6">
      <c r="A97" s="43"/>
      <c r="B97" s="125" t="s">
        <v>33</v>
      </c>
      <c r="C97" s="128"/>
      <c r="D97" s="17">
        <f>D94*D70</f>
        <v>190.68</v>
      </c>
      <c r="E97" s="124"/>
      <c r="F97" s="9"/>
    </row>
    <row r="98" spans="1:6">
      <c r="A98" s="43"/>
      <c r="B98" s="120"/>
      <c r="C98" s="120"/>
      <c r="D98" s="124"/>
      <c r="E98" s="121"/>
      <c r="F98" s="9"/>
    </row>
    <row r="99" spans="1:6">
      <c r="A99" s="43"/>
      <c r="B99" s="135" t="s">
        <v>55</v>
      </c>
      <c r="C99" s="128"/>
      <c r="D99" s="58">
        <v>5.5</v>
      </c>
      <c r="E99" s="124" t="s">
        <v>56</v>
      </c>
      <c r="F99" s="9"/>
    </row>
    <row r="100" spans="1:6">
      <c r="A100" s="43"/>
      <c r="B100" s="135" t="s">
        <v>57</v>
      </c>
      <c r="C100" s="128"/>
      <c r="D100" s="247">
        <v>2</v>
      </c>
      <c r="E100" s="124" t="s">
        <v>56</v>
      </c>
      <c r="F100" s="9"/>
    </row>
    <row r="101" spans="1:6">
      <c r="A101" s="43"/>
      <c r="B101" s="135" t="s">
        <v>58</v>
      </c>
      <c r="C101" s="128"/>
      <c r="D101" s="58">
        <v>2.5</v>
      </c>
      <c r="E101" s="124" t="s">
        <v>56</v>
      </c>
      <c r="F101" s="9"/>
    </row>
    <row r="102" spans="1:6">
      <c r="A102" s="43"/>
      <c r="B102" s="135" t="s">
        <v>59</v>
      </c>
      <c r="C102" s="128"/>
      <c r="D102" s="247">
        <v>3.33</v>
      </c>
      <c r="E102" s="124" t="s">
        <v>60</v>
      </c>
      <c r="F102" s="9"/>
    </row>
    <row r="103" spans="1:6">
      <c r="A103" s="43"/>
      <c r="B103" s="122" t="s">
        <v>61</v>
      </c>
      <c r="C103" s="128"/>
      <c r="D103" s="58">
        <v>10000</v>
      </c>
      <c r="E103" s="124" t="s">
        <v>42</v>
      </c>
      <c r="F103" s="9"/>
    </row>
    <row r="104" spans="1:6">
      <c r="A104" s="43"/>
      <c r="B104" s="135" t="s">
        <v>62</v>
      </c>
      <c r="C104" s="128"/>
      <c r="D104" s="62">
        <f>+D99/D103</f>
        <v>5.5000000000000003E-4</v>
      </c>
      <c r="E104" s="124" t="s">
        <v>63</v>
      </c>
      <c r="F104" s="9"/>
    </row>
    <row r="105" spans="1:6">
      <c r="A105" s="43"/>
      <c r="B105" s="135" t="s">
        <v>64</v>
      </c>
      <c r="C105" s="128"/>
      <c r="D105" s="62">
        <f>+D100/D103</f>
        <v>2.0000000000000001E-4</v>
      </c>
      <c r="E105" s="124" t="s">
        <v>63</v>
      </c>
      <c r="F105" s="9"/>
    </row>
    <row r="106" spans="1:6">
      <c r="A106" s="43"/>
      <c r="B106" s="135" t="s">
        <v>65</v>
      </c>
      <c r="C106" s="128"/>
      <c r="D106" s="62">
        <f>+D101/D103</f>
        <v>2.5000000000000001E-4</v>
      </c>
      <c r="E106" s="124" t="s">
        <v>63</v>
      </c>
      <c r="F106" s="9"/>
    </row>
    <row r="107" spans="1:6">
      <c r="A107" s="43"/>
      <c r="B107" s="135" t="s">
        <v>66</v>
      </c>
      <c r="C107" s="128"/>
      <c r="D107" s="62">
        <f>+D102/D103</f>
        <v>3.3300000000000002E-4</v>
      </c>
      <c r="E107" s="130" t="s">
        <v>67</v>
      </c>
      <c r="F107" s="9"/>
    </row>
    <row r="108" spans="1:6">
      <c r="A108" s="43"/>
      <c r="B108" s="135" t="s">
        <v>68</v>
      </c>
      <c r="C108" s="139"/>
      <c r="D108" s="58">
        <f>'DADOS DE ENTRADA'!H40</f>
        <v>29.45</v>
      </c>
      <c r="E108" s="124" t="s">
        <v>40</v>
      </c>
      <c r="F108" s="9"/>
    </row>
    <row r="109" spans="1:6">
      <c r="A109" s="43"/>
      <c r="B109" s="135" t="s">
        <v>69</v>
      </c>
      <c r="C109" s="139"/>
      <c r="D109" s="58">
        <f>'DADOS DE ENTRADA'!H41</f>
        <v>21.29</v>
      </c>
      <c r="E109" s="124" t="s">
        <v>40</v>
      </c>
      <c r="F109" s="9"/>
    </row>
    <row r="110" spans="1:6">
      <c r="A110" s="43"/>
      <c r="B110" s="135" t="s">
        <v>70</v>
      </c>
      <c r="C110" s="139"/>
      <c r="D110" s="58">
        <f>'DADOS DE ENTRADA'!H42</f>
        <v>11.99</v>
      </c>
      <c r="E110" s="124" t="s">
        <v>40</v>
      </c>
      <c r="F110" s="9"/>
    </row>
    <row r="111" spans="1:6">
      <c r="A111" s="43"/>
      <c r="B111" s="135" t="s">
        <v>71</v>
      </c>
      <c r="C111" s="139"/>
      <c r="D111" s="58">
        <f>'DADOS DE ENTRADA'!H43</f>
        <v>19.489999999999998</v>
      </c>
      <c r="E111" s="124" t="s">
        <v>72</v>
      </c>
      <c r="F111" s="9"/>
    </row>
    <row r="112" spans="1:6">
      <c r="A112" s="43"/>
      <c r="B112" s="135" t="s">
        <v>73</v>
      </c>
      <c r="C112" s="128"/>
      <c r="D112" s="53">
        <f>+(D104*D108)+(D105*D109)+(D106*D110)+(D107*D111)</f>
        <v>2.9943170000000002E-2</v>
      </c>
      <c r="E112" s="130" t="s">
        <v>74</v>
      </c>
      <c r="F112" s="9"/>
    </row>
    <row r="113" spans="1:6">
      <c r="A113" s="32"/>
      <c r="B113" s="122" t="s">
        <v>47</v>
      </c>
      <c r="C113" s="140"/>
      <c r="D113" s="59">
        <f>D87</f>
        <v>2500</v>
      </c>
      <c r="E113" s="124" t="s">
        <v>42</v>
      </c>
      <c r="F113" s="9"/>
    </row>
    <row r="114" spans="1:6">
      <c r="A114" s="32"/>
      <c r="B114" s="135" t="s">
        <v>75</v>
      </c>
      <c r="C114" s="128"/>
      <c r="D114" s="60">
        <f>ROUND(+D112*D113,2)</f>
        <v>74.86</v>
      </c>
      <c r="E114" s="124" t="s">
        <v>5</v>
      </c>
      <c r="F114" s="9"/>
    </row>
    <row r="115" spans="1:6">
      <c r="A115" s="32"/>
      <c r="B115" s="135" t="s">
        <v>76</v>
      </c>
      <c r="C115" s="140"/>
      <c r="D115" s="58">
        <v>15</v>
      </c>
      <c r="E115" s="124" t="s">
        <v>77</v>
      </c>
      <c r="F115" s="9"/>
    </row>
    <row r="116" spans="1:6">
      <c r="A116" s="32"/>
      <c r="B116" s="122" t="s">
        <v>78</v>
      </c>
      <c r="C116" s="140"/>
      <c r="D116" s="60">
        <f>ROUND(+D114*D115/100,2)</f>
        <v>11.23</v>
      </c>
      <c r="E116" s="124" t="s">
        <v>5</v>
      </c>
      <c r="F116" s="9"/>
    </row>
    <row r="117" spans="1:6">
      <c r="A117" s="32"/>
      <c r="B117" s="122" t="s">
        <v>79</v>
      </c>
      <c r="C117" s="140"/>
      <c r="D117" s="60">
        <f>D114+D116</f>
        <v>86.09</v>
      </c>
      <c r="E117" s="124"/>
      <c r="F117" s="9"/>
    </row>
    <row r="118" spans="1:6">
      <c r="A118" s="32"/>
      <c r="B118" s="135" t="s">
        <v>235</v>
      </c>
      <c r="C118" s="140"/>
      <c r="D118" s="17">
        <f>D117*D96</f>
        <v>86.09</v>
      </c>
      <c r="E118" s="124"/>
      <c r="F118" s="9"/>
    </row>
    <row r="119" spans="1:6">
      <c r="A119" s="32"/>
      <c r="B119" s="122"/>
      <c r="C119" s="140"/>
      <c r="D119" s="140"/>
      <c r="E119" s="124"/>
      <c r="F119" s="9"/>
    </row>
    <row r="120" spans="1:6">
      <c r="A120" s="32"/>
      <c r="B120" s="120"/>
      <c r="C120" s="132" t="s">
        <v>80</v>
      </c>
      <c r="D120" s="17">
        <f>D97+D118</f>
        <v>276.77</v>
      </c>
      <c r="E120" s="124" t="s">
        <v>5</v>
      </c>
      <c r="F120" s="9"/>
    </row>
    <row r="121" spans="1:6">
      <c r="A121" s="32"/>
      <c r="B121" s="120"/>
      <c r="C121" s="120"/>
      <c r="D121" s="120"/>
      <c r="E121" s="121"/>
      <c r="F121" s="9"/>
    </row>
    <row r="122" spans="1:6">
      <c r="A122" s="43"/>
      <c r="B122" s="141" t="s">
        <v>81</v>
      </c>
      <c r="C122" s="63"/>
      <c r="D122" s="142"/>
      <c r="E122" s="124"/>
      <c r="F122" s="9"/>
    </row>
    <row r="123" spans="1:6" ht="12" customHeight="1">
      <c r="A123" s="43"/>
      <c r="B123" s="143"/>
      <c r="C123" s="136" t="s">
        <v>82</v>
      </c>
      <c r="D123" s="60">
        <f>D82+D120+D91</f>
        <v>2013.4116666666669</v>
      </c>
      <c r="E123" s="124" t="s">
        <v>5</v>
      </c>
      <c r="F123" s="9"/>
    </row>
    <row r="124" spans="1:6" ht="12" thickBot="1">
      <c r="A124" s="25"/>
      <c r="B124" s="15"/>
      <c r="C124" s="15"/>
      <c r="D124" s="26"/>
      <c r="E124" s="27"/>
      <c r="F124" s="11"/>
    </row>
    <row r="125" spans="1:6">
      <c r="A125" s="116"/>
      <c r="B125" s="144"/>
      <c r="D125" s="117"/>
      <c r="E125" s="145"/>
      <c r="F125" s="146"/>
    </row>
    <row r="126" spans="1:6" ht="14.25">
      <c r="A126" s="282"/>
      <c r="B126" s="283"/>
      <c r="C126" s="283"/>
      <c r="D126" s="283"/>
      <c r="E126" s="283"/>
      <c r="F126" s="284"/>
    </row>
    <row r="127" spans="1:6" ht="12" thickBot="1">
      <c r="A127" s="134"/>
      <c r="C127" s="147"/>
      <c r="E127" s="148"/>
      <c r="F127" s="118"/>
    </row>
    <row r="128" spans="1:6">
      <c r="A128" s="12" t="s">
        <v>83</v>
      </c>
      <c r="B128" s="13"/>
      <c r="C128" s="13"/>
      <c r="D128" s="13"/>
      <c r="E128" s="13"/>
      <c r="F128" s="65"/>
    </row>
    <row r="129" spans="1:6">
      <c r="A129" s="66"/>
      <c r="B129" s="140"/>
      <c r="C129" s="140"/>
      <c r="D129" s="140"/>
      <c r="E129" s="140"/>
      <c r="F129" s="9"/>
    </row>
    <row r="130" spans="1:6">
      <c r="A130" s="66"/>
      <c r="B130" s="140"/>
      <c r="C130" s="140"/>
      <c r="D130" s="140"/>
      <c r="E130" s="140"/>
      <c r="F130" s="9"/>
    </row>
    <row r="131" spans="1:6">
      <c r="A131" s="66"/>
      <c r="B131" s="140"/>
      <c r="C131" s="140"/>
      <c r="D131" s="140"/>
      <c r="E131" s="140"/>
      <c r="F131" s="9"/>
    </row>
    <row r="132" spans="1:6">
      <c r="A132" s="66"/>
      <c r="B132" s="140"/>
      <c r="C132" s="140"/>
      <c r="D132" s="140"/>
      <c r="E132" s="140"/>
      <c r="F132" s="9"/>
    </row>
    <row r="133" spans="1:6">
      <c r="A133" s="66"/>
      <c r="B133" s="140"/>
      <c r="C133" s="140"/>
      <c r="D133" s="140"/>
      <c r="E133" s="140"/>
      <c r="F133" s="9"/>
    </row>
    <row r="134" spans="1:6">
      <c r="A134" s="66"/>
      <c r="B134" s="140"/>
      <c r="C134" s="140"/>
      <c r="D134" s="140"/>
      <c r="E134" s="140"/>
      <c r="F134" s="9"/>
    </row>
    <row r="135" spans="1:6">
      <c r="A135" s="66"/>
      <c r="B135" s="140"/>
      <c r="C135" s="140"/>
      <c r="D135" s="140"/>
      <c r="E135" s="140"/>
      <c r="F135" s="9"/>
    </row>
    <row r="136" spans="1:6" ht="14.25">
      <c r="A136" s="66"/>
      <c r="B136" s="285" t="s">
        <v>84</v>
      </c>
      <c r="C136" s="67" t="s">
        <v>1</v>
      </c>
      <c r="D136" s="68">
        <v>6.4999999999999997E-3</v>
      </c>
      <c r="E136" s="140"/>
      <c r="F136" s="9"/>
    </row>
    <row r="137" spans="1:6" ht="14.25">
      <c r="A137" s="66"/>
      <c r="B137" s="286"/>
      <c r="C137" s="67" t="s">
        <v>2</v>
      </c>
      <c r="D137" s="68">
        <v>0.03</v>
      </c>
      <c r="E137" s="140"/>
      <c r="F137" s="9"/>
    </row>
    <row r="138" spans="1:6" ht="14.25">
      <c r="A138" s="66"/>
      <c r="B138" s="286"/>
      <c r="C138" s="67" t="s">
        <v>147</v>
      </c>
      <c r="D138" s="68">
        <v>0</v>
      </c>
      <c r="E138" s="140"/>
      <c r="F138" s="9"/>
    </row>
    <row r="139" spans="1:6" ht="14.25">
      <c r="A139" s="66"/>
      <c r="B139" s="280" t="s">
        <v>85</v>
      </c>
      <c r="C139" s="280"/>
      <c r="D139" s="69">
        <f>D136+D137+D138</f>
        <v>3.6499999999999998E-2</v>
      </c>
      <c r="E139" s="140"/>
      <c r="F139" s="9"/>
    </row>
    <row r="140" spans="1:6" ht="14.25">
      <c r="A140" s="21"/>
      <c r="B140" s="287" t="s">
        <v>86</v>
      </c>
      <c r="C140" s="288"/>
      <c r="D140" s="68">
        <v>4.4900000000000002E-2</v>
      </c>
      <c r="E140" s="140"/>
      <c r="F140" s="9"/>
    </row>
    <row r="141" spans="1:6" ht="14.25">
      <c r="A141" s="21"/>
      <c r="B141" s="280" t="s">
        <v>87</v>
      </c>
      <c r="C141" s="280"/>
      <c r="D141" s="68">
        <v>8.8999999999999999E-3</v>
      </c>
      <c r="E141" s="140"/>
      <c r="F141" s="9"/>
    </row>
    <row r="142" spans="1:6" ht="14.25">
      <c r="A142" s="18"/>
      <c r="B142" s="280" t="s">
        <v>88</v>
      </c>
      <c r="C142" s="280"/>
      <c r="D142" s="68">
        <v>8.2000000000000007E-3</v>
      </c>
      <c r="E142" s="140"/>
      <c r="F142" s="9"/>
    </row>
    <row r="143" spans="1:6" ht="14.25">
      <c r="A143" s="18"/>
      <c r="B143" s="280" t="s">
        <v>89</v>
      </c>
      <c r="C143" s="280"/>
      <c r="D143" s="68">
        <v>1.11E-2</v>
      </c>
      <c r="E143" s="140"/>
      <c r="F143" s="9"/>
    </row>
    <row r="144" spans="1:6" ht="14.25">
      <c r="A144" s="21"/>
      <c r="B144" s="280" t="s">
        <v>90</v>
      </c>
      <c r="C144" s="280"/>
      <c r="D144" s="68">
        <v>6.2199999999999998E-2</v>
      </c>
      <c r="E144" s="140"/>
      <c r="F144" s="9"/>
    </row>
    <row r="145" spans="1:6" ht="12" customHeight="1">
      <c r="A145" s="66"/>
      <c r="B145" s="281" t="s">
        <v>91</v>
      </c>
      <c r="C145" s="281"/>
      <c r="D145" s="70">
        <f>((1+D140+D141+D142)*(1+D143)*(1+D144))/(1-D139)-1</f>
        <v>0.18378601560975594</v>
      </c>
      <c r="E145" s="140"/>
      <c r="F145" s="9"/>
    </row>
    <row r="146" spans="1:6" ht="12" customHeight="1" thickBot="1">
      <c r="A146" s="71"/>
      <c r="B146" s="72"/>
      <c r="C146" s="72"/>
      <c r="D146" s="72"/>
      <c r="E146" s="72"/>
      <c r="F146" s="73"/>
    </row>
    <row r="147" spans="1:6" ht="12" customHeight="1">
      <c r="A147" s="64"/>
      <c r="B147" s="5"/>
      <c r="C147" s="5"/>
      <c r="D147" s="13"/>
      <c r="E147" s="13"/>
      <c r="F147" s="65"/>
    </row>
    <row r="148" spans="1:6" ht="12" customHeight="1">
      <c r="A148" s="21"/>
      <c r="B148" s="120"/>
      <c r="C148" s="132" t="s">
        <v>95</v>
      </c>
      <c r="D148" s="17">
        <f>D123+D70+D60+D48+D31+D16</f>
        <v>8040.1728666666668</v>
      </c>
      <c r="E148" s="123" t="s">
        <v>35</v>
      </c>
      <c r="F148" s="9"/>
    </row>
    <row r="149" spans="1:6" ht="12" customHeight="1">
      <c r="A149" s="18"/>
      <c r="B149" s="120"/>
      <c r="C149" s="120"/>
      <c r="D149" s="120"/>
      <c r="E149" s="120"/>
      <c r="F149" s="9"/>
    </row>
    <row r="150" spans="1:6" ht="12" customHeight="1">
      <c r="A150" s="18"/>
      <c r="B150" s="149"/>
      <c r="C150" s="132" t="s">
        <v>96</v>
      </c>
      <c r="D150" s="17">
        <f>D148*(1+D145)</f>
        <v>9517.844202645003</v>
      </c>
      <c r="E150" s="123" t="s">
        <v>35</v>
      </c>
      <c r="F150" s="20"/>
    </row>
    <row r="151" spans="1:6" ht="12" customHeight="1" thickBot="1">
      <c r="A151" s="75"/>
      <c r="B151" s="76"/>
      <c r="C151" s="76"/>
      <c r="D151" s="15"/>
      <c r="E151" s="77"/>
      <c r="F151" s="23"/>
    </row>
    <row r="152" spans="1:6" ht="12" customHeight="1">
      <c r="A152" s="74"/>
      <c r="B152" s="74"/>
      <c r="C152" s="78"/>
      <c r="D152" s="24"/>
      <c r="E152" s="79"/>
      <c r="F152" s="42"/>
    </row>
    <row r="153" spans="1:6" ht="12" customHeight="1">
      <c r="A153" s="74"/>
      <c r="B153" s="74"/>
      <c r="C153" s="78"/>
      <c r="D153" s="80"/>
      <c r="E153" s="79"/>
      <c r="F153" s="42"/>
    </row>
    <row r="154" spans="1:6" ht="12" customHeight="1">
      <c r="A154" s="74"/>
      <c r="B154" s="74"/>
      <c r="C154" s="78"/>
      <c r="D154" s="24"/>
      <c r="E154" s="79"/>
      <c r="F154" s="42"/>
    </row>
    <row r="155" spans="1:6" ht="12" customHeight="1">
      <c r="A155" s="74"/>
      <c r="B155" s="74"/>
      <c r="C155" s="78"/>
      <c r="D155" s="80"/>
      <c r="E155" s="79"/>
      <c r="F155" s="42"/>
    </row>
    <row r="156" spans="1:6" ht="12" customHeight="1">
      <c r="A156" s="74"/>
      <c r="B156" s="74"/>
      <c r="C156" s="78"/>
      <c r="D156" s="24"/>
      <c r="E156" s="79"/>
      <c r="F156" s="42"/>
    </row>
    <row r="157" spans="1:6" ht="12" customHeight="1">
      <c r="A157" s="74"/>
      <c r="B157" s="74"/>
      <c r="C157" s="78"/>
      <c r="D157" s="24"/>
      <c r="E157" s="79"/>
      <c r="F157" s="42"/>
    </row>
    <row r="158" spans="1:6" ht="12" customHeight="1">
      <c r="A158" s="74"/>
      <c r="B158" s="74"/>
      <c r="C158" s="78"/>
      <c r="D158" s="24"/>
      <c r="E158" s="79"/>
      <c r="F158" s="42"/>
    </row>
    <row r="159" spans="1:6" ht="12" customHeight="1">
      <c r="A159" s="74"/>
      <c r="B159" s="74"/>
      <c r="C159" s="78"/>
      <c r="D159" s="24"/>
      <c r="E159" s="79"/>
      <c r="F159" s="42"/>
    </row>
    <row r="160" spans="1:6" ht="12" customHeight="1">
      <c r="A160" s="74"/>
      <c r="B160" s="74"/>
      <c r="C160" s="78"/>
      <c r="D160" s="24"/>
      <c r="E160" s="79"/>
      <c r="F160" s="42"/>
    </row>
    <row r="161" spans="1:6" ht="12" customHeight="1">
      <c r="A161" s="74"/>
      <c r="B161" s="74"/>
      <c r="C161" s="78"/>
      <c r="D161" s="24"/>
      <c r="E161" s="79"/>
      <c r="F161" s="42"/>
    </row>
    <row r="162" spans="1:6" ht="12" customHeight="1">
      <c r="A162" s="74"/>
      <c r="B162" s="74"/>
      <c r="C162" s="78"/>
      <c r="D162" s="24"/>
      <c r="E162" s="79"/>
      <c r="F162" s="42"/>
    </row>
    <row r="163" spans="1:6" ht="12" customHeight="1">
      <c r="A163" s="74"/>
      <c r="B163" s="74"/>
      <c r="C163" s="78"/>
      <c r="D163" s="24"/>
      <c r="E163" s="79"/>
      <c r="F163" s="42"/>
    </row>
    <row r="164" spans="1:6" ht="12" customHeight="1">
      <c r="A164" s="74"/>
      <c r="B164" s="74"/>
      <c r="C164" s="78"/>
      <c r="D164" s="24"/>
      <c r="E164" s="79"/>
      <c r="F164" s="42"/>
    </row>
    <row r="165" spans="1:6" ht="12" customHeight="1">
      <c r="A165" s="74"/>
      <c r="B165" s="74"/>
      <c r="C165" s="78"/>
      <c r="D165" s="24"/>
      <c r="E165" s="79"/>
      <c r="F165" s="42"/>
    </row>
    <row r="166" spans="1:6" ht="12" customHeight="1">
      <c r="A166" s="74"/>
      <c r="B166" s="74"/>
      <c r="C166" s="78"/>
      <c r="D166" s="24"/>
      <c r="E166" s="79"/>
      <c r="F166" s="42"/>
    </row>
    <row r="167" spans="1:6" ht="12" customHeight="1">
      <c r="A167" s="74"/>
      <c r="B167" s="74"/>
      <c r="C167" s="78"/>
      <c r="D167" s="24"/>
      <c r="E167" s="79"/>
      <c r="F167" s="42"/>
    </row>
    <row r="168" spans="1:6" ht="12" customHeight="1">
      <c r="A168" s="74"/>
      <c r="B168" s="74"/>
      <c r="C168" s="78"/>
      <c r="D168" s="24"/>
      <c r="E168" s="79"/>
      <c r="F168" s="42"/>
    </row>
    <row r="169" spans="1:6" ht="12" customHeight="1">
      <c r="A169" s="74"/>
      <c r="B169" s="74"/>
      <c r="C169" s="78"/>
      <c r="D169" s="24"/>
      <c r="E169" s="79"/>
      <c r="F169" s="42"/>
    </row>
    <row r="170" spans="1:6" ht="12" customHeight="1">
      <c r="A170" s="74"/>
      <c r="B170" s="74"/>
      <c r="C170" s="78"/>
      <c r="D170" s="24"/>
      <c r="E170" s="79"/>
      <c r="F170" s="42"/>
    </row>
    <row r="171" spans="1:6" ht="12" customHeight="1">
      <c r="A171" s="74"/>
      <c r="B171" s="74"/>
      <c r="C171" s="78"/>
      <c r="D171" s="24"/>
      <c r="E171" s="79"/>
      <c r="F171" s="42"/>
    </row>
    <row r="172" spans="1:6" ht="12" customHeight="1">
      <c r="A172" s="74"/>
      <c r="B172" s="74"/>
      <c r="C172" s="78"/>
      <c r="D172" s="24"/>
      <c r="E172" s="79"/>
      <c r="F172" s="42"/>
    </row>
    <row r="173" spans="1:6" ht="12" customHeight="1">
      <c r="A173" s="74"/>
      <c r="B173" s="74"/>
      <c r="C173" s="78"/>
      <c r="D173" s="24"/>
      <c r="E173" s="79"/>
      <c r="F173" s="42"/>
    </row>
    <row r="174" spans="1:6" ht="12" customHeight="1">
      <c r="A174" s="74"/>
      <c r="B174" s="74"/>
      <c r="C174" s="78"/>
      <c r="D174" s="24"/>
      <c r="E174" s="79"/>
      <c r="F174" s="42"/>
    </row>
    <row r="175" spans="1:6" ht="12" customHeight="1">
      <c r="A175" s="74"/>
      <c r="B175" s="74"/>
      <c r="C175" s="78"/>
      <c r="D175" s="24"/>
      <c r="E175" s="79"/>
      <c r="F175" s="42"/>
    </row>
    <row r="176" spans="1:6" ht="12" customHeight="1">
      <c r="A176" s="74"/>
      <c r="B176" s="74"/>
      <c r="C176" s="78"/>
      <c r="D176" s="24"/>
      <c r="E176" s="79"/>
      <c r="F176" s="42"/>
    </row>
    <row r="177" spans="1:6" ht="12" customHeight="1">
      <c r="A177" s="74"/>
      <c r="B177" s="74"/>
      <c r="C177" s="78"/>
      <c r="D177" s="24"/>
      <c r="E177" s="79"/>
      <c r="F177" s="42"/>
    </row>
    <row r="178" spans="1:6" ht="12" customHeight="1">
      <c r="A178" s="74"/>
      <c r="B178" s="74"/>
      <c r="C178" s="78"/>
      <c r="D178" s="24"/>
      <c r="E178" s="79"/>
      <c r="F178" s="42"/>
    </row>
    <row r="179" spans="1:6" ht="12" customHeight="1">
      <c r="A179" s="74"/>
      <c r="B179" s="74"/>
      <c r="C179" s="78"/>
      <c r="D179" s="24"/>
      <c r="E179" s="79"/>
      <c r="F179" s="42"/>
    </row>
    <row r="180" spans="1:6" ht="12" customHeight="1">
      <c r="A180" s="74"/>
      <c r="B180" s="74"/>
      <c r="C180" s="78"/>
      <c r="D180" s="24"/>
      <c r="E180" s="79"/>
      <c r="F180" s="42"/>
    </row>
    <row r="181" spans="1:6" ht="12" customHeight="1">
      <c r="A181" s="74"/>
      <c r="B181" s="74"/>
      <c r="C181" s="78"/>
      <c r="D181" s="24"/>
      <c r="E181" s="79"/>
      <c r="F181" s="42"/>
    </row>
    <row r="182" spans="1:6" ht="12" customHeight="1">
      <c r="A182" s="74"/>
      <c r="B182" s="74"/>
      <c r="C182" s="78"/>
      <c r="D182" s="24"/>
      <c r="E182" s="79"/>
      <c r="F182" s="42"/>
    </row>
    <row r="183" spans="1:6" ht="12" customHeight="1">
      <c r="A183" s="74"/>
      <c r="B183" s="74"/>
      <c r="C183" s="78"/>
      <c r="D183" s="24"/>
      <c r="E183" s="79"/>
      <c r="F183" s="42"/>
    </row>
    <row r="184" spans="1:6" ht="12" customHeight="1">
      <c r="A184" s="74"/>
      <c r="B184" s="74"/>
      <c r="C184" s="78"/>
      <c r="D184" s="24"/>
      <c r="E184" s="79"/>
      <c r="F184" s="42"/>
    </row>
    <row r="185" spans="1:6" ht="12" customHeight="1">
      <c r="A185" s="74"/>
      <c r="B185" s="74"/>
      <c r="C185" s="78"/>
      <c r="D185" s="24"/>
      <c r="E185" s="79"/>
      <c r="F185" s="42"/>
    </row>
    <row r="186" spans="1:6" ht="12" customHeight="1">
      <c r="A186" s="74"/>
      <c r="B186" s="74"/>
      <c r="C186" s="78"/>
      <c r="D186" s="24"/>
      <c r="E186" s="79"/>
      <c r="F186" s="42"/>
    </row>
    <row r="187" spans="1:6" ht="12" customHeight="1">
      <c r="A187" s="74"/>
      <c r="B187" s="74"/>
      <c r="C187" s="78"/>
      <c r="D187" s="24"/>
      <c r="E187" s="79"/>
      <c r="F187" s="42"/>
    </row>
    <row r="188" spans="1:6" ht="12" customHeight="1">
      <c r="A188" s="74"/>
      <c r="B188" s="74"/>
      <c r="C188" s="78"/>
      <c r="D188" s="24"/>
      <c r="E188" s="79"/>
      <c r="F188" s="42"/>
    </row>
    <row r="189" spans="1:6" ht="12" customHeight="1">
      <c r="A189" s="74"/>
      <c r="B189" s="74"/>
      <c r="C189" s="78"/>
      <c r="D189" s="24"/>
      <c r="E189" s="79"/>
      <c r="F189" s="42"/>
    </row>
    <row r="190" spans="1:6" ht="12" customHeight="1">
      <c r="A190" s="74"/>
      <c r="B190" s="74"/>
      <c r="C190" s="78"/>
      <c r="D190" s="24"/>
      <c r="E190" s="79"/>
      <c r="F190" s="42"/>
    </row>
    <row r="191" spans="1:6" ht="12" customHeight="1">
      <c r="A191" s="74"/>
      <c r="B191" s="74"/>
      <c r="C191" s="78"/>
      <c r="D191" s="24"/>
      <c r="E191" s="79"/>
      <c r="F191" s="42"/>
    </row>
    <row r="192" spans="1:6" ht="12" customHeight="1">
      <c r="A192" s="74"/>
      <c r="B192" s="74"/>
      <c r="C192" s="78"/>
      <c r="D192" s="24"/>
      <c r="E192" s="79"/>
      <c r="F192" s="42"/>
    </row>
    <row r="193" spans="1:6" ht="12" customHeight="1">
      <c r="A193" s="74"/>
      <c r="B193" s="74"/>
      <c r="C193" s="78"/>
      <c r="D193" s="24"/>
      <c r="E193" s="79"/>
      <c r="F193" s="42"/>
    </row>
    <row r="194" spans="1:6" ht="12" customHeight="1">
      <c r="A194" s="74"/>
      <c r="B194" s="74"/>
      <c r="C194" s="78"/>
      <c r="D194" s="24"/>
      <c r="E194" s="79"/>
      <c r="F194" s="42"/>
    </row>
    <row r="195" spans="1:6" ht="12" customHeight="1">
      <c r="A195" s="74"/>
      <c r="B195" s="74"/>
      <c r="C195" s="78"/>
      <c r="D195" s="24"/>
      <c r="E195" s="79"/>
      <c r="F195" s="42"/>
    </row>
    <row r="196" spans="1:6" ht="12" customHeight="1">
      <c r="A196" s="74"/>
      <c r="B196" s="74"/>
      <c r="C196" s="78"/>
      <c r="D196" s="24"/>
      <c r="E196" s="79"/>
      <c r="F196" s="42"/>
    </row>
    <row r="197" spans="1:6" ht="12" customHeight="1">
      <c r="A197" s="74"/>
      <c r="B197" s="74"/>
      <c r="C197" s="78"/>
      <c r="D197" s="24"/>
      <c r="E197" s="79"/>
      <c r="F197" s="42"/>
    </row>
    <row r="198" spans="1:6" ht="12" customHeight="1">
      <c r="A198" s="74"/>
      <c r="B198" s="74"/>
      <c r="C198" s="78"/>
      <c r="D198" s="24"/>
      <c r="E198" s="79"/>
      <c r="F198" s="42"/>
    </row>
    <row r="199" spans="1:6" ht="12" customHeight="1">
      <c r="A199" s="74"/>
      <c r="B199" s="74"/>
      <c r="C199" s="78"/>
      <c r="D199" s="24"/>
      <c r="E199" s="79"/>
      <c r="F199" s="42"/>
    </row>
    <row r="200" spans="1:6" ht="12" customHeight="1">
      <c r="A200" s="74"/>
      <c r="B200" s="74"/>
      <c r="C200" s="78"/>
      <c r="D200" s="24"/>
      <c r="E200" s="79"/>
      <c r="F200" s="42"/>
    </row>
    <row r="201" spans="1:6" ht="12" customHeight="1">
      <c r="A201" s="74"/>
      <c r="B201" s="74"/>
      <c r="C201" s="78"/>
      <c r="D201" s="24"/>
      <c r="E201" s="79"/>
      <c r="F201" s="42"/>
    </row>
    <row r="202" spans="1:6" ht="12" customHeight="1">
      <c r="A202" s="74"/>
      <c r="B202" s="74"/>
      <c r="C202" s="78"/>
      <c r="D202" s="24"/>
      <c r="E202" s="79"/>
      <c r="F202" s="42"/>
    </row>
    <row r="203" spans="1:6" ht="12" customHeight="1">
      <c r="A203" s="74"/>
      <c r="B203" s="74"/>
      <c r="C203" s="78"/>
      <c r="D203" s="24"/>
      <c r="E203" s="79"/>
      <c r="F203" s="42"/>
    </row>
    <row r="204" spans="1:6" ht="12" customHeight="1">
      <c r="A204" s="74"/>
      <c r="B204" s="74"/>
      <c r="C204" s="78"/>
      <c r="D204" s="24"/>
      <c r="E204" s="79"/>
      <c r="F204" s="42"/>
    </row>
    <row r="205" spans="1:6" ht="12" customHeight="1">
      <c r="A205" s="74"/>
      <c r="B205" s="74"/>
      <c r="C205" s="78"/>
      <c r="D205" s="24"/>
      <c r="E205" s="79"/>
      <c r="F205" s="42"/>
    </row>
    <row r="206" spans="1:6" ht="12" customHeight="1">
      <c r="A206" s="74"/>
      <c r="B206" s="74"/>
      <c r="C206" s="78"/>
      <c r="D206" s="24"/>
      <c r="E206" s="79"/>
      <c r="F206" s="42"/>
    </row>
    <row r="207" spans="1:6" ht="12" customHeight="1">
      <c r="A207" s="74"/>
      <c r="B207" s="74"/>
      <c r="C207" s="78"/>
      <c r="D207" s="24"/>
      <c r="E207" s="79"/>
      <c r="F207" s="42"/>
    </row>
    <row r="208" spans="1:6" ht="12" customHeight="1">
      <c r="A208" s="74"/>
      <c r="B208" s="74"/>
      <c r="C208" s="78"/>
      <c r="D208" s="24"/>
      <c r="E208" s="79"/>
      <c r="F208" s="42"/>
    </row>
    <row r="209" spans="1:6" ht="12" customHeight="1">
      <c r="A209" s="74"/>
      <c r="B209" s="74"/>
      <c r="C209" s="78"/>
      <c r="D209" s="24"/>
      <c r="E209" s="79"/>
      <c r="F209" s="42"/>
    </row>
    <row r="210" spans="1:6" ht="12" customHeight="1">
      <c r="A210" s="74"/>
      <c r="B210" s="74"/>
      <c r="C210" s="78"/>
      <c r="D210" s="24"/>
      <c r="E210" s="79"/>
      <c r="F210" s="42"/>
    </row>
    <row r="211" spans="1:6" ht="12" customHeight="1">
      <c r="A211" s="74"/>
      <c r="B211" s="74"/>
      <c r="C211" s="78"/>
      <c r="D211" s="24"/>
      <c r="E211" s="79"/>
      <c r="F211" s="42"/>
    </row>
    <row r="212" spans="1:6" ht="12" customHeight="1">
      <c r="A212" s="74"/>
      <c r="B212" s="74"/>
      <c r="C212" s="78"/>
      <c r="D212" s="24"/>
      <c r="E212" s="79"/>
      <c r="F212" s="42"/>
    </row>
    <row r="213" spans="1:6" ht="12" customHeight="1">
      <c r="A213" s="74"/>
      <c r="B213" s="74"/>
      <c r="C213" s="78"/>
      <c r="D213" s="24"/>
      <c r="E213" s="79"/>
      <c r="F213" s="42"/>
    </row>
    <row r="214" spans="1:6" ht="12" customHeight="1">
      <c r="A214" s="74"/>
      <c r="B214" s="74"/>
      <c r="C214" s="78"/>
      <c r="D214" s="24"/>
      <c r="E214" s="79"/>
      <c r="F214" s="42"/>
    </row>
    <row r="215" spans="1:6" ht="12" customHeight="1">
      <c r="A215" s="74"/>
      <c r="B215" s="74"/>
      <c r="C215" s="78"/>
      <c r="D215" s="24"/>
      <c r="E215" s="79"/>
      <c r="F215" s="42"/>
    </row>
    <row r="216" spans="1:6" ht="12" customHeight="1">
      <c r="A216" s="74"/>
      <c r="B216" s="74"/>
      <c r="C216" s="78"/>
      <c r="D216" s="24"/>
      <c r="E216" s="79"/>
      <c r="F216" s="42"/>
    </row>
    <row r="217" spans="1:6" ht="12" customHeight="1">
      <c r="A217" s="74"/>
      <c r="B217" s="74"/>
      <c r="C217" s="78"/>
      <c r="D217" s="24"/>
      <c r="E217" s="79"/>
      <c r="F217" s="42"/>
    </row>
    <row r="218" spans="1:6" ht="12" customHeight="1">
      <c r="A218" s="74"/>
      <c r="B218" s="74"/>
      <c r="C218" s="78"/>
      <c r="D218" s="24"/>
      <c r="E218" s="79"/>
      <c r="F218" s="42"/>
    </row>
    <row r="219" spans="1:6" ht="12" customHeight="1">
      <c r="A219" s="74"/>
      <c r="B219" s="74"/>
      <c r="C219" s="78"/>
      <c r="D219" s="24"/>
      <c r="E219" s="79"/>
      <c r="F219" s="42"/>
    </row>
    <row r="220" spans="1:6" ht="12" customHeight="1">
      <c r="A220" s="74"/>
      <c r="B220" s="74"/>
      <c r="C220" s="78"/>
      <c r="D220" s="24"/>
      <c r="E220" s="79"/>
      <c r="F220" s="42"/>
    </row>
    <row r="221" spans="1:6" ht="12" customHeight="1">
      <c r="A221" s="74"/>
      <c r="B221" s="74"/>
      <c r="C221" s="78"/>
      <c r="D221" s="24"/>
      <c r="E221" s="79"/>
      <c r="F221" s="42"/>
    </row>
    <row r="222" spans="1:6" ht="12" customHeight="1">
      <c r="A222" s="74"/>
      <c r="B222" s="74"/>
      <c r="C222" s="78"/>
      <c r="D222" s="24"/>
      <c r="E222" s="79"/>
      <c r="F222" s="42"/>
    </row>
    <row r="223" spans="1:6" ht="12" customHeight="1">
      <c r="A223" s="74"/>
      <c r="B223" s="74"/>
      <c r="C223" s="78"/>
      <c r="D223" s="24"/>
      <c r="E223" s="79"/>
      <c r="F223" s="42"/>
    </row>
    <row r="224" spans="1:6" ht="12" customHeight="1">
      <c r="A224" s="74"/>
      <c r="B224" s="74"/>
      <c r="C224" s="78"/>
      <c r="D224" s="24"/>
      <c r="E224" s="79"/>
      <c r="F224" s="42"/>
    </row>
    <row r="225" spans="1:6" ht="12" customHeight="1">
      <c r="A225" s="74"/>
      <c r="B225" s="74"/>
      <c r="C225" s="78"/>
      <c r="D225" s="24"/>
      <c r="E225" s="79"/>
      <c r="F225" s="42"/>
    </row>
    <row r="226" spans="1:6" ht="12" customHeight="1">
      <c r="A226" s="74"/>
      <c r="B226" s="74"/>
      <c r="C226" s="78"/>
      <c r="D226" s="24"/>
      <c r="E226" s="79"/>
      <c r="F226" s="42"/>
    </row>
    <row r="227" spans="1:6" ht="12" customHeight="1">
      <c r="A227" s="74"/>
      <c r="B227" s="74"/>
      <c r="C227" s="78"/>
      <c r="D227" s="24"/>
      <c r="E227" s="79"/>
      <c r="F227" s="42"/>
    </row>
    <row r="228" spans="1:6" ht="12" customHeight="1">
      <c r="A228" s="74"/>
      <c r="B228" s="74"/>
      <c r="C228" s="78"/>
      <c r="D228" s="24"/>
      <c r="E228" s="79"/>
      <c r="F228" s="42"/>
    </row>
    <row r="229" spans="1:6">
      <c r="A229" s="74"/>
      <c r="B229" s="74"/>
      <c r="C229" s="78"/>
      <c r="D229" s="24"/>
      <c r="E229" s="79"/>
      <c r="F229" s="42"/>
    </row>
    <row r="230" spans="1:6">
      <c r="A230" s="74"/>
      <c r="B230" s="74"/>
      <c r="C230" s="78"/>
      <c r="D230" s="24"/>
      <c r="E230" s="79"/>
      <c r="F230" s="42"/>
    </row>
    <row r="231" spans="1:6" ht="11.25" customHeight="1">
      <c r="A231" s="74"/>
      <c r="B231" s="74"/>
      <c r="C231" s="78"/>
      <c r="D231" s="24"/>
      <c r="E231" s="79"/>
      <c r="F231" s="42"/>
    </row>
    <row r="232" spans="1:6">
      <c r="A232" s="74"/>
      <c r="B232" s="74"/>
      <c r="C232" s="78"/>
      <c r="D232" s="24"/>
      <c r="E232" s="79"/>
      <c r="F232" s="42"/>
    </row>
    <row r="233" spans="1:6">
      <c r="A233" s="74"/>
      <c r="B233" s="74"/>
      <c r="C233" s="78"/>
      <c r="D233" s="24"/>
      <c r="E233" s="79"/>
      <c r="F233" s="42"/>
    </row>
    <row r="234" spans="1:6">
      <c r="A234" s="74"/>
      <c r="B234" s="74"/>
      <c r="C234" s="78"/>
      <c r="D234" s="24"/>
      <c r="E234" s="79"/>
      <c r="F234" s="42"/>
    </row>
    <row r="235" spans="1:6" ht="13.5" customHeight="1">
      <c r="A235" s="74"/>
      <c r="B235" s="74"/>
      <c r="C235" s="78"/>
      <c r="D235" s="24"/>
      <c r="E235" s="79"/>
      <c r="F235" s="42"/>
    </row>
    <row r="236" spans="1:6" ht="13.5" customHeight="1">
      <c r="A236" s="74"/>
      <c r="B236" s="74"/>
      <c r="C236" s="78"/>
      <c r="D236" s="24"/>
      <c r="E236" s="79"/>
      <c r="F236" s="42"/>
    </row>
    <row r="237" spans="1:6" ht="13.5" customHeight="1">
      <c r="A237" s="74"/>
      <c r="B237" s="74"/>
      <c r="C237" s="78"/>
      <c r="D237" s="24"/>
      <c r="E237" s="79"/>
      <c r="F237" s="42"/>
    </row>
    <row r="238" spans="1:6" ht="13.5" customHeight="1">
      <c r="A238" s="74"/>
      <c r="B238" s="74"/>
      <c r="C238" s="78"/>
      <c r="D238" s="24"/>
      <c r="E238" s="79"/>
      <c r="F238" s="42"/>
    </row>
    <row r="239" spans="1:6" ht="13.5" customHeight="1">
      <c r="A239" s="74"/>
      <c r="B239" s="74"/>
      <c r="C239" s="78"/>
      <c r="D239" s="24"/>
      <c r="E239" s="79"/>
      <c r="F239" s="42"/>
    </row>
    <row r="240" spans="1:6" ht="13.5" customHeight="1">
      <c r="A240" s="74"/>
      <c r="B240" s="74"/>
      <c r="C240" s="78"/>
      <c r="D240" s="24"/>
      <c r="E240" s="79"/>
      <c r="F240" s="42"/>
    </row>
    <row r="241" spans="1:6" ht="13.5" customHeight="1">
      <c r="A241" s="74"/>
      <c r="B241" s="74"/>
      <c r="C241" s="78"/>
      <c r="D241" s="24"/>
      <c r="E241" s="79"/>
      <c r="F241" s="42"/>
    </row>
    <row r="242" spans="1:6" ht="13.5" customHeight="1">
      <c r="A242" s="74"/>
      <c r="B242" s="74"/>
      <c r="C242" s="78"/>
      <c r="D242" s="24"/>
      <c r="E242" s="79"/>
      <c r="F242" s="42"/>
    </row>
    <row r="243" spans="1:6" ht="13.5" customHeight="1">
      <c r="A243" s="74"/>
      <c r="B243" s="74"/>
      <c r="C243" s="78"/>
      <c r="D243" s="24"/>
      <c r="E243" s="79"/>
      <c r="F243" s="42"/>
    </row>
    <row r="244" spans="1:6" ht="13.5" customHeight="1">
      <c r="A244" s="74"/>
      <c r="B244" s="74"/>
      <c r="C244" s="78"/>
      <c r="D244" s="24"/>
      <c r="E244" s="79"/>
      <c r="F244" s="42"/>
    </row>
    <row r="245" spans="1:6" ht="13.5" customHeight="1">
      <c r="A245" s="74"/>
      <c r="B245" s="74"/>
      <c r="C245" s="78"/>
      <c r="D245" s="24"/>
      <c r="E245" s="79"/>
      <c r="F245" s="42"/>
    </row>
    <row r="246" spans="1:6" ht="13.5" customHeight="1">
      <c r="A246" s="74"/>
      <c r="B246" s="74"/>
      <c r="C246" s="78"/>
      <c r="D246" s="24"/>
      <c r="E246" s="79"/>
      <c r="F246" s="42"/>
    </row>
    <row r="247" spans="1:6" ht="13.5" customHeight="1">
      <c r="A247" s="74"/>
      <c r="B247" s="74"/>
      <c r="C247" s="78"/>
      <c r="D247" s="24"/>
      <c r="E247" s="79"/>
      <c r="F247" s="42"/>
    </row>
    <row r="248" spans="1:6" ht="13.5" customHeight="1">
      <c r="A248" s="74"/>
      <c r="B248" s="74"/>
      <c r="C248" s="78"/>
      <c r="D248" s="24"/>
      <c r="E248" s="79"/>
      <c r="F248" s="42"/>
    </row>
    <row r="249" spans="1:6" ht="13.5" customHeight="1">
      <c r="A249" s="22"/>
      <c r="D249" s="4"/>
      <c r="E249" s="4"/>
    </row>
    <row r="250" spans="1:6" ht="13.5" customHeight="1">
      <c r="A250" s="22"/>
      <c r="D250" s="4"/>
      <c r="E250" s="4"/>
    </row>
    <row r="251" spans="1:6" ht="13.5" customHeight="1">
      <c r="A251" s="22"/>
      <c r="D251" s="4"/>
      <c r="E251" s="4"/>
    </row>
    <row r="252" spans="1:6" ht="13.5" customHeight="1">
      <c r="A252" s="1"/>
      <c r="B252" s="1"/>
      <c r="C252" s="1"/>
      <c r="D252" s="1"/>
    </row>
    <row r="253" spans="1:6" ht="13.5" customHeight="1">
      <c r="D253" s="81"/>
    </row>
    <row r="254" spans="1:6" ht="13.5" customHeight="1">
      <c r="A254" s="82"/>
      <c r="D254" s="81"/>
    </row>
    <row r="255" spans="1:6" ht="13.5" customHeight="1"/>
    <row r="256" spans="1:6" ht="13.5" customHeight="1"/>
    <row r="257" spans="7:15" ht="13.5" customHeight="1"/>
    <row r="258" spans="7:15" ht="13.5" customHeight="1"/>
    <row r="259" spans="7:15" ht="13.5" customHeight="1"/>
    <row r="260" spans="7:15" ht="13.5" customHeight="1"/>
    <row r="261" spans="7:15" ht="13.5" customHeight="1"/>
    <row r="262" spans="7:15" ht="13.5" customHeight="1"/>
    <row r="263" spans="7:15" ht="13.5" customHeight="1"/>
    <row r="264" spans="7:15" s="2" customFormat="1" ht="13.5" customHeight="1">
      <c r="G264" s="1"/>
      <c r="H264" s="1"/>
      <c r="I264" s="1"/>
      <c r="J264" s="1"/>
      <c r="K264" s="1"/>
      <c r="L264" s="1"/>
      <c r="M264" s="1"/>
      <c r="N264" s="1"/>
      <c r="O264" s="1"/>
    </row>
    <row r="265" spans="7:15" s="2" customFormat="1" ht="13.5" customHeight="1">
      <c r="G265" s="1"/>
      <c r="H265" s="1"/>
      <c r="I265" s="1"/>
      <c r="J265" s="1"/>
      <c r="K265" s="1"/>
      <c r="L265" s="1"/>
      <c r="M265" s="1"/>
      <c r="N265" s="1"/>
      <c r="O265" s="1"/>
    </row>
    <row r="266" spans="7:15" s="2" customFormat="1" ht="13.5" customHeight="1">
      <c r="G266" s="1"/>
      <c r="H266" s="1"/>
      <c r="I266" s="1"/>
      <c r="J266" s="1"/>
      <c r="K266" s="1"/>
      <c r="L266" s="1"/>
      <c r="M266" s="1"/>
      <c r="N266" s="1"/>
      <c r="O266" s="1"/>
    </row>
    <row r="267" spans="7:15" s="2" customFormat="1" ht="13.5" customHeight="1">
      <c r="G267" s="1"/>
      <c r="H267" s="1"/>
      <c r="I267" s="1"/>
      <c r="J267" s="1"/>
      <c r="K267" s="1"/>
      <c r="L267" s="1"/>
      <c r="M267" s="1"/>
      <c r="N267" s="1"/>
      <c r="O267" s="1"/>
    </row>
    <row r="268" spans="7:15" s="2" customFormat="1" ht="13.5" customHeight="1">
      <c r="G268" s="1"/>
      <c r="H268" s="1"/>
      <c r="I268" s="1"/>
      <c r="J268" s="1"/>
      <c r="K268" s="1"/>
      <c r="L268" s="1"/>
      <c r="M268" s="1"/>
      <c r="N268" s="1"/>
      <c r="O268" s="1"/>
    </row>
    <row r="269" spans="7:15" s="2" customFormat="1" ht="13.5" customHeight="1">
      <c r="G269" s="1"/>
      <c r="H269" s="1"/>
      <c r="I269" s="1"/>
      <c r="J269" s="1"/>
      <c r="K269" s="1"/>
      <c r="L269" s="1"/>
      <c r="M269" s="1"/>
      <c r="N269" s="1"/>
      <c r="O269" s="1"/>
    </row>
    <row r="270" spans="7:15" s="2" customFormat="1" ht="13.5" customHeight="1">
      <c r="G270" s="1"/>
      <c r="H270" s="1"/>
      <c r="I270" s="1"/>
      <c r="J270" s="1"/>
      <c r="K270" s="1"/>
      <c r="L270" s="1"/>
      <c r="M270" s="1"/>
      <c r="N270" s="1"/>
      <c r="O270" s="1"/>
    </row>
    <row r="271" spans="7:15" s="2" customFormat="1" ht="13.5" customHeight="1">
      <c r="G271" s="1"/>
      <c r="H271" s="1"/>
      <c r="I271" s="1"/>
      <c r="J271" s="1"/>
      <c r="K271" s="1"/>
      <c r="L271" s="1"/>
      <c r="M271" s="1"/>
      <c r="N271" s="1"/>
      <c r="O271" s="1"/>
    </row>
    <row r="272" spans="7:15" s="2" customFormat="1" ht="13.5" customHeight="1">
      <c r="G272" s="1"/>
      <c r="H272" s="1"/>
      <c r="I272" s="1"/>
      <c r="J272" s="1"/>
      <c r="K272" s="1"/>
      <c r="L272" s="1"/>
      <c r="M272" s="1"/>
      <c r="N272" s="1"/>
      <c r="O272" s="1"/>
    </row>
    <row r="273" spans="7:15" s="2" customFormat="1" ht="13.5" customHeight="1">
      <c r="G273" s="1"/>
      <c r="H273" s="1"/>
      <c r="I273" s="1"/>
      <c r="J273" s="1"/>
      <c r="K273" s="1"/>
      <c r="L273" s="1"/>
      <c r="M273" s="1"/>
      <c r="N273" s="1"/>
      <c r="O273" s="1"/>
    </row>
    <row r="274" spans="7:15" s="2" customFormat="1" ht="13.5" customHeight="1">
      <c r="G274" s="1"/>
      <c r="H274" s="1"/>
      <c r="I274" s="1"/>
      <c r="J274" s="1"/>
      <c r="K274" s="1"/>
      <c r="L274" s="1"/>
      <c r="M274" s="1"/>
      <c r="N274" s="1"/>
      <c r="O274" s="1"/>
    </row>
    <row r="275" spans="7:15" s="2" customFormat="1" ht="13.5" customHeight="1">
      <c r="G275" s="1"/>
      <c r="H275" s="1"/>
      <c r="I275" s="1"/>
      <c r="J275" s="1"/>
      <c r="K275" s="1"/>
      <c r="L275" s="1"/>
      <c r="M275" s="1"/>
      <c r="N275" s="1"/>
      <c r="O275" s="1"/>
    </row>
    <row r="276" spans="7:15" s="2" customFormat="1" ht="13.5" customHeight="1">
      <c r="G276" s="1"/>
      <c r="H276" s="1"/>
      <c r="I276" s="1"/>
      <c r="J276" s="1"/>
      <c r="K276" s="1"/>
      <c r="L276" s="1"/>
      <c r="M276" s="1"/>
      <c r="N276" s="1"/>
      <c r="O276" s="1"/>
    </row>
    <row r="277" spans="7:15" s="2" customFormat="1" ht="13.5" customHeight="1">
      <c r="G277" s="1"/>
      <c r="H277" s="1"/>
      <c r="I277" s="1"/>
      <c r="J277" s="1"/>
      <c r="K277" s="1"/>
      <c r="L277" s="1"/>
      <c r="M277" s="1"/>
      <c r="N277" s="1"/>
      <c r="O277" s="1"/>
    </row>
    <row r="278" spans="7:15" s="2" customFormat="1" ht="13.5" customHeight="1">
      <c r="G278" s="1"/>
      <c r="H278" s="1"/>
      <c r="I278" s="1"/>
      <c r="J278" s="1"/>
      <c r="K278" s="1"/>
      <c r="L278" s="1"/>
      <c r="M278" s="1"/>
      <c r="N278" s="1"/>
      <c r="O278" s="1"/>
    </row>
    <row r="279" spans="7:15" s="2" customFormat="1" ht="13.5" customHeight="1">
      <c r="G279" s="1"/>
      <c r="H279" s="1"/>
      <c r="I279" s="1"/>
      <c r="J279" s="1"/>
      <c r="K279" s="1"/>
      <c r="L279" s="1"/>
      <c r="M279" s="1"/>
      <c r="N279" s="1"/>
      <c r="O279" s="1"/>
    </row>
    <row r="280" spans="7:15" ht="13.5" customHeight="1"/>
    <row r="281" spans="7:15" ht="13.5" customHeight="1"/>
    <row r="282" spans="7:15" ht="13.5" customHeight="1"/>
    <row r="283" spans="7:15" ht="13.5" customHeight="1"/>
    <row r="284" spans="7:15" ht="13.5" customHeight="1"/>
    <row r="285" spans="7:15" ht="13.5" customHeight="1"/>
    <row r="286" spans="7:15" ht="13.5" customHeight="1"/>
    <row r="287" spans="7:15" ht="13.5" customHeight="1"/>
    <row r="288" spans="7:15" ht="13.5" customHeight="1"/>
    <row r="289" spans="7:15" ht="13.5" customHeight="1"/>
    <row r="290" spans="7:15" ht="13.5" customHeight="1"/>
    <row r="293" spans="7:15" ht="12.75" customHeight="1"/>
    <row r="296" spans="7:15" s="2" customFormat="1">
      <c r="G296" s="1"/>
      <c r="H296" s="1"/>
      <c r="I296" s="1"/>
      <c r="J296" s="1"/>
      <c r="K296" s="1"/>
      <c r="L296" s="1"/>
      <c r="M296" s="1"/>
      <c r="N296" s="1"/>
      <c r="O296" s="1"/>
    </row>
    <row r="297" spans="7:15" s="2" customFormat="1">
      <c r="G297" s="1"/>
      <c r="H297" s="1"/>
      <c r="I297" s="1"/>
      <c r="J297" s="1"/>
      <c r="K297" s="1"/>
      <c r="L297" s="1"/>
      <c r="M297" s="1"/>
      <c r="N297" s="1"/>
      <c r="O297" s="1"/>
    </row>
    <row r="298" spans="7:15" s="2" customFormat="1">
      <c r="G298" s="1"/>
      <c r="H298" s="1"/>
      <c r="I298" s="1"/>
      <c r="J298" s="1"/>
      <c r="K298" s="1"/>
      <c r="L298" s="1"/>
      <c r="M298" s="1"/>
      <c r="N298" s="1"/>
      <c r="O298" s="1"/>
    </row>
    <row r="299" spans="7:15" s="2" customFormat="1">
      <c r="G299" s="1"/>
      <c r="H299" s="1"/>
      <c r="I299" s="1"/>
      <c r="J299" s="1"/>
      <c r="K299" s="1"/>
      <c r="L299" s="1"/>
      <c r="M299" s="1"/>
      <c r="N299" s="1"/>
      <c r="O299" s="1"/>
    </row>
    <row r="300" spans="7:15" s="2" customFormat="1">
      <c r="G300" s="1"/>
      <c r="H300" s="1"/>
      <c r="I300" s="1"/>
      <c r="J300" s="1"/>
      <c r="K300" s="1"/>
      <c r="L300" s="1"/>
      <c r="M300" s="1"/>
      <c r="N300" s="1"/>
      <c r="O300" s="1"/>
    </row>
    <row r="301" spans="7:15" s="2" customFormat="1">
      <c r="G301" s="1"/>
      <c r="H301" s="1"/>
      <c r="I301" s="1"/>
      <c r="J301" s="1"/>
      <c r="K301" s="1"/>
      <c r="L301" s="1"/>
      <c r="M301" s="1"/>
      <c r="N301" s="1"/>
      <c r="O301" s="1"/>
    </row>
    <row r="302" spans="7:15" s="2" customFormat="1">
      <c r="G302" s="1"/>
      <c r="H302" s="1"/>
      <c r="I302" s="1"/>
      <c r="J302" s="1"/>
      <c r="K302" s="1"/>
      <c r="L302" s="1"/>
      <c r="M302" s="1"/>
      <c r="N302" s="1"/>
      <c r="O302" s="1"/>
    </row>
    <row r="303" spans="7:15" s="2" customFormat="1">
      <c r="G303" s="1"/>
      <c r="H303" s="1"/>
      <c r="I303" s="1"/>
      <c r="J303" s="1"/>
      <c r="K303" s="1"/>
      <c r="L303" s="1"/>
      <c r="M303" s="1"/>
      <c r="N303" s="1"/>
      <c r="O303" s="1"/>
    </row>
    <row r="304" spans="7:15" s="2" customFormat="1">
      <c r="G304" s="1"/>
      <c r="H304" s="1"/>
      <c r="I304" s="1"/>
      <c r="J304" s="1"/>
      <c r="K304" s="1"/>
      <c r="L304" s="1"/>
      <c r="M304" s="1"/>
      <c r="N304" s="1"/>
      <c r="O304" s="1"/>
    </row>
    <row r="305" spans="7:15" s="2" customFormat="1">
      <c r="G305" s="1"/>
      <c r="H305" s="1"/>
      <c r="I305" s="1"/>
      <c r="J305" s="1"/>
      <c r="K305" s="1"/>
      <c r="L305" s="1"/>
      <c r="M305" s="1"/>
      <c r="N305" s="1"/>
      <c r="O305" s="1"/>
    </row>
    <row r="306" spans="7:15" s="2" customFormat="1">
      <c r="G306" s="1"/>
      <c r="H306" s="1"/>
      <c r="I306" s="1"/>
      <c r="J306" s="1"/>
      <c r="K306" s="1"/>
      <c r="L306" s="1"/>
      <c r="M306" s="1"/>
      <c r="N306" s="1"/>
      <c r="O306" s="1"/>
    </row>
    <row r="307" spans="7:15" s="2" customFormat="1">
      <c r="G307" s="1"/>
      <c r="H307" s="1"/>
      <c r="I307" s="1"/>
      <c r="J307" s="1"/>
      <c r="K307" s="1"/>
      <c r="L307" s="1"/>
      <c r="M307" s="1"/>
      <c r="N307" s="1"/>
      <c r="O307" s="1"/>
    </row>
    <row r="308" spans="7:15" s="2" customFormat="1">
      <c r="G308" s="1"/>
      <c r="H308" s="1"/>
      <c r="I308" s="1"/>
      <c r="J308" s="1"/>
      <c r="K308" s="1"/>
      <c r="L308" s="1"/>
      <c r="M308" s="1"/>
      <c r="N308" s="1"/>
      <c r="O308" s="1"/>
    </row>
    <row r="309" spans="7:15" s="2" customFormat="1">
      <c r="G309" s="1"/>
      <c r="H309" s="1"/>
      <c r="I309" s="1"/>
      <c r="J309" s="1"/>
      <c r="K309" s="1"/>
      <c r="L309" s="1"/>
      <c r="M309" s="1"/>
      <c r="N309" s="1"/>
      <c r="O309" s="1"/>
    </row>
    <row r="310" spans="7:15" s="2" customFormat="1">
      <c r="G310" s="1"/>
      <c r="H310" s="1"/>
      <c r="I310" s="1"/>
      <c r="J310" s="1"/>
      <c r="K310" s="1"/>
      <c r="L310" s="1"/>
      <c r="M310" s="1"/>
      <c r="N310" s="1"/>
      <c r="O310" s="1"/>
    </row>
    <row r="311" spans="7:15" s="2" customFormat="1">
      <c r="G311" s="1"/>
      <c r="H311" s="1"/>
      <c r="I311" s="1"/>
      <c r="J311" s="1"/>
      <c r="K311" s="1"/>
      <c r="L311" s="1"/>
      <c r="M311" s="1"/>
      <c r="N311" s="1"/>
      <c r="O311" s="1"/>
    </row>
    <row r="312" spans="7:15" s="2" customFormat="1">
      <c r="G312" s="1"/>
      <c r="H312" s="1"/>
      <c r="I312" s="1"/>
      <c r="J312" s="1"/>
      <c r="K312" s="1"/>
      <c r="L312" s="1"/>
      <c r="M312" s="1"/>
      <c r="N312" s="1"/>
      <c r="O312" s="1"/>
    </row>
    <row r="313" spans="7:15" s="2" customFormat="1">
      <c r="G313" s="1"/>
      <c r="H313" s="1"/>
      <c r="I313" s="1"/>
      <c r="J313" s="1"/>
      <c r="K313" s="1"/>
      <c r="L313" s="1"/>
      <c r="M313" s="1"/>
      <c r="N313" s="1"/>
      <c r="O313" s="1"/>
    </row>
    <row r="314" spans="7:15" s="2" customFormat="1">
      <c r="G314" s="1"/>
      <c r="H314" s="1"/>
      <c r="I314" s="1"/>
      <c r="J314" s="1"/>
      <c r="K314" s="1"/>
      <c r="L314" s="1"/>
      <c r="M314" s="1"/>
      <c r="N314" s="1"/>
      <c r="O314" s="1"/>
    </row>
    <row r="315" spans="7:15" s="2" customFormat="1">
      <c r="G315" s="1"/>
      <c r="H315" s="1"/>
      <c r="I315" s="1"/>
      <c r="J315" s="1"/>
      <c r="K315" s="1"/>
      <c r="L315" s="1"/>
      <c r="M315" s="1"/>
      <c r="N315" s="1"/>
      <c r="O315" s="1"/>
    </row>
    <row r="316" spans="7:15" s="2" customFormat="1">
      <c r="G316" s="1"/>
      <c r="H316" s="1"/>
      <c r="I316" s="1"/>
      <c r="J316" s="1"/>
      <c r="K316" s="1"/>
      <c r="L316" s="1"/>
      <c r="M316" s="1"/>
      <c r="N316" s="1"/>
      <c r="O316" s="1"/>
    </row>
    <row r="317" spans="7:15" s="2" customFormat="1">
      <c r="G317" s="1"/>
      <c r="H317" s="1"/>
      <c r="I317" s="1"/>
      <c r="J317" s="1"/>
      <c r="K317" s="1"/>
      <c r="L317" s="1"/>
      <c r="M317" s="1"/>
      <c r="N317" s="1"/>
      <c r="O317" s="1"/>
    </row>
    <row r="318" spans="7:15" s="2" customFormat="1">
      <c r="G318" s="1"/>
      <c r="H318" s="1"/>
      <c r="I318" s="1"/>
      <c r="J318" s="1"/>
      <c r="K318" s="1"/>
      <c r="L318" s="1"/>
      <c r="M318" s="1"/>
      <c r="N318" s="1"/>
      <c r="O318" s="1"/>
    </row>
    <row r="319" spans="7:15" s="2" customFormat="1">
      <c r="G319" s="1"/>
      <c r="H319" s="1"/>
      <c r="I319" s="1"/>
      <c r="J319" s="1"/>
      <c r="K319" s="1"/>
      <c r="L319" s="1"/>
      <c r="M319" s="1"/>
      <c r="N319" s="1"/>
      <c r="O319" s="1"/>
    </row>
    <row r="320" spans="7:15" s="2" customFormat="1">
      <c r="G320" s="1"/>
      <c r="H320" s="1"/>
      <c r="I320" s="1"/>
      <c r="J320" s="1"/>
      <c r="K320" s="1"/>
      <c r="L320" s="1"/>
      <c r="M320" s="1"/>
      <c r="N320" s="1"/>
      <c r="O320" s="1"/>
    </row>
    <row r="321" spans="7:15" s="2" customFormat="1">
      <c r="G321" s="1"/>
      <c r="H321" s="1"/>
      <c r="I321" s="1"/>
      <c r="J321" s="1"/>
      <c r="K321" s="1"/>
      <c r="L321" s="1"/>
      <c r="M321" s="1"/>
      <c r="N321" s="1"/>
      <c r="O321" s="1"/>
    </row>
    <row r="322" spans="7:15" s="2" customFormat="1">
      <c r="G322" s="1"/>
      <c r="H322" s="1"/>
      <c r="I322" s="1"/>
      <c r="J322" s="1"/>
      <c r="K322" s="1"/>
      <c r="L322" s="1"/>
      <c r="M322" s="1"/>
      <c r="N322" s="1"/>
      <c r="O322" s="1"/>
    </row>
    <row r="323" spans="7:15" s="2" customFormat="1">
      <c r="G323" s="1"/>
      <c r="H323" s="1"/>
      <c r="I323" s="1"/>
      <c r="J323" s="1"/>
      <c r="K323" s="1"/>
      <c r="L323" s="1"/>
      <c r="M323" s="1"/>
      <c r="N323" s="1"/>
      <c r="O323" s="1"/>
    </row>
    <row r="324" spans="7:15" s="2" customFormat="1">
      <c r="G324" s="1"/>
      <c r="H324" s="1"/>
      <c r="I324" s="1"/>
      <c r="J324" s="1"/>
      <c r="K324" s="1"/>
      <c r="L324" s="1"/>
      <c r="M324" s="1"/>
      <c r="N324" s="1"/>
      <c r="O324" s="1"/>
    </row>
    <row r="325" spans="7:15" s="2" customFormat="1">
      <c r="G325" s="1"/>
      <c r="H325" s="1"/>
      <c r="I325" s="1"/>
      <c r="J325" s="1"/>
      <c r="K325" s="1"/>
      <c r="L325" s="1"/>
      <c r="M325" s="1"/>
      <c r="N325" s="1"/>
      <c r="O325" s="1"/>
    </row>
    <row r="326" spans="7:15" s="2" customFormat="1">
      <c r="G326" s="1"/>
      <c r="H326" s="1"/>
      <c r="I326" s="1"/>
      <c r="J326" s="1"/>
      <c r="K326" s="1"/>
      <c r="L326" s="1"/>
      <c r="M326" s="1"/>
      <c r="N326" s="1"/>
      <c r="O326" s="1"/>
    </row>
    <row r="327" spans="7:15" s="2" customFormat="1">
      <c r="G327" s="1"/>
      <c r="H327" s="1"/>
      <c r="I327" s="1"/>
      <c r="J327" s="1"/>
      <c r="K327" s="1"/>
      <c r="L327" s="1"/>
      <c r="M327" s="1"/>
      <c r="N327" s="1"/>
      <c r="O327" s="1"/>
    </row>
    <row r="339" ht="13.5" customHeight="1"/>
    <row r="376" spans="7:15" s="2" customFormat="1">
      <c r="G376" s="1"/>
      <c r="H376" s="1"/>
      <c r="I376" s="1"/>
      <c r="J376" s="1"/>
      <c r="K376" s="1"/>
      <c r="L376" s="1"/>
      <c r="M376" s="1"/>
      <c r="N376" s="1"/>
      <c r="O376" s="1"/>
    </row>
    <row r="377" spans="7:15" s="2" customFormat="1">
      <c r="G377" s="1"/>
      <c r="H377" s="1"/>
      <c r="I377" s="1"/>
      <c r="J377" s="1"/>
      <c r="K377" s="1"/>
      <c r="L377" s="1"/>
      <c r="M377" s="1"/>
      <c r="N377" s="1"/>
      <c r="O377" s="1"/>
    </row>
    <row r="378" spans="7:15" s="2" customFormat="1">
      <c r="G378" s="1"/>
      <c r="H378" s="1"/>
      <c r="I378" s="1"/>
      <c r="J378" s="1"/>
      <c r="K378" s="1"/>
      <c r="L378" s="1"/>
      <c r="M378" s="1"/>
      <c r="N378" s="1"/>
      <c r="O378" s="1"/>
    </row>
    <row r="379" spans="7:15" s="2" customFormat="1">
      <c r="G379" s="1"/>
      <c r="H379" s="1"/>
      <c r="I379" s="1"/>
      <c r="J379" s="1"/>
      <c r="K379" s="1"/>
      <c r="L379" s="1"/>
      <c r="M379" s="1"/>
      <c r="N379" s="1"/>
      <c r="O379" s="1"/>
    </row>
    <row r="380" spans="7:15" s="2" customFormat="1">
      <c r="G380" s="1"/>
      <c r="H380" s="1"/>
      <c r="I380" s="1"/>
      <c r="J380" s="1"/>
      <c r="K380" s="1"/>
      <c r="L380" s="1"/>
      <c r="M380" s="1"/>
      <c r="N380" s="1"/>
      <c r="O380" s="1"/>
    </row>
    <row r="381" spans="7:15" s="2" customFormat="1">
      <c r="G381" s="1"/>
      <c r="H381" s="1"/>
      <c r="I381" s="1"/>
      <c r="J381" s="1"/>
      <c r="K381" s="1"/>
      <c r="L381" s="1"/>
      <c r="M381" s="1"/>
      <c r="N381" s="1"/>
      <c r="O381" s="1"/>
    </row>
    <row r="382" spans="7:15" s="2" customFormat="1">
      <c r="G382" s="1"/>
      <c r="H382" s="1"/>
      <c r="I382" s="1"/>
      <c r="J382" s="1"/>
      <c r="K382" s="1"/>
      <c r="L382" s="1"/>
      <c r="M382" s="1"/>
      <c r="N382" s="1"/>
      <c r="O382" s="1"/>
    </row>
    <row r="383" spans="7:15" s="2" customFormat="1">
      <c r="G383" s="1"/>
      <c r="H383" s="1"/>
      <c r="I383" s="1"/>
      <c r="J383" s="1"/>
      <c r="K383" s="1"/>
      <c r="L383" s="1"/>
      <c r="M383" s="1"/>
      <c r="N383" s="1"/>
      <c r="O383" s="1"/>
    </row>
    <row r="384" spans="7:15" s="2" customFormat="1">
      <c r="G384" s="1"/>
      <c r="H384" s="1"/>
      <c r="I384" s="1"/>
      <c r="J384" s="1"/>
      <c r="K384" s="1"/>
      <c r="L384" s="1"/>
      <c r="M384" s="1"/>
      <c r="N384" s="1"/>
      <c r="O384" s="1"/>
    </row>
    <row r="385" spans="7:15" s="2" customFormat="1">
      <c r="G385" s="1"/>
      <c r="H385" s="1"/>
      <c r="I385" s="1"/>
      <c r="J385" s="1"/>
      <c r="K385" s="1"/>
      <c r="L385" s="1"/>
      <c r="M385" s="1"/>
      <c r="N385" s="1"/>
      <c r="O385" s="1"/>
    </row>
    <row r="386" spans="7:15" s="2" customFormat="1">
      <c r="G386" s="1"/>
      <c r="H386" s="1"/>
      <c r="I386" s="1"/>
      <c r="J386" s="1"/>
      <c r="K386" s="1"/>
      <c r="L386" s="1"/>
      <c r="M386" s="1"/>
      <c r="N386" s="1"/>
      <c r="O386" s="1"/>
    </row>
    <row r="387" spans="7:15" s="2" customFormat="1">
      <c r="G387" s="1"/>
      <c r="H387" s="1"/>
      <c r="I387" s="1"/>
      <c r="J387" s="1"/>
      <c r="K387" s="1"/>
      <c r="L387" s="1"/>
      <c r="M387" s="1"/>
      <c r="N387" s="1"/>
      <c r="O387" s="1"/>
    </row>
    <row r="388" spans="7:15" s="2" customFormat="1">
      <c r="G388" s="1"/>
      <c r="H388" s="1"/>
      <c r="I388" s="1"/>
      <c r="J388" s="1"/>
      <c r="K388" s="1"/>
      <c r="L388" s="1"/>
      <c r="M388" s="1"/>
      <c r="N388" s="1"/>
      <c r="O388" s="1"/>
    </row>
    <row r="389" spans="7:15" s="2" customFormat="1">
      <c r="G389" s="1"/>
      <c r="H389" s="1"/>
      <c r="I389" s="1"/>
      <c r="J389" s="1"/>
      <c r="K389" s="1"/>
      <c r="L389" s="1"/>
      <c r="M389" s="1"/>
      <c r="N389" s="1"/>
      <c r="O389" s="1"/>
    </row>
    <row r="390" spans="7:15" s="2" customFormat="1">
      <c r="G390" s="1"/>
      <c r="H390" s="1"/>
      <c r="I390" s="1"/>
      <c r="J390" s="1"/>
      <c r="K390" s="1"/>
      <c r="L390" s="1"/>
      <c r="M390" s="1"/>
      <c r="N390" s="1"/>
      <c r="O390" s="1"/>
    </row>
    <row r="391" spans="7:15" s="2" customFormat="1">
      <c r="G391" s="1"/>
      <c r="H391" s="1"/>
      <c r="I391" s="1"/>
      <c r="J391" s="1"/>
      <c r="K391" s="1"/>
      <c r="L391" s="1"/>
      <c r="M391" s="1"/>
      <c r="N391" s="1"/>
      <c r="O391" s="1"/>
    </row>
    <row r="392" spans="7:15" s="2" customFormat="1">
      <c r="G392" s="1"/>
      <c r="H392" s="1"/>
      <c r="I392" s="1"/>
      <c r="J392" s="1"/>
      <c r="K392" s="1"/>
      <c r="L392" s="1"/>
      <c r="M392" s="1"/>
      <c r="N392" s="1"/>
      <c r="O392" s="1"/>
    </row>
    <row r="393" spans="7:15" s="2" customFormat="1">
      <c r="G393" s="1"/>
      <c r="H393" s="1"/>
      <c r="I393" s="1"/>
      <c r="J393" s="1"/>
      <c r="K393" s="1"/>
      <c r="L393" s="1"/>
      <c r="M393" s="1"/>
      <c r="N393" s="1"/>
      <c r="O393" s="1"/>
    </row>
    <row r="394" spans="7:15" s="2" customFormat="1">
      <c r="G394" s="1"/>
      <c r="H394" s="1"/>
      <c r="I394" s="1"/>
      <c r="J394" s="1"/>
      <c r="K394" s="1"/>
      <c r="L394" s="1"/>
      <c r="M394" s="1"/>
      <c r="N394" s="1"/>
      <c r="O394" s="1"/>
    </row>
    <row r="395" spans="7:15" s="2" customFormat="1">
      <c r="G395" s="1"/>
      <c r="H395" s="1"/>
      <c r="I395" s="1"/>
      <c r="J395" s="1"/>
      <c r="K395" s="1"/>
      <c r="L395" s="1"/>
      <c r="M395" s="1"/>
      <c r="N395" s="1"/>
      <c r="O395" s="1"/>
    </row>
    <row r="396" spans="7:15" s="2" customFormat="1">
      <c r="G396" s="1"/>
      <c r="H396" s="1"/>
      <c r="I396" s="1"/>
      <c r="J396" s="1"/>
      <c r="K396" s="1"/>
      <c r="L396" s="1"/>
      <c r="M396" s="1"/>
      <c r="N396" s="1"/>
      <c r="O396" s="1"/>
    </row>
    <row r="397" spans="7:15" s="2" customFormat="1">
      <c r="G397" s="1"/>
      <c r="H397" s="1"/>
      <c r="I397" s="1"/>
      <c r="J397" s="1"/>
      <c r="K397" s="1"/>
      <c r="L397" s="1"/>
      <c r="M397" s="1"/>
      <c r="N397" s="1"/>
      <c r="O397" s="1"/>
    </row>
    <row r="398" spans="7:15" s="2" customFormat="1">
      <c r="G398" s="1"/>
      <c r="H398" s="1"/>
      <c r="I398" s="1"/>
      <c r="J398" s="1"/>
      <c r="K398" s="1"/>
      <c r="L398" s="1"/>
      <c r="M398" s="1"/>
      <c r="N398" s="1"/>
      <c r="O398" s="1"/>
    </row>
    <row r="399" spans="7:15" s="2" customFormat="1">
      <c r="G399" s="1"/>
      <c r="H399" s="1"/>
      <c r="I399" s="1"/>
      <c r="J399" s="1"/>
      <c r="K399" s="1"/>
      <c r="L399" s="1"/>
      <c r="M399" s="1"/>
      <c r="N399" s="1"/>
      <c r="O399" s="1"/>
    </row>
    <row r="400" spans="7:15" s="2" customFormat="1">
      <c r="G400" s="1"/>
      <c r="H400" s="1"/>
      <c r="I400" s="1"/>
      <c r="J400" s="1"/>
      <c r="K400" s="1"/>
      <c r="L400" s="1"/>
      <c r="M400" s="1"/>
      <c r="N400" s="1"/>
      <c r="O400" s="1"/>
    </row>
    <row r="401" spans="7:15" s="2" customFormat="1">
      <c r="G401" s="1"/>
      <c r="H401" s="1"/>
      <c r="I401" s="1"/>
      <c r="J401" s="1"/>
      <c r="K401" s="1"/>
      <c r="L401" s="1"/>
      <c r="M401" s="1"/>
      <c r="N401" s="1"/>
      <c r="O401" s="1"/>
    </row>
    <row r="402" spans="7:15" s="2" customFormat="1">
      <c r="G402" s="1"/>
      <c r="H402" s="1"/>
      <c r="I402" s="1"/>
      <c r="J402" s="1"/>
      <c r="K402" s="1"/>
      <c r="L402" s="1"/>
      <c r="M402" s="1"/>
      <c r="N402" s="1"/>
      <c r="O402" s="1"/>
    </row>
    <row r="403" spans="7:15" s="2" customFormat="1">
      <c r="G403" s="1"/>
      <c r="H403" s="1"/>
      <c r="I403" s="1"/>
      <c r="J403" s="1"/>
      <c r="K403" s="1"/>
      <c r="L403" s="1"/>
      <c r="M403" s="1"/>
      <c r="N403" s="1"/>
      <c r="O403" s="1"/>
    </row>
    <row r="404" spans="7:15" s="2" customFormat="1">
      <c r="G404" s="1"/>
      <c r="H404" s="1"/>
      <c r="I404" s="1"/>
      <c r="J404" s="1"/>
      <c r="K404" s="1"/>
      <c r="L404" s="1"/>
      <c r="M404" s="1"/>
      <c r="N404" s="1"/>
      <c r="O404" s="1"/>
    </row>
    <row r="405" spans="7:15" s="2" customFormat="1">
      <c r="G405" s="1"/>
      <c r="H405" s="1"/>
      <c r="I405" s="1"/>
      <c r="J405" s="1"/>
      <c r="K405" s="1"/>
      <c r="L405" s="1"/>
      <c r="M405" s="1"/>
      <c r="N405" s="1"/>
      <c r="O405" s="1"/>
    </row>
    <row r="406" spans="7:15" s="2" customFormat="1">
      <c r="G406" s="1"/>
      <c r="H406" s="1"/>
      <c r="I406" s="1"/>
      <c r="J406" s="1"/>
      <c r="K406" s="1"/>
      <c r="L406" s="1"/>
      <c r="M406" s="1"/>
      <c r="N406" s="1"/>
      <c r="O406" s="1"/>
    </row>
    <row r="407" spans="7:15" s="2" customFormat="1">
      <c r="G407" s="1"/>
      <c r="H407" s="1"/>
      <c r="I407" s="1"/>
      <c r="J407" s="1"/>
      <c r="K407" s="1"/>
      <c r="L407" s="1"/>
      <c r="M407" s="1"/>
      <c r="N407" s="1"/>
      <c r="O407" s="1"/>
    </row>
    <row r="424" spans="7:15" s="2" customFormat="1">
      <c r="G424" s="1"/>
      <c r="H424" s="1"/>
      <c r="I424" s="1"/>
      <c r="J424" s="1"/>
      <c r="K424" s="1"/>
      <c r="L424" s="1"/>
      <c r="M424" s="1"/>
      <c r="N424" s="1"/>
      <c r="O424" s="1"/>
    </row>
    <row r="425" spans="7:15" s="2" customFormat="1">
      <c r="G425" s="1"/>
      <c r="H425" s="1"/>
      <c r="I425" s="1"/>
      <c r="J425" s="1"/>
      <c r="K425" s="1"/>
      <c r="L425" s="1"/>
      <c r="M425" s="1"/>
      <c r="N425" s="1"/>
      <c r="O425" s="1"/>
    </row>
    <row r="426" spans="7:15" s="2" customFormat="1">
      <c r="G426" s="1"/>
      <c r="H426" s="1"/>
      <c r="I426" s="1"/>
      <c r="J426" s="1"/>
      <c r="K426" s="1"/>
      <c r="L426" s="1"/>
      <c r="M426" s="1"/>
      <c r="N426" s="1"/>
      <c r="O426" s="1"/>
    </row>
    <row r="427" spans="7:15" s="2" customFormat="1" ht="12.75" customHeight="1">
      <c r="G427" s="1"/>
      <c r="H427" s="1"/>
      <c r="I427" s="1"/>
      <c r="J427" s="1"/>
      <c r="K427" s="1"/>
      <c r="L427" s="1"/>
      <c r="M427" s="1"/>
      <c r="N427" s="1"/>
      <c r="O427" s="1"/>
    </row>
    <row r="428" spans="7:15" s="2" customFormat="1" ht="12.75" customHeight="1">
      <c r="G428" s="1"/>
      <c r="H428" s="1"/>
      <c r="I428" s="1"/>
      <c r="J428" s="1"/>
      <c r="K428" s="1"/>
      <c r="L428" s="1"/>
      <c r="M428" s="1"/>
      <c r="N428" s="1"/>
      <c r="O428" s="1"/>
    </row>
    <row r="429" spans="7:15" s="2" customFormat="1" ht="12.75" customHeight="1">
      <c r="G429" s="1"/>
      <c r="H429" s="1"/>
      <c r="I429" s="1"/>
      <c r="J429" s="1"/>
      <c r="K429" s="1"/>
      <c r="L429" s="1"/>
      <c r="M429" s="1"/>
      <c r="N429" s="1"/>
      <c r="O429" s="1"/>
    </row>
    <row r="430" spans="7:15" s="2" customFormat="1" ht="12.75" customHeight="1">
      <c r="G430" s="1"/>
      <c r="H430" s="1"/>
      <c r="I430" s="1"/>
      <c r="J430" s="1"/>
      <c r="K430" s="1"/>
      <c r="L430" s="1"/>
      <c r="M430" s="1"/>
      <c r="N430" s="1"/>
      <c r="O430" s="1"/>
    </row>
    <row r="431" spans="7:15" s="2" customFormat="1" ht="12.75" customHeight="1">
      <c r="G431" s="1"/>
      <c r="H431" s="1"/>
      <c r="I431" s="1"/>
      <c r="J431" s="1"/>
      <c r="K431" s="1"/>
      <c r="L431" s="1"/>
      <c r="M431" s="1"/>
      <c r="N431" s="1"/>
      <c r="O431" s="1"/>
    </row>
    <row r="432" spans="7:15" s="2" customFormat="1" ht="12.75" customHeight="1">
      <c r="G432" s="1"/>
      <c r="H432" s="1"/>
      <c r="I432" s="1"/>
      <c r="J432" s="1"/>
      <c r="K432" s="1"/>
      <c r="L432" s="1"/>
      <c r="M432" s="1"/>
      <c r="N432" s="1"/>
      <c r="O432" s="1"/>
    </row>
    <row r="433" spans="7:15" s="2" customFormat="1" ht="12.75" customHeight="1">
      <c r="G433" s="1"/>
      <c r="H433" s="1"/>
      <c r="I433" s="1"/>
      <c r="J433" s="1"/>
      <c r="K433" s="1"/>
      <c r="L433" s="1"/>
      <c r="M433" s="1"/>
      <c r="N433" s="1"/>
      <c r="O433" s="1"/>
    </row>
    <row r="434" spans="7:15" s="2" customFormat="1" ht="12.75" customHeight="1">
      <c r="G434" s="1"/>
      <c r="H434" s="1"/>
      <c r="I434" s="1"/>
      <c r="J434" s="1"/>
      <c r="K434" s="1"/>
      <c r="L434" s="1"/>
      <c r="M434" s="1"/>
      <c r="N434" s="1"/>
      <c r="O434" s="1"/>
    </row>
    <row r="435" spans="7:15" s="2" customFormat="1" ht="12.75" customHeight="1">
      <c r="G435" s="1"/>
      <c r="H435" s="1"/>
      <c r="I435" s="1"/>
      <c r="J435" s="1"/>
      <c r="K435" s="1"/>
      <c r="L435" s="1"/>
      <c r="M435" s="1"/>
      <c r="N435" s="1"/>
      <c r="O435" s="1"/>
    </row>
    <row r="436" spans="7:15" s="2" customFormat="1" ht="12.75" customHeight="1">
      <c r="G436" s="1"/>
      <c r="H436" s="1"/>
      <c r="I436" s="1"/>
      <c r="J436" s="1"/>
      <c r="K436" s="1"/>
      <c r="L436" s="1"/>
      <c r="M436" s="1"/>
      <c r="N436" s="1"/>
      <c r="O436" s="1"/>
    </row>
    <row r="437" spans="7:15" s="2" customFormat="1" ht="12.75" customHeight="1">
      <c r="G437" s="1"/>
      <c r="H437" s="1"/>
      <c r="I437" s="1"/>
      <c r="J437" s="1"/>
      <c r="K437" s="1"/>
      <c r="L437" s="1"/>
      <c r="M437" s="1"/>
      <c r="N437" s="1"/>
      <c r="O437" s="1"/>
    </row>
    <row r="438" spans="7:15" s="2" customFormat="1" ht="12.75" customHeight="1">
      <c r="G438" s="1"/>
      <c r="H438" s="1"/>
      <c r="I438" s="1"/>
      <c r="J438" s="1"/>
      <c r="K438" s="1"/>
      <c r="L438" s="1"/>
      <c r="M438" s="1"/>
      <c r="N438" s="1"/>
      <c r="O438" s="1"/>
    </row>
    <row r="439" spans="7:15" s="2" customFormat="1" ht="12.75" customHeight="1">
      <c r="G439" s="1"/>
      <c r="H439" s="1"/>
      <c r="I439" s="1"/>
      <c r="J439" s="1"/>
      <c r="K439" s="1"/>
      <c r="L439" s="1"/>
      <c r="M439" s="1"/>
      <c r="N439" s="1"/>
      <c r="O439" s="1"/>
    </row>
    <row r="440" spans="7:15" s="2" customFormat="1" ht="12.75" customHeight="1">
      <c r="G440" s="1"/>
      <c r="H440" s="1"/>
      <c r="I440" s="1"/>
      <c r="J440" s="1"/>
      <c r="K440" s="1"/>
      <c r="L440" s="1"/>
      <c r="M440" s="1"/>
      <c r="N440" s="1"/>
      <c r="O440" s="1"/>
    </row>
    <row r="441" spans="7:15" s="2" customFormat="1" ht="12.75" customHeight="1">
      <c r="G441" s="1"/>
      <c r="H441" s="1"/>
      <c r="I441" s="1"/>
      <c r="J441" s="1"/>
      <c r="K441" s="1"/>
      <c r="L441" s="1"/>
      <c r="M441" s="1"/>
      <c r="N441" s="1"/>
      <c r="O441" s="1"/>
    </row>
    <row r="442" spans="7:15" s="2" customFormat="1" ht="12.75" customHeight="1">
      <c r="G442" s="1"/>
      <c r="H442" s="1"/>
      <c r="I442" s="1"/>
      <c r="J442" s="1"/>
      <c r="K442" s="1"/>
      <c r="L442" s="1"/>
      <c r="M442" s="1"/>
      <c r="N442" s="1"/>
      <c r="O442" s="1"/>
    </row>
    <row r="443" spans="7:15" s="2" customFormat="1" ht="12.75" customHeight="1">
      <c r="G443" s="1"/>
      <c r="H443" s="1"/>
      <c r="I443" s="1"/>
      <c r="J443" s="1"/>
      <c r="K443" s="1"/>
      <c r="L443" s="1"/>
      <c r="M443" s="1"/>
      <c r="N443" s="1"/>
      <c r="O443" s="1"/>
    </row>
    <row r="444" spans="7:15" s="2" customFormat="1" ht="12.75" customHeight="1">
      <c r="G444" s="1"/>
      <c r="H444" s="1"/>
      <c r="I444" s="1"/>
      <c r="J444" s="1"/>
      <c r="K444" s="1"/>
      <c r="L444" s="1"/>
      <c r="M444" s="1"/>
      <c r="N444" s="1"/>
      <c r="O444" s="1"/>
    </row>
    <row r="445" spans="7:15" s="2" customFormat="1" ht="12.75" customHeight="1">
      <c r="G445" s="1"/>
      <c r="H445" s="1"/>
      <c r="I445" s="1"/>
      <c r="J445" s="1"/>
      <c r="K445" s="1"/>
      <c r="L445" s="1"/>
      <c r="M445" s="1"/>
      <c r="N445" s="1"/>
      <c r="O445" s="1"/>
    </row>
    <row r="446" spans="7:15" s="2" customFormat="1" ht="12.75" customHeight="1">
      <c r="G446" s="1"/>
      <c r="H446" s="1"/>
      <c r="I446" s="1"/>
      <c r="J446" s="1"/>
      <c r="K446" s="1"/>
      <c r="L446" s="1"/>
      <c r="M446" s="1"/>
      <c r="N446" s="1"/>
      <c r="O446" s="1"/>
    </row>
    <row r="447" spans="7:15" s="2" customFormat="1" ht="12.75" customHeight="1">
      <c r="G447" s="1"/>
      <c r="H447" s="1"/>
      <c r="I447" s="1"/>
      <c r="J447" s="1"/>
      <c r="K447" s="1"/>
      <c r="L447" s="1"/>
      <c r="M447" s="1"/>
      <c r="N447" s="1"/>
      <c r="O447" s="1"/>
    </row>
    <row r="448" spans="7:15" s="2" customFormat="1" ht="12.75" customHeight="1">
      <c r="G448" s="1"/>
      <c r="H448" s="1"/>
      <c r="I448" s="1"/>
      <c r="J448" s="1"/>
      <c r="K448" s="1"/>
      <c r="L448" s="1"/>
      <c r="M448" s="1"/>
      <c r="N448" s="1"/>
      <c r="O448" s="1"/>
    </row>
    <row r="449" spans="7:15" s="2" customFormat="1" ht="12.75" customHeight="1">
      <c r="G449" s="1"/>
      <c r="H449" s="1"/>
      <c r="I449" s="1"/>
      <c r="J449" s="1"/>
      <c r="K449" s="1"/>
      <c r="L449" s="1"/>
      <c r="M449" s="1"/>
      <c r="N449" s="1"/>
      <c r="O449" s="1"/>
    </row>
    <row r="450" spans="7:15" s="2" customFormat="1" ht="12" customHeight="1">
      <c r="G450" s="1"/>
      <c r="H450" s="1"/>
      <c r="I450" s="1"/>
      <c r="J450" s="1"/>
      <c r="K450" s="1"/>
      <c r="L450" s="1"/>
      <c r="M450" s="1"/>
      <c r="N450" s="1"/>
      <c r="O450" s="1"/>
    </row>
    <row r="451" spans="7:15" s="2" customFormat="1">
      <c r="G451" s="1"/>
      <c r="H451" s="1"/>
      <c r="I451" s="1"/>
      <c r="J451" s="1"/>
      <c r="K451" s="1"/>
      <c r="L451" s="1"/>
      <c r="M451" s="1"/>
      <c r="N451" s="1"/>
      <c r="O451" s="1"/>
    </row>
    <row r="452" spans="7:15" s="2" customFormat="1">
      <c r="G452" s="1"/>
      <c r="H452" s="1"/>
      <c r="I452" s="1"/>
      <c r="J452" s="1"/>
      <c r="K452" s="1"/>
      <c r="L452" s="1"/>
      <c r="M452" s="1"/>
      <c r="N452" s="1"/>
      <c r="O452" s="1"/>
    </row>
    <row r="453" spans="7:15" s="2" customFormat="1">
      <c r="G453" s="1"/>
      <c r="H453" s="1"/>
      <c r="I453" s="1"/>
      <c r="J453" s="1"/>
      <c r="K453" s="1"/>
      <c r="L453" s="1"/>
      <c r="M453" s="1"/>
      <c r="N453" s="1"/>
      <c r="O453" s="1"/>
    </row>
    <row r="454" spans="7:15" s="2" customFormat="1">
      <c r="G454" s="1"/>
      <c r="H454" s="1"/>
      <c r="I454" s="1"/>
      <c r="J454" s="1"/>
      <c r="K454" s="1"/>
      <c r="L454" s="1"/>
      <c r="M454" s="1"/>
      <c r="N454" s="1"/>
      <c r="O454" s="1"/>
    </row>
    <row r="455" spans="7:15" s="2" customFormat="1">
      <c r="G455" s="1"/>
      <c r="H455" s="1"/>
      <c r="I455" s="1"/>
      <c r="J455" s="1"/>
      <c r="K455" s="1"/>
      <c r="L455" s="1"/>
      <c r="M455" s="1"/>
      <c r="N455" s="1"/>
      <c r="O455" s="1"/>
    </row>
    <row r="472" spans="7:15" s="2" customFormat="1">
      <c r="G472" s="1"/>
      <c r="H472" s="1"/>
      <c r="I472" s="1"/>
      <c r="J472" s="1"/>
      <c r="K472" s="1"/>
      <c r="L472" s="1"/>
      <c r="M472" s="1"/>
      <c r="N472" s="1"/>
      <c r="O472" s="1"/>
    </row>
    <row r="473" spans="7:15" s="2" customFormat="1">
      <c r="G473" s="1"/>
      <c r="H473" s="1"/>
      <c r="I473" s="1"/>
      <c r="J473" s="1"/>
      <c r="K473" s="1"/>
      <c r="L473" s="1"/>
      <c r="M473" s="1"/>
      <c r="N473" s="1"/>
      <c r="O473" s="1"/>
    </row>
    <row r="474" spans="7:15" s="2" customFormat="1">
      <c r="G474" s="1"/>
      <c r="H474" s="1"/>
      <c r="I474" s="1"/>
      <c r="J474" s="1"/>
      <c r="K474" s="1"/>
      <c r="L474" s="1"/>
      <c r="M474" s="1"/>
      <c r="N474" s="1"/>
      <c r="O474" s="1"/>
    </row>
    <row r="475" spans="7:15" s="2" customFormat="1">
      <c r="G475" s="1"/>
      <c r="H475" s="1"/>
      <c r="I475" s="1"/>
      <c r="J475" s="1"/>
      <c r="K475" s="1"/>
      <c r="L475" s="1"/>
      <c r="M475" s="1"/>
      <c r="N475" s="1"/>
      <c r="O475" s="1"/>
    </row>
    <row r="476" spans="7:15" s="2" customFormat="1">
      <c r="G476" s="1"/>
      <c r="H476" s="1"/>
      <c r="I476" s="1"/>
      <c r="J476" s="1"/>
      <c r="K476" s="1"/>
      <c r="L476" s="1"/>
      <c r="M476" s="1"/>
      <c r="N476" s="1"/>
      <c r="O476" s="1"/>
    </row>
    <row r="477" spans="7:15" s="2" customFormat="1">
      <c r="G477" s="1"/>
      <c r="H477" s="1"/>
      <c r="I477" s="1"/>
      <c r="J477" s="1"/>
      <c r="K477" s="1"/>
      <c r="L477" s="1"/>
      <c r="M477" s="1"/>
      <c r="N477" s="1"/>
      <c r="O477" s="1"/>
    </row>
    <row r="478" spans="7:15" s="2" customFormat="1">
      <c r="G478" s="1"/>
      <c r="H478" s="1"/>
      <c r="I478" s="1"/>
      <c r="J478" s="1"/>
      <c r="K478" s="1"/>
      <c r="L478" s="1"/>
      <c r="M478" s="1"/>
      <c r="N478" s="1"/>
      <c r="O478" s="1"/>
    </row>
    <row r="479" spans="7:15" s="2" customFormat="1">
      <c r="G479" s="1"/>
      <c r="H479" s="1"/>
      <c r="I479" s="1"/>
      <c r="J479" s="1"/>
      <c r="K479" s="1"/>
      <c r="L479" s="1"/>
      <c r="M479" s="1"/>
      <c r="N479" s="1"/>
      <c r="O479" s="1"/>
    </row>
    <row r="480" spans="7:15" s="2" customFormat="1">
      <c r="G480" s="1"/>
      <c r="H480" s="1"/>
      <c r="I480" s="1"/>
      <c r="J480" s="1"/>
      <c r="K480" s="1"/>
      <c r="L480" s="1"/>
      <c r="M480" s="1"/>
      <c r="N480" s="1"/>
      <c r="O480" s="1"/>
    </row>
    <row r="481" spans="7:15" s="2" customFormat="1">
      <c r="G481" s="1"/>
      <c r="H481" s="1"/>
      <c r="I481" s="1"/>
      <c r="J481" s="1"/>
      <c r="K481" s="1"/>
      <c r="L481" s="1"/>
      <c r="M481" s="1"/>
      <c r="N481" s="1"/>
      <c r="O481" s="1"/>
    </row>
    <row r="482" spans="7:15" s="2" customFormat="1">
      <c r="G482" s="1"/>
      <c r="H482" s="1"/>
      <c r="I482" s="1"/>
      <c r="J482" s="1"/>
      <c r="K482" s="1"/>
      <c r="L482" s="1"/>
      <c r="M482" s="1"/>
      <c r="N482" s="1"/>
      <c r="O482" s="1"/>
    </row>
    <row r="483" spans="7:15" s="2" customFormat="1">
      <c r="G483" s="1"/>
      <c r="H483" s="1"/>
      <c r="I483" s="1"/>
      <c r="J483" s="1"/>
      <c r="K483" s="1"/>
      <c r="L483" s="1"/>
      <c r="M483" s="1"/>
      <c r="N483" s="1"/>
      <c r="O483" s="1"/>
    </row>
    <row r="484" spans="7:15" s="2" customFormat="1">
      <c r="G484" s="1"/>
      <c r="H484" s="1"/>
      <c r="I484" s="1"/>
      <c r="J484" s="1"/>
      <c r="K484" s="1"/>
      <c r="L484" s="1"/>
      <c r="M484" s="1"/>
      <c r="N484" s="1"/>
      <c r="O484" s="1"/>
    </row>
    <row r="485" spans="7:15" s="2" customFormat="1">
      <c r="G485" s="1"/>
      <c r="H485" s="1"/>
      <c r="I485" s="1"/>
      <c r="J485" s="1"/>
      <c r="K485" s="1"/>
      <c r="L485" s="1"/>
      <c r="M485" s="1"/>
      <c r="N485" s="1"/>
      <c r="O485" s="1"/>
    </row>
    <row r="486" spans="7:15" s="2" customFormat="1">
      <c r="G486" s="1"/>
      <c r="H486" s="1"/>
      <c r="I486" s="1"/>
      <c r="J486" s="1"/>
      <c r="K486" s="1"/>
      <c r="L486" s="1"/>
      <c r="M486" s="1"/>
      <c r="N486" s="1"/>
      <c r="O486" s="1"/>
    </row>
    <row r="487" spans="7:15" s="2" customFormat="1">
      <c r="G487" s="1"/>
      <c r="H487" s="1"/>
      <c r="I487" s="1"/>
      <c r="J487" s="1"/>
      <c r="K487" s="1"/>
      <c r="L487" s="1"/>
      <c r="M487" s="1"/>
      <c r="N487" s="1"/>
      <c r="O487" s="1"/>
    </row>
    <row r="552" spans="7:15" s="2" customFormat="1">
      <c r="G552" s="1"/>
      <c r="H552" s="1"/>
      <c r="I552" s="1"/>
      <c r="J552" s="1"/>
      <c r="K552" s="1"/>
      <c r="L552" s="1"/>
      <c r="M552" s="1"/>
      <c r="N552" s="1"/>
      <c r="O552" s="1"/>
    </row>
    <row r="553" spans="7:15" s="2" customFormat="1">
      <c r="G553" s="1"/>
      <c r="H553" s="1"/>
      <c r="I553" s="1"/>
      <c r="J553" s="1"/>
      <c r="K553" s="1"/>
      <c r="L553" s="1"/>
      <c r="M553" s="1"/>
      <c r="N553" s="1"/>
      <c r="O553" s="1"/>
    </row>
    <row r="554" spans="7:15" s="2" customFormat="1">
      <c r="G554" s="1"/>
      <c r="H554" s="1"/>
      <c r="I554" s="1"/>
      <c r="J554" s="1"/>
      <c r="K554" s="1"/>
      <c r="L554" s="1"/>
      <c r="M554" s="1"/>
      <c r="N554" s="1"/>
      <c r="O554" s="1"/>
    </row>
    <row r="555" spans="7:15" s="2" customFormat="1">
      <c r="G555" s="1"/>
      <c r="H555" s="1"/>
      <c r="I555" s="1"/>
      <c r="J555" s="1"/>
      <c r="K555" s="1"/>
      <c r="L555" s="1"/>
      <c r="M555" s="1"/>
      <c r="N555" s="1"/>
      <c r="O555" s="1"/>
    </row>
    <row r="556" spans="7:15" s="2" customFormat="1" ht="13.5" customHeight="1">
      <c r="G556" s="1"/>
      <c r="H556" s="1"/>
      <c r="I556" s="1"/>
      <c r="J556" s="1"/>
      <c r="K556" s="1"/>
      <c r="L556" s="1"/>
      <c r="M556" s="1"/>
      <c r="N556" s="1"/>
      <c r="O556" s="1"/>
    </row>
    <row r="557" spans="7:15" s="2" customFormat="1" ht="13.5" customHeight="1">
      <c r="G557" s="1"/>
      <c r="H557" s="1"/>
      <c r="I557" s="1"/>
      <c r="J557" s="1"/>
      <c r="K557" s="1"/>
      <c r="L557" s="1"/>
      <c r="M557" s="1"/>
      <c r="N557" s="1"/>
      <c r="O557" s="1"/>
    </row>
    <row r="558" spans="7:15" s="2" customFormat="1" ht="13.5" customHeight="1">
      <c r="G558" s="1"/>
      <c r="H558" s="1"/>
      <c r="I558" s="1"/>
      <c r="J558" s="1"/>
      <c r="K558" s="1"/>
      <c r="L558" s="1"/>
      <c r="M558" s="1"/>
      <c r="N558" s="1"/>
      <c r="O558" s="1"/>
    </row>
    <row r="559" spans="7:15" s="2" customFormat="1" ht="13.5" customHeight="1">
      <c r="G559" s="1"/>
      <c r="H559" s="1"/>
      <c r="I559" s="1"/>
      <c r="J559" s="1"/>
      <c r="K559" s="1"/>
      <c r="L559" s="1"/>
      <c r="M559" s="1"/>
      <c r="N559" s="1"/>
      <c r="O559" s="1"/>
    </row>
    <row r="560" spans="7:15" s="2" customFormat="1" ht="13.5" customHeight="1">
      <c r="G560" s="1"/>
      <c r="H560" s="1"/>
      <c r="I560" s="1"/>
      <c r="J560" s="1"/>
      <c r="K560" s="1"/>
      <c r="L560" s="1"/>
      <c r="M560" s="1"/>
      <c r="N560" s="1"/>
      <c r="O560" s="1"/>
    </row>
    <row r="561" spans="7:15" s="2" customFormat="1" ht="13.5" customHeight="1">
      <c r="G561" s="1"/>
      <c r="H561" s="1"/>
      <c r="I561" s="1"/>
      <c r="J561" s="1"/>
      <c r="K561" s="1"/>
      <c r="L561" s="1"/>
      <c r="M561" s="1"/>
      <c r="N561" s="1"/>
      <c r="O561" s="1"/>
    </row>
    <row r="562" spans="7:15" s="2" customFormat="1" ht="13.5" customHeight="1">
      <c r="G562" s="1"/>
      <c r="H562" s="1"/>
      <c r="I562" s="1"/>
      <c r="J562" s="1"/>
      <c r="K562" s="1"/>
      <c r="L562" s="1"/>
      <c r="M562" s="1"/>
      <c r="N562" s="1"/>
      <c r="O562" s="1"/>
    </row>
    <row r="563" spans="7:15" s="2" customFormat="1" ht="13.5" customHeight="1">
      <c r="G563" s="1"/>
      <c r="H563" s="1"/>
      <c r="I563" s="1"/>
      <c r="J563" s="1"/>
      <c r="K563" s="1"/>
      <c r="L563" s="1"/>
      <c r="M563" s="1"/>
      <c r="N563" s="1"/>
      <c r="O563" s="1"/>
    </row>
    <row r="564" spans="7:15" s="2" customFormat="1" ht="13.5" customHeight="1">
      <c r="G564" s="1"/>
      <c r="H564" s="1"/>
      <c r="I564" s="1"/>
      <c r="J564" s="1"/>
      <c r="K564" s="1"/>
      <c r="L564" s="1"/>
      <c r="M564" s="1"/>
      <c r="N564" s="1"/>
      <c r="O564" s="1"/>
    </row>
    <row r="565" spans="7:15" s="2" customFormat="1" ht="13.5" customHeight="1">
      <c r="G565" s="1"/>
      <c r="H565" s="1"/>
      <c r="I565" s="1"/>
      <c r="J565" s="1"/>
      <c r="K565" s="1"/>
      <c r="L565" s="1"/>
      <c r="M565" s="1"/>
      <c r="N565" s="1"/>
      <c r="O565" s="1"/>
    </row>
    <row r="566" spans="7:15" s="2" customFormat="1" ht="13.5" customHeight="1">
      <c r="G566" s="1"/>
      <c r="H566" s="1"/>
      <c r="I566" s="1"/>
      <c r="J566" s="1"/>
      <c r="K566" s="1"/>
      <c r="L566" s="1"/>
      <c r="M566" s="1"/>
      <c r="N566" s="1"/>
      <c r="O566" s="1"/>
    </row>
    <row r="567" spans="7:15" s="2" customFormat="1" ht="13.5" customHeight="1">
      <c r="G567" s="1"/>
      <c r="H567" s="1"/>
      <c r="I567" s="1"/>
      <c r="J567" s="1"/>
      <c r="K567" s="1"/>
      <c r="L567" s="1"/>
      <c r="M567" s="1"/>
      <c r="N567" s="1"/>
      <c r="O567" s="1"/>
    </row>
    <row r="568" spans="7:15" ht="13.5" customHeight="1"/>
    <row r="569" spans="7:15" ht="13.5" customHeight="1"/>
    <row r="570" spans="7:15" ht="13.5" customHeight="1"/>
    <row r="571" spans="7:15" ht="13.5" customHeight="1"/>
    <row r="572" spans="7:15" ht="13.5" customHeight="1"/>
    <row r="573" spans="7:15" ht="13.5" customHeight="1"/>
    <row r="574" spans="7:15" ht="13.5" customHeight="1"/>
    <row r="575" spans="7:15" ht="13.5" customHeight="1"/>
    <row r="576" spans="7:15" ht="13.5" customHeight="1"/>
    <row r="580" spans="7:15" ht="12.75" customHeight="1"/>
    <row r="584" spans="7:15" s="2" customFormat="1">
      <c r="G584" s="1"/>
      <c r="H584" s="1"/>
      <c r="I584" s="1"/>
      <c r="J584" s="1"/>
      <c r="K584" s="1"/>
      <c r="L584" s="1"/>
      <c r="M584" s="1"/>
      <c r="N584" s="1"/>
      <c r="O584" s="1"/>
    </row>
    <row r="585" spans="7:15" s="2" customFormat="1">
      <c r="G585" s="1"/>
      <c r="H585" s="1"/>
      <c r="I585" s="1"/>
      <c r="J585" s="1"/>
      <c r="K585" s="1"/>
      <c r="L585" s="1"/>
      <c r="M585" s="1"/>
      <c r="N585" s="1"/>
      <c r="O585" s="1"/>
    </row>
    <row r="586" spans="7:15" s="2" customFormat="1">
      <c r="G586" s="1"/>
      <c r="H586" s="1"/>
      <c r="I586" s="1"/>
      <c r="J586" s="1"/>
      <c r="K586" s="1"/>
      <c r="L586" s="1"/>
      <c r="M586" s="1"/>
      <c r="N586" s="1"/>
      <c r="O586" s="1"/>
    </row>
    <row r="587" spans="7:15" s="2" customFormat="1">
      <c r="G587" s="1"/>
      <c r="H587" s="1"/>
      <c r="I587" s="1"/>
      <c r="J587" s="1"/>
      <c r="K587" s="1"/>
      <c r="L587" s="1"/>
      <c r="M587" s="1"/>
      <c r="N587" s="1"/>
      <c r="O587" s="1"/>
    </row>
    <row r="588" spans="7:15" s="2" customFormat="1">
      <c r="G588" s="1"/>
      <c r="H588" s="1"/>
      <c r="I588" s="1"/>
      <c r="J588" s="1"/>
      <c r="K588" s="1"/>
      <c r="L588" s="1"/>
      <c r="M588" s="1"/>
      <c r="N588" s="1"/>
      <c r="O588" s="1"/>
    </row>
    <row r="589" spans="7:15" s="2" customFormat="1">
      <c r="G589" s="1"/>
      <c r="H589" s="1"/>
      <c r="I589" s="1"/>
      <c r="J589" s="1"/>
      <c r="K589" s="1"/>
      <c r="L589" s="1"/>
      <c r="M589" s="1"/>
      <c r="N589" s="1"/>
      <c r="O589" s="1"/>
    </row>
    <row r="590" spans="7:15" s="2" customFormat="1">
      <c r="G590" s="1"/>
      <c r="H590" s="1"/>
      <c r="I590" s="1"/>
      <c r="J590" s="1"/>
      <c r="K590" s="1"/>
      <c r="L590" s="1"/>
      <c r="M590" s="1"/>
      <c r="N590" s="1"/>
      <c r="O590" s="1"/>
    </row>
    <row r="591" spans="7:15" s="2" customFormat="1">
      <c r="G591" s="1"/>
      <c r="H591" s="1"/>
      <c r="I591" s="1"/>
      <c r="J591" s="1"/>
      <c r="K591" s="1"/>
      <c r="L591" s="1"/>
      <c r="M591" s="1"/>
      <c r="N591" s="1"/>
      <c r="O591" s="1"/>
    </row>
    <row r="592" spans="7:15" s="2" customFormat="1">
      <c r="G592" s="1"/>
      <c r="H592" s="1"/>
      <c r="I592" s="1"/>
      <c r="J592" s="1"/>
      <c r="K592" s="1"/>
      <c r="L592" s="1"/>
      <c r="M592" s="1"/>
      <c r="N592" s="1"/>
      <c r="O592" s="1"/>
    </row>
    <row r="593" spans="7:15" s="2" customFormat="1">
      <c r="G593" s="1"/>
      <c r="H593" s="1"/>
      <c r="I593" s="1"/>
      <c r="J593" s="1"/>
      <c r="K593" s="1"/>
      <c r="L593" s="1"/>
      <c r="M593" s="1"/>
      <c r="N593" s="1"/>
      <c r="O593" s="1"/>
    </row>
    <row r="594" spans="7:15" s="2" customFormat="1">
      <c r="G594" s="1"/>
      <c r="H594" s="1"/>
      <c r="I594" s="1"/>
      <c r="J594" s="1"/>
      <c r="K594" s="1"/>
      <c r="L594" s="1"/>
      <c r="M594" s="1"/>
      <c r="N594" s="1"/>
      <c r="O594" s="1"/>
    </row>
    <row r="595" spans="7:15" s="2" customFormat="1">
      <c r="G595" s="1"/>
      <c r="H595" s="1"/>
      <c r="I595" s="1"/>
      <c r="J595" s="1"/>
      <c r="K595" s="1"/>
      <c r="L595" s="1"/>
      <c r="M595" s="1"/>
      <c r="N595" s="1"/>
      <c r="O595" s="1"/>
    </row>
    <row r="596" spans="7:15" s="2" customFormat="1">
      <c r="G596" s="1"/>
      <c r="H596" s="1"/>
      <c r="I596" s="1"/>
      <c r="J596" s="1"/>
      <c r="K596" s="1"/>
      <c r="L596" s="1"/>
      <c r="M596" s="1"/>
      <c r="N596" s="1"/>
      <c r="O596" s="1"/>
    </row>
    <row r="597" spans="7:15" s="2" customFormat="1">
      <c r="G597" s="1"/>
      <c r="H597" s="1"/>
      <c r="I597" s="1"/>
      <c r="J597" s="1"/>
      <c r="K597" s="1"/>
      <c r="L597" s="1"/>
      <c r="M597" s="1"/>
      <c r="N597" s="1"/>
      <c r="O597" s="1"/>
    </row>
    <row r="598" spans="7:15" s="2" customFormat="1">
      <c r="G598" s="1"/>
      <c r="H598" s="1"/>
      <c r="I598" s="1"/>
      <c r="J598" s="1"/>
      <c r="K598" s="1"/>
      <c r="L598" s="1"/>
      <c r="M598" s="1"/>
      <c r="N598" s="1"/>
      <c r="O598" s="1"/>
    </row>
    <row r="599" spans="7:15" s="2" customFormat="1">
      <c r="G599" s="1"/>
      <c r="H599" s="1"/>
      <c r="I599" s="1"/>
      <c r="J599" s="1"/>
      <c r="K599" s="1"/>
      <c r="L599" s="1"/>
      <c r="M599" s="1"/>
      <c r="N599" s="1"/>
      <c r="O599" s="1"/>
    </row>
    <row r="600" spans="7:15" s="2" customFormat="1">
      <c r="G600" s="1"/>
      <c r="H600" s="1"/>
      <c r="I600" s="1"/>
      <c r="J600" s="1"/>
      <c r="K600" s="1"/>
      <c r="L600" s="1"/>
      <c r="M600" s="1"/>
      <c r="N600" s="1"/>
      <c r="O600" s="1"/>
    </row>
    <row r="601" spans="7:15" s="2" customFormat="1">
      <c r="G601" s="1"/>
      <c r="H601" s="1"/>
      <c r="I601" s="1"/>
      <c r="J601" s="1"/>
      <c r="K601" s="1"/>
      <c r="L601" s="1"/>
      <c r="M601" s="1"/>
      <c r="N601" s="1"/>
      <c r="O601" s="1"/>
    </row>
    <row r="602" spans="7:15" s="2" customFormat="1">
      <c r="G602" s="1"/>
      <c r="H602" s="1"/>
      <c r="I602" s="1"/>
      <c r="J602" s="1"/>
      <c r="K602" s="1"/>
      <c r="L602" s="1"/>
      <c r="M602" s="1"/>
      <c r="N602" s="1"/>
      <c r="O602" s="1"/>
    </row>
    <row r="603" spans="7:15" s="2" customFormat="1">
      <c r="G603" s="1"/>
      <c r="H603" s="1"/>
      <c r="I603" s="1"/>
      <c r="J603" s="1"/>
      <c r="K603" s="1"/>
      <c r="L603" s="1"/>
      <c r="M603" s="1"/>
      <c r="N603" s="1"/>
      <c r="O603" s="1"/>
    </row>
    <row r="604" spans="7:15" s="2" customFormat="1">
      <c r="G604" s="1"/>
      <c r="H604" s="1"/>
      <c r="I604" s="1"/>
      <c r="J604" s="1"/>
      <c r="K604" s="1"/>
      <c r="L604" s="1"/>
      <c r="M604" s="1"/>
      <c r="N604" s="1"/>
      <c r="O604" s="1"/>
    </row>
    <row r="605" spans="7:15" s="2" customFormat="1">
      <c r="G605" s="1"/>
      <c r="H605" s="1"/>
      <c r="I605" s="1"/>
      <c r="J605" s="1"/>
      <c r="K605" s="1"/>
      <c r="L605" s="1"/>
      <c r="M605" s="1"/>
      <c r="N605" s="1"/>
      <c r="O605" s="1"/>
    </row>
    <row r="606" spans="7:15" s="2" customFormat="1">
      <c r="G606" s="1"/>
      <c r="H606" s="1"/>
      <c r="I606" s="1"/>
      <c r="J606" s="1"/>
      <c r="K606" s="1"/>
      <c r="L606" s="1"/>
      <c r="M606" s="1"/>
      <c r="N606" s="1"/>
      <c r="O606" s="1"/>
    </row>
    <row r="607" spans="7:15" s="2" customFormat="1">
      <c r="G607" s="1"/>
      <c r="H607" s="1"/>
      <c r="I607" s="1"/>
      <c r="J607" s="1"/>
      <c r="K607" s="1"/>
      <c r="L607" s="1"/>
      <c r="M607" s="1"/>
      <c r="N607" s="1"/>
      <c r="O607" s="1"/>
    </row>
    <row r="608" spans="7:15" s="2" customFormat="1">
      <c r="G608" s="1"/>
      <c r="H608" s="1"/>
      <c r="I608" s="1"/>
      <c r="J608" s="1"/>
      <c r="K608" s="1"/>
      <c r="L608" s="1"/>
      <c r="M608" s="1"/>
      <c r="N608" s="1"/>
      <c r="O608" s="1"/>
    </row>
    <row r="609" spans="7:15" s="2" customFormat="1">
      <c r="G609" s="1"/>
      <c r="H609" s="1"/>
      <c r="I609" s="1"/>
      <c r="J609" s="1"/>
      <c r="K609" s="1"/>
      <c r="L609" s="1"/>
      <c r="M609" s="1"/>
      <c r="N609" s="1"/>
      <c r="O609" s="1"/>
    </row>
    <row r="610" spans="7:15" s="2" customFormat="1">
      <c r="G610" s="1"/>
      <c r="H610" s="1"/>
      <c r="I610" s="1"/>
      <c r="J610" s="1"/>
      <c r="K610" s="1"/>
      <c r="L610" s="1"/>
      <c r="M610" s="1"/>
      <c r="N610" s="1"/>
      <c r="O610" s="1"/>
    </row>
    <row r="611" spans="7:15" s="2" customFormat="1">
      <c r="G611" s="1"/>
      <c r="H611" s="1"/>
      <c r="I611" s="1"/>
      <c r="J611" s="1"/>
      <c r="K611" s="1"/>
      <c r="L611" s="1"/>
      <c r="M611" s="1"/>
      <c r="N611" s="1"/>
      <c r="O611" s="1"/>
    </row>
    <row r="612" spans="7:15" s="2" customFormat="1">
      <c r="G612" s="1"/>
      <c r="H612" s="1"/>
      <c r="I612" s="1"/>
      <c r="J612" s="1"/>
      <c r="K612" s="1"/>
      <c r="L612" s="1"/>
      <c r="M612" s="1"/>
      <c r="N612" s="1"/>
      <c r="O612" s="1"/>
    </row>
    <row r="613" spans="7:15" s="2" customFormat="1">
      <c r="G613" s="1"/>
      <c r="H613" s="1"/>
      <c r="I613" s="1"/>
      <c r="J613" s="1"/>
      <c r="K613" s="1"/>
      <c r="L613" s="1"/>
      <c r="M613" s="1"/>
      <c r="N613" s="1"/>
      <c r="O613" s="1"/>
    </row>
    <row r="614" spans="7:15" s="2" customFormat="1">
      <c r="G614" s="1"/>
      <c r="H614" s="1"/>
      <c r="I614" s="1"/>
      <c r="J614" s="1"/>
      <c r="K614" s="1"/>
      <c r="L614" s="1"/>
      <c r="M614" s="1"/>
      <c r="N614" s="1"/>
      <c r="O614" s="1"/>
    </row>
    <row r="615" spans="7:15" s="2" customFormat="1">
      <c r="G615" s="1"/>
      <c r="H615" s="1"/>
      <c r="I615" s="1"/>
      <c r="J615" s="1"/>
      <c r="K615" s="1"/>
      <c r="L615" s="1"/>
      <c r="M615" s="1"/>
      <c r="N615" s="1"/>
      <c r="O615" s="1"/>
    </row>
    <row r="616" spans="7:15" s="2" customFormat="1">
      <c r="G616" s="1"/>
      <c r="H616" s="1"/>
      <c r="I616" s="1"/>
      <c r="J616" s="1"/>
      <c r="K616" s="1"/>
      <c r="L616" s="1"/>
      <c r="M616" s="1"/>
      <c r="N616" s="1"/>
      <c r="O616" s="1"/>
    </row>
    <row r="617" spans="7:15" s="2" customFormat="1">
      <c r="G617" s="1"/>
      <c r="H617" s="1"/>
      <c r="I617" s="1"/>
      <c r="J617" s="1"/>
      <c r="K617" s="1"/>
      <c r="L617" s="1"/>
      <c r="M617" s="1"/>
      <c r="N617" s="1"/>
      <c r="O617" s="1"/>
    </row>
    <row r="618" spans="7:15" s="2" customFormat="1">
      <c r="G618" s="1"/>
      <c r="H618" s="1"/>
      <c r="I618" s="1"/>
      <c r="J618" s="1"/>
      <c r="K618" s="1"/>
      <c r="L618" s="1"/>
      <c r="M618" s="1"/>
      <c r="N618" s="1"/>
      <c r="O618" s="1"/>
    </row>
    <row r="619" spans="7:15" s="2" customFormat="1">
      <c r="G619" s="1"/>
      <c r="H619" s="1"/>
      <c r="I619" s="1"/>
      <c r="J619" s="1"/>
      <c r="K619" s="1"/>
      <c r="L619" s="1"/>
      <c r="M619" s="1"/>
      <c r="N619" s="1"/>
      <c r="O619" s="1"/>
    </row>
    <row r="620" spans="7:15" s="2" customFormat="1">
      <c r="G620" s="1"/>
      <c r="H620" s="1"/>
      <c r="I620" s="1"/>
      <c r="J620" s="1"/>
      <c r="K620" s="1"/>
      <c r="L620" s="1"/>
      <c r="M620" s="1"/>
      <c r="N620" s="1"/>
      <c r="O620" s="1"/>
    </row>
    <row r="621" spans="7:15" s="2" customFormat="1">
      <c r="G621" s="1"/>
      <c r="H621" s="1"/>
      <c r="I621" s="1"/>
      <c r="J621" s="1"/>
      <c r="K621" s="1"/>
      <c r="L621" s="1"/>
      <c r="M621" s="1"/>
      <c r="N621" s="1"/>
      <c r="O621" s="1"/>
    </row>
    <row r="622" spans="7:15" s="2" customFormat="1">
      <c r="G622" s="1"/>
      <c r="H622" s="1"/>
      <c r="I622" s="1"/>
      <c r="J622" s="1"/>
      <c r="K622" s="1"/>
      <c r="L622" s="1"/>
      <c r="M622" s="1"/>
      <c r="N622" s="1"/>
      <c r="O622" s="1"/>
    </row>
    <row r="623" spans="7:15" s="2" customFormat="1">
      <c r="G623" s="1"/>
      <c r="H623" s="1"/>
      <c r="I623" s="1"/>
      <c r="J623" s="1"/>
      <c r="K623" s="1"/>
      <c r="L623" s="1"/>
      <c r="M623" s="1"/>
      <c r="N623" s="1"/>
      <c r="O623" s="1"/>
    </row>
    <row r="624" spans="7:15" s="2" customFormat="1">
      <c r="G624" s="1"/>
      <c r="H624" s="1"/>
      <c r="I624" s="1"/>
      <c r="J624" s="1"/>
      <c r="K624" s="1"/>
      <c r="L624" s="1"/>
      <c r="M624" s="1"/>
      <c r="N624" s="1"/>
      <c r="O624" s="1"/>
    </row>
    <row r="625" spans="7:15" s="2" customFormat="1">
      <c r="G625" s="1"/>
      <c r="H625" s="1"/>
      <c r="I625" s="1"/>
      <c r="J625" s="1"/>
      <c r="K625" s="1"/>
      <c r="L625" s="1"/>
      <c r="M625" s="1"/>
      <c r="N625" s="1"/>
      <c r="O625" s="1"/>
    </row>
    <row r="626" spans="7:15" s="2" customFormat="1">
      <c r="G626" s="1"/>
      <c r="H626" s="1"/>
      <c r="I626" s="1"/>
      <c r="J626" s="1"/>
      <c r="K626" s="1"/>
      <c r="L626" s="1"/>
      <c r="M626" s="1"/>
      <c r="N626" s="1"/>
      <c r="O626" s="1"/>
    </row>
    <row r="627" spans="7:15" s="2" customFormat="1">
      <c r="G627" s="1"/>
      <c r="H627" s="1"/>
      <c r="I627" s="1"/>
      <c r="J627" s="1"/>
      <c r="K627" s="1"/>
      <c r="L627" s="1"/>
      <c r="M627" s="1"/>
      <c r="N627" s="1"/>
      <c r="O627" s="1"/>
    </row>
    <row r="628" spans="7:15" s="2" customFormat="1">
      <c r="G628" s="1"/>
      <c r="H628" s="1"/>
      <c r="I628" s="1"/>
      <c r="J628" s="1"/>
      <c r="K628" s="1"/>
      <c r="L628" s="1"/>
      <c r="M628" s="1"/>
      <c r="N628" s="1"/>
      <c r="O628" s="1"/>
    </row>
    <row r="629" spans="7:15" s="2" customFormat="1">
      <c r="G629" s="1"/>
      <c r="H629" s="1"/>
      <c r="I629" s="1"/>
      <c r="J629" s="1"/>
      <c r="K629" s="1"/>
      <c r="L629" s="1"/>
      <c r="M629" s="1"/>
      <c r="N629" s="1"/>
      <c r="O629" s="1"/>
    </row>
    <row r="630" spans="7:15" s="2" customFormat="1">
      <c r="G630" s="1"/>
      <c r="H630" s="1"/>
      <c r="I630" s="1"/>
      <c r="J630" s="1"/>
      <c r="K630" s="1"/>
      <c r="L630" s="1"/>
      <c r="M630" s="1"/>
      <c r="N630" s="1"/>
      <c r="O630" s="1"/>
    </row>
    <row r="631" spans="7:15" s="2" customFormat="1">
      <c r="G631" s="1"/>
      <c r="H631" s="1"/>
      <c r="I631" s="1"/>
      <c r="J631" s="1"/>
      <c r="K631" s="1"/>
      <c r="L631" s="1"/>
      <c r="M631" s="1"/>
      <c r="N631" s="1"/>
      <c r="O631" s="1"/>
    </row>
    <row r="632" spans="7:15" s="2" customFormat="1">
      <c r="G632" s="1"/>
      <c r="H632" s="1"/>
      <c r="I632" s="1"/>
      <c r="J632" s="1"/>
      <c r="K632" s="1"/>
      <c r="L632" s="1"/>
      <c r="M632" s="1"/>
      <c r="N632" s="1"/>
      <c r="O632" s="1"/>
    </row>
    <row r="633" spans="7:15" s="2" customFormat="1">
      <c r="G633" s="1"/>
      <c r="H633" s="1"/>
      <c r="I633" s="1"/>
      <c r="J633" s="1"/>
      <c r="K633" s="1"/>
      <c r="L633" s="1"/>
      <c r="M633" s="1"/>
      <c r="N633" s="1"/>
      <c r="O633" s="1"/>
    </row>
    <row r="634" spans="7:15" s="2" customFormat="1">
      <c r="G634" s="1"/>
      <c r="H634" s="1"/>
      <c r="I634" s="1"/>
      <c r="J634" s="1"/>
      <c r="K634" s="1"/>
      <c r="L634" s="1"/>
      <c r="M634" s="1"/>
      <c r="N634" s="1"/>
      <c r="O634" s="1"/>
    </row>
    <row r="635" spans="7:15" s="2" customFormat="1">
      <c r="G635" s="1"/>
      <c r="H635" s="1"/>
      <c r="I635" s="1"/>
      <c r="J635" s="1"/>
      <c r="K635" s="1"/>
      <c r="L635" s="1"/>
      <c r="M635" s="1"/>
      <c r="N635" s="1"/>
      <c r="O635" s="1"/>
    </row>
    <row r="636" spans="7:15" s="2" customFormat="1">
      <c r="G636" s="1"/>
      <c r="H636" s="1"/>
      <c r="I636" s="1"/>
      <c r="J636" s="1"/>
      <c r="K636" s="1"/>
      <c r="L636" s="1"/>
      <c r="M636" s="1"/>
      <c r="N636" s="1"/>
      <c r="O636" s="1"/>
    </row>
    <row r="637" spans="7:15" s="2" customFormat="1">
      <c r="G637" s="1"/>
      <c r="H637" s="1"/>
      <c r="I637" s="1"/>
      <c r="J637" s="1"/>
      <c r="K637" s="1"/>
      <c r="L637" s="1"/>
      <c r="M637" s="1"/>
      <c r="N637" s="1"/>
      <c r="O637" s="1"/>
    </row>
    <row r="638" spans="7:15" s="2" customFormat="1">
      <c r="G638" s="1"/>
      <c r="H638" s="1"/>
      <c r="I638" s="1"/>
      <c r="J638" s="1"/>
      <c r="K638" s="1"/>
      <c r="L638" s="1"/>
      <c r="M638" s="1"/>
      <c r="N638" s="1"/>
      <c r="O638" s="1"/>
    </row>
    <row r="639" spans="7:15" s="2" customFormat="1">
      <c r="G639" s="1"/>
      <c r="H639" s="1"/>
      <c r="I639" s="1"/>
      <c r="J639" s="1"/>
      <c r="K639" s="1"/>
      <c r="L639" s="1"/>
      <c r="M639" s="1"/>
      <c r="N639" s="1"/>
      <c r="O639" s="1"/>
    </row>
    <row r="640" spans="7:15" s="2" customFormat="1">
      <c r="G640" s="1"/>
      <c r="H640" s="1"/>
      <c r="I640" s="1"/>
      <c r="J640" s="1"/>
      <c r="K640" s="1"/>
      <c r="L640" s="1"/>
      <c r="M640" s="1"/>
      <c r="N640" s="1"/>
      <c r="O640" s="1"/>
    </row>
    <row r="641" spans="7:15" s="2" customFormat="1">
      <c r="G641" s="1"/>
      <c r="H641" s="1"/>
      <c r="I641" s="1"/>
      <c r="J641" s="1"/>
      <c r="K641" s="1"/>
      <c r="L641" s="1"/>
      <c r="M641" s="1"/>
      <c r="N641" s="1"/>
      <c r="O641" s="1"/>
    </row>
    <row r="642" spans="7:15" s="2" customFormat="1">
      <c r="G642" s="1"/>
      <c r="H642" s="1"/>
      <c r="I642" s="1"/>
      <c r="J642" s="1"/>
      <c r="K642" s="1"/>
      <c r="L642" s="1"/>
      <c r="M642" s="1"/>
      <c r="N642" s="1"/>
      <c r="O642" s="1"/>
    </row>
    <row r="643" spans="7:15" s="2" customFormat="1">
      <c r="G643" s="1"/>
      <c r="H643" s="1"/>
      <c r="I643" s="1"/>
      <c r="J643" s="1"/>
      <c r="K643" s="1"/>
      <c r="L643" s="1"/>
      <c r="M643" s="1"/>
      <c r="N643" s="1"/>
      <c r="O643" s="1"/>
    </row>
    <row r="644" spans="7:15" s="2" customFormat="1">
      <c r="G644" s="1"/>
      <c r="H644" s="1"/>
      <c r="I644" s="1"/>
      <c r="J644" s="1"/>
      <c r="K644" s="1"/>
      <c r="L644" s="1"/>
      <c r="M644" s="1"/>
      <c r="N644" s="1"/>
      <c r="O644" s="1"/>
    </row>
    <row r="645" spans="7:15" s="2" customFormat="1">
      <c r="G645" s="1"/>
      <c r="H645" s="1"/>
      <c r="I645" s="1"/>
      <c r="J645" s="1"/>
      <c r="K645" s="1"/>
      <c r="L645" s="1"/>
      <c r="M645" s="1"/>
      <c r="N645" s="1"/>
      <c r="O645" s="1"/>
    </row>
    <row r="646" spans="7:15" s="2" customFormat="1">
      <c r="G646" s="1"/>
      <c r="H646" s="1"/>
      <c r="I646" s="1"/>
      <c r="J646" s="1"/>
      <c r="K646" s="1"/>
      <c r="L646" s="1"/>
      <c r="M646" s="1"/>
      <c r="N646" s="1"/>
      <c r="O646" s="1"/>
    </row>
    <row r="647" spans="7:15" s="2" customFormat="1">
      <c r="G647" s="1"/>
      <c r="H647" s="1"/>
      <c r="I647" s="1"/>
      <c r="J647" s="1"/>
      <c r="K647" s="1"/>
      <c r="L647" s="1"/>
      <c r="M647" s="1"/>
      <c r="N647" s="1"/>
      <c r="O647" s="1"/>
    </row>
    <row r="648" spans="7:15" s="2" customFormat="1">
      <c r="G648" s="1"/>
      <c r="H648" s="1"/>
      <c r="I648" s="1"/>
      <c r="J648" s="1"/>
      <c r="K648" s="1"/>
      <c r="L648" s="1"/>
      <c r="M648" s="1"/>
      <c r="N648" s="1"/>
      <c r="O648" s="1"/>
    </row>
    <row r="649" spans="7:15" s="2" customFormat="1">
      <c r="G649" s="1"/>
      <c r="H649" s="1"/>
      <c r="I649" s="1"/>
      <c r="J649" s="1"/>
      <c r="K649" s="1"/>
      <c r="L649" s="1"/>
      <c r="M649" s="1"/>
      <c r="N649" s="1"/>
      <c r="O649" s="1"/>
    </row>
    <row r="650" spans="7:15" s="2" customFormat="1">
      <c r="G650" s="1"/>
      <c r="H650" s="1"/>
      <c r="I650" s="1"/>
      <c r="J650" s="1"/>
      <c r="K650" s="1"/>
      <c r="L650" s="1"/>
      <c r="M650" s="1"/>
      <c r="N650" s="1"/>
      <c r="O650" s="1"/>
    </row>
    <row r="651" spans="7:15" s="2" customFormat="1">
      <c r="G651" s="1"/>
      <c r="H651" s="1"/>
      <c r="I651" s="1"/>
      <c r="J651" s="1"/>
      <c r="K651" s="1"/>
      <c r="L651" s="1"/>
      <c r="M651" s="1"/>
      <c r="N651" s="1"/>
      <c r="O651" s="1"/>
    </row>
    <row r="652" spans="7:15" s="2" customFormat="1">
      <c r="G652" s="1"/>
      <c r="H652" s="1"/>
      <c r="I652" s="1"/>
      <c r="J652" s="1"/>
      <c r="K652" s="1"/>
      <c r="L652" s="1"/>
      <c r="M652" s="1"/>
      <c r="N652" s="1"/>
      <c r="O652" s="1"/>
    </row>
    <row r="653" spans="7:15" s="2" customFormat="1">
      <c r="G653" s="1"/>
      <c r="H653" s="1"/>
      <c r="I653" s="1"/>
      <c r="J653" s="1"/>
      <c r="K653" s="1"/>
      <c r="L653" s="1"/>
      <c r="M653" s="1"/>
      <c r="N653" s="1"/>
      <c r="O653" s="1"/>
    </row>
    <row r="654" spans="7:15" s="2" customFormat="1">
      <c r="G654" s="1"/>
      <c r="H654" s="1"/>
      <c r="I654" s="1"/>
      <c r="J654" s="1"/>
      <c r="K654" s="1"/>
      <c r="L654" s="1"/>
      <c r="M654" s="1"/>
      <c r="N654" s="1"/>
      <c r="O654" s="1"/>
    </row>
    <row r="655" spans="7:15" s="2" customFormat="1">
      <c r="G655" s="1"/>
      <c r="H655" s="1"/>
      <c r="I655" s="1"/>
      <c r="J655" s="1"/>
      <c r="K655" s="1"/>
      <c r="L655" s="1"/>
      <c r="M655" s="1"/>
      <c r="N655" s="1"/>
      <c r="O655" s="1"/>
    </row>
    <row r="656" spans="7:15" s="2" customFormat="1">
      <c r="G656" s="1"/>
      <c r="H656" s="1"/>
      <c r="I656" s="1"/>
      <c r="J656" s="1"/>
      <c r="K656" s="1"/>
      <c r="L656" s="1"/>
      <c r="M656" s="1"/>
      <c r="N656" s="1"/>
      <c r="O656" s="1"/>
    </row>
    <row r="657" spans="7:15" s="2" customFormat="1">
      <c r="G657" s="1"/>
      <c r="H657" s="1"/>
      <c r="I657" s="1"/>
      <c r="J657" s="1"/>
      <c r="K657" s="1"/>
      <c r="L657" s="1"/>
      <c r="M657" s="1"/>
      <c r="N657" s="1"/>
      <c r="O657" s="1"/>
    </row>
    <row r="658" spans="7:15" s="2" customFormat="1">
      <c r="G658" s="1"/>
      <c r="H658" s="1"/>
      <c r="I658" s="1"/>
      <c r="J658" s="1"/>
      <c r="K658" s="1"/>
      <c r="L658" s="1"/>
      <c r="M658" s="1"/>
      <c r="N658" s="1"/>
      <c r="O658" s="1"/>
    </row>
    <row r="659" spans="7:15" s="2" customFormat="1">
      <c r="G659" s="1"/>
      <c r="H659" s="1"/>
      <c r="I659" s="1"/>
      <c r="J659" s="1"/>
      <c r="K659" s="1"/>
      <c r="L659" s="1"/>
      <c r="M659" s="1"/>
      <c r="N659" s="1"/>
      <c r="O659" s="1"/>
    </row>
    <row r="660" spans="7:15" s="2" customFormat="1">
      <c r="G660" s="1"/>
      <c r="H660" s="1"/>
      <c r="I660" s="1"/>
      <c r="J660" s="1"/>
      <c r="K660" s="1"/>
      <c r="L660" s="1"/>
      <c r="M660" s="1"/>
      <c r="N660" s="1"/>
      <c r="O660" s="1"/>
    </row>
    <row r="661" spans="7:15" s="2" customFormat="1">
      <c r="G661" s="1"/>
      <c r="H661" s="1"/>
      <c r="I661" s="1"/>
      <c r="J661" s="1"/>
      <c r="K661" s="1"/>
      <c r="L661" s="1"/>
      <c r="M661" s="1"/>
      <c r="N661" s="1"/>
      <c r="O661" s="1"/>
    </row>
    <row r="662" spans="7:15" s="2" customFormat="1">
      <c r="G662" s="1"/>
      <c r="H662" s="1"/>
      <c r="I662" s="1"/>
      <c r="J662" s="1"/>
      <c r="K662" s="1"/>
      <c r="L662" s="1"/>
      <c r="M662" s="1"/>
      <c r="N662" s="1"/>
      <c r="O662" s="1"/>
    </row>
    <row r="663" spans="7:15" s="2" customFormat="1">
      <c r="G663" s="1"/>
      <c r="H663" s="1"/>
      <c r="I663" s="1"/>
      <c r="J663" s="1"/>
      <c r="K663" s="1"/>
      <c r="L663" s="1"/>
      <c r="M663" s="1"/>
      <c r="N663" s="1"/>
      <c r="O663" s="1"/>
    </row>
    <row r="664" spans="7:15" s="2" customFormat="1">
      <c r="G664" s="1"/>
      <c r="H664" s="1"/>
      <c r="I664" s="1"/>
      <c r="J664" s="1"/>
      <c r="K664" s="1"/>
      <c r="L664" s="1"/>
      <c r="M664" s="1"/>
      <c r="N664" s="1"/>
      <c r="O664" s="1"/>
    </row>
    <row r="665" spans="7:15" s="2" customFormat="1">
      <c r="G665" s="1"/>
      <c r="H665" s="1"/>
      <c r="I665" s="1"/>
      <c r="J665" s="1"/>
      <c r="K665" s="1"/>
      <c r="L665" s="1"/>
      <c r="M665" s="1"/>
      <c r="N665" s="1"/>
      <c r="O665" s="1"/>
    </row>
    <row r="666" spans="7:15" s="2" customFormat="1">
      <c r="G666" s="1"/>
      <c r="H666" s="1"/>
      <c r="I666" s="1"/>
      <c r="J666" s="1"/>
      <c r="K666" s="1"/>
      <c r="L666" s="1"/>
      <c r="M666" s="1"/>
      <c r="N666" s="1"/>
      <c r="O666" s="1"/>
    </row>
    <row r="667" spans="7:15" s="2" customFormat="1">
      <c r="G667" s="1"/>
      <c r="H667" s="1"/>
      <c r="I667" s="1"/>
      <c r="J667" s="1"/>
      <c r="K667" s="1"/>
      <c r="L667" s="1"/>
      <c r="M667" s="1"/>
      <c r="N667" s="1"/>
      <c r="O667" s="1"/>
    </row>
    <row r="668" spans="7:15" s="2" customFormat="1">
      <c r="G668" s="1"/>
      <c r="H668" s="1"/>
      <c r="I668" s="1"/>
      <c r="J668" s="1"/>
      <c r="K668" s="1"/>
      <c r="L668" s="1"/>
      <c r="M668" s="1"/>
      <c r="N668" s="1"/>
      <c r="O668" s="1"/>
    </row>
    <row r="669" spans="7:15" s="2" customFormat="1">
      <c r="G669" s="1"/>
      <c r="H669" s="1"/>
      <c r="I669" s="1"/>
      <c r="J669" s="1"/>
      <c r="K669" s="1"/>
      <c r="L669" s="1"/>
      <c r="M669" s="1"/>
      <c r="N669" s="1"/>
      <c r="O669" s="1"/>
    </row>
    <row r="670" spans="7:15" s="2" customFormat="1">
      <c r="G670" s="1"/>
      <c r="H670" s="1"/>
      <c r="I670" s="1"/>
      <c r="J670" s="1"/>
      <c r="K670" s="1"/>
      <c r="L670" s="1"/>
      <c r="M670" s="1"/>
      <c r="N670" s="1"/>
      <c r="O670" s="1"/>
    </row>
    <row r="671" spans="7:15" s="2" customFormat="1">
      <c r="G671" s="1"/>
      <c r="H671" s="1"/>
      <c r="I671" s="1"/>
      <c r="J671" s="1"/>
      <c r="K671" s="1"/>
      <c r="L671" s="1"/>
      <c r="M671" s="1"/>
      <c r="N671" s="1"/>
      <c r="O671" s="1"/>
    </row>
    <row r="672" spans="7:15" s="2" customFormat="1">
      <c r="G672" s="1"/>
      <c r="H672" s="1"/>
      <c r="I672" s="1"/>
      <c r="J672" s="1"/>
      <c r="K672" s="1"/>
      <c r="L672" s="1"/>
      <c r="M672" s="1"/>
      <c r="N672" s="1"/>
      <c r="O672" s="1"/>
    </row>
    <row r="673" spans="7:15" s="2" customFormat="1">
      <c r="G673" s="1"/>
      <c r="H673" s="1"/>
      <c r="I673" s="1"/>
      <c r="J673" s="1"/>
      <c r="K673" s="1"/>
      <c r="L673" s="1"/>
      <c r="M673" s="1"/>
      <c r="N673" s="1"/>
      <c r="O673" s="1"/>
    </row>
    <row r="674" spans="7:15" s="2" customFormat="1">
      <c r="G674" s="1"/>
      <c r="H674" s="1"/>
      <c r="I674" s="1"/>
      <c r="J674" s="1"/>
      <c r="K674" s="1"/>
      <c r="L674" s="1"/>
      <c r="M674" s="1"/>
      <c r="N674" s="1"/>
      <c r="O674" s="1"/>
    </row>
    <row r="675" spans="7:15" s="2" customFormat="1">
      <c r="G675" s="1"/>
      <c r="H675" s="1"/>
      <c r="I675" s="1"/>
      <c r="J675" s="1"/>
      <c r="K675" s="1"/>
      <c r="L675" s="1"/>
      <c r="M675" s="1"/>
      <c r="N675" s="1"/>
      <c r="O675" s="1"/>
    </row>
    <row r="676" spans="7:15" s="2" customFormat="1">
      <c r="G676" s="1"/>
      <c r="H676" s="1"/>
      <c r="I676" s="1"/>
      <c r="J676" s="1"/>
      <c r="K676" s="1"/>
      <c r="L676" s="1"/>
      <c r="M676" s="1"/>
      <c r="N676" s="1"/>
      <c r="O676" s="1"/>
    </row>
    <row r="677" spans="7:15" s="2" customFormat="1">
      <c r="G677" s="1"/>
      <c r="H677" s="1"/>
      <c r="I677" s="1"/>
      <c r="J677" s="1"/>
      <c r="K677" s="1"/>
      <c r="L677" s="1"/>
      <c r="M677" s="1"/>
      <c r="N677" s="1"/>
      <c r="O677" s="1"/>
    </row>
    <row r="678" spans="7:15" s="2" customFormat="1">
      <c r="G678" s="1"/>
      <c r="H678" s="1"/>
      <c r="I678" s="1"/>
      <c r="J678" s="1"/>
      <c r="K678" s="1"/>
      <c r="L678" s="1"/>
      <c r="M678" s="1"/>
      <c r="N678" s="1"/>
      <c r="O678" s="1"/>
    </row>
    <row r="679" spans="7:15" s="2" customFormat="1">
      <c r="G679" s="1"/>
      <c r="H679" s="1"/>
      <c r="I679" s="1"/>
      <c r="J679" s="1"/>
      <c r="K679" s="1"/>
      <c r="L679" s="1"/>
      <c r="M679" s="1"/>
      <c r="N679" s="1"/>
      <c r="O679" s="1"/>
    </row>
    <row r="680" spans="7:15" s="2" customFormat="1">
      <c r="G680" s="1"/>
      <c r="H680" s="1"/>
      <c r="I680" s="1"/>
      <c r="J680" s="1"/>
      <c r="K680" s="1"/>
      <c r="L680" s="1"/>
      <c r="M680" s="1"/>
      <c r="N680" s="1"/>
      <c r="O680" s="1"/>
    </row>
    <row r="681" spans="7:15" s="2" customFormat="1">
      <c r="G681" s="1"/>
      <c r="H681" s="1"/>
      <c r="I681" s="1"/>
      <c r="J681" s="1"/>
      <c r="K681" s="1"/>
      <c r="L681" s="1"/>
      <c r="M681" s="1"/>
      <c r="N681" s="1"/>
      <c r="O681" s="1"/>
    </row>
  </sheetData>
  <sheetProtection formatCells="0" formatColumns="0" formatRows="0" insertColumns="0" insertRows="0" insertHyperlinks="0" deleteColumns="0" deleteRows="0" sort="0" autoFilter="0" pivotTables="0"/>
  <mergeCells count="14">
    <mergeCell ref="A126:F126"/>
    <mergeCell ref="A1:F1"/>
    <mergeCell ref="A2:F3"/>
    <mergeCell ref="A5:F5"/>
    <mergeCell ref="A72:F72"/>
    <mergeCell ref="A94:C94"/>
    <mergeCell ref="B144:C144"/>
    <mergeCell ref="B145:C145"/>
    <mergeCell ref="B136:B138"/>
    <mergeCell ref="B139:C139"/>
    <mergeCell ref="B140:C140"/>
    <mergeCell ref="B141:C141"/>
    <mergeCell ref="B142:C142"/>
    <mergeCell ref="B143:C143"/>
  </mergeCells>
  <pageMargins left="0.31496062992125984" right="0.31496062992125984" top="0.62992125984251968" bottom="1.1811023622047245" header="0.31496062992125984" footer="0.31496062992125984"/>
  <pageSetup paperSize="9" scale="72" fitToHeight="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4531F-563B-405F-B326-EBB2E55BE89C}">
  <sheetPr>
    <tabColor rgb="FF0070C0"/>
    <pageSetUpPr fitToPage="1"/>
  </sheetPr>
  <dimension ref="A1:O683"/>
  <sheetViews>
    <sheetView view="pageBreakPreview" topLeftCell="A139" zoomScaleNormal="100" zoomScaleSheetLayoutView="100" workbookViewId="0">
      <selection activeCell="D152" sqref="D152"/>
    </sheetView>
  </sheetViews>
  <sheetFormatPr defaultColWidth="11.42578125" defaultRowHeight="11.25"/>
  <cols>
    <col min="1" max="1" width="30" style="2" customWidth="1"/>
    <col min="2" max="2" width="20.7109375" style="2" customWidth="1"/>
    <col min="3" max="3" width="37.140625" style="2" customWidth="1"/>
    <col min="4" max="4" width="20.5703125" style="2" customWidth="1"/>
    <col min="5" max="5" width="18" style="2" customWidth="1"/>
    <col min="6" max="6" width="11.42578125" style="2" customWidth="1"/>
    <col min="7" max="7" width="12.7109375" style="1" customWidth="1"/>
    <col min="8" max="16384" width="11.42578125" style="1"/>
  </cols>
  <sheetData>
    <row r="1" spans="1:6" ht="70.150000000000006" customHeight="1">
      <c r="A1" s="292" t="str">
        <f>'PLANILHA PRINCIPAL'!B7</f>
        <v xml:space="preserve">Trator de pneu com potência minima de 130 cv, tração 4x4, equipado com . Operador e combustivel por conta da contratada. Equipado com todos os equipamentos com grade de aração de controle remoto de 28 discos com 20” x 3,5,DIÂMETRO DO EIXO 1.1/4” (31,75mm), RODA (16”x 5,5”);e documentos exigidos pelo CTB (código de trânsito brasileiro) Com idade de até 10 anos de fabricação. </v>
      </c>
      <c r="B1" s="293"/>
      <c r="C1" s="293"/>
      <c r="D1" s="293"/>
      <c r="E1" s="293"/>
      <c r="F1" s="294"/>
    </row>
    <row r="2" spans="1:6">
      <c r="A2" s="298" t="s">
        <v>278</v>
      </c>
      <c r="B2" s="299"/>
      <c r="C2" s="299"/>
      <c r="D2" s="299"/>
      <c r="E2" s="299"/>
      <c r="F2" s="300"/>
    </row>
    <row r="3" spans="1:6">
      <c r="A3" s="298"/>
      <c r="B3" s="299"/>
      <c r="C3" s="299"/>
      <c r="D3" s="299"/>
      <c r="E3" s="299"/>
      <c r="F3" s="300"/>
    </row>
    <row r="4" spans="1:6">
      <c r="A4" s="116"/>
      <c r="D4" s="117"/>
      <c r="E4" s="3"/>
      <c r="F4" s="118"/>
    </row>
    <row r="5" spans="1:6" ht="14.25">
      <c r="A5" s="301" t="s">
        <v>279</v>
      </c>
      <c r="B5" s="302"/>
      <c r="C5" s="302"/>
      <c r="D5" s="302"/>
      <c r="E5" s="302"/>
      <c r="F5" s="303"/>
    </row>
    <row r="6" spans="1:6" ht="12" thickBot="1">
      <c r="A6" s="116"/>
      <c r="E6" s="117"/>
      <c r="F6" s="118"/>
    </row>
    <row r="7" spans="1:6">
      <c r="A7" s="84" t="s">
        <v>105</v>
      </c>
      <c r="B7" s="85" t="s">
        <v>100</v>
      </c>
      <c r="C7" s="85" t="s">
        <v>101</v>
      </c>
      <c r="D7" s="86" t="s">
        <v>102</v>
      </c>
      <c r="E7" s="87"/>
      <c r="F7" s="88"/>
    </row>
    <row r="8" spans="1:6">
      <c r="A8" s="89" t="s">
        <v>103</v>
      </c>
      <c r="B8" s="101">
        <v>1</v>
      </c>
      <c r="C8" s="90">
        <v>3421.97</v>
      </c>
      <c r="D8" s="16">
        <f>+C8*B8</f>
        <v>3421.97</v>
      </c>
      <c r="E8" s="100"/>
      <c r="F8" s="91"/>
    </row>
    <row r="9" spans="1:6">
      <c r="A9" s="89"/>
      <c r="B9" s="99"/>
      <c r="C9" s="19"/>
      <c r="D9" s="103">
        <f>D8</f>
        <v>3421.97</v>
      </c>
      <c r="E9" s="119" t="s">
        <v>5</v>
      </c>
      <c r="F9" s="91"/>
    </row>
    <row r="10" spans="1:6">
      <c r="A10" s="116"/>
      <c r="E10" s="117"/>
      <c r="F10" s="118"/>
    </row>
    <row r="11" spans="1:6">
      <c r="A11" s="92" t="s">
        <v>106</v>
      </c>
      <c r="B11" s="93" t="s">
        <v>100</v>
      </c>
      <c r="C11" s="94" t="s">
        <v>101</v>
      </c>
      <c r="D11" s="94" t="s">
        <v>102</v>
      </c>
      <c r="E11" s="100"/>
      <c r="F11" s="91"/>
    </row>
    <row r="12" spans="1:6">
      <c r="A12" s="95" t="s">
        <v>110</v>
      </c>
      <c r="B12" s="102">
        <v>0.70109999999999995</v>
      </c>
      <c r="C12" s="94">
        <f>D8*B12</f>
        <v>2399.1431669999997</v>
      </c>
      <c r="D12" s="16">
        <f>C12+D9</f>
        <v>5821.1131669999995</v>
      </c>
      <c r="E12" s="100"/>
      <c r="F12" s="91"/>
    </row>
    <row r="13" spans="1:6">
      <c r="A13" s="96"/>
      <c r="B13" s="98"/>
      <c r="C13" s="97" t="s">
        <v>109</v>
      </c>
      <c r="D13" s="103">
        <f>ROUND(SUM(D12),2)</f>
        <v>5821.11</v>
      </c>
      <c r="E13" s="119" t="s">
        <v>5</v>
      </c>
      <c r="F13" s="91"/>
    </row>
    <row r="14" spans="1:6" ht="12" thickBot="1">
      <c r="A14" s="116"/>
      <c r="E14" s="117"/>
      <c r="F14" s="118"/>
    </row>
    <row r="15" spans="1:6">
      <c r="A15" s="105"/>
      <c r="B15" s="106"/>
      <c r="C15" s="107"/>
      <c r="D15" s="109"/>
      <c r="E15" s="104"/>
      <c r="F15" s="91"/>
    </row>
    <row r="16" spans="1:6">
      <c r="A16" s="105"/>
      <c r="B16" s="114" t="s">
        <v>108</v>
      </c>
      <c r="C16" s="110"/>
      <c r="D16" s="115">
        <f>D13</f>
        <v>5821.11</v>
      </c>
      <c r="E16" s="119" t="s">
        <v>5</v>
      </c>
      <c r="F16" s="108"/>
    </row>
    <row r="17" spans="1:6" ht="12" thickBot="1">
      <c r="A17" s="105"/>
      <c r="B17" s="111" t="s">
        <v>107</v>
      </c>
      <c r="C17" s="112"/>
      <c r="D17" s="113"/>
      <c r="E17" s="104"/>
      <c r="F17" s="91"/>
    </row>
    <row r="18" spans="1:6" ht="12" thickBot="1">
      <c r="A18" s="116"/>
      <c r="E18" s="117"/>
      <c r="F18" s="118"/>
    </row>
    <row r="19" spans="1:6">
      <c r="A19" s="28" t="s">
        <v>7</v>
      </c>
      <c r="B19" s="6"/>
      <c r="C19" s="6"/>
      <c r="D19" s="29"/>
      <c r="E19" s="6"/>
      <c r="F19" s="7"/>
    </row>
    <row r="20" spans="1:6">
      <c r="A20" s="10"/>
      <c r="B20" s="120"/>
      <c r="C20" s="120"/>
      <c r="D20" s="121"/>
      <c r="E20" s="120"/>
      <c r="F20" s="9"/>
    </row>
    <row r="21" spans="1:6">
      <c r="A21" s="30" t="s">
        <v>98</v>
      </c>
      <c r="B21" s="120"/>
      <c r="C21" s="120"/>
      <c r="D21" s="31">
        <v>0.1</v>
      </c>
      <c r="E21" s="120"/>
      <c r="F21" s="9"/>
    </row>
    <row r="22" spans="1:6">
      <c r="A22" s="30"/>
      <c r="B22" s="120"/>
      <c r="C22" s="120"/>
      <c r="D22" s="120"/>
      <c r="E22" s="120"/>
      <c r="F22" s="9"/>
    </row>
    <row r="23" spans="1:6">
      <c r="A23" s="32"/>
      <c r="B23" s="122" t="s">
        <v>118</v>
      </c>
      <c r="C23" s="123"/>
      <c r="D23" s="16">
        <v>1</v>
      </c>
      <c r="E23" s="124" t="s">
        <v>8</v>
      </c>
      <c r="F23" s="9"/>
    </row>
    <row r="24" spans="1:6">
      <c r="A24" s="32"/>
      <c r="B24" s="122" t="s">
        <v>250</v>
      </c>
      <c r="C24" s="123"/>
      <c r="D24" s="8">
        <v>245000</v>
      </c>
      <c r="E24" s="124" t="s">
        <v>5</v>
      </c>
      <c r="F24" s="9"/>
    </row>
    <row r="25" spans="1:6">
      <c r="A25" s="32"/>
      <c r="B25" s="122" t="s">
        <v>111</v>
      </c>
      <c r="C25" s="123"/>
      <c r="D25" s="8">
        <v>17000</v>
      </c>
      <c r="E25" s="124"/>
      <c r="F25" s="9"/>
    </row>
    <row r="26" spans="1:6">
      <c r="A26" s="32"/>
      <c r="B26" s="122" t="s">
        <v>251</v>
      </c>
      <c r="C26" s="123"/>
      <c r="D26" s="8">
        <f>D25+D24</f>
        <v>262000</v>
      </c>
      <c r="E26" s="124"/>
      <c r="F26" s="9"/>
    </row>
    <row r="27" spans="1:6">
      <c r="A27" s="32"/>
      <c r="B27" s="122" t="s">
        <v>9</v>
      </c>
      <c r="C27" s="123"/>
      <c r="D27" s="8">
        <v>5</v>
      </c>
      <c r="E27" s="124" t="s">
        <v>10</v>
      </c>
      <c r="F27" s="9"/>
    </row>
    <row r="28" spans="1:6" ht="12" thickBot="1">
      <c r="A28" s="33"/>
      <c r="B28" s="122" t="s">
        <v>3</v>
      </c>
      <c r="C28" s="123"/>
      <c r="D28" s="34">
        <f>D21*(D26)</f>
        <v>26200</v>
      </c>
      <c r="E28" s="124" t="s">
        <v>5</v>
      </c>
      <c r="F28" s="9"/>
    </row>
    <row r="29" spans="1:6">
      <c r="A29" s="33"/>
      <c r="B29" s="122" t="s">
        <v>11</v>
      </c>
      <c r="C29" s="123"/>
      <c r="D29" s="35">
        <f>220*12</f>
        <v>2640</v>
      </c>
      <c r="E29" s="124" t="s">
        <v>12</v>
      </c>
      <c r="F29" s="9"/>
    </row>
    <row r="30" spans="1:6">
      <c r="A30" s="30"/>
      <c r="B30" s="122" t="s">
        <v>13</v>
      </c>
      <c r="C30" s="123"/>
      <c r="D30" s="36">
        <f>(D24-D28)/(D27*D29)</f>
        <v>16.575757575757574</v>
      </c>
      <c r="E30" s="124" t="s">
        <v>5</v>
      </c>
      <c r="F30" s="9"/>
    </row>
    <row r="31" spans="1:6" ht="12.75" customHeight="1">
      <c r="A31" s="30"/>
      <c r="B31" s="125" t="s">
        <v>14</v>
      </c>
      <c r="C31" s="123"/>
      <c r="D31" s="37">
        <f>D30*D29</f>
        <v>43759.999999999993</v>
      </c>
      <c r="E31" s="124" t="s">
        <v>5</v>
      </c>
      <c r="F31" s="9"/>
    </row>
    <row r="32" spans="1:6">
      <c r="A32" s="30"/>
      <c r="B32" s="125" t="s">
        <v>15</v>
      </c>
      <c r="C32" s="123"/>
      <c r="D32" s="38">
        <f>D31/12</f>
        <v>3646.6666666666661</v>
      </c>
      <c r="E32" s="124" t="s">
        <v>16</v>
      </c>
      <c r="F32" s="9"/>
    </row>
    <row r="33" spans="1:7" ht="12.75" customHeight="1" thickBot="1">
      <c r="A33" s="30"/>
      <c r="B33" s="125" t="s">
        <v>252</v>
      </c>
      <c r="C33" s="123"/>
      <c r="D33" s="39">
        <f>D23*D32</f>
        <v>3646.6666666666661</v>
      </c>
      <c r="E33" s="124" t="s">
        <v>16</v>
      </c>
      <c r="F33" s="9"/>
    </row>
    <row r="34" spans="1:7">
      <c r="A34" s="30"/>
      <c r="B34" s="125"/>
      <c r="C34" s="123"/>
      <c r="D34" s="125"/>
      <c r="E34" s="124"/>
      <c r="F34" s="9"/>
    </row>
    <row r="35" spans="1:7">
      <c r="A35" s="10"/>
      <c r="B35" s="120"/>
      <c r="C35" s="120"/>
      <c r="D35" s="120"/>
      <c r="E35" s="19"/>
      <c r="F35" s="41"/>
    </row>
    <row r="36" spans="1:7">
      <c r="A36" s="40" t="s">
        <v>17</v>
      </c>
      <c r="B36" s="120"/>
      <c r="C36" s="120"/>
      <c r="D36" s="120"/>
      <c r="E36" s="19"/>
      <c r="F36" s="41"/>
    </row>
    <row r="37" spans="1:7">
      <c r="A37" s="40"/>
      <c r="B37" s="120"/>
      <c r="C37" s="120"/>
      <c r="D37" s="120"/>
      <c r="E37" s="19"/>
      <c r="F37" s="41"/>
    </row>
    <row r="38" spans="1:7">
      <c r="A38" s="30" t="s">
        <v>18</v>
      </c>
      <c r="B38" s="120"/>
      <c r="C38" s="120"/>
      <c r="D38" s="120"/>
      <c r="E38" s="19"/>
      <c r="F38" s="41"/>
    </row>
    <row r="39" spans="1:7">
      <c r="A39" s="43"/>
      <c r="B39" s="44" t="s">
        <v>19</v>
      </c>
      <c r="C39" s="45"/>
      <c r="D39" s="19"/>
      <c r="E39" s="19"/>
      <c r="F39" s="41"/>
      <c r="G39" s="14"/>
    </row>
    <row r="40" spans="1:7">
      <c r="A40" s="43"/>
      <c r="B40" s="120"/>
      <c r="C40" s="120"/>
      <c r="D40" s="120"/>
      <c r="E40" s="19"/>
      <c r="F40" s="41"/>
      <c r="G40" s="14"/>
    </row>
    <row r="41" spans="1:7" ht="11.25" customHeight="1">
      <c r="A41" s="43"/>
      <c r="B41" s="46" t="s">
        <v>20</v>
      </c>
      <c r="C41" s="47">
        <v>0.2</v>
      </c>
      <c r="D41" s="120"/>
      <c r="E41" s="19"/>
      <c r="F41" s="41"/>
      <c r="G41" s="14"/>
    </row>
    <row r="42" spans="1:7" ht="12.75" customHeight="1">
      <c r="A42" s="43"/>
      <c r="B42" s="48" t="s">
        <v>21</v>
      </c>
      <c r="C42" s="49">
        <v>5</v>
      </c>
      <c r="D42" s="120"/>
      <c r="E42" s="19"/>
      <c r="F42" s="41"/>
      <c r="G42" s="14"/>
    </row>
    <row r="43" spans="1:7" ht="12.75" customHeight="1">
      <c r="A43" s="43"/>
      <c r="B43" s="48" t="s">
        <v>22</v>
      </c>
      <c r="C43" s="50">
        <v>0.15</v>
      </c>
      <c r="D43" s="120"/>
      <c r="E43" s="19"/>
      <c r="F43" s="41"/>
      <c r="G43" s="14"/>
    </row>
    <row r="44" spans="1:7" ht="12.75" customHeight="1" thickBot="1">
      <c r="A44" s="32"/>
      <c r="B44" s="51" t="s">
        <v>23</v>
      </c>
      <c r="C44" s="52">
        <f>((2+(C42-1)*(C41+1))/(24*C42)*C43)</f>
        <v>8.4999999999999989E-3</v>
      </c>
      <c r="D44" s="124"/>
      <c r="E44" s="124"/>
      <c r="F44" s="41"/>
      <c r="G44" s="14"/>
    </row>
    <row r="45" spans="1:7">
      <c r="A45" s="32"/>
      <c r="B45" s="123"/>
      <c r="C45" s="123"/>
      <c r="D45" s="124"/>
      <c r="E45" s="124"/>
      <c r="F45" s="41"/>
      <c r="G45" s="14"/>
    </row>
    <row r="46" spans="1:7">
      <c r="A46" s="32"/>
      <c r="B46" s="122" t="s">
        <v>253</v>
      </c>
      <c r="C46" s="124"/>
      <c r="D46" s="16">
        <v>1</v>
      </c>
      <c r="E46" s="124" t="s">
        <v>8</v>
      </c>
      <c r="F46" s="41"/>
      <c r="G46" s="14"/>
    </row>
    <row r="47" spans="1:7">
      <c r="A47" s="32"/>
      <c r="B47" s="122" t="s">
        <v>254</v>
      </c>
      <c r="C47" s="123"/>
      <c r="D47" s="8">
        <f>D26</f>
        <v>262000</v>
      </c>
      <c r="E47" s="124" t="s">
        <v>5</v>
      </c>
      <c r="F47" s="41"/>
      <c r="G47" s="14"/>
    </row>
    <row r="48" spans="1:7">
      <c r="A48" s="32"/>
      <c r="B48" s="122" t="s">
        <v>24</v>
      </c>
      <c r="C48" s="123"/>
      <c r="D48" s="53">
        <f>C44</f>
        <v>8.4999999999999989E-3</v>
      </c>
      <c r="E48" s="126"/>
      <c r="F48" s="41"/>
      <c r="G48" s="14"/>
    </row>
    <row r="49" spans="1:6">
      <c r="A49" s="32"/>
      <c r="B49" s="122" t="s">
        <v>25</v>
      </c>
      <c r="C49" s="123"/>
      <c r="D49" s="8">
        <f>D47*D48</f>
        <v>2226.9999999999995</v>
      </c>
      <c r="E49" s="124" t="s">
        <v>5</v>
      </c>
      <c r="F49" s="41"/>
    </row>
    <row r="50" spans="1:6">
      <c r="A50" s="54"/>
      <c r="B50" s="125" t="s">
        <v>252</v>
      </c>
      <c r="C50" s="123"/>
      <c r="D50" s="55">
        <f>D49*D46</f>
        <v>2226.9999999999995</v>
      </c>
      <c r="E50" s="127"/>
      <c r="F50" s="41"/>
    </row>
    <row r="51" spans="1:6">
      <c r="A51" s="54"/>
      <c r="B51" s="125"/>
      <c r="C51" s="123"/>
      <c r="D51" s="123"/>
      <c r="E51" s="127"/>
      <c r="F51" s="41"/>
    </row>
    <row r="52" spans="1:6">
      <c r="A52" s="40" t="s">
        <v>26</v>
      </c>
      <c r="B52" s="120"/>
      <c r="C52" s="120"/>
      <c r="D52" s="120"/>
      <c r="E52" s="121"/>
      <c r="F52" s="9"/>
    </row>
    <row r="53" spans="1:6">
      <c r="A53" s="18"/>
      <c r="B53" s="120"/>
      <c r="C53" s="128" t="s">
        <v>27</v>
      </c>
      <c r="D53" s="56">
        <v>0</v>
      </c>
      <c r="E53" s="124" t="s">
        <v>5</v>
      </c>
      <c r="F53" s="9"/>
    </row>
    <row r="54" spans="1:6">
      <c r="A54" s="18"/>
      <c r="B54" s="120"/>
      <c r="C54" s="128" t="s">
        <v>28</v>
      </c>
      <c r="D54" s="56">
        <v>0</v>
      </c>
      <c r="E54" s="124" t="s">
        <v>5</v>
      </c>
      <c r="F54" s="9"/>
    </row>
    <row r="55" spans="1:6">
      <c r="A55" s="18"/>
      <c r="B55" s="120"/>
      <c r="C55" s="120"/>
      <c r="D55" s="120"/>
      <c r="E55" s="121"/>
      <c r="F55" s="9"/>
    </row>
    <row r="56" spans="1:6">
      <c r="A56" s="18"/>
      <c r="B56" s="122" t="s">
        <v>118</v>
      </c>
      <c r="C56" s="123"/>
      <c r="D56" s="16">
        <v>1</v>
      </c>
      <c r="E56" s="124" t="s">
        <v>8</v>
      </c>
      <c r="F56" s="9"/>
    </row>
    <row r="57" spans="1:6">
      <c r="A57" s="18"/>
      <c r="B57" s="122" t="s">
        <v>29</v>
      </c>
      <c r="C57" s="123"/>
      <c r="D57" s="8">
        <f>D24</f>
        <v>245000</v>
      </c>
      <c r="E57" s="124" t="s">
        <v>5</v>
      </c>
      <c r="F57" s="9"/>
    </row>
    <row r="58" spans="1:6">
      <c r="A58" s="18"/>
      <c r="B58" s="122" t="s">
        <v>30</v>
      </c>
      <c r="C58" s="131">
        <f>'DADOS DE ENTRADA'!B24</f>
        <v>0.05</v>
      </c>
      <c r="D58" s="57">
        <f>D57*C58</f>
        <v>12250</v>
      </c>
      <c r="E58" s="130" t="s">
        <v>31</v>
      </c>
      <c r="F58" s="9"/>
    </row>
    <row r="59" spans="1:6">
      <c r="A59" s="18"/>
      <c r="B59" s="122" t="s">
        <v>32</v>
      </c>
      <c r="C59" s="131">
        <v>0.01</v>
      </c>
      <c r="D59" s="57">
        <v>0</v>
      </c>
      <c r="E59" s="130" t="s">
        <v>31</v>
      </c>
      <c r="F59" s="9"/>
    </row>
    <row r="60" spans="1:6">
      <c r="A60" s="18"/>
      <c r="B60" s="122" t="s">
        <v>33</v>
      </c>
      <c r="C60" s="123"/>
      <c r="D60" s="17">
        <f>D58+D59+D53+D54</f>
        <v>12250</v>
      </c>
      <c r="E60" s="130" t="s">
        <v>31</v>
      </c>
      <c r="F60" s="9"/>
    </row>
    <row r="61" spans="1:6">
      <c r="A61" s="18"/>
      <c r="B61" s="120"/>
      <c r="C61" s="120"/>
      <c r="D61" s="120"/>
      <c r="E61" s="121"/>
      <c r="F61" s="9"/>
    </row>
    <row r="62" spans="1:6">
      <c r="A62" s="18"/>
      <c r="B62" s="120"/>
      <c r="C62" s="132" t="s">
        <v>34</v>
      </c>
      <c r="D62" s="17">
        <f>ROUND((D60)/12,2)</f>
        <v>1020.83</v>
      </c>
      <c r="E62" s="124" t="s">
        <v>35</v>
      </c>
      <c r="F62" s="9"/>
    </row>
    <row r="63" spans="1:6">
      <c r="A63" s="18"/>
      <c r="B63" s="120"/>
      <c r="C63" s="120"/>
      <c r="D63" s="120"/>
      <c r="E63" s="121"/>
      <c r="F63" s="9"/>
    </row>
    <row r="64" spans="1:6">
      <c r="A64" s="40" t="s">
        <v>36</v>
      </c>
      <c r="B64" s="120"/>
      <c r="C64" s="120"/>
      <c r="D64" s="120"/>
      <c r="E64" s="121"/>
      <c r="F64" s="9"/>
    </row>
    <row r="65" spans="1:6">
      <c r="A65" s="10"/>
      <c r="B65" s="120"/>
      <c r="C65" s="120"/>
      <c r="D65" s="120"/>
      <c r="E65" s="121"/>
      <c r="F65" s="9"/>
    </row>
    <row r="66" spans="1:6">
      <c r="A66" s="10"/>
      <c r="B66" s="122" t="s">
        <v>118</v>
      </c>
      <c r="C66" s="123"/>
      <c r="D66" s="16">
        <v>1</v>
      </c>
      <c r="E66" s="124" t="s">
        <v>8</v>
      </c>
      <c r="F66" s="9"/>
    </row>
    <row r="67" spans="1:6">
      <c r="A67" s="10"/>
      <c r="B67" s="122" t="s">
        <v>120</v>
      </c>
      <c r="C67" s="123"/>
      <c r="D67" s="58">
        <f>D47</f>
        <v>262000</v>
      </c>
      <c r="E67" s="124" t="s">
        <v>5</v>
      </c>
      <c r="F67" s="9"/>
    </row>
    <row r="68" spans="1:6">
      <c r="A68" s="10"/>
      <c r="B68" s="122" t="s">
        <v>9</v>
      </c>
      <c r="C68" s="123"/>
      <c r="D68" s="58">
        <f>D27</f>
        <v>5</v>
      </c>
      <c r="E68" s="130" t="s">
        <v>10</v>
      </c>
      <c r="F68" s="9"/>
    </row>
    <row r="69" spans="1:6">
      <c r="A69" s="10"/>
      <c r="B69" s="122" t="s">
        <v>37</v>
      </c>
      <c r="C69" s="123"/>
      <c r="D69" s="58">
        <v>0.15</v>
      </c>
      <c r="E69" s="126"/>
      <c r="F69" s="9"/>
    </row>
    <row r="70" spans="1:6">
      <c r="A70" s="10"/>
      <c r="B70" s="122" t="s">
        <v>41</v>
      </c>
      <c r="C70" s="123"/>
      <c r="D70" s="59">
        <f>D29</f>
        <v>2640</v>
      </c>
      <c r="E70" s="130" t="s">
        <v>12</v>
      </c>
      <c r="F70" s="9"/>
    </row>
    <row r="71" spans="1:6">
      <c r="A71" s="10"/>
      <c r="B71" s="125" t="s">
        <v>33</v>
      </c>
      <c r="C71" s="123"/>
      <c r="D71" s="17">
        <f>(D67*D69)/(D70)</f>
        <v>14.886363636363637</v>
      </c>
      <c r="E71" s="124" t="s">
        <v>5</v>
      </c>
      <c r="F71" s="9"/>
    </row>
    <row r="72" spans="1:6">
      <c r="A72" s="10"/>
      <c r="B72" s="125" t="s">
        <v>6</v>
      </c>
      <c r="C72" s="123"/>
      <c r="D72" s="17">
        <f>D71*D70/12</f>
        <v>3275</v>
      </c>
      <c r="E72" s="124" t="s">
        <v>5</v>
      </c>
      <c r="F72" s="9"/>
    </row>
    <row r="73" spans="1:6">
      <c r="A73" s="116"/>
      <c r="C73" s="133"/>
      <c r="E73" s="117"/>
      <c r="F73" s="118"/>
    </row>
    <row r="74" spans="1:6">
      <c r="A74" s="307"/>
      <c r="B74" s="308"/>
      <c r="C74" s="308"/>
      <c r="D74" s="308"/>
      <c r="E74" s="308"/>
      <c r="F74" s="309"/>
    </row>
    <row r="75" spans="1:6" ht="12" thickBot="1">
      <c r="A75" s="134"/>
      <c r="F75" s="118"/>
    </row>
    <row r="76" spans="1:6">
      <c r="A76" s="28" t="s">
        <v>38</v>
      </c>
      <c r="B76" s="6"/>
      <c r="C76" s="6"/>
      <c r="D76" s="6"/>
      <c r="E76" s="29"/>
      <c r="F76" s="7"/>
    </row>
    <row r="77" spans="1:6">
      <c r="A77" s="10"/>
      <c r="B77" s="120"/>
      <c r="C77" s="120"/>
      <c r="D77" s="120"/>
      <c r="E77" s="121"/>
      <c r="F77" s="9"/>
    </row>
    <row r="78" spans="1:6">
      <c r="A78" s="10"/>
      <c r="B78" s="122" t="s">
        <v>118</v>
      </c>
      <c r="C78" s="123"/>
      <c r="D78" s="16">
        <v>1</v>
      </c>
      <c r="E78" s="121"/>
      <c r="F78" s="9"/>
    </row>
    <row r="79" spans="1:6">
      <c r="A79" s="10"/>
      <c r="B79" s="135" t="s">
        <v>39</v>
      </c>
      <c r="C79" s="123"/>
      <c r="D79" s="61">
        <v>5.72</v>
      </c>
      <c r="E79" s="124" t="s">
        <v>40</v>
      </c>
      <c r="F79" s="9"/>
    </row>
    <row r="80" spans="1:6">
      <c r="A80" s="10"/>
      <c r="B80" s="122" t="s">
        <v>41</v>
      </c>
      <c r="C80" s="123"/>
      <c r="D80" s="59">
        <v>220</v>
      </c>
      <c r="E80" s="124" t="s">
        <v>271</v>
      </c>
      <c r="F80" s="9"/>
    </row>
    <row r="81" spans="1:8">
      <c r="A81" s="10"/>
      <c r="B81" s="135" t="s">
        <v>43</v>
      </c>
      <c r="C81" s="123"/>
      <c r="D81" s="16">
        <v>10</v>
      </c>
      <c r="E81" s="124" t="s">
        <v>272</v>
      </c>
      <c r="F81" s="9"/>
    </row>
    <row r="82" spans="1:8">
      <c r="A82" s="10"/>
      <c r="B82" s="125" t="s">
        <v>33</v>
      </c>
      <c r="C82" s="132"/>
      <c r="D82" s="60">
        <f>D81*D80*D79</f>
        <v>12584</v>
      </c>
      <c r="E82" s="124" t="s">
        <v>5</v>
      </c>
      <c r="F82" s="9"/>
    </row>
    <row r="83" spans="1:8">
      <c r="A83" s="10"/>
      <c r="B83" s="120"/>
      <c r="C83" s="120"/>
      <c r="D83" s="120"/>
      <c r="E83" s="121"/>
      <c r="F83" s="9"/>
    </row>
    <row r="84" spans="1:8">
      <c r="A84" s="10"/>
      <c r="B84" s="120"/>
      <c r="C84" s="132" t="s">
        <v>45</v>
      </c>
      <c r="D84" s="17">
        <f>D82</f>
        <v>12584</v>
      </c>
      <c r="E84" s="121"/>
      <c r="F84" s="9"/>
    </row>
    <row r="85" spans="1:8">
      <c r="A85" s="10"/>
      <c r="B85" s="120"/>
      <c r="C85" s="136"/>
      <c r="D85" s="136"/>
      <c r="E85" s="121"/>
      <c r="F85" s="9"/>
    </row>
    <row r="86" spans="1:8">
      <c r="A86" s="10" t="s">
        <v>46</v>
      </c>
      <c r="B86" s="120"/>
      <c r="C86" s="136"/>
      <c r="D86" s="136"/>
      <c r="E86" s="121"/>
      <c r="F86" s="9"/>
      <c r="G86" s="14"/>
    </row>
    <row r="87" spans="1:8">
      <c r="A87" s="10"/>
      <c r="B87" s="122" t="s">
        <v>118</v>
      </c>
      <c r="C87" s="123"/>
      <c r="D87" s="16">
        <v>1</v>
      </c>
      <c r="E87" s="121"/>
      <c r="F87" s="9"/>
      <c r="G87" s="14"/>
      <c r="H87" s="83"/>
    </row>
    <row r="88" spans="1:8">
      <c r="A88" s="10"/>
      <c r="B88" s="135" t="s">
        <v>97</v>
      </c>
      <c r="C88" s="123"/>
      <c r="D88" s="61">
        <f>2734.94*4</f>
        <v>10939.76</v>
      </c>
      <c r="E88" s="124" t="s">
        <v>5</v>
      </c>
      <c r="F88" s="9"/>
    </row>
    <row r="89" spans="1:8">
      <c r="A89" s="10"/>
      <c r="B89" s="122" t="s">
        <v>93</v>
      </c>
      <c r="C89" s="123"/>
      <c r="D89" s="59">
        <f>D80</f>
        <v>220</v>
      </c>
      <c r="E89" s="124" t="s">
        <v>271</v>
      </c>
      <c r="F89" s="9"/>
    </row>
    <row r="90" spans="1:8">
      <c r="A90" s="10"/>
      <c r="B90" s="135" t="s">
        <v>273</v>
      </c>
      <c r="C90" s="123"/>
      <c r="D90" s="16">
        <v>5000</v>
      </c>
      <c r="E90" s="124" t="s">
        <v>271</v>
      </c>
      <c r="F90" s="9"/>
    </row>
    <row r="91" spans="1:8">
      <c r="A91" s="10"/>
      <c r="B91" s="125" t="s">
        <v>274</v>
      </c>
      <c r="C91" s="132"/>
      <c r="D91" s="60">
        <f>D88/D90</f>
        <v>2.1879520000000001</v>
      </c>
      <c r="E91" s="124" t="s">
        <v>5</v>
      </c>
      <c r="F91" s="9"/>
    </row>
    <row r="92" spans="1:8">
      <c r="A92" s="10"/>
      <c r="B92" s="120"/>
      <c r="C92" s="120"/>
      <c r="D92" s="120"/>
      <c r="E92" s="121"/>
      <c r="F92" s="9"/>
    </row>
    <row r="93" spans="1:8">
      <c r="A93" s="10"/>
      <c r="B93" s="120"/>
      <c r="C93" s="132" t="s">
        <v>52</v>
      </c>
      <c r="D93" s="17">
        <f>D91*D89</f>
        <v>481.34944000000002</v>
      </c>
      <c r="E93" s="121"/>
      <c r="F93" s="9"/>
    </row>
    <row r="94" spans="1:8">
      <c r="A94" s="10"/>
      <c r="B94" s="120"/>
      <c r="C94" s="121"/>
      <c r="D94" s="137"/>
      <c r="E94" s="138"/>
      <c r="F94" s="9"/>
    </row>
    <row r="95" spans="1:8">
      <c r="A95" s="40" t="s">
        <v>53</v>
      </c>
      <c r="B95" s="120"/>
      <c r="C95" s="120"/>
      <c r="D95" s="120"/>
      <c r="E95" s="121"/>
      <c r="F95" s="9"/>
    </row>
    <row r="96" spans="1:8">
      <c r="A96" s="289" t="s">
        <v>54</v>
      </c>
      <c r="B96" s="290"/>
      <c r="C96" s="291"/>
      <c r="D96" s="31">
        <v>0.1</v>
      </c>
      <c r="E96" s="121"/>
      <c r="F96" s="9"/>
    </row>
    <row r="97" spans="1:6">
      <c r="A97" s="43"/>
      <c r="B97" s="120"/>
      <c r="C97" s="120"/>
      <c r="D97" s="124"/>
      <c r="E97" s="121"/>
      <c r="F97" s="9"/>
    </row>
    <row r="98" spans="1:6">
      <c r="A98" s="43"/>
      <c r="B98" s="122" t="s">
        <v>118</v>
      </c>
      <c r="C98" s="128"/>
      <c r="D98" s="16">
        <v>1</v>
      </c>
      <c r="E98" s="124"/>
      <c r="F98" s="9"/>
    </row>
    <row r="99" spans="1:6">
      <c r="A99" s="43"/>
      <c r="B99" s="125" t="s">
        <v>33</v>
      </c>
      <c r="C99" s="128"/>
      <c r="D99" s="17">
        <f>D96*D72</f>
        <v>327.5</v>
      </c>
      <c r="E99" s="124"/>
      <c r="F99" s="9"/>
    </row>
    <row r="100" spans="1:6">
      <c r="A100" s="43"/>
      <c r="B100" s="120"/>
      <c r="C100" s="120"/>
      <c r="D100" s="124"/>
      <c r="E100" s="121"/>
      <c r="F100" s="9"/>
    </row>
    <row r="101" spans="1:6">
      <c r="A101" s="43"/>
      <c r="B101" s="135" t="s">
        <v>55</v>
      </c>
      <c r="C101" s="128"/>
      <c r="D101" s="58">
        <v>25</v>
      </c>
      <c r="E101" s="124" t="s">
        <v>56</v>
      </c>
      <c r="F101" s="9"/>
    </row>
    <row r="102" spans="1:6">
      <c r="A102" s="43"/>
      <c r="B102" s="135" t="s">
        <v>57</v>
      </c>
      <c r="C102" s="128"/>
      <c r="D102" s="247">
        <v>24.5</v>
      </c>
      <c r="E102" s="124" t="s">
        <v>56</v>
      </c>
      <c r="F102" s="9"/>
    </row>
    <row r="103" spans="1:6">
      <c r="A103" s="43"/>
      <c r="B103" s="135" t="s">
        <v>58</v>
      </c>
      <c r="C103" s="128"/>
      <c r="D103" s="58">
        <v>47</v>
      </c>
      <c r="E103" s="124" t="s">
        <v>56</v>
      </c>
      <c r="F103" s="9"/>
    </row>
    <row r="104" spans="1:6">
      <c r="A104" s="43"/>
      <c r="B104" s="135" t="s">
        <v>59</v>
      </c>
      <c r="C104" s="128"/>
      <c r="D104" s="247">
        <v>3.3332999999999999</v>
      </c>
      <c r="E104" s="124" t="s">
        <v>60</v>
      </c>
      <c r="F104" s="9"/>
    </row>
    <row r="105" spans="1:6">
      <c r="A105" s="43"/>
      <c r="B105" s="122" t="s">
        <v>61</v>
      </c>
      <c r="C105" s="128"/>
      <c r="D105" s="58">
        <v>500</v>
      </c>
      <c r="E105" s="124" t="s">
        <v>271</v>
      </c>
      <c r="F105" s="9"/>
    </row>
    <row r="106" spans="1:6">
      <c r="A106" s="43"/>
      <c r="B106" s="135" t="s">
        <v>62</v>
      </c>
      <c r="C106" s="128"/>
      <c r="D106" s="62">
        <f>+D101/D105</f>
        <v>0.05</v>
      </c>
      <c r="E106" s="124" t="s">
        <v>63</v>
      </c>
      <c r="F106" s="9"/>
    </row>
    <row r="107" spans="1:6">
      <c r="A107" s="43"/>
      <c r="B107" s="135" t="s">
        <v>64</v>
      </c>
      <c r="C107" s="128"/>
      <c r="D107" s="62">
        <f>+D102/D105</f>
        <v>4.9000000000000002E-2</v>
      </c>
      <c r="E107" s="124" t="s">
        <v>63</v>
      </c>
      <c r="F107" s="9"/>
    </row>
    <row r="108" spans="1:6">
      <c r="A108" s="43"/>
      <c r="B108" s="135" t="s">
        <v>65</v>
      </c>
      <c r="C108" s="128"/>
      <c r="D108" s="62">
        <f>+D103/D105</f>
        <v>9.4E-2</v>
      </c>
      <c r="E108" s="124" t="s">
        <v>63</v>
      </c>
      <c r="F108" s="9"/>
    </row>
    <row r="109" spans="1:6">
      <c r="A109" s="43"/>
      <c r="B109" s="135" t="s">
        <v>66</v>
      </c>
      <c r="C109" s="128"/>
      <c r="D109" s="62">
        <f>+D104/D105</f>
        <v>6.6666E-3</v>
      </c>
      <c r="E109" s="130" t="s">
        <v>67</v>
      </c>
      <c r="F109" s="9"/>
    </row>
    <row r="110" spans="1:6">
      <c r="A110" s="43"/>
      <c r="B110" s="135" t="s">
        <v>68</v>
      </c>
      <c r="C110" s="139"/>
      <c r="D110" s="58">
        <v>36.81</v>
      </c>
      <c r="E110" s="124" t="s">
        <v>40</v>
      </c>
      <c r="F110" s="9"/>
    </row>
    <row r="111" spans="1:6">
      <c r="A111" s="43"/>
      <c r="B111" s="135" t="s">
        <v>69</v>
      </c>
      <c r="C111" s="139"/>
      <c r="D111" s="58">
        <v>29.99</v>
      </c>
      <c r="E111" s="124" t="s">
        <v>40</v>
      </c>
      <c r="F111" s="9"/>
    </row>
    <row r="112" spans="1:6">
      <c r="A112" s="43"/>
      <c r="B112" s="135" t="s">
        <v>70</v>
      </c>
      <c r="C112" s="139"/>
      <c r="D112" s="58">
        <v>30.64</v>
      </c>
      <c r="E112" s="124" t="s">
        <v>40</v>
      </c>
      <c r="F112" s="9"/>
    </row>
    <row r="113" spans="1:6">
      <c r="A113" s="43"/>
      <c r="B113" s="135" t="s">
        <v>71</v>
      </c>
      <c r="C113" s="139"/>
      <c r="D113" s="58">
        <v>40.4</v>
      </c>
      <c r="E113" s="124" t="s">
        <v>72</v>
      </c>
      <c r="F113" s="9"/>
    </row>
    <row r="114" spans="1:6">
      <c r="A114" s="43"/>
      <c r="B114" s="135" t="s">
        <v>73</v>
      </c>
      <c r="C114" s="128"/>
      <c r="D114" s="53">
        <f>+(D106*D110)+(D107*D111)+(D108*D112)+(D109*D113)</f>
        <v>6.4595006399999999</v>
      </c>
      <c r="E114" s="130" t="s">
        <v>74</v>
      </c>
      <c r="F114" s="9"/>
    </row>
    <row r="115" spans="1:6">
      <c r="A115" s="32"/>
      <c r="B115" s="122" t="s">
        <v>47</v>
      </c>
      <c r="C115" s="140"/>
      <c r="D115" s="59">
        <f>D89</f>
        <v>220</v>
      </c>
      <c r="E115" s="124" t="s">
        <v>42</v>
      </c>
      <c r="F115" s="9"/>
    </row>
    <row r="116" spans="1:6">
      <c r="A116" s="32"/>
      <c r="B116" s="135" t="s">
        <v>75</v>
      </c>
      <c r="C116" s="128"/>
      <c r="D116" s="60">
        <f>ROUND(+D114*D115,2)</f>
        <v>1421.09</v>
      </c>
      <c r="E116" s="124" t="s">
        <v>5</v>
      </c>
      <c r="F116" s="9"/>
    </row>
    <row r="117" spans="1:6">
      <c r="A117" s="32"/>
      <c r="B117" s="135" t="s">
        <v>76</v>
      </c>
      <c r="C117" s="140"/>
      <c r="D117" s="58">
        <v>15</v>
      </c>
      <c r="E117" s="124" t="s">
        <v>77</v>
      </c>
      <c r="F117" s="9"/>
    </row>
    <row r="118" spans="1:6">
      <c r="A118" s="32"/>
      <c r="B118" s="122" t="s">
        <v>78</v>
      </c>
      <c r="C118" s="140"/>
      <c r="D118" s="60">
        <f>ROUND(+D116*D117/100,2)</f>
        <v>213.16</v>
      </c>
      <c r="E118" s="124" t="s">
        <v>5</v>
      </c>
      <c r="F118" s="9"/>
    </row>
    <row r="119" spans="1:6">
      <c r="A119" s="32"/>
      <c r="B119" s="122" t="s">
        <v>79</v>
      </c>
      <c r="C119" s="140"/>
      <c r="D119" s="60">
        <f>D116+D118</f>
        <v>1634.25</v>
      </c>
      <c r="E119" s="124"/>
      <c r="F119" s="9"/>
    </row>
    <row r="120" spans="1:6">
      <c r="A120" s="32"/>
      <c r="B120" s="125" t="s">
        <v>252</v>
      </c>
      <c r="C120" s="140"/>
      <c r="D120" s="17">
        <f>D119*D98</f>
        <v>1634.25</v>
      </c>
      <c r="E120" s="124"/>
      <c r="F120" s="9"/>
    </row>
    <row r="121" spans="1:6">
      <c r="A121" s="32"/>
      <c r="B121" s="122"/>
      <c r="C121" s="140"/>
      <c r="D121" s="140"/>
      <c r="E121" s="124"/>
      <c r="F121" s="9"/>
    </row>
    <row r="122" spans="1:6">
      <c r="A122" s="32"/>
      <c r="B122" s="120"/>
      <c r="C122" s="132" t="s">
        <v>80</v>
      </c>
      <c r="D122" s="17">
        <f>D99+D120</f>
        <v>1961.75</v>
      </c>
      <c r="E122" s="124" t="s">
        <v>5</v>
      </c>
      <c r="F122" s="9"/>
    </row>
    <row r="123" spans="1:6">
      <c r="A123" s="32"/>
      <c r="B123" s="120"/>
      <c r="C123" s="120"/>
      <c r="D123" s="120"/>
      <c r="E123" s="121"/>
      <c r="F123" s="9"/>
    </row>
    <row r="124" spans="1:6">
      <c r="A124" s="43"/>
      <c r="B124" s="141" t="s">
        <v>81</v>
      </c>
      <c r="C124" s="63"/>
      <c r="D124" s="142"/>
      <c r="E124" s="124"/>
      <c r="F124" s="9"/>
    </row>
    <row r="125" spans="1:6" ht="12" customHeight="1">
      <c r="A125" s="43"/>
      <c r="B125" s="143"/>
      <c r="C125" s="136" t="s">
        <v>82</v>
      </c>
      <c r="D125" s="60">
        <f>D84+D122+D93</f>
        <v>15027.09944</v>
      </c>
      <c r="E125" s="124" t="s">
        <v>5</v>
      </c>
      <c r="F125" s="9"/>
    </row>
    <row r="126" spans="1:6" ht="12" thickBot="1">
      <c r="A126" s="25"/>
      <c r="B126" s="15"/>
      <c r="C126" s="15"/>
      <c r="D126" s="26"/>
      <c r="E126" s="27"/>
      <c r="F126" s="11"/>
    </row>
    <row r="127" spans="1:6">
      <c r="A127" s="116"/>
      <c r="B127" s="144"/>
      <c r="D127" s="117"/>
      <c r="E127" s="145"/>
      <c r="F127" s="146"/>
    </row>
    <row r="128" spans="1:6" ht="14.25">
      <c r="A128" s="282"/>
      <c r="B128" s="283"/>
      <c r="C128" s="283"/>
      <c r="D128" s="283"/>
      <c r="E128" s="283"/>
      <c r="F128" s="284"/>
    </row>
    <row r="129" spans="1:6" ht="12" thickBot="1">
      <c r="A129" s="134"/>
      <c r="C129" s="147"/>
      <c r="E129" s="148"/>
      <c r="F129" s="118"/>
    </row>
    <row r="130" spans="1:6">
      <c r="A130" s="12" t="s">
        <v>83</v>
      </c>
      <c r="B130" s="13"/>
      <c r="C130" s="13"/>
      <c r="D130" s="13"/>
      <c r="E130" s="13"/>
      <c r="F130" s="65"/>
    </row>
    <row r="131" spans="1:6">
      <c r="A131" s="66"/>
      <c r="B131" s="140"/>
      <c r="C131" s="140"/>
      <c r="D131" s="140"/>
      <c r="E131" s="140"/>
      <c r="F131" s="9"/>
    </row>
    <row r="132" spans="1:6">
      <c r="A132" s="66"/>
      <c r="B132" s="140"/>
      <c r="C132" s="140"/>
      <c r="D132" s="140"/>
      <c r="E132" s="140"/>
      <c r="F132" s="9"/>
    </row>
    <row r="133" spans="1:6">
      <c r="A133" s="66"/>
      <c r="B133" s="140"/>
      <c r="C133" s="140"/>
      <c r="D133" s="140"/>
      <c r="E133" s="140"/>
      <c r="F133" s="9"/>
    </row>
    <row r="134" spans="1:6">
      <c r="A134" s="66"/>
      <c r="B134" s="140"/>
      <c r="C134" s="140"/>
      <c r="D134" s="140"/>
      <c r="E134" s="140"/>
      <c r="F134" s="9"/>
    </row>
    <row r="135" spans="1:6">
      <c r="A135" s="66"/>
      <c r="B135" s="140"/>
      <c r="C135" s="140"/>
      <c r="D135" s="140"/>
      <c r="E135" s="140"/>
      <c r="F135" s="9"/>
    </row>
    <row r="136" spans="1:6">
      <c r="A136" s="66"/>
      <c r="B136" s="140"/>
      <c r="C136" s="140"/>
      <c r="D136" s="140"/>
      <c r="E136" s="140"/>
      <c r="F136" s="9"/>
    </row>
    <row r="137" spans="1:6">
      <c r="A137" s="66"/>
      <c r="B137" s="140"/>
      <c r="C137" s="140"/>
      <c r="D137" s="140"/>
      <c r="E137" s="140"/>
      <c r="F137" s="9"/>
    </row>
    <row r="138" spans="1:6" ht="14.25">
      <c r="A138" s="66"/>
      <c r="B138" s="285" t="s">
        <v>84</v>
      </c>
      <c r="C138" s="67" t="s">
        <v>1</v>
      </c>
      <c r="D138" s="68">
        <v>6.4999999999999997E-3</v>
      </c>
      <c r="E138" s="140"/>
      <c r="F138" s="9"/>
    </row>
    <row r="139" spans="1:6" ht="14.25">
      <c r="A139" s="66"/>
      <c r="B139" s="286"/>
      <c r="C139" s="67" t="s">
        <v>2</v>
      </c>
      <c r="D139" s="68">
        <v>0.03</v>
      </c>
      <c r="E139" s="140"/>
      <c r="F139" s="9"/>
    </row>
    <row r="140" spans="1:6" ht="14.25">
      <c r="A140" s="66"/>
      <c r="B140" s="286"/>
      <c r="C140" s="67" t="s">
        <v>94</v>
      </c>
      <c r="D140" s="68">
        <v>0.05</v>
      </c>
      <c r="E140" s="140"/>
      <c r="F140" s="9"/>
    </row>
    <row r="141" spans="1:6" ht="14.25">
      <c r="A141" s="66"/>
      <c r="B141" s="280" t="s">
        <v>85</v>
      </c>
      <c r="C141" s="280"/>
      <c r="D141" s="69">
        <f>D138+D139+D140</f>
        <v>8.6499999999999994E-2</v>
      </c>
      <c r="E141" s="140"/>
      <c r="F141" s="9"/>
    </row>
    <row r="142" spans="1:6" ht="14.25">
      <c r="A142" s="21"/>
      <c r="B142" s="287" t="s">
        <v>86</v>
      </c>
      <c r="C142" s="288"/>
      <c r="D142" s="68">
        <f>'DADOS DE ENTRADA'!B18</f>
        <v>4.4900000000000002E-2</v>
      </c>
      <c r="E142" s="140"/>
      <c r="F142" s="9"/>
    </row>
    <row r="143" spans="1:6" ht="14.25">
      <c r="A143" s="21"/>
      <c r="B143" s="280" t="s">
        <v>87</v>
      </c>
      <c r="C143" s="280"/>
      <c r="D143" s="68">
        <f>'DADOS DE ENTRADA'!B19</f>
        <v>8.8999999999999999E-3</v>
      </c>
      <c r="E143" s="140"/>
      <c r="F143" s="9"/>
    </row>
    <row r="144" spans="1:6" ht="14.25">
      <c r="A144" s="18"/>
      <c r="B144" s="280" t="s">
        <v>88</v>
      </c>
      <c r="C144" s="280"/>
      <c r="D144" s="68">
        <f>'DADOS DE ENTRADA'!B20</f>
        <v>8.2000000000000007E-3</v>
      </c>
      <c r="E144" s="140"/>
      <c r="F144" s="9"/>
    </row>
    <row r="145" spans="1:6" ht="14.25">
      <c r="A145" s="18"/>
      <c r="B145" s="280" t="s">
        <v>89</v>
      </c>
      <c r="C145" s="280"/>
      <c r="D145" s="68">
        <f>'DADOS DE ENTRADA'!B21</f>
        <v>1.11E-2</v>
      </c>
      <c r="E145" s="140"/>
      <c r="F145" s="9"/>
    </row>
    <row r="146" spans="1:6" ht="14.25">
      <c r="A146" s="21"/>
      <c r="B146" s="280" t="s">
        <v>90</v>
      </c>
      <c r="C146" s="280"/>
      <c r="D146" s="68">
        <f>'DADOS DE ENTRADA'!B22</f>
        <v>6.2199999999999998E-2</v>
      </c>
      <c r="E146" s="140"/>
      <c r="F146" s="9"/>
    </row>
    <row r="147" spans="1:6" ht="12" customHeight="1">
      <c r="A147" s="66"/>
      <c r="B147" s="281" t="s">
        <v>91</v>
      </c>
      <c r="C147" s="281"/>
      <c r="D147" s="70">
        <f>((1+D142+D143+D144)*(1+D145)*(1+D146))/(1-D141)-1</f>
        <v>0.24857999566502453</v>
      </c>
      <c r="E147" s="140"/>
      <c r="F147" s="9"/>
    </row>
    <row r="148" spans="1:6" ht="12" customHeight="1" thickBot="1">
      <c r="A148" s="71"/>
      <c r="B148" s="72"/>
      <c r="C148" s="72"/>
      <c r="D148" s="72"/>
      <c r="E148" s="72"/>
      <c r="F148" s="73"/>
    </row>
    <row r="149" spans="1:6" ht="12" customHeight="1">
      <c r="A149" s="64"/>
      <c r="B149" s="5"/>
      <c r="C149" s="5"/>
      <c r="D149" s="13"/>
      <c r="E149" s="13"/>
      <c r="F149" s="65"/>
    </row>
    <row r="150" spans="1:6" ht="12" customHeight="1">
      <c r="A150" s="21"/>
      <c r="B150" s="120"/>
      <c r="C150" s="132" t="s">
        <v>95</v>
      </c>
      <c r="D150" s="17">
        <f>D125+D72+D62+D50+D33+D16+D84</f>
        <v>43601.706106666665</v>
      </c>
      <c r="E150" s="123" t="s">
        <v>35</v>
      </c>
      <c r="F150" s="9"/>
    </row>
    <row r="151" spans="1:6" ht="12" customHeight="1">
      <c r="A151" s="18"/>
      <c r="B151" s="120"/>
      <c r="C151" s="120"/>
      <c r="D151" s="120"/>
      <c r="E151" s="120"/>
      <c r="F151" s="9"/>
    </row>
    <row r="152" spans="1:6" ht="12" customHeight="1">
      <c r="A152" s="18"/>
      <c r="B152" s="149"/>
      <c r="C152" s="132" t="s">
        <v>96</v>
      </c>
      <c r="D152" s="17">
        <f>D150*(1+D147)</f>
        <v>54440.21802164954</v>
      </c>
      <c r="E152" s="123" t="s">
        <v>35</v>
      </c>
      <c r="F152" s="20"/>
    </row>
    <row r="153" spans="1:6" ht="12" customHeight="1" thickBot="1">
      <c r="A153" s="75"/>
      <c r="B153" s="76"/>
      <c r="C153" s="76"/>
      <c r="D153" s="15"/>
      <c r="E153" s="77"/>
      <c r="F153" s="23"/>
    </row>
    <row r="154" spans="1:6" ht="12" customHeight="1">
      <c r="A154" s="74"/>
      <c r="B154" s="74"/>
      <c r="C154" s="78"/>
      <c r="D154" s="24"/>
      <c r="E154" s="79"/>
      <c r="F154" s="42"/>
    </row>
    <row r="155" spans="1:6" ht="12" customHeight="1">
      <c r="A155" s="74"/>
      <c r="B155" s="74"/>
      <c r="C155" s="78"/>
      <c r="D155" s="24"/>
      <c r="E155" s="79"/>
      <c r="F155" s="42"/>
    </row>
    <row r="156" spans="1:6" ht="12" customHeight="1">
      <c r="A156" s="74"/>
      <c r="B156" s="74"/>
      <c r="C156" s="78"/>
      <c r="D156" s="24"/>
      <c r="E156" s="79"/>
      <c r="F156" s="42"/>
    </row>
    <row r="157" spans="1:6" ht="12" customHeight="1">
      <c r="A157" s="74"/>
      <c r="B157" s="74"/>
      <c r="C157" s="78"/>
      <c r="D157" s="80"/>
      <c r="E157" s="79"/>
      <c r="F157" s="42"/>
    </row>
    <row r="158" spans="1:6" ht="12" customHeight="1">
      <c r="A158" s="74"/>
      <c r="B158" s="74"/>
      <c r="C158" s="78"/>
      <c r="D158" s="24"/>
      <c r="E158" s="79"/>
      <c r="F158" s="42"/>
    </row>
    <row r="159" spans="1:6" ht="12" customHeight="1">
      <c r="A159" s="74"/>
      <c r="B159" s="74"/>
      <c r="C159" s="78"/>
      <c r="D159" s="24"/>
      <c r="E159" s="79"/>
      <c r="F159" s="42"/>
    </row>
    <row r="160" spans="1:6" ht="12" customHeight="1">
      <c r="A160" s="74"/>
      <c r="B160" s="74"/>
      <c r="C160" s="78"/>
      <c r="D160" s="24"/>
      <c r="E160" s="79"/>
      <c r="F160" s="42"/>
    </row>
    <row r="161" spans="1:6" ht="12" customHeight="1">
      <c r="A161" s="74"/>
      <c r="B161" s="74"/>
      <c r="C161" s="78"/>
      <c r="D161" s="24"/>
      <c r="E161" s="79"/>
      <c r="F161" s="42"/>
    </row>
    <row r="162" spans="1:6" ht="12" customHeight="1">
      <c r="A162" s="74"/>
      <c r="B162" s="74"/>
      <c r="C162" s="78"/>
      <c r="D162" s="24"/>
      <c r="E162" s="79"/>
      <c r="F162" s="42"/>
    </row>
    <row r="163" spans="1:6" ht="12" customHeight="1">
      <c r="A163" s="74"/>
      <c r="B163" s="74"/>
      <c r="C163" s="78"/>
      <c r="D163" s="24"/>
      <c r="E163" s="79"/>
      <c r="F163" s="42"/>
    </row>
    <row r="164" spans="1:6" ht="12" customHeight="1">
      <c r="A164" s="74"/>
      <c r="B164" s="74"/>
      <c r="C164" s="78"/>
      <c r="D164" s="24"/>
      <c r="E164" s="79"/>
      <c r="F164" s="42"/>
    </row>
    <row r="165" spans="1:6" ht="12" customHeight="1">
      <c r="A165" s="74"/>
      <c r="B165" s="74"/>
      <c r="C165" s="78"/>
      <c r="D165" s="24"/>
      <c r="E165" s="79"/>
      <c r="F165" s="42"/>
    </row>
    <row r="166" spans="1:6" ht="12" customHeight="1">
      <c r="A166" s="74"/>
      <c r="B166" s="74"/>
      <c r="C166" s="78"/>
      <c r="D166" s="24"/>
      <c r="E166" s="79"/>
      <c r="F166" s="42"/>
    </row>
    <row r="167" spans="1:6" ht="12" customHeight="1">
      <c r="A167" s="74"/>
      <c r="B167" s="74"/>
      <c r="C167" s="78"/>
      <c r="D167" s="24"/>
      <c r="E167" s="79"/>
      <c r="F167" s="42"/>
    </row>
    <row r="168" spans="1:6" ht="12" customHeight="1">
      <c r="A168" s="74"/>
      <c r="B168" s="74"/>
      <c r="C168" s="78"/>
      <c r="D168" s="24"/>
      <c r="E168" s="79"/>
      <c r="F168" s="42"/>
    </row>
    <row r="169" spans="1:6" ht="12" customHeight="1">
      <c r="A169" s="74"/>
      <c r="B169" s="74"/>
      <c r="C169" s="78"/>
      <c r="D169" s="24"/>
      <c r="E169" s="79"/>
      <c r="F169" s="42"/>
    </row>
    <row r="170" spans="1:6" ht="12" customHeight="1">
      <c r="A170" s="74"/>
      <c r="B170" s="74"/>
      <c r="C170" s="78"/>
      <c r="D170" s="24"/>
      <c r="E170" s="79"/>
      <c r="F170" s="42"/>
    </row>
    <row r="171" spans="1:6" ht="12" customHeight="1">
      <c r="A171" s="74"/>
      <c r="B171" s="74"/>
      <c r="C171" s="78"/>
      <c r="D171" s="24"/>
      <c r="E171" s="79"/>
      <c r="F171" s="42"/>
    </row>
    <row r="172" spans="1:6" ht="12" customHeight="1">
      <c r="A172" s="74"/>
      <c r="B172" s="74"/>
      <c r="C172" s="78"/>
      <c r="D172" s="24"/>
      <c r="E172" s="79"/>
      <c r="F172" s="42"/>
    </row>
    <row r="173" spans="1:6" ht="12" customHeight="1">
      <c r="A173" s="74"/>
      <c r="B173" s="74"/>
      <c r="C173" s="78"/>
      <c r="D173" s="24"/>
      <c r="E173" s="79"/>
      <c r="F173" s="42"/>
    </row>
    <row r="174" spans="1:6" ht="12" customHeight="1">
      <c r="A174" s="74"/>
      <c r="B174" s="74"/>
      <c r="C174" s="78"/>
      <c r="D174" s="24"/>
      <c r="E174" s="79"/>
      <c r="F174" s="42"/>
    </row>
    <row r="175" spans="1:6" ht="12" customHeight="1">
      <c r="A175" s="74"/>
      <c r="B175" s="74"/>
      <c r="C175" s="78"/>
      <c r="D175" s="24"/>
      <c r="E175" s="79"/>
      <c r="F175" s="42"/>
    </row>
    <row r="176" spans="1:6" ht="12" customHeight="1">
      <c r="A176" s="74"/>
      <c r="B176" s="74"/>
      <c r="C176" s="78"/>
      <c r="D176" s="24"/>
      <c r="E176" s="79"/>
      <c r="F176" s="42"/>
    </row>
    <row r="177" spans="1:6" ht="12" customHeight="1">
      <c r="A177" s="74"/>
      <c r="B177" s="74"/>
      <c r="C177" s="78"/>
      <c r="D177" s="24"/>
      <c r="E177" s="79"/>
      <c r="F177" s="42"/>
    </row>
    <row r="178" spans="1:6" ht="12" customHeight="1">
      <c r="A178" s="74"/>
      <c r="B178" s="74"/>
      <c r="C178" s="78"/>
      <c r="D178" s="24"/>
      <c r="E178" s="79"/>
      <c r="F178" s="42"/>
    </row>
    <row r="179" spans="1:6" ht="12" customHeight="1">
      <c r="A179" s="74"/>
      <c r="B179" s="74"/>
      <c r="C179" s="78"/>
      <c r="D179" s="24"/>
      <c r="E179" s="79"/>
      <c r="F179" s="42"/>
    </row>
    <row r="180" spans="1:6" ht="12" customHeight="1">
      <c r="A180" s="74"/>
      <c r="B180" s="74"/>
      <c r="C180" s="78"/>
      <c r="D180" s="24"/>
      <c r="E180" s="79"/>
      <c r="F180" s="42"/>
    </row>
    <row r="181" spans="1:6" ht="12" customHeight="1">
      <c r="A181" s="74"/>
      <c r="B181" s="74"/>
      <c r="C181" s="78"/>
      <c r="D181" s="24"/>
      <c r="E181" s="79"/>
      <c r="F181" s="42"/>
    </row>
    <row r="182" spans="1:6" ht="12" customHeight="1">
      <c r="A182" s="74"/>
      <c r="B182" s="74"/>
      <c r="C182" s="78"/>
      <c r="D182" s="24"/>
      <c r="E182" s="79"/>
      <c r="F182" s="42"/>
    </row>
    <row r="183" spans="1:6" ht="12" customHeight="1">
      <c r="A183" s="74"/>
      <c r="B183" s="74"/>
      <c r="C183" s="78"/>
      <c r="D183" s="24"/>
      <c r="E183" s="79"/>
      <c r="F183" s="42"/>
    </row>
    <row r="184" spans="1:6" ht="12" customHeight="1">
      <c r="A184" s="74"/>
      <c r="B184" s="74"/>
      <c r="C184" s="78"/>
      <c r="D184" s="24"/>
      <c r="E184" s="79"/>
      <c r="F184" s="42"/>
    </row>
    <row r="185" spans="1:6" ht="12" customHeight="1">
      <c r="A185" s="74"/>
      <c r="B185" s="74"/>
      <c r="C185" s="78"/>
      <c r="D185" s="24"/>
      <c r="E185" s="79"/>
      <c r="F185" s="42"/>
    </row>
    <row r="186" spans="1:6" ht="12" customHeight="1">
      <c r="A186" s="74"/>
      <c r="B186" s="74"/>
      <c r="C186" s="78"/>
      <c r="D186" s="24"/>
      <c r="E186" s="79"/>
      <c r="F186" s="42"/>
    </row>
    <row r="187" spans="1:6" ht="12" customHeight="1">
      <c r="A187" s="74"/>
      <c r="B187" s="74"/>
      <c r="C187" s="78"/>
      <c r="D187" s="24"/>
      <c r="E187" s="79"/>
      <c r="F187" s="42"/>
    </row>
    <row r="188" spans="1:6" ht="12" customHeight="1">
      <c r="A188" s="74"/>
      <c r="B188" s="74"/>
      <c r="C188" s="78"/>
      <c r="D188" s="24"/>
      <c r="E188" s="79"/>
      <c r="F188" s="42"/>
    </row>
    <row r="189" spans="1:6" ht="12" customHeight="1">
      <c r="A189" s="74"/>
      <c r="B189" s="74"/>
      <c r="C189" s="78"/>
      <c r="D189" s="24"/>
      <c r="E189" s="79"/>
      <c r="F189" s="42"/>
    </row>
    <row r="190" spans="1:6" ht="12" customHeight="1">
      <c r="A190" s="74"/>
      <c r="B190" s="74"/>
      <c r="C190" s="78"/>
      <c r="D190" s="24"/>
      <c r="E190" s="79"/>
      <c r="F190" s="42"/>
    </row>
    <row r="191" spans="1:6" ht="12" customHeight="1">
      <c r="A191" s="74"/>
      <c r="B191" s="74"/>
      <c r="C191" s="78"/>
      <c r="D191" s="24"/>
      <c r="E191" s="79"/>
      <c r="F191" s="42"/>
    </row>
    <row r="192" spans="1:6" ht="12" customHeight="1">
      <c r="A192" s="74"/>
      <c r="B192" s="74"/>
      <c r="C192" s="78"/>
      <c r="D192" s="24"/>
      <c r="E192" s="79"/>
      <c r="F192" s="42"/>
    </row>
    <row r="193" spans="1:6" ht="12" customHeight="1">
      <c r="A193" s="74"/>
      <c r="B193" s="74"/>
      <c r="C193" s="78"/>
      <c r="D193" s="24"/>
      <c r="E193" s="79"/>
      <c r="F193" s="42"/>
    </row>
    <row r="194" spans="1:6" ht="12" customHeight="1">
      <c r="A194" s="74"/>
      <c r="B194" s="74"/>
      <c r="C194" s="78"/>
      <c r="D194" s="24"/>
      <c r="E194" s="79"/>
      <c r="F194" s="42"/>
    </row>
    <row r="195" spans="1:6" ht="12" customHeight="1">
      <c r="A195" s="74"/>
      <c r="B195" s="74"/>
      <c r="C195" s="78"/>
      <c r="D195" s="24"/>
      <c r="E195" s="79"/>
      <c r="F195" s="42"/>
    </row>
    <row r="196" spans="1:6" ht="12" customHeight="1">
      <c r="A196" s="74"/>
      <c r="B196" s="74"/>
      <c r="C196" s="78"/>
      <c r="D196" s="24"/>
      <c r="E196" s="79"/>
      <c r="F196" s="42"/>
    </row>
    <row r="197" spans="1:6" ht="12" customHeight="1">
      <c r="A197" s="74"/>
      <c r="B197" s="74"/>
      <c r="C197" s="78"/>
      <c r="D197" s="24"/>
      <c r="E197" s="79"/>
      <c r="F197" s="42"/>
    </row>
    <row r="198" spans="1:6" ht="12" customHeight="1">
      <c r="A198" s="74"/>
      <c r="B198" s="74"/>
      <c r="C198" s="78"/>
      <c r="D198" s="24"/>
      <c r="E198" s="79"/>
      <c r="F198" s="42"/>
    </row>
    <row r="199" spans="1:6" ht="12" customHeight="1">
      <c r="A199" s="74"/>
      <c r="B199" s="74"/>
      <c r="C199" s="78"/>
      <c r="D199" s="24"/>
      <c r="E199" s="79"/>
      <c r="F199" s="42"/>
    </row>
    <row r="200" spans="1:6" ht="12" customHeight="1">
      <c r="A200" s="74"/>
      <c r="B200" s="74"/>
      <c r="C200" s="78"/>
      <c r="D200" s="24"/>
      <c r="E200" s="79"/>
      <c r="F200" s="42"/>
    </row>
    <row r="201" spans="1:6" ht="12" customHeight="1">
      <c r="A201" s="74"/>
      <c r="B201" s="74"/>
      <c r="C201" s="78"/>
      <c r="D201" s="24"/>
      <c r="E201" s="79"/>
      <c r="F201" s="42"/>
    </row>
    <row r="202" spans="1:6" ht="12" customHeight="1">
      <c r="A202" s="74"/>
      <c r="B202" s="74"/>
      <c r="C202" s="78"/>
      <c r="D202" s="24"/>
      <c r="E202" s="79"/>
      <c r="F202" s="42"/>
    </row>
    <row r="203" spans="1:6" ht="12" customHeight="1">
      <c r="A203" s="74"/>
      <c r="B203" s="74"/>
      <c r="C203" s="78"/>
      <c r="D203" s="24"/>
      <c r="E203" s="79"/>
      <c r="F203" s="42"/>
    </row>
    <row r="204" spans="1:6" ht="12" customHeight="1">
      <c r="A204" s="74"/>
      <c r="B204" s="74"/>
      <c r="C204" s="78"/>
      <c r="D204" s="24"/>
      <c r="E204" s="79"/>
      <c r="F204" s="42"/>
    </row>
    <row r="205" spans="1:6" ht="12" customHeight="1">
      <c r="A205" s="74"/>
      <c r="B205" s="74"/>
      <c r="C205" s="78"/>
      <c r="D205" s="24"/>
      <c r="E205" s="79"/>
      <c r="F205" s="42"/>
    </row>
    <row r="206" spans="1:6" ht="12" customHeight="1">
      <c r="A206" s="74"/>
      <c r="B206" s="74"/>
      <c r="C206" s="78"/>
      <c r="D206" s="24"/>
      <c r="E206" s="79"/>
      <c r="F206" s="42"/>
    </row>
    <row r="207" spans="1:6" ht="12" customHeight="1">
      <c r="A207" s="74"/>
      <c r="B207" s="74"/>
      <c r="C207" s="78"/>
      <c r="D207" s="24"/>
      <c r="E207" s="79"/>
      <c r="F207" s="42"/>
    </row>
    <row r="208" spans="1:6" ht="12" customHeight="1">
      <c r="A208" s="74"/>
      <c r="B208" s="74"/>
      <c r="C208" s="78"/>
      <c r="D208" s="24"/>
      <c r="E208" s="79"/>
      <c r="F208" s="42"/>
    </row>
    <row r="209" spans="1:6" ht="12" customHeight="1">
      <c r="A209" s="74"/>
      <c r="B209" s="74"/>
      <c r="C209" s="78"/>
      <c r="D209" s="24"/>
      <c r="E209" s="79"/>
      <c r="F209" s="42"/>
    </row>
    <row r="210" spans="1:6" ht="12" customHeight="1">
      <c r="A210" s="74"/>
      <c r="B210" s="74"/>
      <c r="C210" s="78"/>
      <c r="D210" s="24"/>
      <c r="E210" s="79"/>
      <c r="F210" s="42"/>
    </row>
    <row r="211" spans="1:6" ht="12" customHeight="1">
      <c r="A211" s="74"/>
      <c r="B211" s="74"/>
      <c r="C211" s="78"/>
      <c r="D211" s="24"/>
      <c r="E211" s="79"/>
      <c r="F211" s="42"/>
    </row>
    <row r="212" spans="1:6" ht="12" customHeight="1">
      <c r="A212" s="74"/>
      <c r="B212" s="74"/>
      <c r="C212" s="78"/>
      <c r="D212" s="24"/>
      <c r="E212" s="79"/>
      <c r="F212" s="42"/>
    </row>
    <row r="213" spans="1:6" ht="12" customHeight="1">
      <c r="A213" s="74"/>
      <c r="B213" s="74"/>
      <c r="C213" s="78"/>
      <c r="D213" s="24"/>
      <c r="E213" s="79"/>
      <c r="F213" s="42"/>
    </row>
    <row r="214" spans="1:6" ht="12" customHeight="1">
      <c r="A214" s="74"/>
      <c r="B214" s="74"/>
      <c r="C214" s="78"/>
      <c r="D214" s="24"/>
      <c r="E214" s="79"/>
      <c r="F214" s="42"/>
    </row>
    <row r="215" spans="1:6" ht="12" customHeight="1">
      <c r="A215" s="74"/>
      <c r="B215" s="74"/>
      <c r="C215" s="78"/>
      <c r="D215" s="24"/>
      <c r="E215" s="79"/>
      <c r="F215" s="42"/>
    </row>
    <row r="216" spans="1:6" ht="12" customHeight="1">
      <c r="A216" s="74"/>
      <c r="B216" s="74"/>
      <c r="C216" s="78"/>
      <c r="D216" s="24"/>
      <c r="E216" s="79"/>
      <c r="F216" s="42"/>
    </row>
    <row r="217" spans="1:6" ht="12" customHeight="1">
      <c r="A217" s="74"/>
      <c r="B217" s="74"/>
      <c r="C217" s="78"/>
      <c r="D217" s="24"/>
      <c r="E217" s="79"/>
      <c r="F217" s="42"/>
    </row>
    <row r="218" spans="1:6" ht="12" customHeight="1">
      <c r="A218" s="74"/>
      <c r="B218" s="74"/>
      <c r="C218" s="78"/>
      <c r="D218" s="24"/>
      <c r="E218" s="79"/>
      <c r="F218" s="42"/>
    </row>
    <row r="219" spans="1:6" ht="12" customHeight="1">
      <c r="A219" s="74"/>
      <c r="B219" s="74"/>
      <c r="C219" s="78"/>
      <c r="D219" s="24"/>
      <c r="E219" s="79"/>
      <c r="F219" s="42"/>
    </row>
    <row r="220" spans="1:6" ht="12" customHeight="1">
      <c r="A220" s="74"/>
      <c r="B220" s="74"/>
      <c r="C220" s="78"/>
      <c r="D220" s="24"/>
      <c r="E220" s="79"/>
      <c r="F220" s="42"/>
    </row>
    <row r="221" spans="1:6" ht="12" customHeight="1">
      <c r="A221" s="74"/>
      <c r="B221" s="74"/>
      <c r="C221" s="78"/>
      <c r="D221" s="24"/>
      <c r="E221" s="79"/>
      <c r="F221" s="42"/>
    </row>
    <row r="222" spans="1:6" ht="12" customHeight="1">
      <c r="A222" s="74"/>
      <c r="B222" s="74"/>
      <c r="C222" s="78"/>
      <c r="D222" s="24"/>
      <c r="E222" s="79"/>
      <c r="F222" s="42"/>
    </row>
    <row r="223" spans="1:6" ht="12" customHeight="1">
      <c r="A223" s="74"/>
      <c r="B223" s="74"/>
      <c r="C223" s="78"/>
      <c r="D223" s="24"/>
      <c r="E223" s="79"/>
      <c r="F223" s="42"/>
    </row>
    <row r="224" spans="1:6" ht="12" customHeight="1">
      <c r="A224" s="74"/>
      <c r="B224" s="74"/>
      <c r="C224" s="78"/>
      <c r="D224" s="24"/>
      <c r="E224" s="79"/>
      <c r="F224" s="42"/>
    </row>
    <row r="225" spans="1:6" ht="12" customHeight="1">
      <c r="A225" s="74"/>
      <c r="B225" s="74"/>
      <c r="C225" s="78"/>
      <c r="D225" s="24"/>
      <c r="E225" s="79"/>
      <c r="F225" s="42"/>
    </row>
    <row r="226" spans="1:6" ht="12" customHeight="1">
      <c r="A226" s="74"/>
      <c r="B226" s="74"/>
      <c r="C226" s="78"/>
      <c r="D226" s="24"/>
      <c r="E226" s="79"/>
      <c r="F226" s="42"/>
    </row>
    <row r="227" spans="1:6" ht="12" customHeight="1">
      <c r="A227" s="74"/>
      <c r="B227" s="74"/>
      <c r="C227" s="78"/>
      <c r="D227" s="24"/>
      <c r="E227" s="79"/>
      <c r="F227" s="42"/>
    </row>
    <row r="228" spans="1:6" ht="12" customHeight="1">
      <c r="A228" s="74"/>
      <c r="B228" s="74"/>
      <c r="C228" s="78"/>
      <c r="D228" s="24"/>
      <c r="E228" s="79"/>
      <c r="F228" s="42"/>
    </row>
    <row r="229" spans="1:6" ht="12" customHeight="1">
      <c r="A229" s="74"/>
      <c r="B229" s="74"/>
      <c r="C229" s="78"/>
      <c r="D229" s="24"/>
      <c r="E229" s="79"/>
      <c r="F229" s="42"/>
    </row>
    <row r="230" spans="1:6" ht="12" customHeight="1">
      <c r="A230" s="74"/>
      <c r="B230" s="74"/>
      <c r="C230" s="78"/>
      <c r="D230" s="24"/>
      <c r="E230" s="79"/>
      <c r="F230" s="42"/>
    </row>
    <row r="231" spans="1:6">
      <c r="A231" s="74"/>
      <c r="B231" s="74"/>
      <c r="C231" s="78"/>
      <c r="D231" s="24"/>
      <c r="E231" s="79"/>
      <c r="F231" s="42"/>
    </row>
    <row r="232" spans="1:6">
      <c r="A232" s="74"/>
      <c r="B232" s="74"/>
      <c r="C232" s="78"/>
      <c r="D232" s="24"/>
      <c r="E232" s="79"/>
      <c r="F232" s="42"/>
    </row>
    <row r="233" spans="1:6" ht="11.25" customHeight="1">
      <c r="A233" s="74"/>
      <c r="B233" s="74"/>
      <c r="C233" s="78"/>
      <c r="D233" s="24"/>
      <c r="E233" s="79"/>
      <c r="F233" s="42"/>
    </row>
    <row r="234" spans="1:6">
      <c r="A234" s="74"/>
      <c r="B234" s="74"/>
      <c r="C234" s="78"/>
      <c r="D234" s="24"/>
      <c r="E234" s="79"/>
      <c r="F234" s="42"/>
    </row>
    <row r="235" spans="1:6">
      <c r="A235" s="74"/>
      <c r="B235" s="74"/>
      <c r="C235" s="78"/>
      <c r="D235" s="24"/>
      <c r="E235" s="79"/>
      <c r="F235" s="42"/>
    </row>
    <row r="236" spans="1:6">
      <c r="A236" s="74"/>
      <c r="B236" s="74"/>
      <c r="C236" s="78"/>
      <c r="D236" s="24"/>
      <c r="E236" s="79"/>
      <c r="F236" s="42"/>
    </row>
    <row r="237" spans="1:6" ht="13.5" customHeight="1">
      <c r="A237" s="74"/>
      <c r="B237" s="74"/>
      <c r="C237" s="78"/>
      <c r="D237" s="24"/>
      <c r="E237" s="79"/>
      <c r="F237" s="42"/>
    </row>
    <row r="238" spans="1:6" ht="13.5" customHeight="1">
      <c r="A238" s="74"/>
      <c r="B238" s="74"/>
      <c r="C238" s="78"/>
      <c r="D238" s="24"/>
      <c r="E238" s="79"/>
      <c r="F238" s="42"/>
    </row>
    <row r="239" spans="1:6" ht="13.5" customHeight="1">
      <c r="A239" s="74"/>
      <c r="B239" s="74"/>
      <c r="C239" s="78"/>
      <c r="D239" s="24"/>
      <c r="E239" s="79"/>
      <c r="F239" s="42"/>
    </row>
    <row r="240" spans="1:6" ht="13.5" customHeight="1">
      <c r="A240" s="74"/>
      <c r="B240" s="74"/>
      <c r="C240" s="78"/>
      <c r="D240" s="24"/>
      <c r="E240" s="79"/>
      <c r="F240" s="42"/>
    </row>
    <row r="241" spans="1:6" ht="13.5" customHeight="1">
      <c r="A241" s="74"/>
      <c r="B241" s="74"/>
      <c r="C241" s="78"/>
      <c r="D241" s="24"/>
      <c r="E241" s="79"/>
      <c r="F241" s="42"/>
    </row>
    <row r="242" spans="1:6" ht="13.5" customHeight="1">
      <c r="A242" s="74"/>
      <c r="B242" s="74"/>
      <c r="C242" s="78"/>
      <c r="D242" s="24"/>
      <c r="E242" s="79"/>
      <c r="F242" s="42"/>
    </row>
    <row r="243" spans="1:6" ht="13.5" customHeight="1">
      <c r="A243" s="74"/>
      <c r="B243" s="74"/>
      <c r="C243" s="78"/>
      <c r="D243" s="24"/>
      <c r="E243" s="79"/>
      <c r="F243" s="42"/>
    </row>
    <row r="244" spans="1:6" ht="13.5" customHeight="1">
      <c r="A244" s="74"/>
      <c r="B244" s="74"/>
      <c r="C244" s="78"/>
      <c r="D244" s="24"/>
      <c r="E244" s="79"/>
      <c r="F244" s="42"/>
    </row>
    <row r="245" spans="1:6" ht="13.5" customHeight="1">
      <c r="A245" s="74"/>
      <c r="B245" s="74"/>
      <c r="C245" s="78"/>
      <c r="D245" s="24"/>
      <c r="E245" s="79"/>
      <c r="F245" s="42"/>
    </row>
    <row r="246" spans="1:6" ht="13.5" customHeight="1">
      <c r="A246" s="74"/>
      <c r="B246" s="74"/>
      <c r="C246" s="78"/>
      <c r="D246" s="24"/>
      <c r="E246" s="79"/>
      <c r="F246" s="42"/>
    </row>
    <row r="247" spans="1:6" ht="13.5" customHeight="1">
      <c r="A247" s="74"/>
      <c r="B247" s="74"/>
      <c r="C247" s="78"/>
      <c r="D247" s="24"/>
      <c r="E247" s="79"/>
      <c r="F247" s="42"/>
    </row>
    <row r="248" spans="1:6" ht="13.5" customHeight="1">
      <c r="A248" s="74"/>
      <c r="B248" s="74"/>
      <c r="C248" s="78"/>
      <c r="D248" s="24"/>
      <c r="E248" s="79"/>
      <c r="F248" s="42"/>
    </row>
    <row r="249" spans="1:6" ht="13.5" customHeight="1">
      <c r="A249" s="74"/>
      <c r="B249" s="74"/>
      <c r="C249" s="78"/>
      <c r="D249" s="24"/>
      <c r="E249" s="79"/>
      <c r="F249" s="42"/>
    </row>
    <row r="250" spans="1:6" ht="13.5" customHeight="1">
      <c r="A250" s="74"/>
      <c r="B250" s="74"/>
      <c r="C250" s="78"/>
      <c r="D250" s="24"/>
      <c r="E250" s="79"/>
      <c r="F250" s="42"/>
    </row>
    <row r="251" spans="1:6" ht="13.5" customHeight="1">
      <c r="A251" s="22"/>
      <c r="D251" s="4"/>
      <c r="E251" s="4"/>
    </row>
    <row r="252" spans="1:6" ht="13.5" customHeight="1">
      <c r="A252" s="22"/>
      <c r="D252" s="4"/>
      <c r="E252" s="4"/>
    </row>
    <row r="253" spans="1:6" ht="13.5" customHeight="1">
      <c r="A253" s="22"/>
      <c r="D253" s="4"/>
      <c r="E253" s="4"/>
    </row>
    <row r="254" spans="1:6" ht="13.5" customHeight="1">
      <c r="A254" s="1"/>
      <c r="B254" s="1"/>
      <c r="C254" s="1"/>
      <c r="D254" s="1"/>
    </row>
    <row r="255" spans="1:6" ht="13.5" customHeight="1">
      <c r="D255" s="81"/>
    </row>
    <row r="256" spans="1:6" ht="13.5" customHeight="1">
      <c r="A256" s="82"/>
      <c r="D256" s="81"/>
    </row>
    <row r="257" spans="7:15" ht="13.5" customHeight="1"/>
    <row r="258" spans="7:15" ht="13.5" customHeight="1"/>
    <row r="259" spans="7:15" ht="13.5" customHeight="1"/>
    <row r="260" spans="7:15" ht="13.5" customHeight="1"/>
    <row r="261" spans="7:15" ht="13.5" customHeight="1"/>
    <row r="262" spans="7:15" ht="13.5" customHeight="1"/>
    <row r="263" spans="7:15" ht="13.5" customHeight="1"/>
    <row r="264" spans="7:15" ht="13.5" customHeight="1"/>
    <row r="265" spans="7:15" ht="13.5" customHeight="1"/>
    <row r="266" spans="7:15" s="2" customFormat="1" ht="13.5" customHeight="1">
      <c r="G266" s="1"/>
      <c r="H266" s="1"/>
      <c r="I266" s="1"/>
      <c r="J266" s="1"/>
      <c r="K266" s="1"/>
      <c r="L266" s="1"/>
      <c r="M266" s="1"/>
      <c r="N266" s="1"/>
      <c r="O266" s="1"/>
    </row>
    <row r="267" spans="7:15" s="2" customFormat="1" ht="13.5" customHeight="1">
      <c r="G267" s="1"/>
      <c r="H267" s="1"/>
      <c r="I267" s="1"/>
      <c r="J267" s="1"/>
      <c r="K267" s="1"/>
      <c r="L267" s="1"/>
      <c r="M267" s="1"/>
      <c r="N267" s="1"/>
      <c r="O267" s="1"/>
    </row>
    <row r="268" spans="7:15" s="2" customFormat="1" ht="13.5" customHeight="1">
      <c r="G268" s="1"/>
      <c r="H268" s="1"/>
      <c r="I268" s="1"/>
      <c r="J268" s="1"/>
      <c r="K268" s="1"/>
      <c r="L268" s="1"/>
      <c r="M268" s="1"/>
      <c r="N268" s="1"/>
      <c r="O268" s="1"/>
    </row>
    <row r="269" spans="7:15" s="2" customFormat="1" ht="13.5" customHeight="1">
      <c r="G269" s="1"/>
      <c r="H269" s="1"/>
      <c r="I269" s="1"/>
      <c r="J269" s="1"/>
      <c r="K269" s="1"/>
      <c r="L269" s="1"/>
      <c r="M269" s="1"/>
      <c r="N269" s="1"/>
      <c r="O269" s="1"/>
    </row>
    <row r="270" spans="7:15" s="2" customFormat="1" ht="13.5" customHeight="1">
      <c r="G270" s="1"/>
      <c r="H270" s="1"/>
      <c r="I270" s="1"/>
      <c r="J270" s="1"/>
      <c r="K270" s="1"/>
      <c r="L270" s="1"/>
      <c r="M270" s="1"/>
      <c r="N270" s="1"/>
      <c r="O270" s="1"/>
    </row>
    <row r="271" spans="7:15" s="2" customFormat="1" ht="13.5" customHeight="1">
      <c r="G271" s="1"/>
      <c r="H271" s="1"/>
      <c r="I271" s="1"/>
      <c r="J271" s="1"/>
      <c r="K271" s="1"/>
      <c r="L271" s="1"/>
      <c r="M271" s="1"/>
      <c r="N271" s="1"/>
      <c r="O271" s="1"/>
    </row>
    <row r="272" spans="7:15" s="2" customFormat="1" ht="13.5" customHeight="1">
      <c r="G272" s="1"/>
      <c r="H272" s="1"/>
      <c r="I272" s="1"/>
      <c r="J272" s="1"/>
      <c r="K272" s="1"/>
      <c r="L272" s="1"/>
      <c r="M272" s="1"/>
      <c r="N272" s="1"/>
      <c r="O272" s="1"/>
    </row>
    <row r="273" spans="7:15" s="2" customFormat="1" ht="13.5" customHeight="1">
      <c r="G273" s="1"/>
      <c r="H273" s="1"/>
      <c r="I273" s="1"/>
      <c r="J273" s="1"/>
      <c r="K273" s="1"/>
      <c r="L273" s="1"/>
      <c r="M273" s="1"/>
      <c r="N273" s="1"/>
      <c r="O273" s="1"/>
    </row>
    <row r="274" spans="7:15" s="2" customFormat="1" ht="13.5" customHeight="1">
      <c r="G274" s="1"/>
      <c r="H274" s="1"/>
      <c r="I274" s="1"/>
      <c r="J274" s="1"/>
      <c r="K274" s="1"/>
      <c r="L274" s="1"/>
      <c r="M274" s="1"/>
      <c r="N274" s="1"/>
      <c r="O274" s="1"/>
    </row>
    <row r="275" spans="7:15" s="2" customFormat="1" ht="13.5" customHeight="1">
      <c r="G275" s="1"/>
      <c r="H275" s="1"/>
      <c r="I275" s="1"/>
      <c r="J275" s="1"/>
      <c r="K275" s="1"/>
      <c r="L275" s="1"/>
      <c r="M275" s="1"/>
      <c r="N275" s="1"/>
      <c r="O275" s="1"/>
    </row>
    <row r="276" spans="7:15" s="2" customFormat="1" ht="13.5" customHeight="1">
      <c r="G276" s="1"/>
      <c r="H276" s="1"/>
      <c r="I276" s="1"/>
      <c r="J276" s="1"/>
      <c r="K276" s="1"/>
      <c r="L276" s="1"/>
      <c r="M276" s="1"/>
      <c r="N276" s="1"/>
      <c r="O276" s="1"/>
    </row>
    <row r="277" spans="7:15" s="2" customFormat="1" ht="13.5" customHeight="1">
      <c r="G277" s="1"/>
      <c r="H277" s="1"/>
      <c r="I277" s="1"/>
      <c r="J277" s="1"/>
      <c r="K277" s="1"/>
      <c r="L277" s="1"/>
      <c r="M277" s="1"/>
      <c r="N277" s="1"/>
      <c r="O277" s="1"/>
    </row>
    <row r="278" spans="7:15" s="2" customFormat="1" ht="13.5" customHeight="1">
      <c r="G278" s="1"/>
      <c r="H278" s="1"/>
      <c r="I278" s="1"/>
      <c r="J278" s="1"/>
      <c r="K278" s="1"/>
      <c r="L278" s="1"/>
      <c r="M278" s="1"/>
      <c r="N278" s="1"/>
      <c r="O278" s="1"/>
    </row>
    <row r="279" spans="7:15" s="2" customFormat="1" ht="13.5" customHeight="1">
      <c r="G279" s="1"/>
      <c r="H279" s="1"/>
      <c r="I279" s="1"/>
      <c r="J279" s="1"/>
      <c r="K279" s="1"/>
      <c r="L279" s="1"/>
      <c r="M279" s="1"/>
      <c r="N279" s="1"/>
      <c r="O279" s="1"/>
    </row>
    <row r="280" spans="7:15" s="2" customFormat="1" ht="13.5" customHeight="1">
      <c r="G280" s="1"/>
      <c r="H280" s="1"/>
      <c r="I280" s="1"/>
      <c r="J280" s="1"/>
      <c r="K280" s="1"/>
      <c r="L280" s="1"/>
      <c r="M280" s="1"/>
      <c r="N280" s="1"/>
      <c r="O280" s="1"/>
    </row>
    <row r="281" spans="7:15" s="2" customFormat="1" ht="13.5" customHeight="1">
      <c r="G281" s="1"/>
      <c r="H281" s="1"/>
      <c r="I281" s="1"/>
      <c r="J281" s="1"/>
      <c r="K281" s="1"/>
      <c r="L281" s="1"/>
      <c r="M281" s="1"/>
      <c r="N281" s="1"/>
      <c r="O281" s="1"/>
    </row>
    <row r="282" spans="7:15" ht="13.5" customHeight="1"/>
    <row r="283" spans="7:15" ht="13.5" customHeight="1"/>
    <row r="284" spans="7:15" ht="13.5" customHeight="1"/>
    <row r="285" spans="7:15" ht="13.5" customHeight="1"/>
    <row r="286" spans="7:15" ht="13.5" customHeight="1"/>
    <row r="287" spans="7:15" ht="13.5" customHeight="1"/>
    <row r="288" spans="7:15" ht="13.5" customHeight="1"/>
    <row r="289" spans="7:15" ht="13.5" customHeight="1"/>
    <row r="290" spans="7:15" ht="13.5" customHeight="1"/>
    <row r="291" spans="7:15" ht="13.5" customHeight="1"/>
    <row r="292" spans="7:15" ht="13.5" customHeight="1"/>
    <row r="295" spans="7:15" ht="12.75" customHeight="1"/>
    <row r="298" spans="7:15" s="2" customFormat="1">
      <c r="G298" s="1"/>
      <c r="H298" s="1"/>
      <c r="I298" s="1"/>
      <c r="J298" s="1"/>
      <c r="K298" s="1"/>
      <c r="L298" s="1"/>
      <c r="M298" s="1"/>
      <c r="N298" s="1"/>
      <c r="O298" s="1"/>
    </row>
    <row r="299" spans="7:15" s="2" customFormat="1">
      <c r="G299" s="1"/>
      <c r="H299" s="1"/>
      <c r="I299" s="1"/>
      <c r="J299" s="1"/>
      <c r="K299" s="1"/>
      <c r="L299" s="1"/>
      <c r="M299" s="1"/>
      <c r="N299" s="1"/>
      <c r="O299" s="1"/>
    </row>
    <row r="300" spans="7:15" s="2" customFormat="1">
      <c r="G300" s="1"/>
      <c r="H300" s="1"/>
      <c r="I300" s="1"/>
      <c r="J300" s="1"/>
      <c r="K300" s="1"/>
      <c r="L300" s="1"/>
      <c r="M300" s="1"/>
      <c r="N300" s="1"/>
      <c r="O300" s="1"/>
    </row>
    <row r="301" spans="7:15" s="2" customFormat="1">
      <c r="G301" s="1"/>
      <c r="H301" s="1"/>
      <c r="I301" s="1"/>
      <c r="J301" s="1"/>
      <c r="K301" s="1"/>
      <c r="L301" s="1"/>
      <c r="M301" s="1"/>
      <c r="N301" s="1"/>
      <c r="O301" s="1"/>
    </row>
    <row r="302" spans="7:15" s="2" customFormat="1">
      <c r="G302" s="1"/>
      <c r="H302" s="1"/>
      <c r="I302" s="1"/>
      <c r="J302" s="1"/>
      <c r="K302" s="1"/>
      <c r="L302" s="1"/>
      <c r="M302" s="1"/>
      <c r="N302" s="1"/>
      <c r="O302" s="1"/>
    </row>
    <row r="303" spans="7:15" s="2" customFormat="1">
      <c r="G303" s="1"/>
      <c r="H303" s="1"/>
      <c r="I303" s="1"/>
      <c r="J303" s="1"/>
      <c r="K303" s="1"/>
      <c r="L303" s="1"/>
      <c r="M303" s="1"/>
      <c r="N303" s="1"/>
      <c r="O303" s="1"/>
    </row>
    <row r="304" spans="7:15" s="2" customFormat="1">
      <c r="G304" s="1"/>
      <c r="H304" s="1"/>
      <c r="I304" s="1"/>
      <c r="J304" s="1"/>
      <c r="K304" s="1"/>
      <c r="L304" s="1"/>
      <c r="M304" s="1"/>
      <c r="N304" s="1"/>
      <c r="O304" s="1"/>
    </row>
    <row r="305" spans="7:15" s="2" customFormat="1">
      <c r="G305" s="1"/>
      <c r="H305" s="1"/>
      <c r="I305" s="1"/>
      <c r="J305" s="1"/>
      <c r="K305" s="1"/>
      <c r="L305" s="1"/>
      <c r="M305" s="1"/>
      <c r="N305" s="1"/>
      <c r="O305" s="1"/>
    </row>
    <row r="306" spans="7:15" s="2" customFormat="1">
      <c r="G306" s="1"/>
      <c r="H306" s="1"/>
      <c r="I306" s="1"/>
      <c r="J306" s="1"/>
      <c r="K306" s="1"/>
      <c r="L306" s="1"/>
      <c r="M306" s="1"/>
      <c r="N306" s="1"/>
      <c r="O306" s="1"/>
    </row>
    <row r="307" spans="7:15" s="2" customFormat="1">
      <c r="G307" s="1"/>
      <c r="H307" s="1"/>
      <c r="I307" s="1"/>
      <c r="J307" s="1"/>
      <c r="K307" s="1"/>
      <c r="L307" s="1"/>
      <c r="M307" s="1"/>
      <c r="N307" s="1"/>
      <c r="O307" s="1"/>
    </row>
    <row r="308" spans="7:15" s="2" customFormat="1">
      <c r="G308" s="1"/>
      <c r="H308" s="1"/>
      <c r="I308" s="1"/>
      <c r="J308" s="1"/>
      <c r="K308" s="1"/>
      <c r="L308" s="1"/>
      <c r="M308" s="1"/>
      <c r="N308" s="1"/>
      <c r="O308" s="1"/>
    </row>
    <row r="309" spans="7:15" s="2" customFormat="1">
      <c r="G309" s="1"/>
      <c r="H309" s="1"/>
      <c r="I309" s="1"/>
      <c r="J309" s="1"/>
      <c r="K309" s="1"/>
      <c r="L309" s="1"/>
      <c r="M309" s="1"/>
      <c r="N309" s="1"/>
      <c r="O309" s="1"/>
    </row>
    <row r="310" spans="7:15" s="2" customFormat="1">
      <c r="G310" s="1"/>
      <c r="H310" s="1"/>
      <c r="I310" s="1"/>
      <c r="J310" s="1"/>
      <c r="K310" s="1"/>
      <c r="L310" s="1"/>
      <c r="M310" s="1"/>
      <c r="N310" s="1"/>
      <c r="O310" s="1"/>
    </row>
    <row r="311" spans="7:15" s="2" customFormat="1">
      <c r="G311" s="1"/>
      <c r="H311" s="1"/>
      <c r="I311" s="1"/>
      <c r="J311" s="1"/>
      <c r="K311" s="1"/>
      <c r="L311" s="1"/>
      <c r="M311" s="1"/>
      <c r="N311" s="1"/>
      <c r="O311" s="1"/>
    </row>
    <row r="312" spans="7:15" s="2" customFormat="1">
      <c r="G312" s="1"/>
      <c r="H312" s="1"/>
      <c r="I312" s="1"/>
      <c r="J312" s="1"/>
      <c r="K312" s="1"/>
      <c r="L312" s="1"/>
      <c r="M312" s="1"/>
      <c r="N312" s="1"/>
      <c r="O312" s="1"/>
    </row>
    <row r="313" spans="7:15" s="2" customFormat="1">
      <c r="G313" s="1"/>
      <c r="H313" s="1"/>
      <c r="I313" s="1"/>
      <c r="J313" s="1"/>
      <c r="K313" s="1"/>
      <c r="L313" s="1"/>
      <c r="M313" s="1"/>
      <c r="N313" s="1"/>
      <c r="O313" s="1"/>
    </row>
    <row r="314" spans="7:15" s="2" customFormat="1">
      <c r="G314" s="1"/>
      <c r="H314" s="1"/>
      <c r="I314" s="1"/>
      <c r="J314" s="1"/>
      <c r="K314" s="1"/>
      <c r="L314" s="1"/>
      <c r="M314" s="1"/>
      <c r="N314" s="1"/>
      <c r="O314" s="1"/>
    </row>
    <row r="315" spans="7:15" s="2" customFormat="1">
      <c r="G315" s="1"/>
      <c r="H315" s="1"/>
      <c r="I315" s="1"/>
      <c r="J315" s="1"/>
      <c r="K315" s="1"/>
      <c r="L315" s="1"/>
      <c r="M315" s="1"/>
      <c r="N315" s="1"/>
      <c r="O315" s="1"/>
    </row>
    <row r="316" spans="7:15" s="2" customFormat="1">
      <c r="G316" s="1"/>
      <c r="H316" s="1"/>
      <c r="I316" s="1"/>
      <c r="J316" s="1"/>
      <c r="K316" s="1"/>
      <c r="L316" s="1"/>
      <c r="M316" s="1"/>
      <c r="N316" s="1"/>
      <c r="O316" s="1"/>
    </row>
    <row r="317" spans="7:15" s="2" customFormat="1">
      <c r="G317" s="1"/>
      <c r="H317" s="1"/>
      <c r="I317" s="1"/>
      <c r="J317" s="1"/>
      <c r="K317" s="1"/>
      <c r="L317" s="1"/>
      <c r="M317" s="1"/>
      <c r="N317" s="1"/>
      <c r="O317" s="1"/>
    </row>
    <row r="318" spans="7:15" s="2" customFormat="1">
      <c r="G318" s="1"/>
      <c r="H318" s="1"/>
      <c r="I318" s="1"/>
      <c r="J318" s="1"/>
      <c r="K318" s="1"/>
      <c r="L318" s="1"/>
      <c r="M318" s="1"/>
      <c r="N318" s="1"/>
      <c r="O318" s="1"/>
    </row>
    <row r="319" spans="7:15" s="2" customFormat="1">
      <c r="G319" s="1"/>
      <c r="H319" s="1"/>
      <c r="I319" s="1"/>
      <c r="J319" s="1"/>
      <c r="K319" s="1"/>
      <c r="L319" s="1"/>
      <c r="M319" s="1"/>
      <c r="N319" s="1"/>
      <c r="O319" s="1"/>
    </row>
    <row r="320" spans="7:15" s="2" customFormat="1">
      <c r="G320" s="1"/>
      <c r="H320" s="1"/>
      <c r="I320" s="1"/>
      <c r="J320" s="1"/>
      <c r="K320" s="1"/>
      <c r="L320" s="1"/>
      <c r="M320" s="1"/>
      <c r="N320" s="1"/>
      <c r="O320" s="1"/>
    </row>
    <row r="321" spans="7:15" s="2" customFormat="1">
      <c r="G321" s="1"/>
      <c r="H321" s="1"/>
      <c r="I321" s="1"/>
      <c r="J321" s="1"/>
      <c r="K321" s="1"/>
      <c r="L321" s="1"/>
      <c r="M321" s="1"/>
      <c r="N321" s="1"/>
      <c r="O321" s="1"/>
    </row>
    <row r="322" spans="7:15" s="2" customFormat="1">
      <c r="G322" s="1"/>
      <c r="H322" s="1"/>
      <c r="I322" s="1"/>
      <c r="J322" s="1"/>
      <c r="K322" s="1"/>
      <c r="L322" s="1"/>
      <c r="M322" s="1"/>
      <c r="N322" s="1"/>
      <c r="O322" s="1"/>
    </row>
    <row r="323" spans="7:15" s="2" customFormat="1">
      <c r="G323" s="1"/>
      <c r="H323" s="1"/>
      <c r="I323" s="1"/>
      <c r="J323" s="1"/>
      <c r="K323" s="1"/>
      <c r="L323" s="1"/>
      <c r="M323" s="1"/>
      <c r="N323" s="1"/>
      <c r="O323" s="1"/>
    </row>
    <row r="324" spans="7:15" s="2" customFormat="1">
      <c r="G324" s="1"/>
      <c r="H324" s="1"/>
      <c r="I324" s="1"/>
      <c r="J324" s="1"/>
      <c r="K324" s="1"/>
      <c r="L324" s="1"/>
      <c r="M324" s="1"/>
      <c r="N324" s="1"/>
      <c r="O324" s="1"/>
    </row>
    <row r="325" spans="7:15" s="2" customFormat="1">
      <c r="G325" s="1"/>
      <c r="H325" s="1"/>
      <c r="I325" s="1"/>
      <c r="J325" s="1"/>
      <c r="K325" s="1"/>
      <c r="L325" s="1"/>
      <c r="M325" s="1"/>
      <c r="N325" s="1"/>
      <c r="O325" s="1"/>
    </row>
    <row r="326" spans="7:15" s="2" customFormat="1">
      <c r="G326" s="1"/>
      <c r="H326" s="1"/>
      <c r="I326" s="1"/>
      <c r="J326" s="1"/>
      <c r="K326" s="1"/>
      <c r="L326" s="1"/>
      <c r="M326" s="1"/>
      <c r="N326" s="1"/>
      <c r="O326" s="1"/>
    </row>
    <row r="327" spans="7:15" s="2" customFormat="1">
      <c r="G327" s="1"/>
      <c r="H327" s="1"/>
      <c r="I327" s="1"/>
      <c r="J327" s="1"/>
      <c r="K327" s="1"/>
      <c r="L327" s="1"/>
      <c r="M327" s="1"/>
      <c r="N327" s="1"/>
      <c r="O327" s="1"/>
    </row>
    <row r="328" spans="7:15" s="2" customFormat="1">
      <c r="G328" s="1"/>
      <c r="H328" s="1"/>
      <c r="I328" s="1"/>
      <c r="J328" s="1"/>
      <c r="K328" s="1"/>
      <c r="L328" s="1"/>
      <c r="M328" s="1"/>
      <c r="N328" s="1"/>
      <c r="O328" s="1"/>
    </row>
    <row r="329" spans="7:15" s="2" customFormat="1">
      <c r="G329" s="1"/>
      <c r="H329" s="1"/>
      <c r="I329" s="1"/>
      <c r="J329" s="1"/>
      <c r="K329" s="1"/>
      <c r="L329" s="1"/>
      <c r="M329" s="1"/>
      <c r="N329" s="1"/>
      <c r="O329" s="1"/>
    </row>
    <row r="341" ht="13.5" customHeight="1"/>
    <row r="378" spans="7:15" s="2" customFormat="1">
      <c r="G378" s="1"/>
      <c r="H378" s="1"/>
      <c r="I378" s="1"/>
      <c r="J378" s="1"/>
      <c r="K378" s="1"/>
      <c r="L378" s="1"/>
      <c r="M378" s="1"/>
      <c r="N378" s="1"/>
      <c r="O378" s="1"/>
    </row>
    <row r="379" spans="7:15" s="2" customFormat="1">
      <c r="G379" s="1"/>
      <c r="H379" s="1"/>
      <c r="I379" s="1"/>
      <c r="J379" s="1"/>
      <c r="K379" s="1"/>
      <c r="L379" s="1"/>
      <c r="M379" s="1"/>
      <c r="N379" s="1"/>
      <c r="O379" s="1"/>
    </row>
    <row r="380" spans="7:15" s="2" customFormat="1">
      <c r="G380" s="1"/>
      <c r="H380" s="1"/>
      <c r="I380" s="1"/>
      <c r="J380" s="1"/>
      <c r="K380" s="1"/>
      <c r="L380" s="1"/>
      <c r="M380" s="1"/>
      <c r="N380" s="1"/>
      <c r="O380" s="1"/>
    </row>
    <row r="381" spans="7:15" s="2" customFormat="1">
      <c r="G381" s="1"/>
      <c r="H381" s="1"/>
      <c r="I381" s="1"/>
      <c r="J381" s="1"/>
      <c r="K381" s="1"/>
      <c r="L381" s="1"/>
      <c r="M381" s="1"/>
      <c r="N381" s="1"/>
      <c r="O381" s="1"/>
    </row>
    <row r="382" spans="7:15" s="2" customFormat="1">
      <c r="G382" s="1"/>
      <c r="H382" s="1"/>
      <c r="I382" s="1"/>
      <c r="J382" s="1"/>
      <c r="K382" s="1"/>
      <c r="L382" s="1"/>
      <c r="M382" s="1"/>
      <c r="N382" s="1"/>
      <c r="O382" s="1"/>
    </row>
    <row r="383" spans="7:15" s="2" customFormat="1">
      <c r="G383" s="1"/>
      <c r="H383" s="1"/>
      <c r="I383" s="1"/>
      <c r="J383" s="1"/>
      <c r="K383" s="1"/>
      <c r="L383" s="1"/>
      <c r="M383" s="1"/>
      <c r="N383" s="1"/>
      <c r="O383" s="1"/>
    </row>
    <row r="384" spans="7:15" s="2" customFormat="1">
      <c r="G384" s="1"/>
      <c r="H384" s="1"/>
      <c r="I384" s="1"/>
      <c r="J384" s="1"/>
      <c r="K384" s="1"/>
      <c r="L384" s="1"/>
      <c r="M384" s="1"/>
      <c r="N384" s="1"/>
      <c r="O384" s="1"/>
    </row>
    <row r="385" spans="7:15" s="2" customFormat="1">
      <c r="G385" s="1"/>
      <c r="H385" s="1"/>
      <c r="I385" s="1"/>
      <c r="J385" s="1"/>
      <c r="K385" s="1"/>
      <c r="L385" s="1"/>
      <c r="M385" s="1"/>
      <c r="N385" s="1"/>
      <c r="O385" s="1"/>
    </row>
    <row r="386" spans="7:15" s="2" customFormat="1">
      <c r="G386" s="1"/>
      <c r="H386" s="1"/>
      <c r="I386" s="1"/>
      <c r="J386" s="1"/>
      <c r="K386" s="1"/>
      <c r="L386" s="1"/>
      <c r="M386" s="1"/>
      <c r="N386" s="1"/>
      <c r="O386" s="1"/>
    </row>
    <row r="387" spans="7:15" s="2" customFormat="1">
      <c r="G387" s="1"/>
      <c r="H387" s="1"/>
      <c r="I387" s="1"/>
      <c r="J387" s="1"/>
      <c r="K387" s="1"/>
      <c r="L387" s="1"/>
      <c r="M387" s="1"/>
      <c r="N387" s="1"/>
      <c r="O387" s="1"/>
    </row>
    <row r="388" spans="7:15" s="2" customFormat="1">
      <c r="G388" s="1"/>
      <c r="H388" s="1"/>
      <c r="I388" s="1"/>
      <c r="J388" s="1"/>
      <c r="K388" s="1"/>
      <c r="L388" s="1"/>
      <c r="M388" s="1"/>
      <c r="N388" s="1"/>
      <c r="O388" s="1"/>
    </row>
    <row r="389" spans="7:15" s="2" customFormat="1">
      <c r="G389" s="1"/>
      <c r="H389" s="1"/>
      <c r="I389" s="1"/>
      <c r="J389" s="1"/>
      <c r="K389" s="1"/>
      <c r="L389" s="1"/>
      <c r="M389" s="1"/>
      <c r="N389" s="1"/>
      <c r="O389" s="1"/>
    </row>
    <row r="390" spans="7:15" s="2" customFormat="1">
      <c r="G390" s="1"/>
      <c r="H390" s="1"/>
      <c r="I390" s="1"/>
      <c r="J390" s="1"/>
      <c r="K390" s="1"/>
      <c r="L390" s="1"/>
      <c r="M390" s="1"/>
      <c r="N390" s="1"/>
      <c r="O390" s="1"/>
    </row>
    <row r="391" spans="7:15" s="2" customFormat="1">
      <c r="G391" s="1"/>
      <c r="H391" s="1"/>
      <c r="I391" s="1"/>
      <c r="J391" s="1"/>
      <c r="K391" s="1"/>
      <c r="L391" s="1"/>
      <c r="M391" s="1"/>
      <c r="N391" s="1"/>
      <c r="O391" s="1"/>
    </row>
    <row r="392" spans="7:15" s="2" customFormat="1">
      <c r="G392" s="1"/>
      <c r="H392" s="1"/>
      <c r="I392" s="1"/>
      <c r="J392" s="1"/>
      <c r="K392" s="1"/>
      <c r="L392" s="1"/>
      <c r="M392" s="1"/>
      <c r="N392" s="1"/>
      <c r="O392" s="1"/>
    </row>
    <row r="393" spans="7:15" s="2" customFormat="1">
      <c r="G393" s="1"/>
      <c r="H393" s="1"/>
      <c r="I393" s="1"/>
      <c r="J393" s="1"/>
      <c r="K393" s="1"/>
      <c r="L393" s="1"/>
      <c r="M393" s="1"/>
      <c r="N393" s="1"/>
      <c r="O393" s="1"/>
    </row>
    <row r="394" spans="7:15" s="2" customFormat="1">
      <c r="G394" s="1"/>
      <c r="H394" s="1"/>
      <c r="I394" s="1"/>
      <c r="J394" s="1"/>
      <c r="K394" s="1"/>
      <c r="L394" s="1"/>
      <c r="M394" s="1"/>
      <c r="N394" s="1"/>
      <c r="O394" s="1"/>
    </row>
    <row r="395" spans="7:15" s="2" customFormat="1">
      <c r="G395" s="1"/>
      <c r="H395" s="1"/>
      <c r="I395" s="1"/>
      <c r="J395" s="1"/>
      <c r="K395" s="1"/>
      <c r="L395" s="1"/>
      <c r="M395" s="1"/>
      <c r="N395" s="1"/>
      <c r="O395" s="1"/>
    </row>
    <row r="396" spans="7:15" s="2" customFormat="1">
      <c r="G396" s="1"/>
      <c r="H396" s="1"/>
      <c r="I396" s="1"/>
      <c r="J396" s="1"/>
      <c r="K396" s="1"/>
      <c r="L396" s="1"/>
      <c r="M396" s="1"/>
      <c r="N396" s="1"/>
      <c r="O396" s="1"/>
    </row>
    <row r="397" spans="7:15" s="2" customFormat="1">
      <c r="G397" s="1"/>
      <c r="H397" s="1"/>
      <c r="I397" s="1"/>
      <c r="J397" s="1"/>
      <c r="K397" s="1"/>
      <c r="L397" s="1"/>
      <c r="M397" s="1"/>
      <c r="N397" s="1"/>
      <c r="O397" s="1"/>
    </row>
    <row r="398" spans="7:15" s="2" customFormat="1">
      <c r="G398" s="1"/>
      <c r="H398" s="1"/>
      <c r="I398" s="1"/>
      <c r="J398" s="1"/>
      <c r="K398" s="1"/>
      <c r="L398" s="1"/>
      <c r="M398" s="1"/>
      <c r="N398" s="1"/>
      <c r="O398" s="1"/>
    </row>
    <row r="399" spans="7:15" s="2" customFormat="1">
      <c r="G399" s="1"/>
      <c r="H399" s="1"/>
      <c r="I399" s="1"/>
      <c r="J399" s="1"/>
      <c r="K399" s="1"/>
      <c r="L399" s="1"/>
      <c r="M399" s="1"/>
      <c r="N399" s="1"/>
      <c r="O399" s="1"/>
    </row>
    <row r="400" spans="7:15" s="2" customFormat="1">
      <c r="G400" s="1"/>
      <c r="H400" s="1"/>
      <c r="I400" s="1"/>
      <c r="J400" s="1"/>
      <c r="K400" s="1"/>
      <c r="L400" s="1"/>
      <c r="M400" s="1"/>
      <c r="N400" s="1"/>
      <c r="O400" s="1"/>
    </row>
    <row r="401" spans="7:15" s="2" customFormat="1">
      <c r="G401" s="1"/>
      <c r="H401" s="1"/>
      <c r="I401" s="1"/>
      <c r="J401" s="1"/>
      <c r="K401" s="1"/>
      <c r="L401" s="1"/>
      <c r="M401" s="1"/>
      <c r="N401" s="1"/>
      <c r="O401" s="1"/>
    </row>
    <row r="402" spans="7:15" s="2" customFormat="1">
      <c r="G402" s="1"/>
      <c r="H402" s="1"/>
      <c r="I402" s="1"/>
      <c r="J402" s="1"/>
      <c r="K402" s="1"/>
      <c r="L402" s="1"/>
      <c r="M402" s="1"/>
      <c r="N402" s="1"/>
      <c r="O402" s="1"/>
    </row>
    <row r="403" spans="7:15" s="2" customFormat="1">
      <c r="G403" s="1"/>
      <c r="H403" s="1"/>
      <c r="I403" s="1"/>
      <c r="J403" s="1"/>
      <c r="K403" s="1"/>
      <c r="L403" s="1"/>
      <c r="M403" s="1"/>
      <c r="N403" s="1"/>
      <c r="O403" s="1"/>
    </row>
    <row r="404" spans="7:15" s="2" customFormat="1">
      <c r="G404" s="1"/>
      <c r="H404" s="1"/>
      <c r="I404" s="1"/>
      <c r="J404" s="1"/>
      <c r="K404" s="1"/>
      <c r="L404" s="1"/>
      <c r="M404" s="1"/>
      <c r="N404" s="1"/>
      <c r="O404" s="1"/>
    </row>
    <row r="405" spans="7:15" s="2" customFormat="1">
      <c r="G405" s="1"/>
      <c r="H405" s="1"/>
      <c r="I405" s="1"/>
      <c r="J405" s="1"/>
      <c r="K405" s="1"/>
      <c r="L405" s="1"/>
      <c r="M405" s="1"/>
      <c r="N405" s="1"/>
      <c r="O405" s="1"/>
    </row>
    <row r="406" spans="7:15" s="2" customFormat="1">
      <c r="G406" s="1"/>
      <c r="H406" s="1"/>
      <c r="I406" s="1"/>
      <c r="J406" s="1"/>
      <c r="K406" s="1"/>
      <c r="L406" s="1"/>
      <c r="M406" s="1"/>
      <c r="N406" s="1"/>
      <c r="O406" s="1"/>
    </row>
    <row r="407" spans="7:15" s="2" customFormat="1">
      <c r="G407" s="1"/>
      <c r="H407" s="1"/>
      <c r="I407" s="1"/>
      <c r="J407" s="1"/>
      <c r="K407" s="1"/>
      <c r="L407" s="1"/>
      <c r="M407" s="1"/>
      <c r="N407" s="1"/>
      <c r="O407" s="1"/>
    </row>
    <row r="408" spans="7:15" s="2" customFormat="1">
      <c r="G408" s="1"/>
      <c r="H408" s="1"/>
      <c r="I408" s="1"/>
      <c r="J408" s="1"/>
      <c r="K408" s="1"/>
      <c r="L408" s="1"/>
      <c r="M408" s="1"/>
      <c r="N408" s="1"/>
      <c r="O408" s="1"/>
    </row>
    <row r="409" spans="7:15" s="2" customFormat="1">
      <c r="G409" s="1"/>
      <c r="H409" s="1"/>
      <c r="I409" s="1"/>
      <c r="J409" s="1"/>
      <c r="K409" s="1"/>
      <c r="L409" s="1"/>
      <c r="M409" s="1"/>
      <c r="N409" s="1"/>
      <c r="O409" s="1"/>
    </row>
    <row r="426" spans="7:15" s="2" customFormat="1">
      <c r="G426" s="1"/>
      <c r="H426" s="1"/>
      <c r="I426" s="1"/>
      <c r="J426" s="1"/>
      <c r="K426" s="1"/>
      <c r="L426" s="1"/>
      <c r="M426" s="1"/>
      <c r="N426" s="1"/>
      <c r="O426" s="1"/>
    </row>
    <row r="427" spans="7:15" s="2" customFormat="1">
      <c r="G427" s="1"/>
      <c r="H427" s="1"/>
      <c r="I427" s="1"/>
      <c r="J427" s="1"/>
      <c r="K427" s="1"/>
      <c r="L427" s="1"/>
      <c r="M427" s="1"/>
      <c r="N427" s="1"/>
      <c r="O427" s="1"/>
    </row>
    <row r="428" spans="7:15" s="2" customFormat="1">
      <c r="G428" s="1"/>
      <c r="H428" s="1"/>
      <c r="I428" s="1"/>
      <c r="J428" s="1"/>
      <c r="K428" s="1"/>
      <c r="L428" s="1"/>
      <c r="M428" s="1"/>
      <c r="N428" s="1"/>
      <c r="O428" s="1"/>
    </row>
    <row r="429" spans="7:15" s="2" customFormat="1" ht="12.75" customHeight="1">
      <c r="G429" s="1"/>
      <c r="H429" s="1"/>
      <c r="I429" s="1"/>
      <c r="J429" s="1"/>
      <c r="K429" s="1"/>
      <c r="L429" s="1"/>
      <c r="M429" s="1"/>
      <c r="N429" s="1"/>
      <c r="O429" s="1"/>
    </row>
    <row r="430" spans="7:15" s="2" customFormat="1" ht="12.75" customHeight="1">
      <c r="G430" s="1"/>
      <c r="H430" s="1"/>
      <c r="I430" s="1"/>
      <c r="J430" s="1"/>
      <c r="K430" s="1"/>
      <c r="L430" s="1"/>
      <c r="M430" s="1"/>
      <c r="N430" s="1"/>
      <c r="O430" s="1"/>
    </row>
    <row r="431" spans="7:15" s="2" customFormat="1" ht="12.75" customHeight="1">
      <c r="G431" s="1"/>
      <c r="H431" s="1"/>
      <c r="I431" s="1"/>
      <c r="J431" s="1"/>
      <c r="K431" s="1"/>
      <c r="L431" s="1"/>
      <c r="M431" s="1"/>
      <c r="N431" s="1"/>
      <c r="O431" s="1"/>
    </row>
    <row r="432" spans="7:15" s="2" customFormat="1" ht="12.75" customHeight="1">
      <c r="G432" s="1"/>
      <c r="H432" s="1"/>
      <c r="I432" s="1"/>
      <c r="J432" s="1"/>
      <c r="K432" s="1"/>
      <c r="L432" s="1"/>
      <c r="M432" s="1"/>
      <c r="N432" s="1"/>
      <c r="O432" s="1"/>
    </row>
    <row r="433" spans="7:15" s="2" customFormat="1" ht="12.75" customHeight="1">
      <c r="G433" s="1"/>
      <c r="H433" s="1"/>
      <c r="I433" s="1"/>
      <c r="J433" s="1"/>
      <c r="K433" s="1"/>
      <c r="L433" s="1"/>
      <c r="M433" s="1"/>
      <c r="N433" s="1"/>
      <c r="O433" s="1"/>
    </row>
    <row r="434" spans="7:15" s="2" customFormat="1" ht="12.75" customHeight="1">
      <c r="G434" s="1"/>
      <c r="H434" s="1"/>
      <c r="I434" s="1"/>
      <c r="J434" s="1"/>
      <c r="K434" s="1"/>
      <c r="L434" s="1"/>
      <c r="M434" s="1"/>
      <c r="N434" s="1"/>
      <c r="O434" s="1"/>
    </row>
    <row r="435" spans="7:15" s="2" customFormat="1" ht="12.75" customHeight="1">
      <c r="G435" s="1"/>
      <c r="H435" s="1"/>
      <c r="I435" s="1"/>
      <c r="J435" s="1"/>
      <c r="K435" s="1"/>
      <c r="L435" s="1"/>
      <c r="M435" s="1"/>
      <c r="N435" s="1"/>
      <c r="O435" s="1"/>
    </row>
    <row r="436" spans="7:15" s="2" customFormat="1" ht="12.75" customHeight="1">
      <c r="G436" s="1"/>
      <c r="H436" s="1"/>
      <c r="I436" s="1"/>
      <c r="J436" s="1"/>
      <c r="K436" s="1"/>
      <c r="L436" s="1"/>
      <c r="M436" s="1"/>
      <c r="N436" s="1"/>
      <c r="O436" s="1"/>
    </row>
    <row r="437" spans="7:15" s="2" customFormat="1" ht="12.75" customHeight="1">
      <c r="G437" s="1"/>
      <c r="H437" s="1"/>
      <c r="I437" s="1"/>
      <c r="J437" s="1"/>
      <c r="K437" s="1"/>
      <c r="L437" s="1"/>
      <c r="M437" s="1"/>
      <c r="N437" s="1"/>
      <c r="O437" s="1"/>
    </row>
    <row r="438" spans="7:15" s="2" customFormat="1" ht="12.75" customHeight="1">
      <c r="G438" s="1"/>
      <c r="H438" s="1"/>
      <c r="I438" s="1"/>
      <c r="J438" s="1"/>
      <c r="K438" s="1"/>
      <c r="L438" s="1"/>
      <c r="M438" s="1"/>
      <c r="N438" s="1"/>
      <c r="O438" s="1"/>
    </row>
    <row r="439" spans="7:15" s="2" customFormat="1" ht="12.75" customHeight="1">
      <c r="G439" s="1"/>
      <c r="H439" s="1"/>
      <c r="I439" s="1"/>
      <c r="J439" s="1"/>
      <c r="K439" s="1"/>
      <c r="L439" s="1"/>
      <c r="M439" s="1"/>
      <c r="N439" s="1"/>
      <c r="O439" s="1"/>
    </row>
    <row r="440" spans="7:15" s="2" customFormat="1" ht="12.75" customHeight="1">
      <c r="G440" s="1"/>
      <c r="H440" s="1"/>
      <c r="I440" s="1"/>
      <c r="J440" s="1"/>
      <c r="K440" s="1"/>
      <c r="L440" s="1"/>
      <c r="M440" s="1"/>
      <c r="N440" s="1"/>
      <c r="O440" s="1"/>
    </row>
    <row r="441" spans="7:15" s="2" customFormat="1" ht="12.75" customHeight="1">
      <c r="G441" s="1"/>
      <c r="H441" s="1"/>
      <c r="I441" s="1"/>
      <c r="J441" s="1"/>
      <c r="K441" s="1"/>
      <c r="L441" s="1"/>
      <c r="M441" s="1"/>
      <c r="N441" s="1"/>
      <c r="O441" s="1"/>
    </row>
    <row r="442" spans="7:15" s="2" customFormat="1" ht="12.75" customHeight="1">
      <c r="G442" s="1"/>
      <c r="H442" s="1"/>
      <c r="I442" s="1"/>
      <c r="J442" s="1"/>
      <c r="K442" s="1"/>
      <c r="L442" s="1"/>
      <c r="M442" s="1"/>
      <c r="N442" s="1"/>
      <c r="O442" s="1"/>
    </row>
    <row r="443" spans="7:15" s="2" customFormat="1" ht="12.75" customHeight="1">
      <c r="G443" s="1"/>
      <c r="H443" s="1"/>
      <c r="I443" s="1"/>
      <c r="J443" s="1"/>
      <c r="K443" s="1"/>
      <c r="L443" s="1"/>
      <c r="M443" s="1"/>
      <c r="N443" s="1"/>
      <c r="O443" s="1"/>
    </row>
    <row r="444" spans="7:15" s="2" customFormat="1" ht="12.75" customHeight="1">
      <c r="G444" s="1"/>
      <c r="H444" s="1"/>
      <c r="I444" s="1"/>
      <c r="J444" s="1"/>
      <c r="K444" s="1"/>
      <c r="L444" s="1"/>
      <c r="M444" s="1"/>
      <c r="N444" s="1"/>
      <c r="O444" s="1"/>
    </row>
    <row r="445" spans="7:15" s="2" customFormat="1" ht="12.75" customHeight="1">
      <c r="G445" s="1"/>
      <c r="H445" s="1"/>
      <c r="I445" s="1"/>
      <c r="J445" s="1"/>
      <c r="K445" s="1"/>
      <c r="L445" s="1"/>
      <c r="M445" s="1"/>
      <c r="N445" s="1"/>
      <c r="O445" s="1"/>
    </row>
    <row r="446" spans="7:15" s="2" customFormat="1" ht="12.75" customHeight="1">
      <c r="G446" s="1"/>
      <c r="H446" s="1"/>
      <c r="I446" s="1"/>
      <c r="J446" s="1"/>
      <c r="K446" s="1"/>
      <c r="L446" s="1"/>
      <c r="M446" s="1"/>
      <c r="N446" s="1"/>
      <c r="O446" s="1"/>
    </row>
    <row r="447" spans="7:15" s="2" customFormat="1" ht="12.75" customHeight="1">
      <c r="G447" s="1"/>
      <c r="H447" s="1"/>
      <c r="I447" s="1"/>
      <c r="J447" s="1"/>
      <c r="K447" s="1"/>
      <c r="L447" s="1"/>
      <c r="M447" s="1"/>
      <c r="N447" s="1"/>
      <c r="O447" s="1"/>
    </row>
    <row r="448" spans="7:15" s="2" customFormat="1" ht="12.75" customHeight="1">
      <c r="G448" s="1"/>
      <c r="H448" s="1"/>
      <c r="I448" s="1"/>
      <c r="J448" s="1"/>
      <c r="K448" s="1"/>
      <c r="L448" s="1"/>
      <c r="M448" s="1"/>
      <c r="N448" s="1"/>
      <c r="O448" s="1"/>
    </row>
    <row r="449" spans="7:15" s="2" customFormat="1" ht="12.75" customHeight="1">
      <c r="G449" s="1"/>
      <c r="H449" s="1"/>
      <c r="I449" s="1"/>
      <c r="J449" s="1"/>
      <c r="K449" s="1"/>
      <c r="L449" s="1"/>
      <c r="M449" s="1"/>
      <c r="N449" s="1"/>
      <c r="O449" s="1"/>
    </row>
    <row r="450" spans="7:15" s="2" customFormat="1" ht="12.75" customHeight="1">
      <c r="G450" s="1"/>
      <c r="H450" s="1"/>
      <c r="I450" s="1"/>
      <c r="J450" s="1"/>
      <c r="K450" s="1"/>
      <c r="L450" s="1"/>
      <c r="M450" s="1"/>
      <c r="N450" s="1"/>
      <c r="O450" s="1"/>
    </row>
    <row r="451" spans="7:15" s="2" customFormat="1" ht="12.75" customHeight="1">
      <c r="G451" s="1"/>
      <c r="H451" s="1"/>
      <c r="I451" s="1"/>
      <c r="J451" s="1"/>
      <c r="K451" s="1"/>
      <c r="L451" s="1"/>
      <c r="M451" s="1"/>
      <c r="N451" s="1"/>
      <c r="O451" s="1"/>
    </row>
    <row r="452" spans="7:15" s="2" customFormat="1" ht="12" customHeight="1">
      <c r="G452" s="1"/>
      <c r="H452" s="1"/>
      <c r="I452" s="1"/>
      <c r="J452" s="1"/>
      <c r="K452" s="1"/>
      <c r="L452" s="1"/>
      <c r="M452" s="1"/>
      <c r="N452" s="1"/>
      <c r="O452" s="1"/>
    </row>
    <row r="453" spans="7:15" s="2" customFormat="1">
      <c r="G453" s="1"/>
      <c r="H453" s="1"/>
      <c r="I453" s="1"/>
      <c r="J453" s="1"/>
      <c r="K453" s="1"/>
      <c r="L453" s="1"/>
      <c r="M453" s="1"/>
      <c r="N453" s="1"/>
      <c r="O453" s="1"/>
    </row>
    <row r="454" spans="7:15" s="2" customFormat="1">
      <c r="G454" s="1"/>
      <c r="H454" s="1"/>
      <c r="I454" s="1"/>
      <c r="J454" s="1"/>
      <c r="K454" s="1"/>
      <c r="L454" s="1"/>
      <c r="M454" s="1"/>
      <c r="N454" s="1"/>
      <c r="O454" s="1"/>
    </row>
    <row r="455" spans="7:15" s="2" customFormat="1">
      <c r="G455" s="1"/>
      <c r="H455" s="1"/>
      <c r="I455" s="1"/>
      <c r="J455" s="1"/>
      <c r="K455" s="1"/>
      <c r="L455" s="1"/>
      <c r="M455" s="1"/>
      <c r="N455" s="1"/>
      <c r="O455" s="1"/>
    </row>
    <row r="456" spans="7:15" s="2" customFormat="1">
      <c r="G456" s="1"/>
      <c r="H456" s="1"/>
      <c r="I456" s="1"/>
      <c r="J456" s="1"/>
      <c r="K456" s="1"/>
      <c r="L456" s="1"/>
      <c r="M456" s="1"/>
      <c r="N456" s="1"/>
      <c r="O456" s="1"/>
    </row>
    <row r="457" spans="7:15" s="2" customFormat="1">
      <c r="G457" s="1"/>
      <c r="H457" s="1"/>
      <c r="I457" s="1"/>
      <c r="J457" s="1"/>
      <c r="K457" s="1"/>
      <c r="L457" s="1"/>
      <c r="M457" s="1"/>
      <c r="N457" s="1"/>
      <c r="O457" s="1"/>
    </row>
    <row r="474" spans="7:15" s="2" customFormat="1">
      <c r="G474" s="1"/>
      <c r="H474" s="1"/>
      <c r="I474" s="1"/>
      <c r="J474" s="1"/>
      <c r="K474" s="1"/>
      <c r="L474" s="1"/>
      <c r="M474" s="1"/>
      <c r="N474" s="1"/>
      <c r="O474" s="1"/>
    </row>
    <row r="475" spans="7:15" s="2" customFormat="1">
      <c r="G475" s="1"/>
      <c r="H475" s="1"/>
      <c r="I475" s="1"/>
      <c r="J475" s="1"/>
      <c r="K475" s="1"/>
      <c r="L475" s="1"/>
      <c r="M475" s="1"/>
      <c r="N475" s="1"/>
      <c r="O475" s="1"/>
    </row>
    <row r="476" spans="7:15" s="2" customFormat="1">
      <c r="G476" s="1"/>
      <c r="H476" s="1"/>
      <c r="I476" s="1"/>
      <c r="J476" s="1"/>
      <c r="K476" s="1"/>
      <c r="L476" s="1"/>
      <c r="M476" s="1"/>
      <c r="N476" s="1"/>
      <c r="O476" s="1"/>
    </row>
    <row r="477" spans="7:15" s="2" customFormat="1">
      <c r="G477" s="1"/>
      <c r="H477" s="1"/>
      <c r="I477" s="1"/>
      <c r="J477" s="1"/>
      <c r="K477" s="1"/>
      <c r="L477" s="1"/>
      <c r="M477" s="1"/>
      <c r="N477" s="1"/>
      <c r="O477" s="1"/>
    </row>
    <row r="478" spans="7:15" s="2" customFormat="1">
      <c r="G478" s="1"/>
      <c r="H478" s="1"/>
      <c r="I478" s="1"/>
      <c r="J478" s="1"/>
      <c r="K478" s="1"/>
      <c r="L478" s="1"/>
      <c r="M478" s="1"/>
      <c r="N478" s="1"/>
      <c r="O478" s="1"/>
    </row>
    <row r="479" spans="7:15" s="2" customFormat="1">
      <c r="G479" s="1"/>
      <c r="H479" s="1"/>
      <c r="I479" s="1"/>
      <c r="J479" s="1"/>
      <c r="K479" s="1"/>
      <c r="L479" s="1"/>
      <c r="M479" s="1"/>
      <c r="N479" s="1"/>
      <c r="O479" s="1"/>
    </row>
    <row r="480" spans="7:15" s="2" customFormat="1">
      <c r="G480" s="1"/>
      <c r="H480" s="1"/>
      <c r="I480" s="1"/>
      <c r="J480" s="1"/>
      <c r="K480" s="1"/>
      <c r="L480" s="1"/>
      <c r="M480" s="1"/>
      <c r="N480" s="1"/>
      <c r="O480" s="1"/>
    </row>
    <row r="481" spans="7:15" s="2" customFormat="1">
      <c r="G481" s="1"/>
      <c r="H481" s="1"/>
      <c r="I481" s="1"/>
      <c r="J481" s="1"/>
      <c r="K481" s="1"/>
      <c r="L481" s="1"/>
      <c r="M481" s="1"/>
      <c r="N481" s="1"/>
      <c r="O481" s="1"/>
    </row>
    <row r="482" spans="7:15" s="2" customFormat="1">
      <c r="G482" s="1"/>
      <c r="H482" s="1"/>
      <c r="I482" s="1"/>
      <c r="J482" s="1"/>
      <c r="K482" s="1"/>
      <c r="L482" s="1"/>
      <c r="M482" s="1"/>
      <c r="N482" s="1"/>
      <c r="O482" s="1"/>
    </row>
    <row r="483" spans="7:15" s="2" customFormat="1">
      <c r="G483" s="1"/>
      <c r="H483" s="1"/>
      <c r="I483" s="1"/>
      <c r="J483" s="1"/>
      <c r="K483" s="1"/>
      <c r="L483" s="1"/>
      <c r="M483" s="1"/>
      <c r="N483" s="1"/>
      <c r="O483" s="1"/>
    </row>
    <row r="484" spans="7:15" s="2" customFormat="1">
      <c r="G484" s="1"/>
      <c r="H484" s="1"/>
      <c r="I484" s="1"/>
      <c r="J484" s="1"/>
      <c r="K484" s="1"/>
      <c r="L484" s="1"/>
      <c r="M484" s="1"/>
      <c r="N484" s="1"/>
      <c r="O484" s="1"/>
    </row>
    <row r="485" spans="7:15" s="2" customFormat="1">
      <c r="G485" s="1"/>
      <c r="H485" s="1"/>
      <c r="I485" s="1"/>
      <c r="J485" s="1"/>
      <c r="K485" s="1"/>
      <c r="L485" s="1"/>
      <c r="M485" s="1"/>
      <c r="N485" s="1"/>
      <c r="O485" s="1"/>
    </row>
    <row r="486" spans="7:15" s="2" customFormat="1">
      <c r="G486" s="1"/>
      <c r="H486" s="1"/>
      <c r="I486" s="1"/>
      <c r="J486" s="1"/>
      <c r="K486" s="1"/>
      <c r="L486" s="1"/>
      <c r="M486" s="1"/>
      <c r="N486" s="1"/>
      <c r="O486" s="1"/>
    </row>
    <row r="487" spans="7:15" s="2" customFormat="1">
      <c r="G487" s="1"/>
      <c r="H487" s="1"/>
      <c r="I487" s="1"/>
      <c r="J487" s="1"/>
      <c r="K487" s="1"/>
      <c r="L487" s="1"/>
      <c r="M487" s="1"/>
      <c r="N487" s="1"/>
      <c r="O487" s="1"/>
    </row>
    <row r="488" spans="7:15" s="2" customFormat="1">
      <c r="G488" s="1"/>
      <c r="H488" s="1"/>
      <c r="I488" s="1"/>
      <c r="J488" s="1"/>
      <c r="K488" s="1"/>
      <c r="L488" s="1"/>
      <c r="M488" s="1"/>
      <c r="N488" s="1"/>
      <c r="O488" s="1"/>
    </row>
    <row r="489" spans="7:15" s="2" customFormat="1">
      <c r="G489" s="1"/>
      <c r="H489" s="1"/>
      <c r="I489" s="1"/>
      <c r="J489" s="1"/>
      <c r="K489" s="1"/>
      <c r="L489" s="1"/>
      <c r="M489" s="1"/>
      <c r="N489" s="1"/>
      <c r="O489" s="1"/>
    </row>
    <row r="554" spans="7:15" s="2" customFormat="1">
      <c r="G554" s="1"/>
      <c r="H554" s="1"/>
      <c r="I554" s="1"/>
      <c r="J554" s="1"/>
      <c r="K554" s="1"/>
      <c r="L554" s="1"/>
      <c r="M554" s="1"/>
      <c r="N554" s="1"/>
      <c r="O554" s="1"/>
    </row>
    <row r="555" spans="7:15" s="2" customFormat="1">
      <c r="G555" s="1"/>
      <c r="H555" s="1"/>
      <c r="I555" s="1"/>
      <c r="J555" s="1"/>
      <c r="K555" s="1"/>
      <c r="L555" s="1"/>
      <c r="M555" s="1"/>
      <c r="N555" s="1"/>
      <c r="O555" s="1"/>
    </row>
    <row r="556" spans="7:15" s="2" customFormat="1">
      <c r="G556" s="1"/>
      <c r="H556" s="1"/>
      <c r="I556" s="1"/>
      <c r="J556" s="1"/>
      <c r="K556" s="1"/>
      <c r="L556" s="1"/>
      <c r="M556" s="1"/>
      <c r="N556" s="1"/>
      <c r="O556" s="1"/>
    </row>
    <row r="557" spans="7:15" s="2" customFormat="1">
      <c r="G557" s="1"/>
      <c r="H557" s="1"/>
      <c r="I557" s="1"/>
      <c r="J557" s="1"/>
      <c r="K557" s="1"/>
      <c r="L557" s="1"/>
      <c r="M557" s="1"/>
      <c r="N557" s="1"/>
      <c r="O557" s="1"/>
    </row>
    <row r="558" spans="7:15" s="2" customFormat="1" ht="13.5" customHeight="1">
      <c r="G558" s="1"/>
      <c r="H558" s="1"/>
      <c r="I558" s="1"/>
      <c r="J558" s="1"/>
      <c r="K558" s="1"/>
      <c r="L558" s="1"/>
      <c r="M558" s="1"/>
      <c r="N558" s="1"/>
      <c r="O558" s="1"/>
    </row>
    <row r="559" spans="7:15" s="2" customFormat="1" ht="13.5" customHeight="1">
      <c r="G559" s="1"/>
      <c r="H559" s="1"/>
      <c r="I559" s="1"/>
      <c r="J559" s="1"/>
      <c r="K559" s="1"/>
      <c r="L559" s="1"/>
      <c r="M559" s="1"/>
      <c r="N559" s="1"/>
      <c r="O559" s="1"/>
    </row>
    <row r="560" spans="7:15" s="2" customFormat="1" ht="13.5" customHeight="1">
      <c r="G560" s="1"/>
      <c r="H560" s="1"/>
      <c r="I560" s="1"/>
      <c r="J560" s="1"/>
      <c r="K560" s="1"/>
      <c r="L560" s="1"/>
      <c r="M560" s="1"/>
      <c r="N560" s="1"/>
      <c r="O560" s="1"/>
    </row>
    <row r="561" spans="7:15" s="2" customFormat="1" ht="13.5" customHeight="1">
      <c r="G561" s="1"/>
      <c r="H561" s="1"/>
      <c r="I561" s="1"/>
      <c r="J561" s="1"/>
      <c r="K561" s="1"/>
      <c r="L561" s="1"/>
      <c r="M561" s="1"/>
      <c r="N561" s="1"/>
      <c r="O561" s="1"/>
    </row>
    <row r="562" spans="7:15" s="2" customFormat="1" ht="13.5" customHeight="1">
      <c r="G562" s="1"/>
      <c r="H562" s="1"/>
      <c r="I562" s="1"/>
      <c r="J562" s="1"/>
      <c r="K562" s="1"/>
      <c r="L562" s="1"/>
      <c r="M562" s="1"/>
      <c r="N562" s="1"/>
      <c r="O562" s="1"/>
    </row>
    <row r="563" spans="7:15" s="2" customFormat="1" ht="13.5" customHeight="1">
      <c r="G563" s="1"/>
      <c r="H563" s="1"/>
      <c r="I563" s="1"/>
      <c r="J563" s="1"/>
      <c r="K563" s="1"/>
      <c r="L563" s="1"/>
      <c r="M563" s="1"/>
      <c r="N563" s="1"/>
      <c r="O563" s="1"/>
    </row>
    <row r="564" spans="7:15" s="2" customFormat="1" ht="13.5" customHeight="1">
      <c r="G564" s="1"/>
      <c r="H564" s="1"/>
      <c r="I564" s="1"/>
      <c r="J564" s="1"/>
      <c r="K564" s="1"/>
      <c r="L564" s="1"/>
      <c r="M564" s="1"/>
      <c r="N564" s="1"/>
      <c r="O564" s="1"/>
    </row>
    <row r="565" spans="7:15" s="2" customFormat="1" ht="13.5" customHeight="1">
      <c r="G565" s="1"/>
      <c r="H565" s="1"/>
      <c r="I565" s="1"/>
      <c r="J565" s="1"/>
      <c r="K565" s="1"/>
      <c r="L565" s="1"/>
      <c r="M565" s="1"/>
      <c r="N565" s="1"/>
      <c r="O565" s="1"/>
    </row>
    <row r="566" spans="7:15" s="2" customFormat="1" ht="13.5" customHeight="1">
      <c r="G566" s="1"/>
      <c r="H566" s="1"/>
      <c r="I566" s="1"/>
      <c r="J566" s="1"/>
      <c r="K566" s="1"/>
      <c r="L566" s="1"/>
      <c r="M566" s="1"/>
      <c r="N566" s="1"/>
      <c r="O566" s="1"/>
    </row>
    <row r="567" spans="7:15" s="2" customFormat="1" ht="13.5" customHeight="1">
      <c r="G567" s="1"/>
      <c r="H567" s="1"/>
      <c r="I567" s="1"/>
      <c r="J567" s="1"/>
      <c r="K567" s="1"/>
      <c r="L567" s="1"/>
      <c r="M567" s="1"/>
      <c r="N567" s="1"/>
      <c r="O567" s="1"/>
    </row>
    <row r="568" spans="7:15" s="2" customFormat="1" ht="13.5" customHeight="1">
      <c r="G568" s="1"/>
      <c r="H568" s="1"/>
      <c r="I568" s="1"/>
      <c r="J568" s="1"/>
      <c r="K568" s="1"/>
      <c r="L568" s="1"/>
      <c r="M568" s="1"/>
      <c r="N568" s="1"/>
      <c r="O568" s="1"/>
    </row>
    <row r="569" spans="7:15" s="2" customFormat="1" ht="13.5" customHeight="1">
      <c r="G569" s="1"/>
      <c r="H569" s="1"/>
      <c r="I569" s="1"/>
      <c r="J569" s="1"/>
      <c r="K569" s="1"/>
      <c r="L569" s="1"/>
      <c r="M569" s="1"/>
      <c r="N569" s="1"/>
      <c r="O569" s="1"/>
    </row>
    <row r="570" spans="7:15" ht="13.5" customHeight="1"/>
    <row r="571" spans="7:15" ht="13.5" customHeight="1"/>
    <row r="572" spans="7:15" ht="13.5" customHeight="1"/>
    <row r="573" spans="7:15" ht="13.5" customHeight="1"/>
    <row r="574" spans="7:15" ht="13.5" customHeight="1"/>
    <row r="575" spans="7:15" ht="13.5" customHeight="1"/>
    <row r="576" spans="7:15" ht="13.5" customHeight="1"/>
    <row r="577" spans="7:15" ht="13.5" customHeight="1"/>
    <row r="578" spans="7:15" ht="13.5" customHeight="1"/>
    <row r="582" spans="7:15" ht="12.75" customHeight="1"/>
    <row r="586" spans="7:15" s="2" customFormat="1">
      <c r="G586" s="1"/>
      <c r="H586" s="1"/>
      <c r="I586" s="1"/>
      <c r="J586" s="1"/>
      <c r="K586" s="1"/>
      <c r="L586" s="1"/>
      <c r="M586" s="1"/>
      <c r="N586" s="1"/>
      <c r="O586" s="1"/>
    </row>
    <row r="587" spans="7:15" s="2" customFormat="1">
      <c r="G587" s="1"/>
      <c r="H587" s="1"/>
      <c r="I587" s="1"/>
      <c r="J587" s="1"/>
      <c r="K587" s="1"/>
      <c r="L587" s="1"/>
      <c r="M587" s="1"/>
      <c r="N587" s="1"/>
      <c r="O587" s="1"/>
    </row>
    <row r="588" spans="7:15" s="2" customFormat="1">
      <c r="G588" s="1"/>
      <c r="H588" s="1"/>
      <c r="I588" s="1"/>
      <c r="J588" s="1"/>
      <c r="K588" s="1"/>
      <c r="L588" s="1"/>
      <c r="M588" s="1"/>
      <c r="N588" s="1"/>
      <c r="O588" s="1"/>
    </row>
    <row r="589" spans="7:15" s="2" customFormat="1">
      <c r="G589" s="1"/>
      <c r="H589" s="1"/>
      <c r="I589" s="1"/>
      <c r="J589" s="1"/>
      <c r="K589" s="1"/>
      <c r="L589" s="1"/>
      <c r="M589" s="1"/>
      <c r="N589" s="1"/>
      <c r="O589" s="1"/>
    </row>
    <row r="590" spans="7:15" s="2" customFormat="1">
      <c r="G590" s="1"/>
      <c r="H590" s="1"/>
      <c r="I590" s="1"/>
      <c r="J590" s="1"/>
      <c r="K590" s="1"/>
      <c r="L590" s="1"/>
      <c r="M590" s="1"/>
      <c r="N590" s="1"/>
      <c r="O590" s="1"/>
    </row>
    <row r="591" spans="7:15" s="2" customFormat="1">
      <c r="G591" s="1"/>
      <c r="H591" s="1"/>
      <c r="I591" s="1"/>
      <c r="J591" s="1"/>
      <c r="K591" s="1"/>
      <c r="L591" s="1"/>
      <c r="M591" s="1"/>
      <c r="N591" s="1"/>
      <c r="O591" s="1"/>
    </row>
    <row r="592" spans="7:15" s="2" customFormat="1">
      <c r="G592" s="1"/>
      <c r="H592" s="1"/>
      <c r="I592" s="1"/>
      <c r="J592" s="1"/>
      <c r="K592" s="1"/>
      <c r="L592" s="1"/>
      <c r="M592" s="1"/>
      <c r="N592" s="1"/>
      <c r="O592" s="1"/>
    </row>
    <row r="593" spans="7:15" s="2" customFormat="1">
      <c r="G593" s="1"/>
      <c r="H593" s="1"/>
      <c r="I593" s="1"/>
      <c r="J593" s="1"/>
      <c r="K593" s="1"/>
      <c r="L593" s="1"/>
      <c r="M593" s="1"/>
      <c r="N593" s="1"/>
      <c r="O593" s="1"/>
    </row>
    <row r="594" spans="7:15" s="2" customFormat="1">
      <c r="G594" s="1"/>
      <c r="H594" s="1"/>
      <c r="I594" s="1"/>
      <c r="J594" s="1"/>
      <c r="K594" s="1"/>
      <c r="L594" s="1"/>
      <c r="M594" s="1"/>
      <c r="N594" s="1"/>
      <c r="O594" s="1"/>
    </row>
    <row r="595" spans="7:15" s="2" customFormat="1">
      <c r="G595" s="1"/>
      <c r="H595" s="1"/>
      <c r="I595" s="1"/>
      <c r="J595" s="1"/>
      <c r="K595" s="1"/>
      <c r="L595" s="1"/>
      <c r="M595" s="1"/>
      <c r="N595" s="1"/>
      <c r="O595" s="1"/>
    </row>
    <row r="596" spans="7:15" s="2" customFormat="1">
      <c r="G596" s="1"/>
      <c r="H596" s="1"/>
      <c r="I596" s="1"/>
      <c r="J596" s="1"/>
      <c r="K596" s="1"/>
      <c r="L596" s="1"/>
      <c r="M596" s="1"/>
      <c r="N596" s="1"/>
      <c r="O596" s="1"/>
    </row>
    <row r="597" spans="7:15" s="2" customFormat="1">
      <c r="G597" s="1"/>
      <c r="H597" s="1"/>
      <c r="I597" s="1"/>
      <c r="J597" s="1"/>
      <c r="K597" s="1"/>
      <c r="L597" s="1"/>
      <c r="M597" s="1"/>
      <c r="N597" s="1"/>
      <c r="O597" s="1"/>
    </row>
    <row r="598" spans="7:15" s="2" customFormat="1">
      <c r="G598" s="1"/>
      <c r="H598" s="1"/>
      <c r="I598" s="1"/>
      <c r="J598" s="1"/>
      <c r="K598" s="1"/>
      <c r="L598" s="1"/>
      <c r="M598" s="1"/>
      <c r="N598" s="1"/>
      <c r="O598" s="1"/>
    </row>
    <row r="599" spans="7:15" s="2" customFormat="1">
      <c r="G599" s="1"/>
      <c r="H599" s="1"/>
      <c r="I599" s="1"/>
      <c r="J599" s="1"/>
      <c r="K599" s="1"/>
      <c r="L599" s="1"/>
      <c r="M599" s="1"/>
      <c r="N599" s="1"/>
      <c r="O599" s="1"/>
    </row>
    <row r="600" spans="7:15" s="2" customFormat="1">
      <c r="G600" s="1"/>
      <c r="H600" s="1"/>
      <c r="I600" s="1"/>
      <c r="J600" s="1"/>
      <c r="K600" s="1"/>
      <c r="L600" s="1"/>
      <c r="M600" s="1"/>
      <c r="N600" s="1"/>
      <c r="O600" s="1"/>
    </row>
    <row r="601" spans="7:15" s="2" customFormat="1">
      <c r="G601" s="1"/>
      <c r="H601" s="1"/>
      <c r="I601" s="1"/>
      <c r="J601" s="1"/>
      <c r="K601" s="1"/>
      <c r="L601" s="1"/>
      <c r="M601" s="1"/>
      <c r="N601" s="1"/>
      <c r="O601" s="1"/>
    </row>
    <row r="602" spans="7:15" s="2" customFormat="1">
      <c r="G602" s="1"/>
      <c r="H602" s="1"/>
      <c r="I602" s="1"/>
      <c r="J602" s="1"/>
      <c r="K602" s="1"/>
      <c r="L602" s="1"/>
      <c r="M602" s="1"/>
      <c r="N602" s="1"/>
      <c r="O602" s="1"/>
    </row>
    <row r="603" spans="7:15" s="2" customFormat="1">
      <c r="G603" s="1"/>
      <c r="H603" s="1"/>
      <c r="I603" s="1"/>
      <c r="J603" s="1"/>
      <c r="K603" s="1"/>
      <c r="L603" s="1"/>
      <c r="M603" s="1"/>
      <c r="N603" s="1"/>
      <c r="O603" s="1"/>
    </row>
    <row r="604" spans="7:15" s="2" customFormat="1">
      <c r="G604" s="1"/>
      <c r="H604" s="1"/>
      <c r="I604" s="1"/>
      <c r="J604" s="1"/>
      <c r="K604" s="1"/>
      <c r="L604" s="1"/>
      <c r="M604" s="1"/>
      <c r="N604" s="1"/>
      <c r="O604" s="1"/>
    </row>
    <row r="605" spans="7:15" s="2" customFormat="1">
      <c r="G605" s="1"/>
      <c r="H605" s="1"/>
      <c r="I605" s="1"/>
      <c r="J605" s="1"/>
      <c r="K605" s="1"/>
      <c r="L605" s="1"/>
      <c r="M605" s="1"/>
      <c r="N605" s="1"/>
      <c r="O605" s="1"/>
    </row>
    <row r="606" spans="7:15" s="2" customFormat="1">
      <c r="G606" s="1"/>
      <c r="H606" s="1"/>
      <c r="I606" s="1"/>
      <c r="J606" s="1"/>
      <c r="K606" s="1"/>
      <c r="L606" s="1"/>
      <c r="M606" s="1"/>
      <c r="N606" s="1"/>
      <c r="O606" s="1"/>
    </row>
    <row r="607" spans="7:15" s="2" customFormat="1">
      <c r="G607" s="1"/>
      <c r="H607" s="1"/>
      <c r="I607" s="1"/>
      <c r="J607" s="1"/>
      <c r="K607" s="1"/>
      <c r="L607" s="1"/>
      <c r="M607" s="1"/>
      <c r="N607" s="1"/>
      <c r="O607" s="1"/>
    </row>
    <row r="608" spans="7:15" s="2" customFormat="1">
      <c r="G608" s="1"/>
      <c r="H608" s="1"/>
      <c r="I608" s="1"/>
      <c r="J608" s="1"/>
      <c r="K608" s="1"/>
      <c r="L608" s="1"/>
      <c r="M608" s="1"/>
      <c r="N608" s="1"/>
      <c r="O608" s="1"/>
    </row>
    <row r="609" spans="7:15" s="2" customFormat="1">
      <c r="G609" s="1"/>
      <c r="H609" s="1"/>
      <c r="I609" s="1"/>
      <c r="J609" s="1"/>
      <c r="K609" s="1"/>
      <c r="L609" s="1"/>
      <c r="M609" s="1"/>
      <c r="N609" s="1"/>
      <c r="O609" s="1"/>
    </row>
    <row r="610" spans="7:15" s="2" customFormat="1">
      <c r="G610" s="1"/>
      <c r="H610" s="1"/>
      <c r="I610" s="1"/>
      <c r="J610" s="1"/>
      <c r="K610" s="1"/>
      <c r="L610" s="1"/>
      <c r="M610" s="1"/>
      <c r="N610" s="1"/>
      <c r="O610" s="1"/>
    </row>
    <row r="611" spans="7:15" s="2" customFormat="1">
      <c r="G611" s="1"/>
      <c r="H611" s="1"/>
      <c r="I611" s="1"/>
      <c r="J611" s="1"/>
      <c r="K611" s="1"/>
      <c r="L611" s="1"/>
      <c r="M611" s="1"/>
      <c r="N611" s="1"/>
      <c r="O611" s="1"/>
    </row>
    <row r="612" spans="7:15" s="2" customFormat="1">
      <c r="G612" s="1"/>
      <c r="H612" s="1"/>
      <c r="I612" s="1"/>
      <c r="J612" s="1"/>
      <c r="K612" s="1"/>
      <c r="L612" s="1"/>
      <c r="M612" s="1"/>
      <c r="N612" s="1"/>
      <c r="O612" s="1"/>
    </row>
    <row r="613" spans="7:15" s="2" customFormat="1">
      <c r="G613" s="1"/>
      <c r="H613" s="1"/>
      <c r="I613" s="1"/>
      <c r="J613" s="1"/>
      <c r="K613" s="1"/>
      <c r="L613" s="1"/>
      <c r="M613" s="1"/>
      <c r="N613" s="1"/>
      <c r="O613" s="1"/>
    </row>
    <row r="614" spans="7:15" s="2" customFormat="1">
      <c r="G614" s="1"/>
      <c r="H614" s="1"/>
      <c r="I614" s="1"/>
      <c r="J614" s="1"/>
      <c r="K614" s="1"/>
      <c r="L614" s="1"/>
      <c r="M614" s="1"/>
      <c r="N614" s="1"/>
      <c r="O614" s="1"/>
    </row>
    <row r="615" spans="7:15" s="2" customFormat="1">
      <c r="G615" s="1"/>
      <c r="H615" s="1"/>
      <c r="I615" s="1"/>
      <c r="J615" s="1"/>
      <c r="K615" s="1"/>
      <c r="L615" s="1"/>
      <c r="M615" s="1"/>
      <c r="N615" s="1"/>
      <c r="O615" s="1"/>
    </row>
    <row r="616" spans="7:15" s="2" customFormat="1">
      <c r="G616" s="1"/>
      <c r="H616" s="1"/>
      <c r="I616" s="1"/>
      <c r="J616" s="1"/>
      <c r="K616" s="1"/>
      <c r="L616" s="1"/>
      <c r="M616" s="1"/>
      <c r="N616" s="1"/>
      <c r="O616" s="1"/>
    </row>
    <row r="617" spans="7:15" s="2" customFormat="1">
      <c r="G617" s="1"/>
      <c r="H617" s="1"/>
      <c r="I617" s="1"/>
      <c r="J617" s="1"/>
      <c r="K617" s="1"/>
      <c r="L617" s="1"/>
      <c r="M617" s="1"/>
      <c r="N617" s="1"/>
      <c r="O617" s="1"/>
    </row>
    <row r="618" spans="7:15" s="2" customFormat="1">
      <c r="G618" s="1"/>
      <c r="H618" s="1"/>
      <c r="I618" s="1"/>
      <c r="J618" s="1"/>
      <c r="K618" s="1"/>
      <c r="L618" s="1"/>
      <c r="M618" s="1"/>
      <c r="N618" s="1"/>
      <c r="O618" s="1"/>
    </row>
    <row r="619" spans="7:15" s="2" customFormat="1">
      <c r="G619" s="1"/>
      <c r="H619" s="1"/>
      <c r="I619" s="1"/>
      <c r="J619" s="1"/>
      <c r="K619" s="1"/>
      <c r="L619" s="1"/>
      <c r="M619" s="1"/>
      <c r="N619" s="1"/>
      <c r="O619" s="1"/>
    </row>
    <row r="620" spans="7:15" s="2" customFormat="1">
      <c r="G620" s="1"/>
      <c r="H620" s="1"/>
      <c r="I620" s="1"/>
      <c r="J620" s="1"/>
      <c r="K620" s="1"/>
      <c r="L620" s="1"/>
      <c r="M620" s="1"/>
      <c r="N620" s="1"/>
      <c r="O620" s="1"/>
    </row>
    <row r="621" spans="7:15" s="2" customFormat="1">
      <c r="G621" s="1"/>
      <c r="H621" s="1"/>
      <c r="I621" s="1"/>
      <c r="J621" s="1"/>
      <c r="K621" s="1"/>
      <c r="L621" s="1"/>
      <c r="M621" s="1"/>
      <c r="N621" s="1"/>
      <c r="O621" s="1"/>
    </row>
    <row r="622" spans="7:15" s="2" customFormat="1">
      <c r="G622" s="1"/>
      <c r="H622" s="1"/>
      <c r="I622" s="1"/>
      <c r="J622" s="1"/>
      <c r="K622" s="1"/>
      <c r="L622" s="1"/>
      <c r="M622" s="1"/>
      <c r="N622" s="1"/>
      <c r="O622" s="1"/>
    </row>
    <row r="623" spans="7:15" s="2" customFormat="1">
      <c r="G623" s="1"/>
      <c r="H623" s="1"/>
      <c r="I623" s="1"/>
      <c r="J623" s="1"/>
      <c r="K623" s="1"/>
      <c r="L623" s="1"/>
      <c r="M623" s="1"/>
      <c r="N623" s="1"/>
      <c r="O623" s="1"/>
    </row>
    <row r="624" spans="7:15" s="2" customFormat="1">
      <c r="G624" s="1"/>
      <c r="H624" s="1"/>
      <c r="I624" s="1"/>
      <c r="J624" s="1"/>
      <c r="K624" s="1"/>
      <c r="L624" s="1"/>
      <c r="M624" s="1"/>
      <c r="N624" s="1"/>
      <c r="O624" s="1"/>
    </row>
    <row r="625" spans="7:15" s="2" customFormat="1">
      <c r="G625" s="1"/>
      <c r="H625" s="1"/>
      <c r="I625" s="1"/>
      <c r="J625" s="1"/>
      <c r="K625" s="1"/>
      <c r="L625" s="1"/>
      <c r="M625" s="1"/>
      <c r="N625" s="1"/>
      <c r="O625" s="1"/>
    </row>
    <row r="626" spans="7:15" s="2" customFormat="1">
      <c r="G626" s="1"/>
      <c r="H626" s="1"/>
      <c r="I626" s="1"/>
      <c r="J626" s="1"/>
      <c r="K626" s="1"/>
      <c r="L626" s="1"/>
      <c r="M626" s="1"/>
      <c r="N626" s="1"/>
      <c r="O626" s="1"/>
    </row>
    <row r="627" spans="7:15" s="2" customFormat="1">
      <c r="G627" s="1"/>
      <c r="H627" s="1"/>
      <c r="I627" s="1"/>
      <c r="J627" s="1"/>
      <c r="K627" s="1"/>
      <c r="L627" s="1"/>
      <c r="M627" s="1"/>
      <c r="N627" s="1"/>
      <c r="O627" s="1"/>
    </row>
    <row r="628" spans="7:15" s="2" customFormat="1">
      <c r="G628" s="1"/>
      <c r="H628" s="1"/>
      <c r="I628" s="1"/>
      <c r="J628" s="1"/>
      <c r="K628" s="1"/>
      <c r="L628" s="1"/>
      <c r="M628" s="1"/>
      <c r="N628" s="1"/>
      <c r="O628" s="1"/>
    </row>
    <row r="629" spans="7:15" s="2" customFormat="1">
      <c r="G629" s="1"/>
      <c r="H629" s="1"/>
      <c r="I629" s="1"/>
      <c r="J629" s="1"/>
      <c r="K629" s="1"/>
      <c r="L629" s="1"/>
      <c r="M629" s="1"/>
      <c r="N629" s="1"/>
      <c r="O629" s="1"/>
    </row>
    <row r="630" spans="7:15" s="2" customFormat="1">
      <c r="G630" s="1"/>
      <c r="H630" s="1"/>
      <c r="I630" s="1"/>
      <c r="J630" s="1"/>
      <c r="K630" s="1"/>
      <c r="L630" s="1"/>
      <c r="M630" s="1"/>
      <c r="N630" s="1"/>
      <c r="O630" s="1"/>
    </row>
    <row r="631" spans="7:15" s="2" customFormat="1">
      <c r="G631" s="1"/>
      <c r="H631" s="1"/>
      <c r="I631" s="1"/>
      <c r="J631" s="1"/>
      <c r="K631" s="1"/>
      <c r="L631" s="1"/>
      <c r="M631" s="1"/>
      <c r="N631" s="1"/>
      <c r="O631" s="1"/>
    </row>
    <row r="632" spans="7:15" s="2" customFormat="1">
      <c r="G632" s="1"/>
      <c r="H632" s="1"/>
      <c r="I632" s="1"/>
      <c r="J632" s="1"/>
      <c r="K632" s="1"/>
      <c r="L632" s="1"/>
      <c r="M632" s="1"/>
      <c r="N632" s="1"/>
      <c r="O632" s="1"/>
    </row>
    <row r="633" spans="7:15" s="2" customFormat="1">
      <c r="G633" s="1"/>
      <c r="H633" s="1"/>
      <c r="I633" s="1"/>
      <c r="J633" s="1"/>
      <c r="K633" s="1"/>
      <c r="L633" s="1"/>
      <c r="M633" s="1"/>
      <c r="N633" s="1"/>
      <c r="O633" s="1"/>
    </row>
    <row r="634" spans="7:15" s="2" customFormat="1">
      <c r="G634" s="1"/>
      <c r="H634" s="1"/>
      <c r="I634" s="1"/>
      <c r="J634" s="1"/>
      <c r="K634" s="1"/>
      <c r="L634" s="1"/>
      <c r="M634" s="1"/>
      <c r="N634" s="1"/>
      <c r="O634" s="1"/>
    </row>
    <row r="635" spans="7:15" s="2" customFormat="1">
      <c r="G635" s="1"/>
      <c r="H635" s="1"/>
      <c r="I635" s="1"/>
      <c r="J635" s="1"/>
      <c r="K635" s="1"/>
      <c r="L635" s="1"/>
      <c r="M635" s="1"/>
      <c r="N635" s="1"/>
      <c r="O635" s="1"/>
    </row>
    <row r="636" spans="7:15" s="2" customFormat="1">
      <c r="G636" s="1"/>
      <c r="H636" s="1"/>
      <c r="I636" s="1"/>
      <c r="J636" s="1"/>
      <c r="K636" s="1"/>
      <c r="L636" s="1"/>
      <c r="M636" s="1"/>
      <c r="N636" s="1"/>
      <c r="O636" s="1"/>
    </row>
    <row r="637" spans="7:15" s="2" customFormat="1">
      <c r="G637" s="1"/>
      <c r="H637" s="1"/>
      <c r="I637" s="1"/>
      <c r="J637" s="1"/>
      <c r="K637" s="1"/>
      <c r="L637" s="1"/>
      <c r="M637" s="1"/>
      <c r="N637" s="1"/>
      <c r="O637" s="1"/>
    </row>
    <row r="638" spans="7:15" s="2" customFormat="1">
      <c r="G638" s="1"/>
      <c r="H638" s="1"/>
      <c r="I638" s="1"/>
      <c r="J638" s="1"/>
      <c r="K638" s="1"/>
      <c r="L638" s="1"/>
      <c r="M638" s="1"/>
      <c r="N638" s="1"/>
      <c r="O638" s="1"/>
    </row>
    <row r="639" spans="7:15" s="2" customFormat="1">
      <c r="G639" s="1"/>
      <c r="H639" s="1"/>
      <c r="I639" s="1"/>
      <c r="J639" s="1"/>
      <c r="K639" s="1"/>
      <c r="L639" s="1"/>
      <c r="M639" s="1"/>
      <c r="N639" s="1"/>
      <c r="O639" s="1"/>
    </row>
    <row r="640" spans="7:15" s="2" customFormat="1">
      <c r="G640" s="1"/>
      <c r="H640" s="1"/>
      <c r="I640" s="1"/>
      <c r="J640" s="1"/>
      <c r="K640" s="1"/>
      <c r="L640" s="1"/>
      <c r="M640" s="1"/>
      <c r="N640" s="1"/>
      <c r="O640" s="1"/>
    </row>
    <row r="641" spans="7:15" s="2" customFormat="1">
      <c r="G641" s="1"/>
      <c r="H641" s="1"/>
      <c r="I641" s="1"/>
      <c r="J641" s="1"/>
      <c r="K641" s="1"/>
      <c r="L641" s="1"/>
      <c r="M641" s="1"/>
      <c r="N641" s="1"/>
      <c r="O641" s="1"/>
    </row>
    <row r="642" spans="7:15" s="2" customFormat="1">
      <c r="G642" s="1"/>
      <c r="H642" s="1"/>
      <c r="I642" s="1"/>
      <c r="J642" s="1"/>
      <c r="K642" s="1"/>
      <c r="L642" s="1"/>
      <c r="M642" s="1"/>
      <c r="N642" s="1"/>
      <c r="O642" s="1"/>
    </row>
    <row r="643" spans="7:15" s="2" customFormat="1">
      <c r="G643" s="1"/>
      <c r="H643" s="1"/>
      <c r="I643" s="1"/>
      <c r="J643" s="1"/>
      <c r="K643" s="1"/>
      <c r="L643" s="1"/>
      <c r="M643" s="1"/>
      <c r="N643" s="1"/>
      <c r="O643" s="1"/>
    </row>
    <row r="644" spans="7:15" s="2" customFormat="1">
      <c r="G644" s="1"/>
      <c r="H644" s="1"/>
      <c r="I644" s="1"/>
      <c r="J644" s="1"/>
      <c r="K644" s="1"/>
      <c r="L644" s="1"/>
      <c r="M644" s="1"/>
      <c r="N644" s="1"/>
      <c r="O644" s="1"/>
    </row>
    <row r="645" spans="7:15" s="2" customFormat="1">
      <c r="G645" s="1"/>
      <c r="H645" s="1"/>
      <c r="I645" s="1"/>
      <c r="J645" s="1"/>
      <c r="K645" s="1"/>
      <c r="L645" s="1"/>
      <c r="M645" s="1"/>
      <c r="N645" s="1"/>
      <c r="O645" s="1"/>
    </row>
    <row r="646" spans="7:15" s="2" customFormat="1">
      <c r="G646" s="1"/>
      <c r="H646" s="1"/>
      <c r="I646" s="1"/>
      <c r="J646" s="1"/>
      <c r="K646" s="1"/>
      <c r="L646" s="1"/>
      <c r="M646" s="1"/>
      <c r="N646" s="1"/>
      <c r="O646" s="1"/>
    </row>
    <row r="647" spans="7:15" s="2" customFormat="1">
      <c r="G647" s="1"/>
      <c r="H647" s="1"/>
      <c r="I647" s="1"/>
      <c r="J647" s="1"/>
      <c r="K647" s="1"/>
      <c r="L647" s="1"/>
      <c r="M647" s="1"/>
      <c r="N647" s="1"/>
      <c r="O647" s="1"/>
    </row>
    <row r="648" spans="7:15" s="2" customFormat="1">
      <c r="G648" s="1"/>
      <c r="H648" s="1"/>
      <c r="I648" s="1"/>
      <c r="J648" s="1"/>
      <c r="K648" s="1"/>
      <c r="L648" s="1"/>
      <c r="M648" s="1"/>
      <c r="N648" s="1"/>
      <c r="O648" s="1"/>
    </row>
    <row r="649" spans="7:15" s="2" customFormat="1">
      <c r="G649" s="1"/>
      <c r="H649" s="1"/>
      <c r="I649" s="1"/>
      <c r="J649" s="1"/>
      <c r="K649" s="1"/>
      <c r="L649" s="1"/>
      <c r="M649" s="1"/>
      <c r="N649" s="1"/>
      <c r="O649" s="1"/>
    </row>
    <row r="650" spans="7:15" s="2" customFormat="1">
      <c r="G650" s="1"/>
      <c r="H650" s="1"/>
      <c r="I650" s="1"/>
      <c r="J650" s="1"/>
      <c r="K650" s="1"/>
      <c r="L650" s="1"/>
      <c r="M650" s="1"/>
      <c r="N650" s="1"/>
      <c r="O650" s="1"/>
    </row>
    <row r="651" spans="7:15" s="2" customFormat="1">
      <c r="G651" s="1"/>
      <c r="H651" s="1"/>
      <c r="I651" s="1"/>
      <c r="J651" s="1"/>
      <c r="K651" s="1"/>
      <c r="L651" s="1"/>
      <c r="M651" s="1"/>
      <c r="N651" s="1"/>
      <c r="O651" s="1"/>
    </row>
    <row r="652" spans="7:15" s="2" customFormat="1">
      <c r="G652" s="1"/>
      <c r="H652" s="1"/>
      <c r="I652" s="1"/>
      <c r="J652" s="1"/>
      <c r="K652" s="1"/>
      <c r="L652" s="1"/>
      <c r="M652" s="1"/>
      <c r="N652" s="1"/>
      <c r="O652" s="1"/>
    </row>
    <row r="653" spans="7:15" s="2" customFormat="1">
      <c r="G653" s="1"/>
      <c r="H653" s="1"/>
      <c r="I653" s="1"/>
      <c r="J653" s="1"/>
      <c r="K653" s="1"/>
      <c r="L653" s="1"/>
      <c r="M653" s="1"/>
      <c r="N653" s="1"/>
      <c r="O653" s="1"/>
    </row>
    <row r="654" spans="7:15" s="2" customFormat="1">
      <c r="G654" s="1"/>
      <c r="H654" s="1"/>
      <c r="I654" s="1"/>
      <c r="J654" s="1"/>
      <c r="K654" s="1"/>
      <c r="L654" s="1"/>
      <c r="M654" s="1"/>
      <c r="N654" s="1"/>
      <c r="O654" s="1"/>
    </row>
    <row r="655" spans="7:15" s="2" customFormat="1">
      <c r="G655" s="1"/>
      <c r="H655" s="1"/>
      <c r="I655" s="1"/>
      <c r="J655" s="1"/>
      <c r="K655" s="1"/>
      <c r="L655" s="1"/>
      <c r="M655" s="1"/>
      <c r="N655" s="1"/>
      <c r="O655" s="1"/>
    </row>
    <row r="656" spans="7:15" s="2" customFormat="1">
      <c r="G656" s="1"/>
      <c r="H656" s="1"/>
      <c r="I656" s="1"/>
      <c r="J656" s="1"/>
      <c r="K656" s="1"/>
      <c r="L656" s="1"/>
      <c r="M656" s="1"/>
      <c r="N656" s="1"/>
      <c r="O656" s="1"/>
    </row>
    <row r="657" spans="7:15" s="2" customFormat="1">
      <c r="G657" s="1"/>
      <c r="H657" s="1"/>
      <c r="I657" s="1"/>
      <c r="J657" s="1"/>
      <c r="K657" s="1"/>
      <c r="L657" s="1"/>
      <c r="M657" s="1"/>
      <c r="N657" s="1"/>
      <c r="O657" s="1"/>
    </row>
    <row r="658" spans="7:15" s="2" customFormat="1">
      <c r="G658" s="1"/>
      <c r="H658" s="1"/>
      <c r="I658" s="1"/>
      <c r="J658" s="1"/>
      <c r="K658" s="1"/>
      <c r="L658" s="1"/>
      <c r="M658" s="1"/>
      <c r="N658" s="1"/>
      <c r="O658" s="1"/>
    </row>
    <row r="659" spans="7:15" s="2" customFormat="1">
      <c r="G659" s="1"/>
      <c r="H659" s="1"/>
      <c r="I659" s="1"/>
      <c r="J659" s="1"/>
      <c r="K659" s="1"/>
      <c r="L659" s="1"/>
      <c r="M659" s="1"/>
      <c r="N659" s="1"/>
      <c r="O659" s="1"/>
    </row>
    <row r="660" spans="7:15" s="2" customFormat="1">
      <c r="G660" s="1"/>
      <c r="H660" s="1"/>
      <c r="I660" s="1"/>
      <c r="J660" s="1"/>
      <c r="K660" s="1"/>
      <c r="L660" s="1"/>
      <c r="M660" s="1"/>
      <c r="N660" s="1"/>
      <c r="O660" s="1"/>
    </row>
    <row r="661" spans="7:15" s="2" customFormat="1">
      <c r="G661" s="1"/>
      <c r="H661" s="1"/>
      <c r="I661" s="1"/>
      <c r="J661" s="1"/>
      <c r="K661" s="1"/>
      <c r="L661" s="1"/>
      <c r="M661" s="1"/>
      <c r="N661" s="1"/>
      <c r="O661" s="1"/>
    </row>
    <row r="662" spans="7:15" s="2" customFormat="1">
      <c r="G662" s="1"/>
      <c r="H662" s="1"/>
      <c r="I662" s="1"/>
      <c r="J662" s="1"/>
      <c r="K662" s="1"/>
      <c r="L662" s="1"/>
      <c r="M662" s="1"/>
      <c r="N662" s="1"/>
      <c r="O662" s="1"/>
    </row>
    <row r="663" spans="7:15" s="2" customFormat="1">
      <c r="G663" s="1"/>
      <c r="H663" s="1"/>
      <c r="I663" s="1"/>
      <c r="J663" s="1"/>
      <c r="K663" s="1"/>
      <c r="L663" s="1"/>
      <c r="M663" s="1"/>
      <c r="N663" s="1"/>
      <c r="O663" s="1"/>
    </row>
    <row r="664" spans="7:15" s="2" customFormat="1">
      <c r="G664" s="1"/>
      <c r="H664" s="1"/>
      <c r="I664" s="1"/>
      <c r="J664" s="1"/>
      <c r="K664" s="1"/>
      <c r="L664" s="1"/>
      <c r="M664" s="1"/>
      <c r="N664" s="1"/>
      <c r="O664" s="1"/>
    </row>
    <row r="665" spans="7:15" s="2" customFormat="1">
      <c r="G665" s="1"/>
      <c r="H665" s="1"/>
      <c r="I665" s="1"/>
      <c r="J665" s="1"/>
      <c r="K665" s="1"/>
      <c r="L665" s="1"/>
      <c r="M665" s="1"/>
      <c r="N665" s="1"/>
      <c r="O665" s="1"/>
    </row>
    <row r="666" spans="7:15" s="2" customFormat="1">
      <c r="G666" s="1"/>
      <c r="H666" s="1"/>
      <c r="I666" s="1"/>
      <c r="J666" s="1"/>
      <c r="K666" s="1"/>
      <c r="L666" s="1"/>
      <c r="M666" s="1"/>
      <c r="N666" s="1"/>
      <c r="O666" s="1"/>
    </row>
    <row r="667" spans="7:15" s="2" customFormat="1">
      <c r="G667" s="1"/>
      <c r="H667" s="1"/>
      <c r="I667" s="1"/>
      <c r="J667" s="1"/>
      <c r="K667" s="1"/>
      <c r="L667" s="1"/>
      <c r="M667" s="1"/>
      <c r="N667" s="1"/>
      <c r="O667" s="1"/>
    </row>
    <row r="668" spans="7:15" s="2" customFormat="1">
      <c r="G668" s="1"/>
      <c r="H668" s="1"/>
      <c r="I668" s="1"/>
      <c r="J668" s="1"/>
      <c r="K668" s="1"/>
      <c r="L668" s="1"/>
      <c r="M668" s="1"/>
      <c r="N668" s="1"/>
      <c r="O668" s="1"/>
    </row>
    <row r="669" spans="7:15" s="2" customFormat="1">
      <c r="G669" s="1"/>
      <c r="H669" s="1"/>
      <c r="I669" s="1"/>
      <c r="J669" s="1"/>
      <c r="K669" s="1"/>
      <c r="L669" s="1"/>
      <c r="M669" s="1"/>
      <c r="N669" s="1"/>
      <c r="O669" s="1"/>
    </row>
    <row r="670" spans="7:15" s="2" customFormat="1">
      <c r="G670" s="1"/>
      <c r="H670" s="1"/>
      <c r="I670" s="1"/>
      <c r="J670" s="1"/>
      <c r="K670" s="1"/>
      <c r="L670" s="1"/>
      <c r="M670" s="1"/>
      <c r="N670" s="1"/>
      <c r="O670" s="1"/>
    </row>
    <row r="671" spans="7:15" s="2" customFormat="1">
      <c r="G671" s="1"/>
      <c r="H671" s="1"/>
      <c r="I671" s="1"/>
      <c r="J671" s="1"/>
      <c r="K671" s="1"/>
      <c r="L671" s="1"/>
      <c r="M671" s="1"/>
      <c r="N671" s="1"/>
      <c r="O671" s="1"/>
    </row>
    <row r="672" spans="7:15" s="2" customFormat="1">
      <c r="G672" s="1"/>
      <c r="H672" s="1"/>
      <c r="I672" s="1"/>
      <c r="J672" s="1"/>
      <c r="K672" s="1"/>
      <c r="L672" s="1"/>
      <c r="M672" s="1"/>
      <c r="N672" s="1"/>
      <c r="O672" s="1"/>
    </row>
    <row r="673" spans="7:15" s="2" customFormat="1">
      <c r="G673" s="1"/>
      <c r="H673" s="1"/>
      <c r="I673" s="1"/>
      <c r="J673" s="1"/>
      <c r="K673" s="1"/>
      <c r="L673" s="1"/>
      <c r="M673" s="1"/>
      <c r="N673" s="1"/>
      <c r="O673" s="1"/>
    </row>
    <row r="674" spans="7:15" s="2" customFormat="1">
      <c r="G674" s="1"/>
      <c r="H674" s="1"/>
      <c r="I674" s="1"/>
      <c r="J674" s="1"/>
      <c r="K674" s="1"/>
      <c r="L674" s="1"/>
      <c r="M674" s="1"/>
      <c r="N674" s="1"/>
      <c r="O674" s="1"/>
    </row>
    <row r="675" spans="7:15" s="2" customFormat="1">
      <c r="G675" s="1"/>
      <c r="H675" s="1"/>
      <c r="I675" s="1"/>
      <c r="J675" s="1"/>
      <c r="K675" s="1"/>
      <c r="L675" s="1"/>
      <c r="M675" s="1"/>
      <c r="N675" s="1"/>
      <c r="O675" s="1"/>
    </row>
    <row r="676" spans="7:15" s="2" customFormat="1">
      <c r="G676" s="1"/>
      <c r="H676" s="1"/>
      <c r="I676" s="1"/>
      <c r="J676" s="1"/>
      <c r="K676" s="1"/>
      <c r="L676" s="1"/>
      <c r="M676" s="1"/>
      <c r="N676" s="1"/>
      <c r="O676" s="1"/>
    </row>
    <row r="677" spans="7:15" s="2" customFormat="1">
      <c r="G677" s="1"/>
      <c r="H677" s="1"/>
      <c r="I677" s="1"/>
      <c r="J677" s="1"/>
      <c r="K677" s="1"/>
      <c r="L677" s="1"/>
      <c r="M677" s="1"/>
      <c r="N677" s="1"/>
      <c r="O677" s="1"/>
    </row>
    <row r="678" spans="7:15" s="2" customFormat="1">
      <c r="G678" s="1"/>
      <c r="H678" s="1"/>
      <c r="I678" s="1"/>
      <c r="J678" s="1"/>
      <c r="K678" s="1"/>
      <c r="L678" s="1"/>
      <c r="M678" s="1"/>
      <c r="N678" s="1"/>
      <c r="O678" s="1"/>
    </row>
    <row r="679" spans="7:15" s="2" customFormat="1">
      <c r="G679" s="1"/>
      <c r="H679" s="1"/>
      <c r="I679" s="1"/>
      <c r="J679" s="1"/>
      <c r="K679" s="1"/>
      <c r="L679" s="1"/>
      <c r="M679" s="1"/>
      <c r="N679" s="1"/>
      <c r="O679" s="1"/>
    </row>
    <row r="680" spans="7:15" s="2" customFormat="1">
      <c r="G680" s="1"/>
      <c r="H680" s="1"/>
      <c r="I680" s="1"/>
      <c r="J680" s="1"/>
      <c r="K680" s="1"/>
      <c r="L680" s="1"/>
      <c r="M680" s="1"/>
      <c r="N680" s="1"/>
      <c r="O680" s="1"/>
    </row>
    <row r="681" spans="7:15" s="2" customFormat="1">
      <c r="G681" s="1"/>
      <c r="H681" s="1"/>
      <c r="I681" s="1"/>
      <c r="J681" s="1"/>
      <c r="K681" s="1"/>
      <c r="L681" s="1"/>
      <c r="M681" s="1"/>
      <c r="N681" s="1"/>
      <c r="O681" s="1"/>
    </row>
    <row r="682" spans="7:15" s="2" customFormat="1">
      <c r="G682" s="1"/>
      <c r="H682" s="1"/>
      <c r="I682" s="1"/>
      <c r="J682" s="1"/>
      <c r="K682" s="1"/>
      <c r="L682" s="1"/>
      <c r="M682" s="1"/>
      <c r="N682" s="1"/>
      <c r="O682" s="1"/>
    </row>
    <row r="683" spans="7:15" s="2" customFormat="1">
      <c r="G683" s="1"/>
      <c r="H683" s="1"/>
      <c r="I683" s="1"/>
      <c r="J683" s="1"/>
      <c r="K683" s="1"/>
      <c r="L683" s="1"/>
      <c r="M683" s="1"/>
      <c r="N683" s="1"/>
      <c r="O683" s="1"/>
    </row>
  </sheetData>
  <sheetProtection formatCells="0" formatColumns="0" formatRows="0" insertColumns="0" insertRows="0" insertHyperlinks="0" deleteColumns="0" deleteRows="0" sort="0" autoFilter="0" pivotTables="0"/>
  <mergeCells count="14">
    <mergeCell ref="B146:C146"/>
    <mergeCell ref="B147:C147"/>
    <mergeCell ref="B138:B140"/>
    <mergeCell ref="B141:C141"/>
    <mergeCell ref="B142:C142"/>
    <mergeCell ref="B143:C143"/>
    <mergeCell ref="B144:C144"/>
    <mergeCell ref="B145:C145"/>
    <mergeCell ref="A128:F128"/>
    <mergeCell ref="A1:F1"/>
    <mergeCell ref="A2:F3"/>
    <mergeCell ref="A5:F5"/>
    <mergeCell ref="A74:F74"/>
    <mergeCell ref="A96:C96"/>
  </mergeCells>
  <pageMargins left="0.31496062992125984" right="0.31496062992125984" top="0.62992125984251968" bottom="1.1811023622047245" header="0.31496062992125984" footer="0.31496062992125984"/>
  <pageSetup paperSize="9" scale="71" fitToHeight="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26DEC-DD00-4CF2-AF99-C9D85895A50B}">
  <sheetPr>
    <tabColor theme="4"/>
    <pageSetUpPr fitToPage="1"/>
  </sheetPr>
  <dimension ref="A1:O681"/>
  <sheetViews>
    <sheetView view="pageBreakPreview" zoomScaleNormal="100" zoomScaleSheetLayoutView="100" workbookViewId="0">
      <selection activeCell="D99" sqref="D99"/>
    </sheetView>
  </sheetViews>
  <sheetFormatPr defaultColWidth="11.42578125" defaultRowHeight="11.25"/>
  <cols>
    <col min="1" max="1" width="30" style="2" customWidth="1"/>
    <col min="2" max="2" width="20.7109375" style="2" customWidth="1"/>
    <col min="3" max="3" width="37.140625" style="2" customWidth="1"/>
    <col min="4" max="4" width="20.5703125" style="2" customWidth="1"/>
    <col min="5" max="5" width="18" style="2" customWidth="1"/>
    <col min="6" max="6" width="8.28515625" style="2" customWidth="1"/>
    <col min="7" max="7" width="12.7109375" style="1" customWidth="1"/>
    <col min="8" max="16384" width="11.42578125" style="1"/>
  </cols>
  <sheetData>
    <row r="1" spans="1:6" ht="75.599999999999994" customHeight="1">
      <c r="A1" s="292" t="str">
        <f>'PLANILHA PRINCIPAL'!B7</f>
        <v xml:space="preserve">Trator de pneu com potência minima de 130 cv, tração 4x4, equipado com . Operador e combustivel por conta da contratada. Equipado com todos os equipamentos com grade de aração de controle remoto de 28 discos com 20” x 3,5,DIÂMETRO DO EIXO 1.1/4” (31,75mm), RODA (16”x 5,5”);e documentos exigidos pelo CTB (código de trânsito brasileiro) Com idade de até 10 anos de fabricação. </v>
      </c>
      <c r="B1" s="293"/>
      <c r="C1" s="293"/>
      <c r="D1" s="293"/>
      <c r="E1" s="293"/>
      <c r="F1" s="294"/>
    </row>
    <row r="2" spans="1:6" ht="25.5" customHeight="1">
      <c r="A2" s="298" t="s">
        <v>243</v>
      </c>
      <c r="B2" s="299"/>
      <c r="C2" s="299"/>
      <c r="D2" s="299"/>
      <c r="E2" s="299"/>
      <c r="F2" s="300"/>
    </row>
    <row r="3" spans="1:6">
      <c r="A3" s="298"/>
      <c r="B3" s="299"/>
      <c r="C3" s="299"/>
      <c r="D3" s="299"/>
      <c r="E3" s="299"/>
      <c r="F3" s="300"/>
    </row>
    <row r="4" spans="1:6">
      <c r="A4" s="116"/>
      <c r="D4" s="117"/>
      <c r="E4" s="3"/>
      <c r="F4" s="118"/>
    </row>
    <row r="5" spans="1:6" ht="14.25">
      <c r="A5" s="301" t="s">
        <v>241</v>
      </c>
      <c r="B5" s="302"/>
      <c r="C5" s="302"/>
      <c r="D5" s="302"/>
      <c r="E5" s="302"/>
      <c r="F5" s="303"/>
    </row>
    <row r="6" spans="1:6" ht="15" thickBot="1">
      <c r="A6" s="215"/>
      <c r="B6" s="216"/>
      <c r="C6" s="216"/>
      <c r="D6" s="216"/>
      <c r="E6" s="216"/>
      <c r="F6" s="217"/>
    </row>
    <row r="7" spans="1:6">
      <c r="A7" s="218" t="s">
        <v>105</v>
      </c>
      <c r="B7" s="219" t="s">
        <v>100</v>
      </c>
      <c r="C7" s="219" t="s">
        <v>101</v>
      </c>
      <c r="D7" s="220" t="s">
        <v>102</v>
      </c>
      <c r="E7" s="221"/>
      <c r="F7" s="222"/>
    </row>
    <row r="8" spans="1:6">
      <c r="A8" s="223" t="s">
        <v>103</v>
      </c>
      <c r="B8" s="224">
        <v>1</v>
      </c>
      <c r="C8" s="225">
        <f>'DADOS DE ENTRADA'!B8</f>
        <v>1840.39</v>
      </c>
      <c r="D8" s="16">
        <f>+C8*B8</f>
        <v>1840.39</v>
      </c>
      <c r="E8" s="226"/>
      <c r="F8" s="227"/>
    </row>
    <row r="9" spans="1:6">
      <c r="A9" s="223"/>
      <c r="B9" s="228"/>
      <c r="C9" s="229"/>
      <c r="D9" s="103">
        <f>D8</f>
        <v>1840.39</v>
      </c>
      <c r="E9" s="230" t="s">
        <v>5</v>
      </c>
      <c r="F9" s="227"/>
    </row>
    <row r="10" spans="1:6">
      <c r="A10" s="116"/>
      <c r="C10" s="22"/>
      <c r="E10" s="117"/>
      <c r="F10" s="118"/>
    </row>
    <row r="11" spans="1:6">
      <c r="A11" s="231" t="s">
        <v>106</v>
      </c>
      <c r="B11" s="232" t="s">
        <v>100</v>
      </c>
      <c r="C11" s="94" t="s">
        <v>101</v>
      </c>
      <c r="D11" s="94" t="s">
        <v>102</v>
      </c>
      <c r="E11" s="226"/>
      <c r="F11" s="227"/>
    </row>
    <row r="12" spans="1:6">
      <c r="A12" s="233" t="s">
        <v>110</v>
      </c>
      <c r="B12" s="102">
        <v>0.7</v>
      </c>
      <c r="C12" s="94">
        <f>D8*B12</f>
        <v>1288.2729999999999</v>
      </c>
      <c r="D12" s="16">
        <f>C12</f>
        <v>1288.2729999999999</v>
      </c>
      <c r="E12" s="226"/>
      <c r="F12" s="227"/>
    </row>
    <row r="13" spans="1:6">
      <c r="A13" s="234"/>
      <c r="B13" s="235"/>
      <c r="C13" s="97"/>
      <c r="D13" s="103">
        <f>ROUND(SUM(D12),2)</f>
        <v>1288.27</v>
      </c>
      <c r="E13" s="230" t="s">
        <v>5</v>
      </c>
      <c r="F13" s="227"/>
    </row>
    <row r="14" spans="1:6" ht="12" thickBot="1">
      <c r="A14" s="116"/>
      <c r="E14" s="117"/>
      <c r="F14" s="118"/>
    </row>
    <row r="15" spans="1:6">
      <c r="A15" s="236"/>
      <c r="B15" s="237"/>
      <c r="C15" s="238"/>
      <c r="D15" s="239"/>
      <c r="E15" s="104"/>
      <c r="F15" s="227"/>
    </row>
    <row r="16" spans="1:6">
      <c r="A16" s="236"/>
      <c r="B16" s="240" t="s">
        <v>108</v>
      </c>
      <c r="C16" s="241"/>
      <c r="D16" s="115">
        <f>D13+D9</f>
        <v>3128.66</v>
      </c>
      <c r="E16" s="230" t="s">
        <v>5</v>
      </c>
      <c r="F16" s="242"/>
    </row>
    <row r="17" spans="1:6" ht="12" thickBot="1">
      <c r="A17" s="236"/>
      <c r="B17" s="243" t="s">
        <v>107</v>
      </c>
      <c r="C17" s="244"/>
      <c r="D17" s="245"/>
      <c r="E17" s="104"/>
      <c r="F17" s="227"/>
    </row>
    <row r="18" spans="1:6" ht="12" thickBot="1">
      <c r="A18" s="116"/>
      <c r="E18" s="117"/>
      <c r="F18" s="118"/>
    </row>
    <row r="19" spans="1:6">
      <c r="A19" s="28" t="s">
        <v>7</v>
      </c>
      <c r="B19" s="6"/>
      <c r="C19" s="6"/>
      <c r="D19" s="29"/>
      <c r="E19" s="6"/>
      <c r="F19" s="7"/>
    </row>
    <row r="20" spans="1:6">
      <c r="A20" s="10"/>
      <c r="B20" s="120"/>
      <c r="C20" s="120"/>
      <c r="D20" s="121"/>
      <c r="E20" s="120"/>
      <c r="F20" s="9"/>
    </row>
    <row r="21" spans="1:6">
      <c r="A21" s="30" t="s">
        <v>225</v>
      </c>
      <c r="B21" s="120"/>
      <c r="C21" s="120"/>
      <c r="D21" s="31">
        <v>0.2</v>
      </c>
      <c r="E21" s="120"/>
      <c r="F21" s="9"/>
    </row>
    <row r="22" spans="1:6">
      <c r="A22" s="30"/>
      <c r="B22" s="120"/>
      <c r="C22" s="120"/>
      <c r="D22" s="120"/>
      <c r="E22" s="120"/>
      <c r="F22" s="9"/>
    </row>
    <row r="23" spans="1:6">
      <c r="A23" s="32"/>
      <c r="B23" s="122" t="s">
        <v>118</v>
      </c>
      <c r="C23" s="123"/>
      <c r="D23" s="16">
        <v>1</v>
      </c>
      <c r="E23" s="124" t="s">
        <v>8</v>
      </c>
      <c r="F23" s="9"/>
    </row>
    <row r="24" spans="1:6">
      <c r="A24" s="32"/>
      <c r="B24" s="122" t="s">
        <v>92</v>
      </c>
      <c r="C24" s="123"/>
      <c r="D24" s="8">
        <f>'DADOS DE ENTRADA'!E15</f>
        <v>152544</v>
      </c>
      <c r="E24" s="124" t="s">
        <v>5</v>
      </c>
      <c r="F24" s="9"/>
    </row>
    <row r="25" spans="1:6">
      <c r="A25" s="32"/>
      <c r="B25" s="122" t="s">
        <v>9</v>
      </c>
      <c r="C25" s="123"/>
      <c r="D25" s="8">
        <v>5</v>
      </c>
      <c r="E25" s="124" t="s">
        <v>10</v>
      </c>
      <c r="F25" s="9"/>
    </row>
    <row r="26" spans="1:6" ht="12" thickBot="1">
      <c r="A26" s="33"/>
      <c r="B26" s="122" t="s">
        <v>3</v>
      </c>
      <c r="C26" s="123"/>
      <c r="D26" s="34">
        <f>D21*D24</f>
        <v>30508.800000000003</v>
      </c>
      <c r="E26" s="124" t="s">
        <v>5</v>
      </c>
      <c r="F26" s="9"/>
    </row>
    <row r="27" spans="1:6">
      <c r="A27" s="33"/>
      <c r="B27" s="122" t="s">
        <v>11</v>
      </c>
      <c r="C27" s="123"/>
      <c r="D27" s="35">
        <v>2504.64</v>
      </c>
      <c r="E27" s="124" t="s">
        <v>12</v>
      </c>
      <c r="F27" s="9"/>
    </row>
    <row r="28" spans="1:6">
      <c r="A28" s="30"/>
      <c r="B28" s="122" t="s">
        <v>13</v>
      </c>
      <c r="C28" s="123"/>
      <c r="D28" s="36">
        <f>(D24-D26)/(D25*D27)</f>
        <v>9.7447297815254892</v>
      </c>
      <c r="E28" s="124" t="s">
        <v>5</v>
      </c>
      <c r="F28" s="9"/>
    </row>
    <row r="29" spans="1:6" ht="12.75" customHeight="1">
      <c r="A29" s="30"/>
      <c r="B29" s="125" t="s">
        <v>14</v>
      </c>
      <c r="C29" s="123"/>
      <c r="D29" s="37">
        <f>D28*D27</f>
        <v>24407.040000000001</v>
      </c>
      <c r="E29" s="124" t="s">
        <v>5</v>
      </c>
      <c r="F29" s="9"/>
    </row>
    <row r="30" spans="1:6">
      <c r="A30" s="30"/>
      <c r="B30" s="125" t="s">
        <v>15</v>
      </c>
      <c r="C30" s="123"/>
      <c r="D30" s="38">
        <f>D29/12</f>
        <v>2033.92</v>
      </c>
      <c r="E30" s="124" t="s">
        <v>16</v>
      </c>
      <c r="F30" s="9"/>
    </row>
    <row r="31" spans="1:6" ht="12.75" customHeight="1" thickBot="1">
      <c r="A31" s="30"/>
      <c r="B31" s="125" t="s">
        <v>226</v>
      </c>
      <c r="C31" s="123"/>
      <c r="D31" s="39">
        <f>D23*D30</f>
        <v>2033.92</v>
      </c>
      <c r="E31" s="124" t="s">
        <v>16</v>
      </c>
      <c r="F31" s="9"/>
    </row>
    <row r="32" spans="1:6">
      <c r="A32" s="30"/>
      <c r="B32" s="125"/>
      <c r="C32" s="123"/>
      <c r="D32" s="125"/>
      <c r="E32" s="124"/>
      <c r="F32" s="9"/>
    </row>
    <row r="33" spans="1:7">
      <c r="A33" s="10"/>
      <c r="B33" s="120"/>
      <c r="C33" s="120"/>
      <c r="D33" s="120"/>
      <c r="E33" s="19"/>
      <c r="F33" s="41"/>
    </row>
    <row r="34" spans="1:7">
      <c r="A34" s="40" t="s">
        <v>17</v>
      </c>
      <c r="B34" s="120"/>
      <c r="C34" s="120"/>
      <c r="D34" s="120"/>
      <c r="E34" s="19"/>
      <c r="F34" s="41"/>
    </row>
    <row r="35" spans="1:7">
      <c r="A35" s="40"/>
      <c r="B35" s="120"/>
      <c r="C35" s="120"/>
      <c r="D35" s="120"/>
      <c r="E35" s="19"/>
      <c r="F35" s="41"/>
    </row>
    <row r="36" spans="1:7">
      <c r="A36" s="30" t="s">
        <v>18</v>
      </c>
      <c r="B36" s="120"/>
      <c r="C36" s="120"/>
      <c r="D36" s="120"/>
      <c r="E36" s="19"/>
      <c r="F36" s="41"/>
    </row>
    <row r="37" spans="1:7">
      <c r="A37" s="43"/>
      <c r="B37" s="44" t="s">
        <v>19</v>
      </c>
      <c r="C37" s="45"/>
      <c r="D37" s="19"/>
      <c r="E37" s="19"/>
      <c r="F37" s="41"/>
      <c r="G37" s="14"/>
    </row>
    <row r="38" spans="1:7">
      <c r="A38" s="43"/>
      <c r="B38" s="120"/>
      <c r="C38" s="120"/>
      <c r="D38" s="120"/>
      <c r="E38" s="19"/>
      <c r="F38" s="41"/>
      <c r="G38" s="14"/>
    </row>
    <row r="39" spans="1:7" ht="11.25" customHeight="1">
      <c r="A39" s="43"/>
      <c r="B39" s="46" t="s">
        <v>20</v>
      </c>
      <c r="C39" s="47">
        <f>D21</f>
        <v>0.2</v>
      </c>
      <c r="D39" s="120"/>
      <c r="E39" s="19"/>
      <c r="F39" s="41"/>
      <c r="G39" s="14"/>
    </row>
    <row r="40" spans="1:7" ht="12.75" customHeight="1">
      <c r="A40" s="43"/>
      <c r="B40" s="48" t="s">
        <v>21</v>
      </c>
      <c r="C40" s="246">
        <f>D25</f>
        <v>5</v>
      </c>
      <c r="D40" s="120"/>
      <c r="E40" s="19"/>
      <c r="F40" s="41"/>
      <c r="G40" s="14"/>
    </row>
    <row r="41" spans="1:7" ht="12.75" customHeight="1">
      <c r="A41" s="43"/>
      <c r="B41" s="48" t="s">
        <v>22</v>
      </c>
      <c r="C41" s="50">
        <f>'DADOS DE ENTRADA'!B14</f>
        <v>0.13250000000000001</v>
      </c>
      <c r="D41" s="120"/>
      <c r="E41" s="19"/>
      <c r="F41" s="41"/>
      <c r="G41" s="14"/>
    </row>
    <row r="42" spans="1:7" ht="12.75" customHeight="1" thickBot="1">
      <c r="A42" s="32"/>
      <c r="B42" s="51" t="s">
        <v>23</v>
      </c>
      <c r="C42" s="52">
        <f>((2+(C40-1)*(C39+1))/(24*C40)*C41)</f>
        <v>7.508333333333333E-3</v>
      </c>
      <c r="D42" s="124"/>
      <c r="E42" s="124"/>
      <c r="F42" s="41"/>
      <c r="G42" s="14"/>
    </row>
    <row r="43" spans="1:7">
      <c r="A43" s="32"/>
      <c r="B43" s="123"/>
      <c r="C43" s="123"/>
      <c r="D43" s="124"/>
      <c r="E43" s="124"/>
      <c r="F43" s="41"/>
      <c r="G43" s="14"/>
    </row>
    <row r="44" spans="1:7">
      <c r="A44" s="32"/>
      <c r="B44" s="122" t="s">
        <v>227</v>
      </c>
      <c r="C44" s="124"/>
      <c r="D44" s="16">
        <f>D23</f>
        <v>1</v>
      </c>
      <c r="E44" s="124" t="s">
        <v>8</v>
      </c>
      <c r="F44" s="41"/>
      <c r="G44" s="14"/>
    </row>
    <row r="45" spans="1:7">
      <c r="A45" s="32"/>
      <c r="B45" s="122" t="s">
        <v>228</v>
      </c>
      <c r="C45" s="123"/>
      <c r="D45" s="8">
        <f>D24</f>
        <v>152544</v>
      </c>
      <c r="E45" s="124" t="s">
        <v>5</v>
      </c>
      <c r="F45" s="41"/>
      <c r="G45" s="14"/>
    </row>
    <row r="46" spans="1:7">
      <c r="A46" s="32"/>
      <c r="B46" s="122" t="s">
        <v>24</v>
      </c>
      <c r="C46" s="123"/>
      <c r="D46" s="53">
        <f>C42</f>
        <v>7.508333333333333E-3</v>
      </c>
      <c r="E46" s="126"/>
      <c r="F46" s="41"/>
      <c r="G46" s="14"/>
    </row>
    <row r="47" spans="1:7">
      <c r="A47" s="32"/>
      <c r="B47" s="122" t="s">
        <v>25</v>
      </c>
      <c r="C47" s="123"/>
      <c r="D47" s="8">
        <f>D45*D46</f>
        <v>1145.3512000000001</v>
      </c>
      <c r="E47" s="124" t="s">
        <v>5</v>
      </c>
      <c r="F47" s="41"/>
    </row>
    <row r="48" spans="1:7">
      <c r="A48" s="54"/>
      <c r="B48" s="125" t="s">
        <v>229</v>
      </c>
      <c r="C48" s="123"/>
      <c r="D48" s="55">
        <f>D47*D44</f>
        <v>1145.3512000000001</v>
      </c>
      <c r="E48" s="127"/>
      <c r="F48" s="41"/>
    </row>
    <row r="49" spans="1:6">
      <c r="A49" s="54"/>
      <c r="B49" s="125"/>
      <c r="C49" s="123"/>
      <c r="D49" s="123"/>
      <c r="E49" s="127"/>
      <c r="F49" s="41"/>
    </row>
    <row r="50" spans="1:6">
      <c r="A50" s="40" t="s">
        <v>26</v>
      </c>
      <c r="B50" s="120"/>
      <c r="C50" s="120"/>
      <c r="D50" s="120"/>
      <c r="E50" s="121"/>
      <c r="F50" s="9"/>
    </row>
    <row r="51" spans="1:6">
      <c r="A51" s="18"/>
      <c r="B51" s="120"/>
      <c r="C51" s="128" t="s">
        <v>27</v>
      </c>
      <c r="D51" s="56">
        <v>0</v>
      </c>
      <c r="E51" s="124" t="s">
        <v>5</v>
      </c>
      <c r="F51" s="9"/>
    </row>
    <row r="52" spans="1:6">
      <c r="A52" s="18"/>
      <c r="B52" s="120"/>
      <c r="C52" s="128" t="s">
        <v>28</v>
      </c>
      <c r="D52" s="56">
        <v>0</v>
      </c>
      <c r="E52" s="124" t="s">
        <v>5</v>
      </c>
      <c r="F52" s="9"/>
    </row>
    <row r="53" spans="1:6">
      <c r="A53" s="18"/>
      <c r="B53" s="120"/>
      <c r="C53" s="120"/>
      <c r="D53" s="120"/>
      <c r="E53" s="121"/>
      <c r="F53" s="9"/>
    </row>
    <row r="54" spans="1:6">
      <c r="A54" s="18"/>
      <c r="B54" s="122" t="s">
        <v>118</v>
      </c>
      <c r="C54" s="123"/>
      <c r="D54" s="16">
        <f>D44</f>
        <v>1</v>
      </c>
      <c r="E54" s="124" t="s">
        <v>8</v>
      </c>
      <c r="F54" s="9"/>
    </row>
    <row r="55" spans="1:6">
      <c r="A55" s="18"/>
      <c r="B55" s="122" t="s">
        <v>29</v>
      </c>
      <c r="C55" s="123"/>
      <c r="D55" s="8">
        <f>D24</f>
        <v>152544</v>
      </c>
      <c r="E55" s="124" t="s">
        <v>5</v>
      </c>
      <c r="F55" s="9"/>
    </row>
    <row r="56" spans="1:6">
      <c r="A56" s="18"/>
      <c r="B56" s="122" t="s">
        <v>30</v>
      </c>
      <c r="C56" s="131">
        <f>'DADOS DE ENTRADA'!B24</f>
        <v>0.05</v>
      </c>
      <c r="D56" s="57">
        <f>D55*C56</f>
        <v>7627.2000000000007</v>
      </c>
      <c r="E56" s="130" t="s">
        <v>31</v>
      </c>
      <c r="F56" s="9"/>
    </row>
    <row r="57" spans="1:6">
      <c r="A57" s="18"/>
      <c r="B57" s="122" t="s">
        <v>32</v>
      </c>
      <c r="C57" s="131">
        <f>'DADOS DE ENTRADA'!B26</f>
        <v>2.4E-2</v>
      </c>
      <c r="D57" s="57">
        <f>D55*C57</f>
        <v>3661.056</v>
      </c>
      <c r="E57" s="130" t="s">
        <v>31</v>
      </c>
      <c r="F57" s="9"/>
    </row>
    <row r="58" spans="1:6">
      <c r="A58" s="18"/>
      <c r="B58" s="122" t="s">
        <v>33</v>
      </c>
      <c r="C58" s="123"/>
      <c r="D58" s="17">
        <f>D56+D57+D51+D52</f>
        <v>11288.256000000001</v>
      </c>
      <c r="E58" s="130" t="s">
        <v>31</v>
      </c>
      <c r="F58" s="9"/>
    </row>
    <row r="59" spans="1:6">
      <c r="A59" s="18"/>
      <c r="B59" s="120"/>
      <c r="C59" s="120"/>
      <c r="D59" s="120"/>
      <c r="E59" s="121"/>
      <c r="F59" s="9"/>
    </row>
    <row r="60" spans="1:6">
      <c r="A60" s="18"/>
      <c r="B60" s="120"/>
      <c r="C60" s="132" t="s">
        <v>34</v>
      </c>
      <c r="D60" s="17">
        <f>ROUND((D58)/12,2)</f>
        <v>940.69</v>
      </c>
      <c r="E60" s="124" t="s">
        <v>35</v>
      </c>
      <c r="F60" s="9"/>
    </row>
    <row r="61" spans="1:6">
      <c r="A61" s="18"/>
      <c r="B61" s="120"/>
      <c r="C61" s="120"/>
      <c r="D61" s="120"/>
      <c r="E61" s="121"/>
      <c r="F61" s="9"/>
    </row>
    <row r="62" spans="1:6">
      <c r="A62" s="40" t="s">
        <v>36</v>
      </c>
      <c r="B62" s="120"/>
      <c r="C62" s="120"/>
      <c r="D62" s="120"/>
      <c r="E62" s="121"/>
      <c r="F62" s="9"/>
    </row>
    <row r="63" spans="1:6">
      <c r="A63" s="10"/>
      <c r="B63" s="120"/>
      <c r="C63" s="120"/>
      <c r="D63" s="120"/>
      <c r="E63" s="121"/>
      <c r="F63" s="9"/>
    </row>
    <row r="64" spans="1:6">
      <c r="A64" s="10"/>
      <c r="B64" s="122" t="s">
        <v>227</v>
      </c>
      <c r="C64" s="123"/>
      <c r="D64" s="16">
        <v>1</v>
      </c>
      <c r="E64" s="124" t="s">
        <v>230</v>
      </c>
      <c r="F64" s="9"/>
    </row>
    <row r="65" spans="1:6">
      <c r="A65" s="10"/>
      <c r="B65" s="122" t="s">
        <v>231</v>
      </c>
      <c r="C65" s="123"/>
      <c r="D65" s="58">
        <f>D45</f>
        <v>152544</v>
      </c>
      <c r="E65" s="124" t="s">
        <v>5</v>
      </c>
      <c r="F65" s="9"/>
    </row>
    <row r="66" spans="1:6">
      <c r="A66" s="10"/>
      <c r="B66" s="122" t="s">
        <v>9</v>
      </c>
      <c r="C66" s="123"/>
      <c r="D66" s="58">
        <f>D25</f>
        <v>5</v>
      </c>
      <c r="E66" s="130" t="s">
        <v>10</v>
      </c>
      <c r="F66" s="9"/>
    </row>
    <row r="67" spans="1:6">
      <c r="A67" s="10"/>
      <c r="B67" s="122" t="s">
        <v>37</v>
      </c>
      <c r="C67" s="123"/>
      <c r="D67" s="58">
        <v>0.15</v>
      </c>
      <c r="E67" s="126"/>
      <c r="F67" s="9"/>
    </row>
    <row r="68" spans="1:6">
      <c r="A68" s="10"/>
      <c r="B68" s="122" t="s">
        <v>232</v>
      </c>
      <c r="C68" s="123"/>
      <c r="D68" s="59">
        <v>2500</v>
      </c>
      <c r="E68" s="130" t="s">
        <v>233</v>
      </c>
      <c r="F68" s="9"/>
    </row>
    <row r="69" spans="1:6">
      <c r="A69" s="10"/>
      <c r="B69" s="125" t="s">
        <v>33</v>
      </c>
      <c r="C69" s="123"/>
      <c r="D69" s="17">
        <f>(D65*D67)/(D68)</f>
        <v>9.1526399999999999</v>
      </c>
      <c r="E69" s="124" t="s">
        <v>5</v>
      </c>
      <c r="F69" s="9"/>
    </row>
    <row r="70" spans="1:6">
      <c r="A70" s="10"/>
      <c r="B70" s="125" t="s">
        <v>6</v>
      </c>
      <c r="C70" s="123"/>
      <c r="D70" s="17">
        <f>D69*D68/12</f>
        <v>1906.8</v>
      </c>
      <c r="E70" s="124" t="s">
        <v>5</v>
      </c>
      <c r="F70" s="9"/>
    </row>
    <row r="71" spans="1:6">
      <c r="A71" s="116"/>
      <c r="C71" s="133"/>
      <c r="E71" s="117"/>
      <c r="F71" s="118"/>
    </row>
    <row r="72" spans="1:6">
      <c r="A72" s="307"/>
      <c r="B72" s="308"/>
      <c r="C72" s="308"/>
      <c r="D72" s="308"/>
      <c r="E72" s="308"/>
      <c r="F72" s="309"/>
    </row>
    <row r="73" spans="1:6" ht="12" thickBot="1">
      <c r="A73" s="134"/>
      <c r="F73" s="118"/>
    </row>
    <row r="74" spans="1:6">
      <c r="A74" s="28" t="s">
        <v>38</v>
      </c>
      <c r="B74" s="6"/>
      <c r="C74" s="6"/>
      <c r="D74" s="6"/>
      <c r="E74" s="29"/>
      <c r="F74" s="7"/>
    </row>
    <row r="75" spans="1:6">
      <c r="A75" s="10"/>
      <c r="B75" s="120"/>
      <c r="C75" s="120"/>
      <c r="D75" s="120"/>
      <c r="E75" s="121"/>
      <c r="F75" s="9"/>
    </row>
    <row r="76" spans="1:6">
      <c r="A76" s="10"/>
      <c r="B76" s="122" t="s">
        <v>227</v>
      </c>
      <c r="C76" s="123"/>
      <c r="D76" s="16">
        <v>1</v>
      </c>
      <c r="E76" s="121"/>
      <c r="F76" s="9"/>
    </row>
    <row r="77" spans="1:6">
      <c r="A77" s="10"/>
      <c r="B77" s="135" t="s">
        <v>39</v>
      </c>
      <c r="C77" s="123"/>
      <c r="D77" s="61">
        <f>'DADOS DE ENTRADA'!H33</f>
        <v>6.29</v>
      </c>
      <c r="E77" s="124" t="s">
        <v>40</v>
      </c>
      <c r="F77" s="9"/>
    </row>
    <row r="78" spans="1:6">
      <c r="A78" s="10"/>
      <c r="B78" s="122" t="s">
        <v>232</v>
      </c>
      <c r="C78" s="123"/>
      <c r="D78" s="59">
        <f>D68</f>
        <v>2500</v>
      </c>
      <c r="E78" s="124" t="s">
        <v>117</v>
      </c>
      <c r="F78" s="9"/>
    </row>
    <row r="79" spans="1:6">
      <c r="A79" s="10"/>
      <c r="B79" s="135" t="s">
        <v>43</v>
      </c>
      <c r="C79" s="123"/>
      <c r="D79" s="16">
        <v>8.8000000000000007</v>
      </c>
      <c r="E79" s="124" t="s">
        <v>44</v>
      </c>
      <c r="F79" s="9"/>
    </row>
    <row r="80" spans="1:6">
      <c r="A80" s="10"/>
      <c r="B80" s="125" t="s">
        <v>33</v>
      </c>
      <c r="C80" s="132"/>
      <c r="D80" s="60">
        <f>(D78/D79)*D77</f>
        <v>1786.931818181818</v>
      </c>
      <c r="E80" s="124" t="s">
        <v>5</v>
      </c>
      <c r="F80" s="9"/>
    </row>
    <row r="81" spans="1:8">
      <c r="A81" s="10"/>
      <c r="B81" s="120"/>
      <c r="C81" s="120"/>
      <c r="D81" s="120"/>
      <c r="E81" s="121"/>
      <c r="F81" s="9"/>
    </row>
    <row r="82" spans="1:8">
      <c r="A82" s="10"/>
      <c r="B82" s="120"/>
      <c r="C82" s="132" t="s">
        <v>45</v>
      </c>
      <c r="D82" s="17">
        <f>D80</f>
        <v>1786.931818181818</v>
      </c>
      <c r="E82" s="121"/>
      <c r="F82" s="9"/>
    </row>
    <row r="83" spans="1:8">
      <c r="A83" s="10"/>
      <c r="B83" s="120"/>
      <c r="C83" s="136"/>
      <c r="D83" s="136"/>
      <c r="E83" s="121"/>
      <c r="F83" s="9"/>
    </row>
    <row r="84" spans="1:8">
      <c r="A84" s="10" t="s">
        <v>46</v>
      </c>
      <c r="B84" s="120"/>
      <c r="C84" s="136"/>
      <c r="D84" s="136"/>
      <c r="E84" s="121"/>
      <c r="F84" s="9"/>
      <c r="G84" s="14"/>
    </row>
    <row r="85" spans="1:8">
      <c r="A85" s="10"/>
      <c r="B85" s="122" t="s">
        <v>227</v>
      </c>
      <c r="C85" s="123"/>
      <c r="D85" s="16">
        <f>D76</f>
        <v>1</v>
      </c>
      <c r="E85" s="121"/>
      <c r="F85" s="9"/>
      <c r="G85" s="14"/>
      <c r="H85" s="83"/>
    </row>
    <row r="86" spans="1:8">
      <c r="A86" s="10"/>
      <c r="B86" s="135" t="s">
        <v>97</v>
      </c>
      <c r="C86" s="123"/>
      <c r="D86" s="61">
        <f>4*779.9</f>
        <v>3119.6</v>
      </c>
      <c r="E86" s="124" t="s">
        <v>5</v>
      </c>
      <c r="F86" s="9"/>
    </row>
    <row r="87" spans="1:8">
      <c r="A87" s="10"/>
      <c r="B87" s="122" t="s">
        <v>93</v>
      </c>
      <c r="C87" s="123"/>
      <c r="D87" s="59">
        <f>D68</f>
        <v>2500</v>
      </c>
      <c r="E87" s="124" t="s">
        <v>42</v>
      </c>
      <c r="F87" s="9"/>
    </row>
    <row r="88" spans="1:8">
      <c r="A88" s="10"/>
      <c r="B88" s="135" t="s">
        <v>48</v>
      </c>
      <c r="C88" s="123"/>
      <c r="D88" s="16">
        <v>40000</v>
      </c>
      <c r="E88" s="124" t="s">
        <v>49</v>
      </c>
      <c r="F88" s="9"/>
    </row>
    <row r="89" spans="1:8">
      <c r="A89" s="10"/>
      <c r="B89" s="125" t="s">
        <v>50</v>
      </c>
      <c r="C89" s="132"/>
      <c r="D89" s="60">
        <f>D86/D88</f>
        <v>7.7990000000000004E-2</v>
      </c>
      <c r="E89" s="124" t="s">
        <v>5</v>
      </c>
      <c r="F89" s="9"/>
    </row>
    <row r="90" spans="1:8">
      <c r="A90" s="10"/>
      <c r="B90" s="120"/>
      <c r="C90" s="120"/>
      <c r="D90" s="120"/>
      <c r="E90" s="121"/>
      <c r="F90" s="9"/>
    </row>
    <row r="91" spans="1:8">
      <c r="A91" s="10"/>
      <c r="B91" s="120"/>
      <c r="C91" s="132" t="s">
        <v>52</v>
      </c>
      <c r="D91" s="17">
        <f>D89*D87</f>
        <v>194.97500000000002</v>
      </c>
      <c r="E91" s="121"/>
      <c r="F91" s="9"/>
    </row>
    <row r="92" spans="1:8">
      <c r="A92" s="10"/>
      <c r="B92" s="120"/>
      <c r="C92" s="121"/>
      <c r="D92" s="137"/>
      <c r="E92" s="138"/>
      <c r="F92" s="9"/>
    </row>
    <row r="93" spans="1:8">
      <c r="A93" s="40" t="s">
        <v>53</v>
      </c>
      <c r="B93" s="120"/>
      <c r="C93" s="120"/>
      <c r="D93" s="120"/>
      <c r="E93" s="121"/>
      <c r="F93" s="9"/>
    </row>
    <row r="94" spans="1:8">
      <c r="A94" s="289" t="s">
        <v>54</v>
      </c>
      <c r="B94" s="290"/>
      <c r="C94" s="291"/>
      <c r="D94" s="31">
        <v>0.1</v>
      </c>
      <c r="E94" s="121"/>
      <c r="F94" s="9"/>
    </row>
    <row r="95" spans="1:8">
      <c r="A95" s="43"/>
      <c r="B95" s="120"/>
      <c r="C95" s="120"/>
      <c r="D95" s="124"/>
      <c r="E95" s="121"/>
      <c r="F95" s="9"/>
    </row>
    <row r="96" spans="1:8">
      <c r="A96" s="43"/>
      <c r="B96" s="122" t="s">
        <v>234</v>
      </c>
      <c r="C96" s="128"/>
      <c r="D96" s="16">
        <v>1</v>
      </c>
      <c r="E96" s="124"/>
      <c r="F96" s="9"/>
    </row>
    <row r="97" spans="1:6">
      <c r="A97" s="43"/>
      <c r="B97" s="125" t="s">
        <v>33</v>
      </c>
      <c r="C97" s="128"/>
      <c r="D97" s="17">
        <f>D94*D70</f>
        <v>190.68</v>
      </c>
      <c r="E97" s="124"/>
      <c r="F97" s="9"/>
    </row>
    <row r="98" spans="1:6">
      <c r="A98" s="43"/>
      <c r="B98" s="120"/>
      <c r="C98" s="120"/>
      <c r="D98" s="124"/>
      <c r="E98" s="121"/>
      <c r="F98" s="9"/>
    </row>
    <row r="99" spans="1:6">
      <c r="A99" s="43"/>
      <c r="B99" s="135" t="s">
        <v>55</v>
      </c>
      <c r="C99" s="128"/>
      <c r="D99" s="58">
        <v>5.5</v>
      </c>
      <c r="E99" s="124" t="s">
        <v>56</v>
      </c>
      <c r="F99" s="9"/>
    </row>
    <row r="100" spans="1:6">
      <c r="A100" s="43"/>
      <c r="B100" s="135" t="s">
        <v>57</v>
      </c>
      <c r="C100" s="128"/>
      <c r="D100" s="247">
        <v>2</v>
      </c>
      <c r="E100" s="124" t="s">
        <v>56</v>
      </c>
      <c r="F100" s="9"/>
    </row>
    <row r="101" spans="1:6">
      <c r="A101" s="43"/>
      <c r="B101" s="135" t="s">
        <v>58</v>
      </c>
      <c r="C101" s="128"/>
      <c r="D101" s="58">
        <v>2.5</v>
      </c>
      <c r="E101" s="124" t="s">
        <v>56</v>
      </c>
      <c r="F101" s="9"/>
    </row>
    <row r="102" spans="1:6">
      <c r="A102" s="43"/>
      <c r="B102" s="135" t="s">
        <v>59</v>
      </c>
      <c r="C102" s="128"/>
      <c r="D102" s="247">
        <v>3.33</v>
      </c>
      <c r="E102" s="124" t="s">
        <v>60</v>
      </c>
      <c r="F102" s="9"/>
    </row>
    <row r="103" spans="1:6">
      <c r="A103" s="43"/>
      <c r="B103" s="122" t="s">
        <v>61</v>
      </c>
      <c r="C103" s="128"/>
      <c r="D103" s="58">
        <v>10000</v>
      </c>
      <c r="E103" s="124" t="s">
        <v>42</v>
      </c>
      <c r="F103" s="9"/>
    </row>
    <row r="104" spans="1:6">
      <c r="A104" s="43"/>
      <c r="B104" s="135" t="s">
        <v>62</v>
      </c>
      <c r="C104" s="128"/>
      <c r="D104" s="62">
        <f>+D99/D103</f>
        <v>5.5000000000000003E-4</v>
      </c>
      <c r="E104" s="124" t="s">
        <v>63</v>
      </c>
      <c r="F104" s="9"/>
    </row>
    <row r="105" spans="1:6">
      <c r="A105" s="43"/>
      <c r="B105" s="135" t="s">
        <v>64</v>
      </c>
      <c r="C105" s="128"/>
      <c r="D105" s="62">
        <f>+D100/D103</f>
        <v>2.0000000000000001E-4</v>
      </c>
      <c r="E105" s="124" t="s">
        <v>63</v>
      </c>
      <c r="F105" s="9"/>
    </row>
    <row r="106" spans="1:6">
      <c r="A106" s="43"/>
      <c r="B106" s="135" t="s">
        <v>65</v>
      </c>
      <c r="C106" s="128"/>
      <c r="D106" s="62">
        <f>+D101/D103</f>
        <v>2.5000000000000001E-4</v>
      </c>
      <c r="E106" s="124" t="s">
        <v>63</v>
      </c>
      <c r="F106" s="9"/>
    </row>
    <row r="107" spans="1:6">
      <c r="A107" s="43"/>
      <c r="B107" s="135" t="s">
        <v>66</v>
      </c>
      <c r="C107" s="128"/>
      <c r="D107" s="62">
        <f>+D102/D103</f>
        <v>3.3300000000000002E-4</v>
      </c>
      <c r="E107" s="130" t="s">
        <v>67</v>
      </c>
      <c r="F107" s="9"/>
    </row>
    <row r="108" spans="1:6">
      <c r="A108" s="43"/>
      <c r="B108" s="135" t="s">
        <v>68</v>
      </c>
      <c r="C108" s="139"/>
      <c r="D108" s="58">
        <f>'DADOS DE ENTRADA'!H40</f>
        <v>29.45</v>
      </c>
      <c r="E108" s="124" t="s">
        <v>40</v>
      </c>
      <c r="F108" s="9"/>
    </row>
    <row r="109" spans="1:6">
      <c r="A109" s="43"/>
      <c r="B109" s="135" t="s">
        <v>69</v>
      </c>
      <c r="C109" s="139"/>
      <c r="D109" s="58">
        <f>'DADOS DE ENTRADA'!H41</f>
        <v>21.29</v>
      </c>
      <c r="E109" s="124" t="s">
        <v>40</v>
      </c>
      <c r="F109" s="9"/>
    </row>
    <row r="110" spans="1:6">
      <c r="A110" s="43"/>
      <c r="B110" s="135" t="s">
        <v>70</v>
      </c>
      <c r="C110" s="139"/>
      <c r="D110" s="58">
        <f>'DADOS DE ENTRADA'!H42</f>
        <v>11.99</v>
      </c>
      <c r="E110" s="124" t="s">
        <v>40</v>
      </c>
      <c r="F110" s="9"/>
    </row>
    <row r="111" spans="1:6">
      <c r="A111" s="43"/>
      <c r="B111" s="135" t="s">
        <v>71</v>
      </c>
      <c r="C111" s="139"/>
      <c r="D111" s="58">
        <f>'DADOS DE ENTRADA'!H43</f>
        <v>19.489999999999998</v>
      </c>
      <c r="E111" s="124" t="s">
        <v>72</v>
      </c>
      <c r="F111" s="9"/>
    </row>
    <row r="112" spans="1:6">
      <c r="A112" s="43"/>
      <c r="B112" s="135" t="s">
        <v>73</v>
      </c>
      <c r="C112" s="128"/>
      <c r="D112" s="53">
        <f>+(D104*D108)+(D105*D109)+(D106*D110)+(D107*D111)</f>
        <v>2.9943170000000002E-2</v>
      </c>
      <c r="E112" s="130" t="s">
        <v>74</v>
      </c>
      <c r="F112" s="9"/>
    </row>
    <row r="113" spans="1:6">
      <c r="A113" s="32"/>
      <c r="B113" s="122" t="s">
        <v>47</v>
      </c>
      <c r="C113" s="140"/>
      <c r="D113" s="59">
        <f>D87</f>
        <v>2500</v>
      </c>
      <c r="E113" s="124" t="s">
        <v>42</v>
      </c>
      <c r="F113" s="9"/>
    </row>
    <row r="114" spans="1:6">
      <c r="A114" s="32"/>
      <c r="B114" s="135" t="s">
        <v>75</v>
      </c>
      <c r="C114" s="128"/>
      <c r="D114" s="60">
        <f>ROUND(+D112*D113,2)</f>
        <v>74.86</v>
      </c>
      <c r="E114" s="124" t="s">
        <v>5</v>
      </c>
      <c r="F114" s="9"/>
    </row>
    <row r="115" spans="1:6">
      <c r="A115" s="32"/>
      <c r="B115" s="135" t="s">
        <v>76</v>
      </c>
      <c r="C115" s="140"/>
      <c r="D115" s="58">
        <v>15</v>
      </c>
      <c r="E115" s="124" t="s">
        <v>77</v>
      </c>
      <c r="F115" s="9"/>
    </row>
    <row r="116" spans="1:6">
      <c r="A116" s="32"/>
      <c r="B116" s="122" t="s">
        <v>78</v>
      </c>
      <c r="C116" s="140"/>
      <c r="D116" s="60">
        <f>ROUND(+D114*D115/100,2)</f>
        <v>11.23</v>
      </c>
      <c r="E116" s="124" t="s">
        <v>5</v>
      </c>
      <c r="F116" s="9"/>
    </row>
    <row r="117" spans="1:6">
      <c r="A117" s="32"/>
      <c r="B117" s="122" t="s">
        <v>79</v>
      </c>
      <c r="C117" s="140"/>
      <c r="D117" s="60">
        <f>D114+D116</f>
        <v>86.09</v>
      </c>
      <c r="E117" s="124"/>
      <c r="F117" s="9"/>
    </row>
    <row r="118" spans="1:6">
      <c r="A118" s="32"/>
      <c r="B118" s="135" t="s">
        <v>235</v>
      </c>
      <c r="C118" s="140"/>
      <c r="D118" s="17">
        <f>D117*D96</f>
        <v>86.09</v>
      </c>
      <c r="E118" s="124"/>
      <c r="F118" s="9"/>
    </row>
    <row r="119" spans="1:6">
      <c r="A119" s="32"/>
      <c r="B119" s="122"/>
      <c r="C119" s="140"/>
      <c r="D119" s="140"/>
      <c r="E119" s="124"/>
      <c r="F119" s="9"/>
    </row>
    <row r="120" spans="1:6">
      <c r="A120" s="32"/>
      <c r="B120" s="120"/>
      <c r="C120" s="132" t="s">
        <v>80</v>
      </c>
      <c r="D120" s="17">
        <f>D97+D118</f>
        <v>276.77</v>
      </c>
      <c r="E120" s="124" t="s">
        <v>5</v>
      </c>
      <c r="F120" s="9"/>
    </row>
    <row r="121" spans="1:6">
      <c r="A121" s="32"/>
      <c r="B121" s="120"/>
      <c r="C121" s="120"/>
      <c r="D121" s="120"/>
      <c r="E121" s="121"/>
      <c r="F121" s="9"/>
    </row>
    <row r="122" spans="1:6">
      <c r="A122" s="43"/>
      <c r="B122" s="141" t="s">
        <v>81</v>
      </c>
      <c r="C122" s="63"/>
      <c r="D122" s="142"/>
      <c r="E122" s="124"/>
      <c r="F122" s="9"/>
    </row>
    <row r="123" spans="1:6" ht="12" customHeight="1">
      <c r="A123" s="43"/>
      <c r="B123" s="143"/>
      <c r="C123" s="136" t="s">
        <v>82</v>
      </c>
      <c r="D123" s="60">
        <f>D82+D120+D91</f>
        <v>2258.6768181818179</v>
      </c>
      <c r="E123" s="124" t="s">
        <v>5</v>
      </c>
      <c r="F123" s="9"/>
    </row>
    <row r="124" spans="1:6" ht="12" thickBot="1">
      <c r="A124" s="25"/>
      <c r="B124" s="15"/>
      <c r="C124" s="15"/>
      <c r="D124" s="26"/>
      <c r="E124" s="27"/>
      <c r="F124" s="11"/>
    </row>
    <row r="125" spans="1:6">
      <c r="A125" s="116"/>
      <c r="B125" s="144"/>
      <c r="D125" s="117"/>
      <c r="E125" s="145"/>
      <c r="F125" s="146"/>
    </row>
    <row r="126" spans="1:6" ht="14.25">
      <c r="A126" s="282"/>
      <c r="B126" s="283"/>
      <c r="C126" s="283"/>
      <c r="D126" s="283"/>
      <c r="E126" s="283"/>
      <c r="F126" s="284"/>
    </row>
    <row r="127" spans="1:6" ht="12" thickBot="1">
      <c r="A127" s="134"/>
      <c r="C127" s="147"/>
      <c r="E127" s="148"/>
      <c r="F127" s="118"/>
    </row>
    <row r="128" spans="1:6">
      <c r="A128" s="12" t="s">
        <v>83</v>
      </c>
      <c r="B128" s="13"/>
      <c r="C128" s="13"/>
      <c r="D128" s="13"/>
      <c r="E128" s="13"/>
      <c r="F128" s="65"/>
    </row>
    <row r="129" spans="1:6">
      <c r="A129" s="66"/>
      <c r="B129" s="140"/>
      <c r="C129" s="140"/>
      <c r="D129" s="140"/>
      <c r="E129" s="140"/>
      <c r="F129" s="9"/>
    </row>
    <row r="130" spans="1:6">
      <c r="A130" s="66"/>
      <c r="B130" s="140"/>
      <c r="C130" s="140"/>
      <c r="D130" s="140"/>
      <c r="E130" s="140"/>
      <c r="F130" s="9"/>
    </row>
    <row r="131" spans="1:6">
      <c r="A131" s="66"/>
      <c r="B131" s="140"/>
      <c r="C131" s="140"/>
      <c r="D131" s="140"/>
      <c r="E131" s="140"/>
      <c r="F131" s="9"/>
    </row>
    <row r="132" spans="1:6">
      <c r="A132" s="66"/>
      <c r="B132" s="140"/>
      <c r="C132" s="140"/>
      <c r="D132" s="140"/>
      <c r="E132" s="140"/>
      <c r="F132" s="9"/>
    </row>
    <row r="133" spans="1:6">
      <c r="A133" s="66"/>
      <c r="B133" s="140"/>
      <c r="C133" s="140"/>
      <c r="D133" s="140"/>
      <c r="E133" s="140"/>
      <c r="F133" s="9"/>
    </row>
    <row r="134" spans="1:6">
      <c r="A134" s="66"/>
      <c r="B134" s="140"/>
      <c r="C134" s="140"/>
      <c r="D134" s="140"/>
      <c r="E134" s="140"/>
      <c r="F134" s="9"/>
    </row>
    <row r="135" spans="1:6">
      <c r="A135" s="66"/>
      <c r="B135" s="140"/>
      <c r="C135" s="140"/>
      <c r="D135" s="140"/>
      <c r="E135" s="140"/>
      <c r="F135" s="9"/>
    </row>
    <row r="136" spans="1:6" ht="14.25">
      <c r="A136" s="66"/>
      <c r="B136" s="285" t="s">
        <v>84</v>
      </c>
      <c r="C136" s="67" t="s">
        <v>1</v>
      </c>
      <c r="D136" s="68">
        <v>6.4999999999999997E-3</v>
      </c>
      <c r="E136" s="140"/>
      <c r="F136" s="9"/>
    </row>
    <row r="137" spans="1:6" ht="14.25">
      <c r="A137" s="66"/>
      <c r="B137" s="286"/>
      <c r="C137" s="67" t="s">
        <v>2</v>
      </c>
      <c r="D137" s="68">
        <v>0.03</v>
      </c>
      <c r="E137" s="140"/>
      <c r="F137" s="9"/>
    </row>
    <row r="138" spans="1:6" ht="14.25">
      <c r="A138" s="66"/>
      <c r="B138" s="286"/>
      <c r="C138" s="67" t="s">
        <v>147</v>
      </c>
      <c r="D138" s="68">
        <v>0.05</v>
      </c>
      <c r="E138" s="140"/>
      <c r="F138" s="9"/>
    </row>
    <row r="139" spans="1:6" ht="14.25">
      <c r="A139" s="66"/>
      <c r="B139" s="280" t="s">
        <v>85</v>
      </c>
      <c r="C139" s="280"/>
      <c r="D139" s="69">
        <f>D136+D137+D138</f>
        <v>8.6499999999999994E-2</v>
      </c>
      <c r="E139" s="140"/>
      <c r="F139" s="9"/>
    </row>
    <row r="140" spans="1:6" ht="14.25">
      <c r="A140" s="21"/>
      <c r="B140" s="287" t="s">
        <v>86</v>
      </c>
      <c r="C140" s="288"/>
      <c r="D140" s="68">
        <v>4.4900000000000002E-2</v>
      </c>
      <c r="E140" s="140"/>
      <c r="F140" s="9"/>
    </row>
    <row r="141" spans="1:6" ht="14.25">
      <c r="A141" s="21"/>
      <c r="B141" s="280" t="s">
        <v>87</v>
      </c>
      <c r="C141" s="280"/>
      <c r="D141" s="68">
        <v>8.8999999999999999E-3</v>
      </c>
      <c r="E141" s="140"/>
      <c r="F141" s="9"/>
    </row>
    <row r="142" spans="1:6" ht="14.25">
      <c r="A142" s="18"/>
      <c r="B142" s="280" t="s">
        <v>88</v>
      </c>
      <c r="C142" s="280"/>
      <c r="D142" s="68">
        <v>8.2000000000000007E-3</v>
      </c>
      <c r="E142" s="140"/>
      <c r="F142" s="9"/>
    </row>
    <row r="143" spans="1:6" ht="14.25">
      <c r="A143" s="18"/>
      <c r="B143" s="280" t="s">
        <v>89</v>
      </c>
      <c r="C143" s="280"/>
      <c r="D143" s="68">
        <v>1.11E-2</v>
      </c>
      <c r="E143" s="140"/>
      <c r="F143" s="9"/>
    </row>
    <row r="144" spans="1:6" ht="14.25">
      <c r="A144" s="21"/>
      <c r="B144" s="280" t="s">
        <v>90</v>
      </c>
      <c r="C144" s="280"/>
      <c r="D144" s="68">
        <v>6.2199999999999998E-2</v>
      </c>
      <c r="E144" s="140"/>
      <c r="F144" s="9"/>
    </row>
    <row r="145" spans="1:6" ht="12" customHeight="1">
      <c r="A145" s="66"/>
      <c r="B145" s="281" t="s">
        <v>91</v>
      </c>
      <c r="C145" s="281"/>
      <c r="D145" s="70">
        <f>((1+D140+D141+D142)*(1+D143)*(1+D144))/(1-D139)-1</f>
        <v>0.24857999566502453</v>
      </c>
      <c r="E145" s="140"/>
      <c r="F145" s="9"/>
    </row>
    <row r="146" spans="1:6" ht="12" customHeight="1" thickBot="1">
      <c r="A146" s="71"/>
      <c r="B146" s="72"/>
      <c r="C146" s="72"/>
      <c r="D146" s="72"/>
      <c r="E146" s="72"/>
      <c r="F146" s="73"/>
    </row>
    <row r="147" spans="1:6" ht="12" customHeight="1">
      <c r="A147" s="64"/>
      <c r="B147" s="5"/>
      <c r="C147" s="5"/>
      <c r="D147" s="13"/>
      <c r="E147" s="13"/>
      <c r="F147" s="65"/>
    </row>
    <row r="148" spans="1:6" ht="12" customHeight="1">
      <c r="A148" s="21"/>
      <c r="B148" s="120"/>
      <c r="C148" s="132" t="s">
        <v>95</v>
      </c>
      <c r="D148" s="17">
        <f>D123+D70+D60+D48+D31+D16</f>
        <v>11414.098018181819</v>
      </c>
      <c r="E148" s="123" t="s">
        <v>35</v>
      </c>
      <c r="F148" s="9"/>
    </row>
    <row r="149" spans="1:6" ht="12" customHeight="1">
      <c r="A149" s="18"/>
      <c r="B149" s="120"/>
      <c r="C149" s="120"/>
      <c r="D149" s="120"/>
      <c r="E149" s="120"/>
      <c r="F149" s="9"/>
    </row>
    <row r="150" spans="1:6" ht="12" customHeight="1">
      <c r="A150" s="18"/>
      <c r="B150" s="149"/>
      <c r="C150" s="132" t="s">
        <v>96</v>
      </c>
      <c r="D150" s="17">
        <f>D148*(1+D145)</f>
        <v>14251.414454061622</v>
      </c>
      <c r="E150" s="123" t="s">
        <v>35</v>
      </c>
      <c r="F150" s="20"/>
    </row>
    <row r="151" spans="1:6" ht="12" customHeight="1" thickBot="1">
      <c r="A151" s="75"/>
      <c r="B151" s="76"/>
      <c r="C151" s="76"/>
      <c r="D151" s="15"/>
      <c r="E151" s="77"/>
      <c r="F151" s="23"/>
    </row>
    <row r="152" spans="1:6" ht="12" customHeight="1">
      <c r="A152" s="74"/>
      <c r="B152" s="74"/>
      <c r="C152" s="78"/>
      <c r="D152" s="24"/>
      <c r="E152" s="79"/>
      <c r="F152" s="42"/>
    </row>
    <row r="153" spans="1:6" ht="12" customHeight="1">
      <c r="A153" s="74"/>
      <c r="B153" s="74"/>
      <c r="C153" s="78"/>
      <c r="D153" s="80"/>
      <c r="E153" s="79"/>
      <c r="F153" s="42"/>
    </row>
    <row r="154" spans="1:6" ht="12" customHeight="1">
      <c r="A154" s="74"/>
      <c r="B154" s="74"/>
      <c r="C154" s="78"/>
      <c r="D154" s="24"/>
      <c r="E154" s="79"/>
      <c r="F154" s="42"/>
    </row>
    <row r="155" spans="1:6" ht="12" customHeight="1">
      <c r="A155" s="74"/>
      <c r="B155" s="74"/>
      <c r="C155" s="78"/>
      <c r="D155" s="80"/>
      <c r="E155" s="79"/>
      <c r="F155" s="42"/>
    </row>
    <row r="156" spans="1:6" ht="12" customHeight="1">
      <c r="A156" s="74"/>
      <c r="B156" s="74"/>
      <c r="C156" s="78"/>
      <c r="D156" s="24"/>
      <c r="E156" s="79"/>
      <c r="F156" s="42"/>
    </row>
    <row r="157" spans="1:6" ht="12" customHeight="1">
      <c r="A157" s="74"/>
      <c r="B157" s="74"/>
      <c r="C157" s="78"/>
      <c r="D157" s="24"/>
      <c r="E157" s="79"/>
      <c r="F157" s="42"/>
    </row>
    <row r="158" spans="1:6" ht="12" customHeight="1">
      <c r="A158" s="74"/>
      <c r="B158" s="74"/>
      <c r="C158" s="78"/>
      <c r="D158" s="24"/>
      <c r="E158" s="79"/>
      <c r="F158" s="42"/>
    </row>
    <row r="159" spans="1:6" ht="12" customHeight="1">
      <c r="A159" s="74"/>
      <c r="B159" s="74"/>
      <c r="C159" s="78"/>
      <c r="D159" s="24"/>
      <c r="E159" s="79"/>
      <c r="F159" s="42"/>
    </row>
    <row r="160" spans="1:6" ht="12" customHeight="1">
      <c r="A160" s="74"/>
      <c r="B160" s="74"/>
      <c r="C160" s="78"/>
      <c r="D160" s="24"/>
      <c r="E160" s="79"/>
      <c r="F160" s="42"/>
    </row>
    <row r="161" spans="1:6" ht="12" customHeight="1">
      <c r="A161" s="74"/>
      <c r="B161" s="74"/>
      <c r="C161" s="78"/>
      <c r="D161" s="24"/>
      <c r="E161" s="79"/>
      <c r="F161" s="42"/>
    </row>
    <row r="162" spans="1:6" ht="12" customHeight="1">
      <c r="A162" s="74"/>
      <c r="B162" s="74"/>
      <c r="C162" s="78"/>
      <c r="D162" s="24"/>
      <c r="E162" s="79"/>
      <c r="F162" s="42"/>
    </row>
    <row r="163" spans="1:6" ht="12" customHeight="1">
      <c r="A163" s="74"/>
      <c r="B163" s="74"/>
      <c r="C163" s="78"/>
      <c r="D163" s="24"/>
      <c r="E163" s="79"/>
      <c r="F163" s="42"/>
    </row>
    <row r="164" spans="1:6" ht="12" customHeight="1">
      <c r="A164" s="74"/>
      <c r="B164" s="74"/>
      <c r="C164" s="78"/>
      <c r="D164" s="24"/>
      <c r="E164" s="79"/>
      <c r="F164" s="42"/>
    </row>
    <row r="165" spans="1:6" ht="12" customHeight="1">
      <c r="A165" s="74"/>
      <c r="B165" s="74"/>
      <c r="C165" s="78"/>
      <c r="D165" s="24"/>
      <c r="E165" s="79"/>
      <c r="F165" s="42"/>
    </row>
    <row r="166" spans="1:6" ht="12" customHeight="1">
      <c r="A166" s="74"/>
      <c r="B166" s="74"/>
      <c r="C166" s="78"/>
      <c r="D166" s="24"/>
      <c r="E166" s="79"/>
      <c r="F166" s="42"/>
    </row>
    <row r="167" spans="1:6" ht="12" customHeight="1">
      <c r="A167" s="74"/>
      <c r="B167" s="74"/>
      <c r="C167" s="78"/>
      <c r="D167" s="24"/>
      <c r="E167" s="79"/>
      <c r="F167" s="42"/>
    </row>
    <row r="168" spans="1:6" ht="12" customHeight="1">
      <c r="A168" s="74"/>
      <c r="B168" s="74"/>
      <c r="C168" s="78"/>
      <c r="D168" s="24"/>
      <c r="E168" s="79"/>
      <c r="F168" s="42"/>
    </row>
    <row r="169" spans="1:6" ht="12" customHeight="1">
      <c r="A169" s="74"/>
      <c r="B169" s="74"/>
      <c r="C169" s="78"/>
      <c r="D169" s="24"/>
      <c r="E169" s="79"/>
      <c r="F169" s="42"/>
    </row>
    <row r="170" spans="1:6" ht="12" customHeight="1">
      <c r="A170" s="74"/>
      <c r="B170" s="74"/>
      <c r="C170" s="78"/>
      <c r="D170" s="24"/>
      <c r="E170" s="79"/>
      <c r="F170" s="42"/>
    </row>
    <row r="171" spans="1:6" ht="12" customHeight="1">
      <c r="A171" s="74"/>
      <c r="B171" s="74"/>
      <c r="C171" s="78"/>
      <c r="D171" s="24"/>
      <c r="E171" s="79"/>
      <c r="F171" s="42"/>
    </row>
    <row r="172" spans="1:6" ht="12" customHeight="1">
      <c r="A172" s="74"/>
      <c r="B172" s="74"/>
      <c r="C172" s="78"/>
      <c r="D172" s="24"/>
      <c r="E172" s="79"/>
      <c r="F172" s="42"/>
    </row>
    <row r="173" spans="1:6" ht="12" customHeight="1">
      <c r="A173" s="74"/>
      <c r="B173" s="74"/>
      <c r="C173" s="78"/>
      <c r="D173" s="24"/>
      <c r="E173" s="79"/>
      <c r="F173" s="42"/>
    </row>
    <row r="174" spans="1:6" ht="12" customHeight="1">
      <c r="A174" s="74"/>
      <c r="B174" s="74"/>
      <c r="C174" s="78"/>
      <c r="D174" s="24"/>
      <c r="E174" s="79"/>
      <c r="F174" s="42"/>
    </row>
    <row r="175" spans="1:6" ht="12" customHeight="1">
      <c r="A175" s="74"/>
      <c r="B175" s="74"/>
      <c r="C175" s="78"/>
      <c r="D175" s="24"/>
      <c r="E175" s="79"/>
      <c r="F175" s="42"/>
    </row>
    <row r="176" spans="1:6" ht="12" customHeight="1">
      <c r="A176" s="74"/>
      <c r="B176" s="74"/>
      <c r="C176" s="78"/>
      <c r="D176" s="24"/>
      <c r="E176" s="79"/>
      <c r="F176" s="42"/>
    </row>
    <row r="177" spans="1:6" ht="12" customHeight="1">
      <c r="A177" s="74"/>
      <c r="B177" s="74"/>
      <c r="C177" s="78"/>
      <c r="D177" s="24"/>
      <c r="E177" s="79"/>
      <c r="F177" s="42"/>
    </row>
    <row r="178" spans="1:6" ht="12" customHeight="1">
      <c r="A178" s="74"/>
      <c r="B178" s="74"/>
      <c r="C178" s="78"/>
      <c r="D178" s="24"/>
      <c r="E178" s="79"/>
      <c r="F178" s="42"/>
    </row>
    <row r="179" spans="1:6" ht="12" customHeight="1">
      <c r="A179" s="74"/>
      <c r="B179" s="74"/>
      <c r="C179" s="78"/>
      <c r="D179" s="24"/>
      <c r="E179" s="79"/>
      <c r="F179" s="42"/>
    </row>
    <row r="180" spans="1:6" ht="12" customHeight="1">
      <c r="A180" s="74"/>
      <c r="B180" s="74"/>
      <c r="C180" s="78"/>
      <c r="D180" s="24"/>
      <c r="E180" s="79"/>
      <c r="F180" s="42"/>
    </row>
    <row r="181" spans="1:6" ht="12" customHeight="1">
      <c r="A181" s="74"/>
      <c r="B181" s="74"/>
      <c r="C181" s="78"/>
      <c r="D181" s="24"/>
      <c r="E181" s="79"/>
      <c r="F181" s="42"/>
    </row>
    <row r="182" spans="1:6" ht="12" customHeight="1">
      <c r="A182" s="74"/>
      <c r="B182" s="74"/>
      <c r="C182" s="78"/>
      <c r="D182" s="24"/>
      <c r="E182" s="79"/>
      <c r="F182" s="42"/>
    </row>
    <row r="183" spans="1:6" ht="12" customHeight="1">
      <c r="A183" s="74"/>
      <c r="B183" s="74"/>
      <c r="C183" s="78"/>
      <c r="D183" s="24"/>
      <c r="E183" s="79"/>
      <c r="F183" s="42"/>
    </row>
    <row r="184" spans="1:6" ht="12" customHeight="1">
      <c r="A184" s="74"/>
      <c r="B184" s="74"/>
      <c r="C184" s="78"/>
      <c r="D184" s="24"/>
      <c r="E184" s="79"/>
      <c r="F184" s="42"/>
    </row>
    <row r="185" spans="1:6" ht="12" customHeight="1">
      <c r="A185" s="74"/>
      <c r="B185" s="74"/>
      <c r="C185" s="78"/>
      <c r="D185" s="24"/>
      <c r="E185" s="79"/>
      <c r="F185" s="42"/>
    </row>
    <row r="186" spans="1:6" ht="12" customHeight="1">
      <c r="A186" s="74"/>
      <c r="B186" s="74"/>
      <c r="C186" s="78"/>
      <c r="D186" s="24"/>
      <c r="E186" s="79"/>
      <c r="F186" s="42"/>
    </row>
    <row r="187" spans="1:6" ht="12" customHeight="1">
      <c r="A187" s="74"/>
      <c r="B187" s="74"/>
      <c r="C187" s="78"/>
      <c r="D187" s="24"/>
      <c r="E187" s="79"/>
      <c r="F187" s="42"/>
    </row>
    <row r="188" spans="1:6" ht="12" customHeight="1">
      <c r="A188" s="74"/>
      <c r="B188" s="74"/>
      <c r="C188" s="78"/>
      <c r="D188" s="24"/>
      <c r="E188" s="79"/>
      <c r="F188" s="42"/>
    </row>
    <row r="189" spans="1:6" ht="12" customHeight="1">
      <c r="A189" s="74"/>
      <c r="B189" s="74"/>
      <c r="C189" s="78"/>
      <c r="D189" s="24"/>
      <c r="E189" s="79"/>
      <c r="F189" s="42"/>
    </row>
    <row r="190" spans="1:6" ht="12" customHeight="1">
      <c r="A190" s="74"/>
      <c r="B190" s="74"/>
      <c r="C190" s="78"/>
      <c r="D190" s="24"/>
      <c r="E190" s="79"/>
      <c r="F190" s="42"/>
    </row>
    <row r="191" spans="1:6" ht="12" customHeight="1">
      <c r="A191" s="74"/>
      <c r="B191" s="74"/>
      <c r="C191" s="78"/>
      <c r="D191" s="24"/>
      <c r="E191" s="79"/>
      <c r="F191" s="42"/>
    </row>
    <row r="192" spans="1:6" ht="12" customHeight="1">
      <c r="A192" s="74"/>
      <c r="B192" s="74"/>
      <c r="C192" s="78"/>
      <c r="D192" s="24"/>
      <c r="E192" s="79"/>
      <c r="F192" s="42"/>
    </row>
    <row r="193" spans="1:6" ht="12" customHeight="1">
      <c r="A193" s="74"/>
      <c r="B193" s="74"/>
      <c r="C193" s="78"/>
      <c r="D193" s="24"/>
      <c r="E193" s="79"/>
      <c r="F193" s="42"/>
    </row>
    <row r="194" spans="1:6" ht="12" customHeight="1">
      <c r="A194" s="74"/>
      <c r="B194" s="74"/>
      <c r="C194" s="78"/>
      <c r="D194" s="24"/>
      <c r="E194" s="79"/>
      <c r="F194" s="42"/>
    </row>
    <row r="195" spans="1:6" ht="12" customHeight="1">
      <c r="A195" s="74"/>
      <c r="B195" s="74"/>
      <c r="C195" s="78"/>
      <c r="D195" s="24"/>
      <c r="E195" s="79"/>
      <c r="F195" s="42"/>
    </row>
    <row r="196" spans="1:6" ht="12" customHeight="1">
      <c r="A196" s="74"/>
      <c r="B196" s="74"/>
      <c r="C196" s="78"/>
      <c r="D196" s="24"/>
      <c r="E196" s="79"/>
      <c r="F196" s="42"/>
    </row>
    <row r="197" spans="1:6" ht="12" customHeight="1">
      <c r="A197" s="74"/>
      <c r="B197" s="74"/>
      <c r="C197" s="78"/>
      <c r="D197" s="24"/>
      <c r="E197" s="79"/>
      <c r="F197" s="42"/>
    </row>
    <row r="198" spans="1:6" ht="12" customHeight="1">
      <c r="A198" s="74"/>
      <c r="B198" s="74"/>
      <c r="C198" s="78"/>
      <c r="D198" s="24"/>
      <c r="E198" s="79"/>
      <c r="F198" s="42"/>
    </row>
    <row r="199" spans="1:6" ht="12" customHeight="1">
      <c r="A199" s="74"/>
      <c r="B199" s="74"/>
      <c r="C199" s="78"/>
      <c r="D199" s="24"/>
      <c r="E199" s="79"/>
      <c r="F199" s="42"/>
    </row>
    <row r="200" spans="1:6" ht="12" customHeight="1">
      <c r="A200" s="74"/>
      <c r="B200" s="74"/>
      <c r="C200" s="78"/>
      <c r="D200" s="24"/>
      <c r="E200" s="79"/>
      <c r="F200" s="42"/>
    </row>
    <row r="201" spans="1:6" ht="12" customHeight="1">
      <c r="A201" s="74"/>
      <c r="B201" s="74"/>
      <c r="C201" s="78"/>
      <c r="D201" s="24"/>
      <c r="E201" s="79"/>
      <c r="F201" s="42"/>
    </row>
    <row r="202" spans="1:6" ht="12" customHeight="1">
      <c r="A202" s="74"/>
      <c r="B202" s="74"/>
      <c r="C202" s="78"/>
      <c r="D202" s="24"/>
      <c r="E202" s="79"/>
      <c r="F202" s="42"/>
    </row>
    <row r="203" spans="1:6" ht="12" customHeight="1">
      <c r="A203" s="74"/>
      <c r="B203" s="74"/>
      <c r="C203" s="78"/>
      <c r="D203" s="24"/>
      <c r="E203" s="79"/>
      <c r="F203" s="42"/>
    </row>
    <row r="204" spans="1:6" ht="12" customHeight="1">
      <c r="A204" s="74"/>
      <c r="B204" s="74"/>
      <c r="C204" s="78"/>
      <c r="D204" s="24"/>
      <c r="E204" s="79"/>
      <c r="F204" s="42"/>
    </row>
    <row r="205" spans="1:6" ht="12" customHeight="1">
      <c r="A205" s="74"/>
      <c r="B205" s="74"/>
      <c r="C205" s="78"/>
      <c r="D205" s="24"/>
      <c r="E205" s="79"/>
      <c r="F205" s="42"/>
    </row>
    <row r="206" spans="1:6" ht="12" customHeight="1">
      <c r="A206" s="74"/>
      <c r="B206" s="74"/>
      <c r="C206" s="78"/>
      <c r="D206" s="24"/>
      <c r="E206" s="79"/>
      <c r="F206" s="42"/>
    </row>
    <row r="207" spans="1:6" ht="12" customHeight="1">
      <c r="A207" s="74"/>
      <c r="B207" s="74"/>
      <c r="C207" s="78"/>
      <c r="D207" s="24"/>
      <c r="E207" s="79"/>
      <c r="F207" s="42"/>
    </row>
    <row r="208" spans="1:6" ht="12" customHeight="1">
      <c r="A208" s="74"/>
      <c r="B208" s="74"/>
      <c r="C208" s="78"/>
      <c r="D208" s="24"/>
      <c r="E208" s="79"/>
      <c r="F208" s="42"/>
    </row>
    <row r="209" spans="1:6" ht="12" customHeight="1">
      <c r="A209" s="74"/>
      <c r="B209" s="74"/>
      <c r="C209" s="78"/>
      <c r="D209" s="24"/>
      <c r="E209" s="79"/>
      <c r="F209" s="42"/>
    </row>
    <row r="210" spans="1:6" ht="12" customHeight="1">
      <c r="A210" s="74"/>
      <c r="B210" s="74"/>
      <c r="C210" s="78"/>
      <c r="D210" s="24"/>
      <c r="E210" s="79"/>
      <c r="F210" s="42"/>
    </row>
    <row r="211" spans="1:6" ht="12" customHeight="1">
      <c r="A211" s="74"/>
      <c r="B211" s="74"/>
      <c r="C211" s="78"/>
      <c r="D211" s="24"/>
      <c r="E211" s="79"/>
      <c r="F211" s="42"/>
    </row>
    <row r="212" spans="1:6" ht="12" customHeight="1">
      <c r="A212" s="74"/>
      <c r="B212" s="74"/>
      <c r="C212" s="78"/>
      <c r="D212" s="24"/>
      <c r="E212" s="79"/>
      <c r="F212" s="42"/>
    </row>
    <row r="213" spans="1:6" ht="12" customHeight="1">
      <c r="A213" s="74"/>
      <c r="B213" s="74"/>
      <c r="C213" s="78"/>
      <c r="D213" s="24"/>
      <c r="E213" s="79"/>
      <c r="F213" s="42"/>
    </row>
    <row r="214" spans="1:6" ht="12" customHeight="1">
      <c r="A214" s="74"/>
      <c r="B214" s="74"/>
      <c r="C214" s="78"/>
      <c r="D214" s="24"/>
      <c r="E214" s="79"/>
      <c r="F214" s="42"/>
    </row>
    <row r="215" spans="1:6" ht="12" customHeight="1">
      <c r="A215" s="74"/>
      <c r="B215" s="74"/>
      <c r="C215" s="78"/>
      <c r="D215" s="24"/>
      <c r="E215" s="79"/>
      <c r="F215" s="42"/>
    </row>
    <row r="216" spans="1:6" ht="12" customHeight="1">
      <c r="A216" s="74"/>
      <c r="B216" s="74"/>
      <c r="C216" s="78"/>
      <c r="D216" s="24"/>
      <c r="E216" s="79"/>
      <c r="F216" s="42"/>
    </row>
    <row r="217" spans="1:6" ht="12" customHeight="1">
      <c r="A217" s="74"/>
      <c r="B217" s="74"/>
      <c r="C217" s="78"/>
      <c r="D217" s="24"/>
      <c r="E217" s="79"/>
      <c r="F217" s="42"/>
    </row>
    <row r="218" spans="1:6" ht="12" customHeight="1">
      <c r="A218" s="74"/>
      <c r="B218" s="74"/>
      <c r="C218" s="78"/>
      <c r="D218" s="24"/>
      <c r="E218" s="79"/>
      <c r="F218" s="42"/>
    </row>
    <row r="219" spans="1:6" ht="12" customHeight="1">
      <c r="A219" s="74"/>
      <c r="B219" s="74"/>
      <c r="C219" s="78"/>
      <c r="D219" s="24"/>
      <c r="E219" s="79"/>
      <c r="F219" s="42"/>
    </row>
    <row r="220" spans="1:6" ht="12" customHeight="1">
      <c r="A220" s="74"/>
      <c r="B220" s="74"/>
      <c r="C220" s="78"/>
      <c r="D220" s="24"/>
      <c r="E220" s="79"/>
      <c r="F220" s="42"/>
    </row>
    <row r="221" spans="1:6" ht="12" customHeight="1">
      <c r="A221" s="74"/>
      <c r="B221" s="74"/>
      <c r="C221" s="78"/>
      <c r="D221" s="24"/>
      <c r="E221" s="79"/>
      <c r="F221" s="42"/>
    </row>
    <row r="222" spans="1:6" ht="12" customHeight="1">
      <c r="A222" s="74"/>
      <c r="B222" s="74"/>
      <c r="C222" s="78"/>
      <c r="D222" s="24"/>
      <c r="E222" s="79"/>
      <c r="F222" s="42"/>
    </row>
    <row r="223" spans="1:6" ht="12" customHeight="1">
      <c r="A223" s="74"/>
      <c r="B223" s="74"/>
      <c r="C223" s="78"/>
      <c r="D223" s="24"/>
      <c r="E223" s="79"/>
      <c r="F223" s="42"/>
    </row>
    <row r="224" spans="1:6" ht="12" customHeight="1">
      <c r="A224" s="74"/>
      <c r="B224" s="74"/>
      <c r="C224" s="78"/>
      <c r="D224" s="24"/>
      <c r="E224" s="79"/>
      <c r="F224" s="42"/>
    </row>
    <row r="225" spans="1:6" ht="12" customHeight="1">
      <c r="A225" s="74"/>
      <c r="B225" s="74"/>
      <c r="C225" s="78"/>
      <c r="D225" s="24"/>
      <c r="E225" s="79"/>
      <c r="F225" s="42"/>
    </row>
    <row r="226" spans="1:6" ht="12" customHeight="1">
      <c r="A226" s="74"/>
      <c r="B226" s="74"/>
      <c r="C226" s="78"/>
      <c r="D226" s="24"/>
      <c r="E226" s="79"/>
      <c r="F226" s="42"/>
    </row>
    <row r="227" spans="1:6" ht="12" customHeight="1">
      <c r="A227" s="74"/>
      <c r="B227" s="74"/>
      <c r="C227" s="78"/>
      <c r="D227" s="24"/>
      <c r="E227" s="79"/>
      <c r="F227" s="42"/>
    </row>
    <row r="228" spans="1:6" ht="12" customHeight="1">
      <c r="A228" s="74"/>
      <c r="B228" s="74"/>
      <c r="C228" s="78"/>
      <c r="D228" s="24"/>
      <c r="E228" s="79"/>
      <c r="F228" s="42"/>
    </row>
    <row r="229" spans="1:6">
      <c r="A229" s="74"/>
      <c r="B229" s="74"/>
      <c r="C229" s="78"/>
      <c r="D229" s="24"/>
      <c r="E229" s="79"/>
      <c r="F229" s="42"/>
    </row>
    <row r="230" spans="1:6">
      <c r="A230" s="74"/>
      <c r="B230" s="74"/>
      <c r="C230" s="78"/>
      <c r="D230" s="24"/>
      <c r="E230" s="79"/>
      <c r="F230" s="42"/>
    </row>
    <row r="231" spans="1:6" ht="11.25" customHeight="1">
      <c r="A231" s="74"/>
      <c r="B231" s="74"/>
      <c r="C231" s="78"/>
      <c r="D231" s="24"/>
      <c r="E231" s="79"/>
      <c r="F231" s="42"/>
    </row>
    <row r="232" spans="1:6">
      <c r="A232" s="74"/>
      <c r="B232" s="74"/>
      <c r="C232" s="78"/>
      <c r="D232" s="24"/>
      <c r="E232" s="79"/>
      <c r="F232" s="42"/>
    </row>
    <row r="233" spans="1:6">
      <c r="A233" s="74"/>
      <c r="B233" s="74"/>
      <c r="C233" s="78"/>
      <c r="D233" s="24"/>
      <c r="E233" s="79"/>
      <c r="F233" s="42"/>
    </row>
    <row r="234" spans="1:6">
      <c r="A234" s="74"/>
      <c r="B234" s="74"/>
      <c r="C234" s="78"/>
      <c r="D234" s="24"/>
      <c r="E234" s="79"/>
      <c r="F234" s="42"/>
    </row>
    <row r="235" spans="1:6" ht="13.5" customHeight="1">
      <c r="A235" s="74"/>
      <c r="B235" s="74"/>
      <c r="C235" s="78"/>
      <c r="D235" s="24"/>
      <c r="E235" s="79"/>
      <c r="F235" s="42"/>
    </row>
    <row r="236" spans="1:6" ht="13.5" customHeight="1">
      <c r="A236" s="74"/>
      <c r="B236" s="74"/>
      <c r="C236" s="78"/>
      <c r="D236" s="24"/>
      <c r="E236" s="79"/>
      <c r="F236" s="42"/>
    </row>
    <row r="237" spans="1:6" ht="13.5" customHeight="1">
      <c r="A237" s="74"/>
      <c r="B237" s="74"/>
      <c r="C237" s="78"/>
      <c r="D237" s="24"/>
      <c r="E237" s="79"/>
      <c r="F237" s="42"/>
    </row>
    <row r="238" spans="1:6" ht="13.5" customHeight="1">
      <c r="A238" s="74"/>
      <c r="B238" s="74"/>
      <c r="C238" s="78"/>
      <c r="D238" s="24"/>
      <c r="E238" s="79"/>
      <c r="F238" s="42"/>
    </row>
    <row r="239" spans="1:6" ht="13.5" customHeight="1">
      <c r="A239" s="74"/>
      <c r="B239" s="74"/>
      <c r="C239" s="78"/>
      <c r="D239" s="24"/>
      <c r="E239" s="79"/>
      <c r="F239" s="42"/>
    </row>
    <row r="240" spans="1:6" ht="13.5" customHeight="1">
      <c r="A240" s="74"/>
      <c r="B240" s="74"/>
      <c r="C240" s="78"/>
      <c r="D240" s="24"/>
      <c r="E240" s="79"/>
      <c r="F240" s="42"/>
    </row>
    <row r="241" spans="1:6" ht="13.5" customHeight="1">
      <c r="A241" s="74"/>
      <c r="B241" s="74"/>
      <c r="C241" s="78"/>
      <c r="D241" s="24"/>
      <c r="E241" s="79"/>
      <c r="F241" s="42"/>
    </row>
    <row r="242" spans="1:6" ht="13.5" customHeight="1">
      <c r="A242" s="74"/>
      <c r="B242" s="74"/>
      <c r="C242" s="78"/>
      <c r="D242" s="24"/>
      <c r="E242" s="79"/>
      <c r="F242" s="42"/>
    </row>
    <row r="243" spans="1:6" ht="13.5" customHeight="1">
      <c r="A243" s="74"/>
      <c r="B243" s="74"/>
      <c r="C243" s="78"/>
      <c r="D243" s="24"/>
      <c r="E243" s="79"/>
      <c r="F243" s="42"/>
    </row>
    <row r="244" spans="1:6" ht="13.5" customHeight="1">
      <c r="A244" s="74"/>
      <c r="B244" s="74"/>
      <c r="C244" s="78"/>
      <c r="D244" s="24"/>
      <c r="E244" s="79"/>
      <c r="F244" s="42"/>
    </row>
    <row r="245" spans="1:6" ht="13.5" customHeight="1">
      <c r="A245" s="74"/>
      <c r="B245" s="74"/>
      <c r="C245" s="78"/>
      <c r="D245" s="24"/>
      <c r="E245" s="79"/>
      <c r="F245" s="42"/>
    </row>
    <row r="246" spans="1:6" ht="13.5" customHeight="1">
      <c r="A246" s="74"/>
      <c r="B246" s="74"/>
      <c r="C246" s="78"/>
      <c r="D246" s="24"/>
      <c r="E246" s="79"/>
      <c r="F246" s="42"/>
    </row>
    <row r="247" spans="1:6" ht="13.5" customHeight="1">
      <c r="A247" s="74"/>
      <c r="B247" s="74"/>
      <c r="C247" s="78"/>
      <c r="D247" s="24"/>
      <c r="E247" s="79"/>
      <c r="F247" s="42"/>
    </row>
    <row r="248" spans="1:6" ht="13.5" customHeight="1">
      <c r="A248" s="74"/>
      <c r="B248" s="74"/>
      <c r="C248" s="78"/>
      <c r="D248" s="24"/>
      <c r="E248" s="79"/>
      <c r="F248" s="42"/>
    </row>
    <row r="249" spans="1:6" ht="13.5" customHeight="1">
      <c r="A249" s="22"/>
      <c r="D249" s="4"/>
      <c r="E249" s="4"/>
    </row>
    <row r="250" spans="1:6" ht="13.5" customHeight="1">
      <c r="A250" s="22"/>
      <c r="D250" s="4"/>
      <c r="E250" s="4"/>
    </row>
    <row r="251" spans="1:6" ht="13.5" customHeight="1">
      <c r="A251" s="22"/>
      <c r="D251" s="4"/>
      <c r="E251" s="4"/>
    </row>
    <row r="252" spans="1:6" ht="13.5" customHeight="1">
      <c r="A252" s="1"/>
      <c r="B252" s="1"/>
      <c r="C252" s="1"/>
      <c r="D252" s="1"/>
    </row>
    <row r="253" spans="1:6" ht="13.5" customHeight="1">
      <c r="D253" s="81"/>
    </row>
    <row r="254" spans="1:6" ht="13.5" customHeight="1">
      <c r="A254" s="82"/>
      <c r="D254" s="81"/>
    </row>
    <row r="255" spans="1:6" ht="13.5" customHeight="1"/>
    <row r="256" spans="1:6" ht="13.5" customHeight="1"/>
    <row r="257" spans="7:15" ht="13.5" customHeight="1"/>
    <row r="258" spans="7:15" ht="13.5" customHeight="1"/>
    <row r="259" spans="7:15" ht="13.5" customHeight="1"/>
    <row r="260" spans="7:15" ht="13.5" customHeight="1"/>
    <row r="261" spans="7:15" ht="13.5" customHeight="1"/>
    <row r="262" spans="7:15" ht="13.5" customHeight="1"/>
    <row r="263" spans="7:15" ht="13.5" customHeight="1"/>
    <row r="264" spans="7:15" s="2" customFormat="1" ht="13.5" customHeight="1">
      <c r="G264" s="1"/>
      <c r="H264" s="1"/>
      <c r="I264" s="1"/>
      <c r="J264" s="1"/>
      <c r="K264" s="1"/>
      <c r="L264" s="1"/>
      <c r="M264" s="1"/>
      <c r="N264" s="1"/>
      <c r="O264" s="1"/>
    </row>
    <row r="265" spans="7:15" s="2" customFormat="1" ht="13.5" customHeight="1">
      <c r="G265" s="1"/>
      <c r="H265" s="1"/>
      <c r="I265" s="1"/>
      <c r="J265" s="1"/>
      <c r="K265" s="1"/>
      <c r="L265" s="1"/>
      <c r="M265" s="1"/>
      <c r="N265" s="1"/>
      <c r="O265" s="1"/>
    </row>
    <row r="266" spans="7:15" s="2" customFormat="1" ht="13.5" customHeight="1">
      <c r="G266" s="1"/>
      <c r="H266" s="1"/>
      <c r="I266" s="1"/>
      <c r="J266" s="1"/>
      <c r="K266" s="1"/>
      <c r="L266" s="1"/>
      <c r="M266" s="1"/>
      <c r="N266" s="1"/>
      <c r="O266" s="1"/>
    </row>
    <row r="267" spans="7:15" s="2" customFormat="1" ht="13.5" customHeight="1">
      <c r="G267" s="1"/>
      <c r="H267" s="1"/>
      <c r="I267" s="1"/>
      <c r="J267" s="1"/>
      <c r="K267" s="1"/>
      <c r="L267" s="1"/>
      <c r="M267" s="1"/>
      <c r="N267" s="1"/>
      <c r="O267" s="1"/>
    </row>
    <row r="268" spans="7:15" s="2" customFormat="1" ht="13.5" customHeight="1">
      <c r="G268" s="1"/>
      <c r="H268" s="1"/>
      <c r="I268" s="1"/>
      <c r="J268" s="1"/>
      <c r="K268" s="1"/>
      <c r="L268" s="1"/>
      <c r="M268" s="1"/>
      <c r="N268" s="1"/>
      <c r="O268" s="1"/>
    </row>
    <row r="269" spans="7:15" s="2" customFormat="1" ht="13.5" customHeight="1">
      <c r="G269" s="1"/>
      <c r="H269" s="1"/>
      <c r="I269" s="1"/>
      <c r="J269" s="1"/>
      <c r="K269" s="1"/>
      <c r="L269" s="1"/>
      <c r="M269" s="1"/>
      <c r="N269" s="1"/>
      <c r="O269" s="1"/>
    </row>
    <row r="270" spans="7:15" s="2" customFormat="1" ht="13.5" customHeight="1">
      <c r="G270" s="1"/>
      <c r="H270" s="1"/>
      <c r="I270" s="1"/>
      <c r="J270" s="1"/>
      <c r="K270" s="1"/>
      <c r="L270" s="1"/>
      <c r="M270" s="1"/>
      <c r="N270" s="1"/>
      <c r="O270" s="1"/>
    </row>
    <row r="271" spans="7:15" s="2" customFormat="1" ht="13.5" customHeight="1">
      <c r="G271" s="1"/>
      <c r="H271" s="1"/>
      <c r="I271" s="1"/>
      <c r="J271" s="1"/>
      <c r="K271" s="1"/>
      <c r="L271" s="1"/>
      <c r="M271" s="1"/>
      <c r="N271" s="1"/>
      <c r="O271" s="1"/>
    </row>
    <row r="272" spans="7:15" s="2" customFormat="1" ht="13.5" customHeight="1">
      <c r="G272" s="1"/>
      <c r="H272" s="1"/>
      <c r="I272" s="1"/>
      <c r="J272" s="1"/>
      <c r="K272" s="1"/>
      <c r="L272" s="1"/>
      <c r="M272" s="1"/>
      <c r="N272" s="1"/>
      <c r="O272" s="1"/>
    </row>
    <row r="273" spans="7:15" s="2" customFormat="1" ht="13.5" customHeight="1">
      <c r="G273" s="1"/>
      <c r="H273" s="1"/>
      <c r="I273" s="1"/>
      <c r="J273" s="1"/>
      <c r="K273" s="1"/>
      <c r="L273" s="1"/>
      <c r="M273" s="1"/>
      <c r="N273" s="1"/>
      <c r="O273" s="1"/>
    </row>
    <row r="274" spans="7:15" s="2" customFormat="1" ht="13.5" customHeight="1">
      <c r="G274" s="1"/>
      <c r="H274" s="1"/>
      <c r="I274" s="1"/>
      <c r="J274" s="1"/>
      <c r="K274" s="1"/>
      <c r="L274" s="1"/>
      <c r="M274" s="1"/>
      <c r="N274" s="1"/>
      <c r="O274" s="1"/>
    </row>
    <row r="275" spans="7:15" s="2" customFormat="1" ht="13.5" customHeight="1">
      <c r="G275" s="1"/>
      <c r="H275" s="1"/>
      <c r="I275" s="1"/>
      <c r="J275" s="1"/>
      <c r="K275" s="1"/>
      <c r="L275" s="1"/>
      <c r="M275" s="1"/>
      <c r="N275" s="1"/>
      <c r="O275" s="1"/>
    </row>
    <row r="276" spans="7:15" s="2" customFormat="1" ht="13.5" customHeight="1">
      <c r="G276" s="1"/>
      <c r="H276" s="1"/>
      <c r="I276" s="1"/>
      <c r="J276" s="1"/>
      <c r="K276" s="1"/>
      <c r="L276" s="1"/>
      <c r="M276" s="1"/>
      <c r="N276" s="1"/>
      <c r="O276" s="1"/>
    </row>
    <row r="277" spans="7:15" s="2" customFormat="1" ht="13.5" customHeight="1">
      <c r="G277" s="1"/>
      <c r="H277" s="1"/>
      <c r="I277" s="1"/>
      <c r="J277" s="1"/>
      <c r="K277" s="1"/>
      <c r="L277" s="1"/>
      <c r="M277" s="1"/>
      <c r="N277" s="1"/>
      <c r="O277" s="1"/>
    </row>
    <row r="278" spans="7:15" s="2" customFormat="1" ht="13.5" customHeight="1">
      <c r="G278" s="1"/>
      <c r="H278" s="1"/>
      <c r="I278" s="1"/>
      <c r="J278" s="1"/>
      <c r="K278" s="1"/>
      <c r="L278" s="1"/>
      <c r="M278" s="1"/>
      <c r="N278" s="1"/>
      <c r="O278" s="1"/>
    </row>
    <row r="279" spans="7:15" s="2" customFormat="1" ht="13.5" customHeight="1">
      <c r="G279" s="1"/>
      <c r="H279" s="1"/>
      <c r="I279" s="1"/>
      <c r="J279" s="1"/>
      <c r="K279" s="1"/>
      <c r="L279" s="1"/>
      <c r="M279" s="1"/>
      <c r="N279" s="1"/>
      <c r="O279" s="1"/>
    </row>
    <row r="280" spans="7:15" ht="13.5" customHeight="1"/>
    <row r="281" spans="7:15" ht="13.5" customHeight="1"/>
    <row r="282" spans="7:15" ht="13.5" customHeight="1"/>
    <row r="283" spans="7:15" ht="13.5" customHeight="1"/>
    <row r="284" spans="7:15" ht="13.5" customHeight="1"/>
    <row r="285" spans="7:15" ht="13.5" customHeight="1"/>
    <row r="286" spans="7:15" ht="13.5" customHeight="1"/>
    <row r="287" spans="7:15" ht="13.5" customHeight="1"/>
    <row r="288" spans="7:15" ht="13.5" customHeight="1"/>
    <row r="289" spans="7:15" ht="13.5" customHeight="1"/>
    <row r="290" spans="7:15" ht="13.5" customHeight="1"/>
    <row r="293" spans="7:15" ht="12.75" customHeight="1"/>
    <row r="296" spans="7:15" s="2" customFormat="1">
      <c r="G296" s="1"/>
      <c r="H296" s="1"/>
      <c r="I296" s="1"/>
      <c r="J296" s="1"/>
      <c r="K296" s="1"/>
      <c r="L296" s="1"/>
      <c r="M296" s="1"/>
      <c r="N296" s="1"/>
      <c r="O296" s="1"/>
    </row>
    <row r="297" spans="7:15" s="2" customFormat="1">
      <c r="G297" s="1"/>
      <c r="H297" s="1"/>
      <c r="I297" s="1"/>
      <c r="J297" s="1"/>
      <c r="K297" s="1"/>
      <c r="L297" s="1"/>
      <c r="M297" s="1"/>
      <c r="N297" s="1"/>
      <c r="O297" s="1"/>
    </row>
    <row r="298" spans="7:15" s="2" customFormat="1">
      <c r="G298" s="1"/>
      <c r="H298" s="1"/>
      <c r="I298" s="1"/>
      <c r="J298" s="1"/>
      <c r="K298" s="1"/>
      <c r="L298" s="1"/>
      <c r="M298" s="1"/>
      <c r="N298" s="1"/>
      <c r="O298" s="1"/>
    </row>
    <row r="299" spans="7:15" s="2" customFormat="1">
      <c r="G299" s="1"/>
      <c r="H299" s="1"/>
      <c r="I299" s="1"/>
      <c r="J299" s="1"/>
      <c r="K299" s="1"/>
      <c r="L299" s="1"/>
      <c r="M299" s="1"/>
      <c r="N299" s="1"/>
      <c r="O299" s="1"/>
    </row>
    <row r="300" spans="7:15" s="2" customFormat="1">
      <c r="G300" s="1"/>
      <c r="H300" s="1"/>
      <c r="I300" s="1"/>
      <c r="J300" s="1"/>
      <c r="K300" s="1"/>
      <c r="L300" s="1"/>
      <c r="M300" s="1"/>
      <c r="N300" s="1"/>
      <c r="O300" s="1"/>
    </row>
    <row r="301" spans="7:15" s="2" customFormat="1">
      <c r="G301" s="1"/>
      <c r="H301" s="1"/>
      <c r="I301" s="1"/>
      <c r="J301" s="1"/>
      <c r="K301" s="1"/>
      <c r="L301" s="1"/>
      <c r="M301" s="1"/>
      <c r="N301" s="1"/>
      <c r="O301" s="1"/>
    </row>
    <row r="302" spans="7:15" s="2" customFormat="1">
      <c r="G302" s="1"/>
      <c r="H302" s="1"/>
      <c r="I302" s="1"/>
      <c r="J302" s="1"/>
      <c r="K302" s="1"/>
      <c r="L302" s="1"/>
      <c r="M302" s="1"/>
      <c r="N302" s="1"/>
      <c r="O302" s="1"/>
    </row>
    <row r="303" spans="7:15" s="2" customFormat="1">
      <c r="G303" s="1"/>
      <c r="H303" s="1"/>
      <c r="I303" s="1"/>
      <c r="J303" s="1"/>
      <c r="K303" s="1"/>
      <c r="L303" s="1"/>
      <c r="M303" s="1"/>
      <c r="N303" s="1"/>
      <c r="O303" s="1"/>
    </row>
    <row r="304" spans="7:15" s="2" customFormat="1">
      <c r="G304" s="1"/>
      <c r="H304" s="1"/>
      <c r="I304" s="1"/>
      <c r="J304" s="1"/>
      <c r="K304" s="1"/>
      <c r="L304" s="1"/>
      <c r="M304" s="1"/>
      <c r="N304" s="1"/>
      <c r="O304" s="1"/>
    </row>
    <row r="305" spans="7:15" s="2" customFormat="1">
      <c r="G305" s="1"/>
      <c r="H305" s="1"/>
      <c r="I305" s="1"/>
      <c r="J305" s="1"/>
      <c r="K305" s="1"/>
      <c r="L305" s="1"/>
      <c r="M305" s="1"/>
      <c r="N305" s="1"/>
      <c r="O305" s="1"/>
    </row>
    <row r="306" spans="7:15" s="2" customFormat="1">
      <c r="G306" s="1"/>
      <c r="H306" s="1"/>
      <c r="I306" s="1"/>
      <c r="J306" s="1"/>
      <c r="K306" s="1"/>
      <c r="L306" s="1"/>
      <c r="M306" s="1"/>
      <c r="N306" s="1"/>
      <c r="O306" s="1"/>
    </row>
    <row r="307" spans="7:15" s="2" customFormat="1">
      <c r="G307" s="1"/>
      <c r="H307" s="1"/>
      <c r="I307" s="1"/>
      <c r="J307" s="1"/>
      <c r="K307" s="1"/>
      <c r="L307" s="1"/>
      <c r="M307" s="1"/>
      <c r="N307" s="1"/>
      <c r="O307" s="1"/>
    </row>
    <row r="308" spans="7:15" s="2" customFormat="1">
      <c r="G308" s="1"/>
      <c r="H308" s="1"/>
      <c r="I308" s="1"/>
      <c r="J308" s="1"/>
      <c r="K308" s="1"/>
      <c r="L308" s="1"/>
      <c r="M308" s="1"/>
      <c r="N308" s="1"/>
      <c r="O308" s="1"/>
    </row>
    <row r="309" spans="7:15" s="2" customFormat="1">
      <c r="G309" s="1"/>
      <c r="H309" s="1"/>
      <c r="I309" s="1"/>
      <c r="J309" s="1"/>
      <c r="K309" s="1"/>
      <c r="L309" s="1"/>
      <c r="M309" s="1"/>
      <c r="N309" s="1"/>
      <c r="O309" s="1"/>
    </row>
    <row r="310" spans="7:15" s="2" customFormat="1">
      <c r="G310" s="1"/>
      <c r="H310" s="1"/>
      <c r="I310" s="1"/>
      <c r="J310" s="1"/>
      <c r="K310" s="1"/>
      <c r="L310" s="1"/>
      <c r="M310" s="1"/>
      <c r="N310" s="1"/>
      <c r="O310" s="1"/>
    </row>
    <row r="311" spans="7:15" s="2" customFormat="1">
      <c r="G311" s="1"/>
      <c r="H311" s="1"/>
      <c r="I311" s="1"/>
      <c r="J311" s="1"/>
      <c r="K311" s="1"/>
      <c r="L311" s="1"/>
      <c r="M311" s="1"/>
      <c r="N311" s="1"/>
      <c r="O311" s="1"/>
    </row>
    <row r="312" spans="7:15" s="2" customFormat="1">
      <c r="G312" s="1"/>
      <c r="H312" s="1"/>
      <c r="I312" s="1"/>
      <c r="J312" s="1"/>
      <c r="K312" s="1"/>
      <c r="L312" s="1"/>
      <c r="M312" s="1"/>
      <c r="N312" s="1"/>
      <c r="O312" s="1"/>
    </row>
    <row r="313" spans="7:15" s="2" customFormat="1">
      <c r="G313" s="1"/>
      <c r="H313" s="1"/>
      <c r="I313" s="1"/>
      <c r="J313" s="1"/>
      <c r="K313" s="1"/>
      <c r="L313" s="1"/>
      <c r="M313" s="1"/>
      <c r="N313" s="1"/>
      <c r="O313" s="1"/>
    </row>
    <row r="314" spans="7:15" s="2" customFormat="1">
      <c r="G314" s="1"/>
      <c r="H314" s="1"/>
      <c r="I314" s="1"/>
      <c r="J314" s="1"/>
      <c r="K314" s="1"/>
      <c r="L314" s="1"/>
      <c r="M314" s="1"/>
      <c r="N314" s="1"/>
      <c r="O314" s="1"/>
    </row>
    <row r="315" spans="7:15" s="2" customFormat="1">
      <c r="G315" s="1"/>
      <c r="H315" s="1"/>
      <c r="I315" s="1"/>
      <c r="J315" s="1"/>
      <c r="K315" s="1"/>
      <c r="L315" s="1"/>
      <c r="M315" s="1"/>
      <c r="N315" s="1"/>
      <c r="O315" s="1"/>
    </row>
    <row r="316" spans="7:15" s="2" customFormat="1">
      <c r="G316" s="1"/>
      <c r="H316" s="1"/>
      <c r="I316" s="1"/>
      <c r="J316" s="1"/>
      <c r="K316" s="1"/>
      <c r="L316" s="1"/>
      <c r="M316" s="1"/>
      <c r="N316" s="1"/>
      <c r="O316" s="1"/>
    </row>
    <row r="317" spans="7:15" s="2" customFormat="1">
      <c r="G317" s="1"/>
      <c r="H317" s="1"/>
      <c r="I317" s="1"/>
      <c r="J317" s="1"/>
      <c r="K317" s="1"/>
      <c r="L317" s="1"/>
      <c r="M317" s="1"/>
      <c r="N317" s="1"/>
      <c r="O317" s="1"/>
    </row>
    <row r="318" spans="7:15" s="2" customFormat="1">
      <c r="G318" s="1"/>
      <c r="H318" s="1"/>
      <c r="I318" s="1"/>
      <c r="J318" s="1"/>
      <c r="K318" s="1"/>
      <c r="L318" s="1"/>
      <c r="M318" s="1"/>
      <c r="N318" s="1"/>
      <c r="O318" s="1"/>
    </row>
    <row r="319" spans="7:15" s="2" customFormat="1">
      <c r="G319" s="1"/>
      <c r="H319" s="1"/>
      <c r="I319" s="1"/>
      <c r="J319" s="1"/>
      <c r="K319" s="1"/>
      <c r="L319" s="1"/>
      <c r="M319" s="1"/>
      <c r="N319" s="1"/>
      <c r="O319" s="1"/>
    </row>
    <row r="320" spans="7:15" s="2" customFormat="1">
      <c r="G320" s="1"/>
      <c r="H320" s="1"/>
      <c r="I320" s="1"/>
      <c r="J320" s="1"/>
      <c r="K320" s="1"/>
      <c r="L320" s="1"/>
      <c r="M320" s="1"/>
      <c r="N320" s="1"/>
      <c r="O320" s="1"/>
    </row>
    <row r="321" spans="7:15" s="2" customFormat="1">
      <c r="G321" s="1"/>
      <c r="H321" s="1"/>
      <c r="I321" s="1"/>
      <c r="J321" s="1"/>
      <c r="K321" s="1"/>
      <c r="L321" s="1"/>
      <c r="M321" s="1"/>
      <c r="N321" s="1"/>
      <c r="O321" s="1"/>
    </row>
    <row r="322" spans="7:15" s="2" customFormat="1">
      <c r="G322" s="1"/>
      <c r="H322" s="1"/>
      <c r="I322" s="1"/>
      <c r="J322" s="1"/>
      <c r="K322" s="1"/>
      <c r="L322" s="1"/>
      <c r="M322" s="1"/>
      <c r="N322" s="1"/>
      <c r="O322" s="1"/>
    </row>
    <row r="323" spans="7:15" s="2" customFormat="1">
      <c r="G323" s="1"/>
      <c r="H323" s="1"/>
      <c r="I323" s="1"/>
      <c r="J323" s="1"/>
      <c r="K323" s="1"/>
      <c r="L323" s="1"/>
      <c r="M323" s="1"/>
      <c r="N323" s="1"/>
      <c r="O323" s="1"/>
    </row>
    <row r="324" spans="7:15" s="2" customFormat="1">
      <c r="G324" s="1"/>
      <c r="H324" s="1"/>
      <c r="I324" s="1"/>
      <c r="J324" s="1"/>
      <c r="K324" s="1"/>
      <c r="L324" s="1"/>
      <c r="M324" s="1"/>
      <c r="N324" s="1"/>
      <c r="O324" s="1"/>
    </row>
    <row r="325" spans="7:15" s="2" customFormat="1">
      <c r="G325" s="1"/>
      <c r="H325" s="1"/>
      <c r="I325" s="1"/>
      <c r="J325" s="1"/>
      <c r="K325" s="1"/>
      <c r="L325" s="1"/>
      <c r="M325" s="1"/>
      <c r="N325" s="1"/>
      <c r="O325" s="1"/>
    </row>
    <row r="326" spans="7:15" s="2" customFormat="1">
      <c r="G326" s="1"/>
      <c r="H326" s="1"/>
      <c r="I326" s="1"/>
      <c r="J326" s="1"/>
      <c r="K326" s="1"/>
      <c r="L326" s="1"/>
      <c r="M326" s="1"/>
      <c r="N326" s="1"/>
      <c r="O326" s="1"/>
    </row>
    <row r="327" spans="7:15" s="2" customFormat="1">
      <c r="G327" s="1"/>
      <c r="H327" s="1"/>
      <c r="I327" s="1"/>
      <c r="J327" s="1"/>
      <c r="K327" s="1"/>
      <c r="L327" s="1"/>
      <c r="M327" s="1"/>
      <c r="N327" s="1"/>
      <c r="O327" s="1"/>
    </row>
    <row r="339" ht="13.5" customHeight="1"/>
    <row r="376" spans="7:15" s="2" customFormat="1">
      <c r="G376" s="1"/>
      <c r="H376" s="1"/>
      <c r="I376" s="1"/>
      <c r="J376" s="1"/>
      <c r="K376" s="1"/>
      <c r="L376" s="1"/>
      <c r="M376" s="1"/>
      <c r="N376" s="1"/>
      <c r="O376" s="1"/>
    </row>
    <row r="377" spans="7:15" s="2" customFormat="1">
      <c r="G377" s="1"/>
      <c r="H377" s="1"/>
      <c r="I377" s="1"/>
      <c r="J377" s="1"/>
      <c r="K377" s="1"/>
      <c r="L377" s="1"/>
      <c r="M377" s="1"/>
      <c r="N377" s="1"/>
      <c r="O377" s="1"/>
    </row>
    <row r="378" spans="7:15" s="2" customFormat="1">
      <c r="G378" s="1"/>
      <c r="H378" s="1"/>
      <c r="I378" s="1"/>
      <c r="J378" s="1"/>
      <c r="K378" s="1"/>
      <c r="L378" s="1"/>
      <c r="M378" s="1"/>
      <c r="N378" s="1"/>
      <c r="O378" s="1"/>
    </row>
    <row r="379" spans="7:15" s="2" customFormat="1">
      <c r="G379" s="1"/>
      <c r="H379" s="1"/>
      <c r="I379" s="1"/>
      <c r="J379" s="1"/>
      <c r="K379" s="1"/>
      <c r="L379" s="1"/>
      <c r="M379" s="1"/>
      <c r="N379" s="1"/>
      <c r="O379" s="1"/>
    </row>
    <row r="380" spans="7:15" s="2" customFormat="1">
      <c r="G380" s="1"/>
      <c r="H380" s="1"/>
      <c r="I380" s="1"/>
      <c r="J380" s="1"/>
      <c r="K380" s="1"/>
      <c r="L380" s="1"/>
      <c r="M380" s="1"/>
      <c r="N380" s="1"/>
      <c r="O380" s="1"/>
    </row>
    <row r="381" spans="7:15" s="2" customFormat="1">
      <c r="G381" s="1"/>
      <c r="H381" s="1"/>
      <c r="I381" s="1"/>
      <c r="J381" s="1"/>
      <c r="K381" s="1"/>
      <c r="L381" s="1"/>
      <c r="M381" s="1"/>
      <c r="N381" s="1"/>
      <c r="O381" s="1"/>
    </row>
    <row r="382" spans="7:15" s="2" customFormat="1">
      <c r="G382" s="1"/>
      <c r="H382" s="1"/>
      <c r="I382" s="1"/>
      <c r="J382" s="1"/>
      <c r="K382" s="1"/>
      <c r="L382" s="1"/>
      <c r="M382" s="1"/>
      <c r="N382" s="1"/>
      <c r="O382" s="1"/>
    </row>
    <row r="383" spans="7:15" s="2" customFormat="1">
      <c r="G383" s="1"/>
      <c r="H383" s="1"/>
      <c r="I383" s="1"/>
      <c r="J383" s="1"/>
      <c r="K383" s="1"/>
      <c r="L383" s="1"/>
      <c r="M383" s="1"/>
      <c r="N383" s="1"/>
      <c r="O383" s="1"/>
    </row>
    <row r="384" spans="7:15" s="2" customFormat="1">
      <c r="G384" s="1"/>
      <c r="H384" s="1"/>
      <c r="I384" s="1"/>
      <c r="J384" s="1"/>
      <c r="K384" s="1"/>
      <c r="L384" s="1"/>
      <c r="M384" s="1"/>
      <c r="N384" s="1"/>
      <c r="O384" s="1"/>
    </row>
    <row r="385" spans="7:15" s="2" customFormat="1">
      <c r="G385" s="1"/>
      <c r="H385" s="1"/>
      <c r="I385" s="1"/>
      <c r="J385" s="1"/>
      <c r="K385" s="1"/>
      <c r="L385" s="1"/>
      <c r="M385" s="1"/>
      <c r="N385" s="1"/>
      <c r="O385" s="1"/>
    </row>
    <row r="386" spans="7:15" s="2" customFormat="1">
      <c r="G386" s="1"/>
      <c r="H386" s="1"/>
      <c r="I386" s="1"/>
      <c r="J386" s="1"/>
      <c r="K386" s="1"/>
      <c r="L386" s="1"/>
      <c r="M386" s="1"/>
      <c r="N386" s="1"/>
      <c r="O386" s="1"/>
    </row>
    <row r="387" spans="7:15" s="2" customFormat="1">
      <c r="G387" s="1"/>
      <c r="H387" s="1"/>
      <c r="I387" s="1"/>
      <c r="J387" s="1"/>
      <c r="K387" s="1"/>
      <c r="L387" s="1"/>
      <c r="M387" s="1"/>
      <c r="N387" s="1"/>
      <c r="O387" s="1"/>
    </row>
    <row r="388" spans="7:15" s="2" customFormat="1">
      <c r="G388" s="1"/>
      <c r="H388" s="1"/>
      <c r="I388" s="1"/>
      <c r="J388" s="1"/>
      <c r="K388" s="1"/>
      <c r="L388" s="1"/>
      <c r="M388" s="1"/>
      <c r="N388" s="1"/>
      <c r="O388" s="1"/>
    </row>
    <row r="389" spans="7:15" s="2" customFormat="1">
      <c r="G389" s="1"/>
      <c r="H389" s="1"/>
      <c r="I389" s="1"/>
      <c r="J389" s="1"/>
      <c r="K389" s="1"/>
      <c r="L389" s="1"/>
      <c r="M389" s="1"/>
      <c r="N389" s="1"/>
      <c r="O389" s="1"/>
    </row>
    <row r="390" spans="7:15" s="2" customFormat="1">
      <c r="G390" s="1"/>
      <c r="H390" s="1"/>
      <c r="I390" s="1"/>
      <c r="J390" s="1"/>
      <c r="K390" s="1"/>
      <c r="L390" s="1"/>
      <c r="M390" s="1"/>
      <c r="N390" s="1"/>
      <c r="O390" s="1"/>
    </row>
    <row r="391" spans="7:15" s="2" customFormat="1">
      <c r="G391" s="1"/>
      <c r="H391" s="1"/>
      <c r="I391" s="1"/>
      <c r="J391" s="1"/>
      <c r="K391" s="1"/>
      <c r="L391" s="1"/>
      <c r="M391" s="1"/>
      <c r="N391" s="1"/>
      <c r="O391" s="1"/>
    </row>
    <row r="392" spans="7:15" s="2" customFormat="1">
      <c r="G392" s="1"/>
      <c r="H392" s="1"/>
      <c r="I392" s="1"/>
      <c r="J392" s="1"/>
      <c r="K392" s="1"/>
      <c r="L392" s="1"/>
      <c r="M392" s="1"/>
      <c r="N392" s="1"/>
      <c r="O392" s="1"/>
    </row>
    <row r="393" spans="7:15" s="2" customFormat="1">
      <c r="G393" s="1"/>
      <c r="H393" s="1"/>
      <c r="I393" s="1"/>
      <c r="J393" s="1"/>
      <c r="K393" s="1"/>
      <c r="L393" s="1"/>
      <c r="M393" s="1"/>
      <c r="N393" s="1"/>
      <c r="O393" s="1"/>
    </row>
    <row r="394" spans="7:15" s="2" customFormat="1">
      <c r="G394" s="1"/>
      <c r="H394" s="1"/>
      <c r="I394" s="1"/>
      <c r="J394" s="1"/>
      <c r="K394" s="1"/>
      <c r="L394" s="1"/>
      <c r="M394" s="1"/>
      <c r="N394" s="1"/>
      <c r="O394" s="1"/>
    </row>
    <row r="395" spans="7:15" s="2" customFormat="1">
      <c r="G395" s="1"/>
      <c r="H395" s="1"/>
      <c r="I395" s="1"/>
      <c r="J395" s="1"/>
      <c r="K395" s="1"/>
      <c r="L395" s="1"/>
      <c r="M395" s="1"/>
      <c r="N395" s="1"/>
      <c r="O395" s="1"/>
    </row>
    <row r="396" spans="7:15" s="2" customFormat="1">
      <c r="G396" s="1"/>
      <c r="H396" s="1"/>
      <c r="I396" s="1"/>
      <c r="J396" s="1"/>
      <c r="K396" s="1"/>
      <c r="L396" s="1"/>
      <c r="M396" s="1"/>
      <c r="N396" s="1"/>
      <c r="O396" s="1"/>
    </row>
    <row r="397" spans="7:15" s="2" customFormat="1">
      <c r="G397" s="1"/>
      <c r="H397" s="1"/>
      <c r="I397" s="1"/>
      <c r="J397" s="1"/>
      <c r="K397" s="1"/>
      <c r="L397" s="1"/>
      <c r="M397" s="1"/>
      <c r="N397" s="1"/>
      <c r="O397" s="1"/>
    </row>
    <row r="398" spans="7:15" s="2" customFormat="1">
      <c r="G398" s="1"/>
      <c r="H398" s="1"/>
      <c r="I398" s="1"/>
      <c r="J398" s="1"/>
      <c r="K398" s="1"/>
      <c r="L398" s="1"/>
      <c r="M398" s="1"/>
      <c r="N398" s="1"/>
      <c r="O398" s="1"/>
    </row>
    <row r="399" spans="7:15" s="2" customFormat="1">
      <c r="G399" s="1"/>
      <c r="H399" s="1"/>
      <c r="I399" s="1"/>
      <c r="J399" s="1"/>
      <c r="K399" s="1"/>
      <c r="L399" s="1"/>
      <c r="M399" s="1"/>
      <c r="N399" s="1"/>
      <c r="O399" s="1"/>
    </row>
    <row r="400" spans="7:15" s="2" customFormat="1">
      <c r="G400" s="1"/>
      <c r="H400" s="1"/>
      <c r="I400" s="1"/>
      <c r="J400" s="1"/>
      <c r="K400" s="1"/>
      <c r="L400" s="1"/>
      <c r="M400" s="1"/>
      <c r="N400" s="1"/>
      <c r="O400" s="1"/>
    </row>
    <row r="401" spans="7:15" s="2" customFormat="1">
      <c r="G401" s="1"/>
      <c r="H401" s="1"/>
      <c r="I401" s="1"/>
      <c r="J401" s="1"/>
      <c r="K401" s="1"/>
      <c r="L401" s="1"/>
      <c r="M401" s="1"/>
      <c r="N401" s="1"/>
      <c r="O401" s="1"/>
    </row>
    <row r="402" spans="7:15" s="2" customFormat="1">
      <c r="G402" s="1"/>
      <c r="H402" s="1"/>
      <c r="I402" s="1"/>
      <c r="J402" s="1"/>
      <c r="K402" s="1"/>
      <c r="L402" s="1"/>
      <c r="M402" s="1"/>
      <c r="N402" s="1"/>
      <c r="O402" s="1"/>
    </row>
    <row r="403" spans="7:15" s="2" customFormat="1">
      <c r="G403" s="1"/>
      <c r="H403" s="1"/>
      <c r="I403" s="1"/>
      <c r="J403" s="1"/>
      <c r="K403" s="1"/>
      <c r="L403" s="1"/>
      <c r="M403" s="1"/>
      <c r="N403" s="1"/>
      <c r="O403" s="1"/>
    </row>
    <row r="404" spans="7:15" s="2" customFormat="1">
      <c r="G404" s="1"/>
      <c r="H404" s="1"/>
      <c r="I404" s="1"/>
      <c r="J404" s="1"/>
      <c r="K404" s="1"/>
      <c r="L404" s="1"/>
      <c r="M404" s="1"/>
      <c r="N404" s="1"/>
      <c r="O404" s="1"/>
    </row>
    <row r="405" spans="7:15" s="2" customFormat="1">
      <c r="G405" s="1"/>
      <c r="H405" s="1"/>
      <c r="I405" s="1"/>
      <c r="J405" s="1"/>
      <c r="K405" s="1"/>
      <c r="L405" s="1"/>
      <c r="M405" s="1"/>
      <c r="N405" s="1"/>
      <c r="O405" s="1"/>
    </row>
    <row r="406" spans="7:15" s="2" customFormat="1">
      <c r="G406" s="1"/>
      <c r="H406" s="1"/>
      <c r="I406" s="1"/>
      <c r="J406" s="1"/>
      <c r="K406" s="1"/>
      <c r="L406" s="1"/>
      <c r="M406" s="1"/>
      <c r="N406" s="1"/>
      <c r="O406" s="1"/>
    </row>
    <row r="407" spans="7:15" s="2" customFormat="1">
      <c r="G407" s="1"/>
      <c r="H407" s="1"/>
      <c r="I407" s="1"/>
      <c r="J407" s="1"/>
      <c r="K407" s="1"/>
      <c r="L407" s="1"/>
      <c r="M407" s="1"/>
      <c r="N407" s="1"/>
      <c r="O407" s="1"/>
    </row>
    <row r="424" spans="7:15" s="2" customFormat="1">
      <c r="G424" s="1"/>
      <c r="H424" s="1"/>
      <c r="I424" s="1"/>
      <c r="J424" s="1"/>
      <c r="K424" s="1"/>
      <c r="L424" s="1"/>
      <c r="M424" s="1"/>
      <c r="N424" s="1"/>
      <c r="O424" s="1"/>
    </row>
    <row r="425" spans="7:15" s="2" customFormat="1">
      <c r="G425" s="1"/>
      <c r="H425" s="1"/>
      <c r="I425" s="1"/>
      <c r="J425" s="1"/>
      <c r="K425" s="1"/>
      <c r="L425" s="1"/>
      <c r="M425" s="1"/>
      <c r="N425" s="1"/>
      <c r="O425" s="1"/>
    </row>
    <row r="426" spans="7:15" s="2" customFormat="1">
      <c r="G426" s="1"/>
      <c r="H426" s="1"/>
      <c r="I426" s="1"/>
      <c r="J426" s="1"/>
      <c r="K426" s="1"/>
      <c r="L426" s="1"/>
      <c r="M426" s="1"/>
      <c r="N426" s="1"/>
      <c r="O426" s="1"/>
    </row>
    <row r="427" spans="7:15" s="2" customFormat="1" ht="12.75" customHeight="1">
      <c r="G427" s="1"/>
      <c r="H427" s="1"/>
      <c r="I427" s="1"/>
      <c r="J427" s="1"/>
      <c r="K427" s="1"/>
      <c r="L427" s="1"/>
      <c r="M427" s="1"/>
      <c r="N427" s="1"/>
      <c r="O427" s="1"/>
    </row>
    <row r="428" spans="7:15" s="2" customFormat="1" ht="12.75" customHeight="1">
      <c r="G428" s="1"/>
      <c r="H428" s="1"/>
      <c r="I428" s="1"/>
      <c r="J428" s="1"/>
      <c r="K428" s="1"/>
      <c r="L428" s="1"/>
      <c r="M428" s="1"/>
      <c r="N428" s="1"/>
      <c r="O428" s="1"/>
    </row>
    <row r="429" spans="7:15" s="2" customFormat="1" ht="12.75" customHeight="1">
      <c r="G429" s="1"/>
      <c r="H429" s="1"/>
      <c r="I429" s="1"/>
      <c r="J429" s="1"/>
      <c r="K429" s="1"/>
      <c r="L429" s="1"/>
      <c r="M429" s="1"/>
      <c r="N429" s="1"/>
      <c r="O429" s="1"/>
    </row>
    <row r="430" spans="7:15" s="2" customFormat="1" ht="12.75" customHeight="1">
      <c r="G430" s="1"/>
      <c r="H430" s="1"/>
      <c r="I430" s="1"/>
      <c r="J430" s="1"/>
      <c r="K430" s="1"/>
      <c r="L430" s="1"/>
      <c r="M430" s="1"/>
      <c r="N430" s="1"/>
      <c r="O430" s="1"/>
    </row>
    <row r="431" spans="7:15" s="2" customFormat="1" ht="12.75" customHeight="1">
      <c r="G431" s="1"/>
      <c r="H431" s="1"/>
      <c r="I431" s="1"/>
      <c r="J431" s="1"/>
      <c r="K431" s="1"/>
      <c r="L431" s="1"/>
      <c r="M431" s="1"/>
      <c r="N431" s="1"/>
      <c r="O431" s="1"/>
    </row>
    <row r="432" spans="7:15" s="2" customFormat="1" ht="12.75" customHeight="1">
      <c r="G432" s="1"/>
      <c r="H432" s="1"/>
      <c r="I432" s="1"/>
      <c r="J432" s="1"/>
      <c r="K432" s="1"/>
      <c r="L432" s="1"/>
      <c r="M432" s="1"/>
      <c r="N432" s="1"/>
      <c r="O432" s="1"/>
    </row>
    <row r="433" spans="7:15" s="2" customFormat="1" ht="12.75" customHeight="1">
      <c r="G433" s="1"/>
      <c r="H433" s="1"/>
      <c r="I433" s="1"/>
      <c r="J433" s="1"/>
      <c r="K433" s="1"/>
      <c r="L433" s="1"/>
      <c r="M433" s="1"/>
      <c r="N433" s="1"/>
      <c r="O433" s="1"/>
    </row>
    <row r="434" spans="7:15" s="2" customFormat="1" ht="12.75" customHeight="1">
      <c r="G434" s="1"/>
      <c r="H434" s="1"/>
      <c r="I434" s="1"/>
      <c r="J434" s="1"/>
      <c r="K434" s="1"/>
      <c r="L434" s="1"/>
      <c r="M434" s="1"/>
      <c r="N434" s="1"/>
      <c r="O434" s="1"/>
    </row>
    <row r="435" spans="7:15" s="2" customFormat="1" ht="12.75" customHeight="1">
      <c r="G435" s="1"/>
      <c r="H435" s="1"/>
      <c r="I435" s="1"/>
      <c r="J435" s="1"/>
      <c r="K435" s="1"/>
      <c r="L435" s="1"/>
      <c r="M435" s="1"/>
      <c r="N435" s="1"/>
      <c r="O435" s="1"/>
    </row>
    <row r="436" spans="7:15" s="2" customFormat="1" ht="12.75" customHeight="1">
      <c r="G436" s="1"/>
      <c r="H436" s="1"/>
      <c r="I436" s="1"/>
      <c r="J436" s="1"/>
      <c r="K436" s="1"/>
      <c r="L436" s="1"/>
      <c r="M436" s="1"/>
      <c r="N436" s="1"/>
      <c r="O436" s="1"/>
    </row>
    <row r="437" spans="7:15" s="2" customFormat="1" ht="12.75" customHeight="1">
      <c r="G437" s="1"/>
      <c r="H437" s="1"/>
      <c r="I437" s="1"/>
      <c r="J437" s="1"/>
      <c r="K437" s="1"/>
      <c r="L437" s="1"/>
      <c r="M437" s="1"/>
      <c r="N437" s="1"/>
      <c r="O437" s="1"/>
    </row>
    <row r="438" spans="7:15" s="2" customFormat="1" ht="12.75" customHeight="1">
      <c r="G438" s="1"/>
      <c r="H438" s="1"/>
      <c r="I438" s="1"/>
      <c r="J438" s="1"/>
      <c r="K438" s="1"/>
      <c r="L438" s="1"/>
      <c r="M438" s="1"/>
      <c r="N438" s="1"/>
      <c r="O438" s="1"/>
    </row>
    <row r="439" spans="7:15" s="2" customFormat="1" ht="12.75" customHeight="1">
      <c r="G439" s="1"/>
      <c r="H439" s="1"/>
      <c r="I439" s="1"/>
      <c r="J439" s="1"/>
      <c r="K439" s="1"/>
      <c r="L439" s="1"/>
      <c r="M439" s="1"/>
      <c r="N439" s="1"/>
      <c r="O439" s="1"/>
    </row>
    <row r="440" spans="7:15" s="2" customFormat="1" ht="12.75" customHeight="1">
      <c r="G440" s="1"/>
      <c r="H440" s="1"/>
      <c r="I440" s="1"/>
      <c r="J440" s="1"/>
      <c r="K440" s="1"/>
      <c r="L440" s="1"/>
      <c r="M440" s="1"/>
      <c r="N440" s="1"/>
      <c r="O440" s="1"/>
    </row>
    <row r="441" spans="7:15" s="2" customFormat="1" ht="12.75" customHeight="1">
      <c r="G441" s="1"/>
      <c r="H441" s="1"/>
      <c r="I441" s="1"/>
      <c r="J441" s="1"/>
      <c r="K441" s="1"/>
      <c r="L441" s="1"/>
      <c r="M441" s="1"/>
      <c r="N441" s="1"/>
      <c r="O441" s="1"/>
    </row>
    <row r="442" spans="7:15" s="2" customFormat="1" ht="12.75" customHeight="1">
      <c r="G442" s="1"/>
      <c r="H442" s="1"/>
      <c r="I442" s="1"/>
      <c r="J442" s="1"/>
      <c r="K442" s="1"/>
      <c r="L442" s="1"/>
      <c r="M442" s="1"/>
      <c r="N442" s="1"/>
      <c r="O442" s="1"/>
    </row>
    <row r="443" spans="7:15" s="2" customFormat="1" ht="12.75" customHeight="1">
      <c r="G443" s="1"/>
      <c r="H443" s="1"/>
      <c r="I443" s="1"/>
      <c r="J443" s="1"/>
      <c r="K443" s="1"/>
      <c r="L443" s="1"/>
      <c r="M443" s="1"/>
      <c r="N443" s="1"/>
      <c r="O443" s="1"/>
    </row>
    <row r="444" spans="7:15" s="2" customFormat="1" ht="12.75" customHeight="1">
      <c r="G444" s="1"/>
      <c r="H444" s="1"/>
      <c r="I444" s="1"/>
      <c r="J444" s="1"/>
      <c r="K444" s="1"/>
      <c r="L444" s="1"/>
      <c r="M444" s="1"/>
      <c r="N444" s="1"/>
      <c r="O444" s="1"/>
    </row>
    <row r="445" spans="7:15" s="2" customFormat="1" ht="12.75" customHeight="1">
      <c r="G445" s="1"/>
      <c r="H445" s="1"/>
      <c r="I445" s="1"/>
      <c r="J445" s="1"/>
      <c r="K445" s="1"/>
      <c r="L445" s="1"/>
      <c r="M445" s="1"/>
      <c r="N445" s="1"/>
      <c r="O445" s="1"/>
    </row>
    <row r="446" spans="7:15" s="2" customFormat="1" ht="12.75" customHeight="1">
      <c r="G446" s="1"/>
      <c r="H446" s="1"/>
      <c r="I446" s="1"/>
      <c r="J446" s="1"/>
      <c r="K446" s="1"/>
      <c r="L446" s="1"/>
      <c r="M446" s="1"/>
      <c r="N446" s="1"/>
      <c r="O446" s="1"/>
    </row>
    <row r="447" spans="7:15" s="2" customFormat="1" ht="12.75" customHeight="1">
      <c r="G447" s="1"/>
      <c r="H447" s="1"/>
      <c r="I447" s="1"/>
      <c r="J447" s="1"/>
      <c r="K447" s="1"/>
      <c r="L447" s="1"/>
      <c r="M447" s="1"/>
      <c r="N447" s="1"/>
      <c r="O447" s="1"/>
    </row>
    <row r="448" spans="7:15" s="2" customFormat="1" ht="12.75" customHeight="1">
      <c r="G448" s="1"/>
      <c r="H448" s="1"/>
      <c r="I448" s="1"/>
      <c r="J448" s="1"/>
      <c r="K448" s="1"/>
      <c r="L448" s="1"/>
      <c r="M448" s="1"/>
      <c r="N448" s="1"/>
      <c r="O448" s="1"/>
    </row>
    <row r="449" spans="7:15" s="2" customFormat="1" ht="12.75" customHeight="1">
      <c r="G449" s="1"/>
      <c r="H449" s="1"/>
      <c r="I449" s="1"/>
      <c r="J449" s="1"/>
      <c r="K449" s="1"/>
      <c r="L449" s="1"/>
      <c r="M449" s="1"/>
      <c r="N449" s="1"/>
      <c r="O449" s="1"/>
    </row>
    <row r="450" spans="7:15" s="2" customFormat="1" ht="12" customHeight="1">
      <c r="G450" s="1"/>
      <c r="H450" s="1"/>
      <c r="I450" s="1"/>
      <c r="J450" s="1"/>
      <c r="K450" s="1"/>
      <c r="L450" s="1"/>
      <c r="M450" s="1"/>
      <c r="N450" s="1"/>
      <c r="O450" s="1"/>
    </row>
    <row r="451" spans="7:15" s="2" customFormat="1">
      <c r="G451" s="1"/>
      <c r="H451" s="1"/>
      <c r="I451" s="1"/>
      <c r="J451" s="1"/>
      <c r="K451" s="1"/>
      <c r="L451" s="1"/>
      <c r="M451" s="1"/>
      <c r="N451" s="1"/>
      <c r="O451" s="1"/>
    </row>
    <row r="452" spans="7:15" s="2" customFormat="1">
      <c r="G452" s="1"/>
      <c r="H452" s="1"/>
      <c r="I452" s="1"/>
      <c r="J452" s="1"/>
      <c r="K452" s="1"/>
      <c r="L452" s="1"/>
      <c r="M452" s="1"/>
      <c r="N452" s="1"/>
      <c r="O452" s="1"/>
    </row>
    <row r="453" spans="7:15" s="2" customFormat="1">
      <c r="G453" s="1"/>
      <c r="H453" s="1"/>
      <c r="I453" s="1"/>
      <c r="J453" s="1"/>
      <c r="K453" s="1"/>
      <c r="L453" s="1"/>
      <c r="M453" s="1"/>
      <c r="N453" s="1"/>
      <c r="O453" s="1"/>
    </row>
    <row r="454" spans="7:15" s="2" customFormat="1">
      <c r="G454" s="1"/>
      <c r="H454" s="1"/>
      <c r="I454" s="1"/>
      <c r="J454" s="1"/>
      <c r="K454" s="1"/>
      <c r="L454" s="1"/>
      <c r="M454" s="1"/>
      <c r="N454" s="1"/>
      <c r="O454" s="1"/>
    </row>
    <row r="455" spans="7:15" s="2" customFormat="1">
      <c r="G455" s="1"/>
      <c r="H455" s="1"/>
      <c r="I455" s="1"/>
      <c r="J455" s="1"/>
      <c r="K455" s="1"/>
      <c r="L455" s="1"/>
      <c r="M455" s="1"/>
      <c r="N455" s="1"/>
      <c r="O455" s="1"/>
    </row>
    <row r="472" spans="7:15" s="2" customFormat="1">
      <c r="G472" s="1"/>
      <c r="H472" s="1"/>
      <c r="I472" s="1"/>
      <c r="J472" s="1"/>
      <c r="K472" s="1"/>
      <c r="L472" s="1"/>
      <c r="M472" s="1"/>
      <c r="N472" s="1"/>
      <c r="O472" s="1"/>
    </row>
    <row r="473" spans="7:15" s="2" customFormat="1">
      <c r="G473" s="1"/>
      <c r="H473" s="1"/>
      <c r="I473" s="1"/>
      <c r="J473" s="1"/>
      <c r="K473" s="1"/>
      <c r="L473" s="1"/>
      <c r="M473" s="1"/>
      <c r="N473" s="1"/>
      <c r="O473" s="1"/>
    </row>
    <row r="474" spans="7:15" s="2" customFormat="1">
      <c r="G474" s="1"/>
      <c r="H474" s="1"/>
      <c r="I474" s="1"/>
      <c r="J474" s="1"/>
      <c r="K474" s="1"/>
      <c r="L474" s="1"/>
      <c r="M474" s="1"/>
      <c r="N474" s="1"/>
      <c r="O474" s="1"/>
    </row>
    <row r="475" spans="7:15" s="2" customFormat="1">
      <c r="G475" s="1"/>
      <c r="H475" s="1"/>
      <c r="I475" s="1"/>
      <c r="J475" s="1"/>
      <c r="K475" s="1"/>
      <c r="L475" s="1"/>
      <c r="M475" s="1"/>
      <c r="N475" s="1"/>
      <c r="O475" s="1"/>
    </row>
    <row r="476" spans="7:15" s="2" customFormat="1">
      <c r="G476" s="1"/>
      <c r="H476" s="1"/>
      <c r="I476" s="1"/>
      <c r="J476" s="1"/>
      <c r="K476" s="1"/>
      <c r="L476" s="1"/>
      <c r="M476" s="1"/>
      <c r="N476" s="1"/>
      <c r="O476" s="1"/>
    </row>
    <row r="477" spans="7:15" s="2" customFormat="1">
      <c r="G477" s="1"/>
      <c r="H477" s="1"/>
      <c r="I477" s="1"/>
      <c r="J477" s="1"/>
      <c r="K477" s="1"/>
      <c r="L477" s="1"/>
      <c r="M477" s="1"/>
      <c r="N477" s="1"/>
      <c r="O477" s="1"/>
    </row>
    <row r="478" spans="7:15" s="2" customFormat="1">
      <c r="G478" s="1"/>
      <c r="H478" s="1"/>
      <c r="I478" s="1"/>
      <c r="J478" s="1"/>
      <c r="K478" s="1"/>
      <c r="L478" s="1"/>
      <c r="M478" s="1"/>
      <c r="N478" s="1"/>
      <c r="O478" s="1"/>
    </row>
    <row r="479" spans="7:15" s="2" customFormat="1">
      <c r="G479" s="1"/>
      <c r="H479" s="1"/>
      <c r="I479" s="1"/>
      <c r="J479" s="1"/>
      <c r="K479" s="1"/>
      <c r="L479" s="1"/>
      <c r="M479" s="1"/>
      <c r="N479" s="1"/>
      <c r="O479" s="1"/>
    </row>
    <row r="480" spans="7:15" s="2" customFormat="1">
      <c r="G480" s="1"/>
      <c r="H480" s="1"/>
      <c r="I480" s="1"/>
      <c r="J480" s="1"/>
      <c r="K480" s="1"/>
      <c r="L480" s="1"/>
      <c r="M480" s="1"/>
      <c r="N480" s="1"/>
      <c r="O480" s="1"/>
    </row>
    <row r="481" spans="7:15" s="2" customFormat="1">
      <c r="G481" s="1"/>
      <c r="H481" s="1"/>
      <c r="I481" s="1"/>
      <c r="J481" s="1"/>
      <c r="K481" s="1"/>
      <c r="L481" s="1"/>
      <c r="M481" s="1"/>
      <c r="N481" s="1"/>
      <c r="O481" s="1"/>
    </row>
    <row r="482" spans="7:15" s="2" customFormat="1">
      <c r="G482" s="1"/>
      <c r="H482" s="1"/>
      <c r="I482" s="1"/>
      <c r="J482" s="1"/>
      <c r="K482" s="1"/>
      <c r="L482" s="1"/>
      <c r="M482" s="1"/>
      <c r="N482" s="1"/>
      <c r="O482" s="1"/>
    </row>
    <row r="483" spans="7:15" s="2" customFormat="1">
      <c r="G483" s="1"/>
      <c r="H483" s="1"/>
      <c r="I483" s="1"/>
      <c r="J483" s="1"/>
      <c r="K483" s="1"/>
      <c r="L483" s="1"/>
      <c r="M483" s="1"/>
      <c r="N483" s="1"/>
      <c r="O483" s="1"/>
    </row>
    <row r="484" spans="7:15" s="2" customFormat="1">
      <c r="G484" s="1"/>
      <c r="H484" s="1"/>
      <c r="I484" s="1"/>
      <c r="J484" s="1"/>
      <c r="K484" s="1"/>
      <c r="L484" s="1"/>
      <c r="M484" s="1"/>
      <c r="N484" s="1"/>
      <c r="O484" s="1"/>
    </row>
    <row r="485" spans="7:15" s="2" customFormat="1">
      <c r="G485" s="1"/>
      <c r="H485" s="1"/>
      <c r="I485" s="1"/>
      <c r="J485" s="1"/>
      <c r="K485" s="1"/>
      <c r="L485" s="1"/>
      <c r="M485" s="1"/>
      <c r="N485" s="1"/>
      <c r="O485" s="1"/>
    </row>
    <row r="486" spans="7:15" s="2" customFormat="1">
      <c r="G486" s="1"/>
      <c r="H486" s="1"/>
      <c r="I486" s="1"/>
      <c r="J486" s="1"/>
      <c r="K486" s="1"/>
      <c r="L486" s="1"/>
      <c r="M486" s="1"/>
      <c r="N486" s="1"/>
      <c r="O486" s="1"/>
    </row>
    <row r="487" spans="7:15" s="2" customFormat="1">
      <c r="G487" s="1"/>
      <c r="H487" s="1"/>
      <c r="I487" s="1"/>
      <c r="J487" s="1"/>
      <c r="K487" s="1"/>
      <c r="L487" s="1"/>
      <c r="M487" s="1"/>
      <c r="N487" s="1"/>
      <c r="O487" s="1"/>
    </row>
    <row r="552" spans="7:15" s="2" customFormat="1">
      <c r="G552" s="1"/>
      <c r="H552" s="1"/>
      <c r="I552" s="1"/>
      <c r="J552" s="1"/>
      <c r="K552" s="1"/>
      <c r="L552" s="1"/>
      <c r="M552" s="1"/>
      <c r="N552" s="1"/>
      <c r="O552" s="1"/>
    </row>
    <row r="553" spans="7:15" s="2" customFormat="1">
      <c r="G553" s="1"/>
      <c r="H553" s="1"/>
      <c r="I553" s="1"/>
      <c r="J553" s="1"/>
      <c r="K553" s="1"/>
      <c r="L553" s="1"/>
      <c r="M553" s="1"/>
      <c r="N553" s="1"/>
      <c r="O553" s="1"/>
    </row>
    <row r="554" spans="7:15" s="2" customFormat="1">
      <c r="G554" s="1"/>
      <c r="H554" s="1"/>
      <c r="I554" s="1"/>
      <c r="J554" s="1"/>
      <c r="K554" s="1"/>
      <c r="L554" s="1"/>
      <c r="M554" s="1"/>
      <c r="N554" s="1"/>
      <c r="O554" s="1"/>
    </row>
    <row r="555" spans="7:15" s="2" customFormat="1">
      <c r="G555" s="1"/>
      <c r="H555" s="1"/>
      <c r="I555" s="1"/>
      <c r="J555" s="1"/>
      <c r="K555" s="1"/>
      <c r="L555" s="1"/>
      <c r="M555" s="1"/>
      <c r="N555" s="1"/>
      <c r="O555" s="1"/>
    </row>
    <row r="556" spans="7:15" s="2" customFormat="1" ht="13.5" customHeight="1">
      <c r="G556" s="1"/>
      <c r="H556" s="1"/>
      <c r="I556" s="1"/>
      <c r="J556" s="1"/>
      <c r="K556" s="1"/>
      <c r="L556" s="1"/>
      <c r="M556" s="1"/>
      <c r="N556" s="1"/>
      <c r="O556" s="1"/>
    </row>
    <row r="557" spans="7:15" s="2" customFormat="1" ht="13.5" customHeight="1">
      <c r="G557" s="1"/>
      <c r="H557" s="1"/>
      <c r="I557" s="1"/>
      <c r="J557" s="1"/>
      <c r="K557" s="1"/>
      <c r="L557" s="1"/>
      <c r="M557" s="1"/>
      <c r="N557" s="1"/>
      <c r="O557" s="1"/>
    </row>
    <row r="558" spans="7:15" s="2" customFormat="1" ht="13.5" customHeight="1">
      <c r="G558" s="1"/>
      <c r="H558" s="1"/>
      <c r="I558" s="1"/>
      <c r="J558" s="1"/>
      <c r="K558" s="1"/>
      <c r="L558" s="1"/>
      <c r="M558" s="1"/>
      <c r="N558" s="1"/>
      <c r="O558" s="1"/>
    </row>
    <row r="559" spans="7:15" s="2" customFormat="1" ht="13.5" customHeight="1">
      <c r="G559" s="1"/>
      <c r="H559" s="1"/>
      <c r="I559" s="1"/>
      <c r="J559" s="1"/>
      <c r="K559" s="1"/>
      <c r="L559" s="1"/>
      <c r="M559" s="1"/>
      <c r="N559" s="1"/>
      <c r="O559" s="1"/>
    </row>
    <row r="560" spans="7:15" s="2" customFormat="1" ht="13.5" customHeight="1">
      <c r="G560" s="1"/>
      <c r="H560" s="1"/>
      <c r="I560" s="1"/>
      <c r="J560" s="1"/>
      <c r="K560" s="1"/>
      <c r="L560" s="1"/>
      <c r="M560" s="1"/>
      <c r="N560" s="1"/>
      <c r="O560" s="1"/>
    </row>
    <row r="561" spans="7:15" s="2" customFormat="1" ht="13.5" customHeight="1">
      <c r="G561" s="1"/>
      <c r="H561" s="1"/>
      <c r="I561" s="1"/>
      <c r="J561" s="1"/>
      <c r="K561" s="1"/>
      <c r="L561" s="1"/>
      <c r="M561" s="1"/>
      <c r="N561" s="1"/>
      <c r="O561" s="1"/>
    </row>
    <row r="562" spans="7:15" s="2" customFormat="1" ht="13.5" customHeight="1">
      <c r="G562" s="1"/>
      <c r="H562" s="1"/>
      <c r="I562" s="1"/>
      <c r="J562" s="1"/>
      <c r="K562" s="1"/>
      <c r="L562" s="1"/>
      <c r="M562" s="1"/>
      <c r="N562" s="1"/>
      <c r="O562" s="1"/>
    </row>
    <row r="563" spans="7:15" s="2" customFormat="1" ht="13.5" customHeight="1">
      <c r="G563" s="1"/>
      <c r="H563" s="1"/>
      <c r="I563" s="1"/>
      <c r="J563" s="1"/>
      <c r="K563" s="1"/>
      <c r="L563" s="1"/>
      <c r="M563" s="1"/>
      <c r="N563" s="1"/>
      <c r="O563" s="1"/>
    </row>
    <row r="564" spans="7:15" s="2" customFormat="1" ht="13.5" customHeight="1">
      <c r="G564" s="1"/>
      <c r="H564" s="1"/>
      <c r="I564" s="1"/>
      <c r="J564" s="1"/>
      <c r="K564" s="1"/>
      <c r="L564" s="1"/>
      <c r="M564" s="1"/>
      <c r="N564" s="1"/>
      <c r="O564" s="1"/>
    </row>
    <row r="565" spans="7:15" s="2" customFormat="1" ht="13.5" customHeight="1">
      <c r="G565" s="1"/>
      <c r="H565" s="1"/>
      <c r="I565" s="1"/>
      <c r="J565" s="1"/>
      <c r="K565" s="1"/>
      <c r="L565" s="1"/>
      <c r="M565" s="1"/>
      <c r="N565" s="1"/>
      <c r="O565" s="1"/>
    </row>
    <row r="566" spans="7:15" s="2" customFormat="1" ht="13.5" customHeight="1">
      <c r="G566" s="1"/>
      <c r="H566" s="1"/>
      <c r="I566" s="1"/>
      <c r="J566" s="1"/>
      <c r="K566" s="1"/>
      <c r="L566" s="1"/>
      <c r="M566" s="1"/>
      <c r="N566" s="1"/>
      <c r="O566" s="1"/>
    </row>
    <row r="567" spans="7:15" s="2" customFormat="1" ht="13.5" customHeight="1">
      <c r="G567" s="1"/>
      <c r="H567" s="1"/>
      <c r="I567" s="1"/>
      <c r="J567" s="1"/>
      <c r="K567" s="1"/>
      <c r="L567" s="1"/>
      <c r="M567" s="1"/>
      <c r="N567" s="1"/>
      <c r="O567" s="1"/>
    </row>
    <row r="568" spans="7:15" ht="13.5" customHeight="1"/>
    <row r="569" spans="7:15" ht="13.5" customHeight="1"/>
    <row r="570" spans="7:15" ht="13.5" customHeight="1"/>
    <row r="571" spans="7:15" ht="13.5" customHeight="1"/>
    <row r="572" spans="7:15" ht="13.5" customHeight="1"/>
    <row r="573" spans="7:15" ht="13.5" customHeight="1"/>
    <row r="574" spans="7:15" ht="13.5" customHeight="1"/>
    <row r="575" spans="7:15" ht="13.5" customHeight="1"/>
    <row r="576" spans="7:15" ht="13.5" customHeight="1"/>
    <row r="580" spans="7:15" ht="12.75" customHeight="1"/>
    <row r="584" spans="7:15" s="2" customFormat="1">
      <c r="G584" s="1"/>
      <c r="H584" s="1"/>
      <c r="I584" s="1"/>
      <c r="J584" s="1"/>
      <c r="K584" s="1"/>
      <c r="L584" s="1"/>
      <c r="M584" s="1"/>
      <c r="N584" s="1"/>
      <c r="O584" s="1"/>
    </row>
    <row r="585" spans="7:15" s="2" customFormat="1">
      <c r="G585" s="1"/>
      <c r="H585" s="1"/>
      <c r="I585" s="1"/>
      <c r="J585" s="1"/>
      <c r="K585" s="1"/>
      <c r="L585" s="1"/>
      <c r="M585" s="1"/>
      <c r="N585" s="1"/>
      <c r="O585" s="1"/>
    </row>
    <row r="586" spans="7:15" s="2" customFormat="1">
      <c r="G586" s="1"/>
      <c r="H586" s="1"/>
      <c r="I586" s="1"/>
      <c r="J586" s="1"/>
      <c r="K586" s="1"/>
      <c r="L586" s="1"/>
      <c r="M586" s="1"/>
      <c r="N586" s="1"/>
      <c r="O586" s="1"/>
    </row>
    <row r="587" spans="7:15" s="2" customFormat="1">
      <c r="G587" s="1"/>
      <c r="H587" s="1"/>
      <c r="I587" s="1"/>
      <c r="J587" s="1"/>
      <c r="K587" s="1"/>
      <c r="L587" s="1"/>
      <c r="M587" s="1"/>
      <c r="N587" s="1"/>
      <c r="O587" s="1"/>
    </row>
    <row r="588" spans="7:15" s="2" customFormat="1">
      <c r="G588" s="1"/>
      <c r="H588" s="1"/>
      <c r="I588" s="1"/>
      <c r="J588" s="1"/>
      <c r="K588" s="1"/>
      <c r="L588" s="1"/>
      <c r="M588" s="1"/>
      <c r="N588" s="1"/>
      <c r="O588" s="1"/>
    </row>
    <row r="589" spans="7:15" s="2" customFormat="1">
      <c r="G589" s="1"/>
      <c r="H589" s="1"/>
      <c r="I589" s="1"/>
      <c r="J589" s="1"/>
      <c r="K589" s="1"/>
      <c r="L589" s="1"/>
      <c r="M589" s="1"/>
      <c r="N589" s="1"/>
      <c r="O589" s="1"/>
    </row>
    <row r="590" spans="7:15" s="2" customFormat="1">
      <c r="G590" s="1"/>
      <c r="H590" s="1"/>
      <c r="I590" s="1"/>
      <c r="J590" s="1"/>
      <c r="K590" s="1"/>
      <c r="L590" s="1"/>
      <c r="M590" s="1"/>
      <c r="N590" s="1"/>
      <c r="O590" s="1"/>
    </row>
    <row r="591" spans="7:15" s="2" customFormat="1">
      <c r="G591" s="1"/>
      <c r="H591" s="1"/>
      <c r="I591" s="1"/>
      <c r="J591" s="1"/>
      <c r="K591" s="1"/>
      <c r="L591" s="1"/>
      <c r="M591" s="1"/>
      <c r="N591" s="1"/>
      <c r="O591" s="1"/>
    </row>
    <row r="592" spans="7:15" s="2" customFormat="1">
      <c r="G592" s="1"/>
      <c r="H592" s="1"/>
      <c r="I592" s="1"/>
      <c r="J592" s="1"/>
      <c r="K592" s="1"/>
      <c r="L592" s="1"/>
      <c r="M592" s="1"/>
      <c r="N592" s="1"/>
      <c r="O592" s="1"/>
    </row>
    <row r="593" spans="7:15" s="2" customFormat="1">
      <c r="G593" s="1"/>
      <c r="H593" s="1"/>
      <c r="I593" s="1"/>
      <c r="J593" s="1"/>
      <c r="K593" s="1"/>
      <c r="L593" s="1"/>
      <c r="M593" s="1"/>
      <c r="N593" s="1"/>
      <c r="O593" s="1"/>
    </row>
    <row r="594" spans="7:15" s="2" customFormat="1">
      <c r="G594" s="1"/>
      <c r="H594" s="1"/>
      <c r="I594" s="1"/>
      <c r="J594" s="1"/>
      <c r="K594" s="1"/>
      <c r="L594" s="1"/>
      <c r="M594" s="1"/>
      <c r="N594" s="1"/>
      <c r="O594" s="1"/>
    </row>
    <row r="595" spans="7:15" s="2" customFormat="1">
      <c r="G595" s="1"/>
      <c r="H595" s="1"/>
      <c r="I595" s="1"/>
      <c r="J595" s="1"/>
      <c r="K595" s="1"/>
      <c r="L595" s="1"/>
      <c r="M595" s="1"/>
      <c r="N595" s="1"/>
      <c r="O595" s="1"/>
    </row>
    <row r="596" spans="7:15" s="2" customFormat="1">
      <c r="G596" s="1"/>
      <c r="H596" s="1"/>
      <c r="I596" s="1"/>
      <c r="J596" s="1"/>
      <c r="K596" s="1"/>
      <c r="L596" s="1"/>
      <c r="M596" s="1"/>
      <c r="N596" s="1"/>
      <c r="O596" s="1"/>
    </row>
    <row r="597" spans="7:15" s="2" customFormat="1">
      <c r="G597" s="1"/>
      <c r="H597" s="1"/>
      <c r="I597" s="1"/>
      <c r="J597" s="1"/>
      <c r="K597" s="1"/>
      <c r="L597" s="1"/>
      <c r="M597" s="1"/>
      <c r="N597" s="1"/>
      <c r="O597" s="1"/>
    </row>
    <row r="598" spans="7:15" s="2" customFormat="1">
      <c r="G598" s="1"/>
      <c r="H598" s="1"/>
      <c r="I598" s="1"/>
      <c r="J598" s="1"/>
      <c r="K598" s="1"/>
      <c r="L598" s="1"/>
      <c r="M598" s="1"/>
      <c r="N598" s="1"/>
      <c r="O598" s="1"/>
    </row>
    <row r="599" spans="7:15" s="2" customFormat="1">
      <c r="G599" s="1"/>
      <c r="H599" s="1"/>
      <c r="I599" s="1"/>
      <c r="J599" s="1"/>
      <c r="K599" s="1"/>
      <c r="L599" s="1"/>
      <c r="M599" s="1"/>
      <c r="N599" s="1"/>
      <c r="O599" s="1"/>
    </row>
    <row r="600" spans="7:15" s="2" customFormat="1">
      <c r="G600" s="1"/>
      <c r="H600" s="1"/>
      <c r="I600" s="1"/>
      <c r="J600" s="1"/>
      <c r="K600" s="1"/>
      <c r="L600" s="1"/>
      <c r="M600" s="1"/>
      <c r="N600" s="1"/>
      <c r="O600" s="1"/>
    </row>
    <row r="601" spans="7:15" s="2" customFormat="1">
      <c r="G601" s="1"/>
      <c r="H601" s="1"/>
      <c r="I601" s="1"/>
      <c r="J601" s="1"/>
      <c r="K601" s="1"/>
      <c r="L601" s="1"/>
      <c r="M601" s="1"/>
      <c r="N601" s="1"/>
      <c r="O601" s="1"/>
    </row>
    <row r="602" spans="7:15" s="2" customFormat="1">
      <c r="G602" s="1"/>
      <c r="H602" s="1"/>
      <c r="I602" s="1"/>
      <c r="J602" s="1"/>
      <c r="K602" s="1"/>
      <c r="L602" s="1"/>
      <c r="M602" s="1"/>
      <c r="N602" s="1"/>
      <c r="O602" s="1"/>
    </row>
    <row r="603" spans="7:15" s="2" customFormat="1">
      <c r="G603" s="1"/>
      <c r="H603" s="1"/>
      <c r="I603" s="1"/>
      <c r="J603" s="1"/>
      <c r="K603" s="1"/>
      <c r="L603" s="1"/>
      <c r="M603" s="1"/>
      <c r="N603" s="1"/>
      <c r="O603" s="1"/>
    </row>
    <row r="604" spans="7:15" s="2" customFormat="1">
      <c r="G604" s="1"/>
      <c r="H604" s="1"/>
      <c r="I604" s="1"/>
      <c r="J604" s="1"/>
      <c r="K604" s="1"/>
      <c r="L604" s="1"/>
      <c r="M604" s="1"/>
      <c r="N604" s="1"/>
      <c r="O604" s="1"/>
    </row>
    <row r="605" spans="7:15" s="2" customFormat="1">
      <c r="G605" s="1"/>
      <c r="H605" s="1"/>
      <c r="I605" s="1"/>
      <c r="J605" s="1"/>
      <c r="K605" s="1"/>
      <c r="L605" s="1"/>
      <c r="M605" s="1"/>
      <c r="N605" s="1"/>
      <c r="O605" s="1"/>
    </row>
    <row r="606" spans="7:15" s="2" customFormat="1">
      <c r="G606" s="1"/>
      <c r="H606" s="1"/>
      <c r="I606" s="1"/>
      <c r="J606" s="1"/>
      <c r="K606" s="1"/>
      <c r="L606" s="1"/>
      <c r="M606" s="1"/>
      <c r="N606" s="1"/>
      <c r="O606" s="1"/>
    </row>
    <row r="607" spans="7:15" s="2" customFormat="1">
      <c r="G607" s="1"/>
      <c r="H607" s="1"/>
      <c r="I607" s="1"/>
      <c r="J607" s="1"/>
      <c r="K607" s="1"/>
      <c r="L607" s="1"/>
      <c r="M607" s="1"/>
      <c r="N607" s="1"/>
      <c r="O607" s="1"/>
    </row>
    <row r="608" spans="7:15" s="2" customFormat="1">
      <c r="G608" s="1"/>
      <c r="H608" s="1"/>
      <c r="I608" s="1"/>
      <c r="J608" s="1"/>
      <c r="K608" s="1"/>
      <c r="L608" s="1"/>
      <c r="M608" s="1"/>
      <c r="N608" s="1"/>
      <c r="O608" s="1"/>
    </row>
    <row r="609" spans="7:15" s="2" customFormat="1">
      <c r="G609" s="1"/>
      <c r="H609" s="1"/>
      <c r="I609" s="1"/>
      <c r="J609" s="1"/>
      <c r="K609" s="1"/>
      <c r="L609" s="1"/>
      <c r="M609" s="1"/>
      <c r="N609" s="1"/>
      <c r="O609" s="1"/>
    </row>
    <row r="610" spans="7:15" s="2" customFormat="1">
      <c r="G610" s="1"/>
      <c r="H610" s="1"/>
      <c r="I610" s="1"/>
      <c r="J610" s="1"/>
      <c r="K610" s="1"/>
      <c r="L610" s="1"/>
      <c r="M610" s="1"/>
      <c r="N610" s="1"/>
      <c r="O610" s="1"/>
    </row>
    <row r="611" spans="7:15" s="2" customFormat="1">
      <c r="G611" s="1"/>
      <c r="H611" s="1"/>
      <c r="I611" s="1"/>
      <c r="J611" s="1"/>
      <c r="K611" s="1"/>
      <c r="L611" s="1"/>
      <c r="M611" s="1"/>
      <c r="N611" s="1"/>
      <c r="O611" s="1"/>
    </row>
    <row r="612" spans="7:15" s="2" customFormat="1">
      <c r="G612" s="1"/>
      <c r="H612" s="1"/>
      <c r="I612" s="1"/>
      <c r="J612" s="1"/>
      <c r="K612" s="1"/>
      <c r="L612" s="1"/>
      <c r="M612" s="1"/>
      <c r="N612" s="1"/>
      <c r="O612" s="1"/>
    </row>
    <row r="613" spans="7:15" s="2" customFormat="1">
      <c r="G613" s="1"/>
      <c r="H613" s="1"/>
      <c r="I613" s="1"/>
      <c r="J613" s="1"/>
      <c r="K613" s="1"/>
      <c r="L613" s="1"/>
      <c r="M613" s="1"/>
      <c r="N613" s="1"/>
      <c r="O613" s="1"/>
    </row>
    <row r="614" spans="7:15" s="2" customFormat="1">
      <c r="G614" s="1"/>
      <c r="H614" s="1"/>
      <c r="I614" s="1"/>
      <c r="J614" s="1"/>
      <c r="K614" s="1"/>
      <c r="L614" s="1"/>
      <c r="M614" s="1"/>
      <c r="N614" s="1"/>
      <c r="O614" s="1"/>
    </row>
    <row r="615" spans="7:15" s="2" customFormat="1">
      <c r="G615" s="1"/>
      <c r="H615" s="1"/>
      <c r="I615" s="1"/>
      <c r="J615" s="1"/>
      <c r="K615" s="1"/>
      <c r="L615" s="1"/>
      <c r="M615" s="1"/>
      <c r="N615" s="1"/>
      <c r="O615" s="1"/>
    </row>
    <row r="616" spans="7:15" s="2" customFormat="1">
      <c r="G616" s="1"/>
      <c r="H616" s="1"/>
      <c r="I616" s="1"/>
      <c r="J616" s="1"/>
      <c r="K616" s="1"/>
      <c r="L616" s="1"/>
      <c r="M616" s="1"/>
      <c r="N616" s="1"/>
      <c r="O616" s="1"/>
    </row>
    <row r="617" spans="7:15" s="2" customFormat="1">
      <c r="G617" s="1"/>
      <c r="H617" s="1"/>
      <c r="I617" s="1"/>
      <c r="J617" s="1"/>
      <c r="K617" s="1"/>
      <c r="L617" s="1"/>
      <c r="M617" s="1"/>
      <c r="N617" s="1"/>
      <c r="O617" s="1"/>
    </row>
    <row r="618" spans="7:15" s="2" customFormat="1">
      <c r="G618" s="1"/>
      <c r="H618" s="1"/>
      <c r="I618" s="1"/>
      <c r="J618" s="1"/>
      <c r="K618" s="1"/>
      <c r="L618" s="1"/>
      <c r="M618" s="1"/>
      <c r="N618" s="1"/>
      <c r="O618" s="1"/>
    </row>
    <row r="619" spans="7:15" s="2" customFormat="1">
      <c r="G619" s="1"/>
      <c r="H619" s="1"/>
      <c r="I619" s="1"/>
      <c r="J619" s="1"/>
      <c r="K619" s="1"/>
      <c r="L619" s="1"/>
      <c r="M619" s="1"/>
      <c r="N619" s="1"/>
      <c r="O619" s="1"/>
    </row>
    <row r="620" spans="7:15" s="2" customFormat="1">
      <c r="G620" s="1"/>
      <c r="H620" s="1"/>
      <c r="I620" s="1"/>
      <c r="J620" s="1"/>
      <c r="K620" s="1"/>
      <c r="L620" s="1"/>
      <c r="M620" s="1"/>
      <c r="N620" s="1"/>
      <c r="O620" s="1"/>
    </row>
    <row r="621" spans="7:15" s="2" customFormat="1">
      <c r="G621" s="1"/>
      <c r="H621" s="1"/>
      <c r="I621" s="1"/>
      <c r="J621" s="1"/>
      <c r="K621" s="1"/>
      <c r="L621" s="1"/>
      <c r="M621" s="1"/>
      <c r="N621" s="1"/>
      <c r="O621" s="1"/>
    </row>
    <row r="622" spans="7:15" s="2" customFormat="1">
      <c r="G622" s="1"/>
      <c r="H622" s="1"/>
      <c r="I622" s="1"/>
      <c r="J622" s="1"/>
      <c r="K622" s="1"/>
      <c r="L622" s="1"/>
      <c r="M622" s="1"/>
      <c r="N622" s="1"/>
      <c r="O622" s="1"/>
    </row>
    <row r="623" spans="7:15" s="2" customFormat="1">
      <c r="G623" s="1"/>
      <c r="H623" s="1"/>
      <c r="I623" s="1"/>
      <c r="J623" s="1"/>
      <c r="K623" s="1"/>
      <c r="L623" s="1"/>
      <c r="M623" s="1"/>
      <c r="N623" s="1"/>
      <c r="O623" s="1"/>
    </row>
    <row r="624" spans="7:15" s="2" customFormat="1">
      <c r="G624" s="1"/>
      <c r="H624" s="1"/>
      <c r="I624" s="1"/>
      <c r="J624" s="1"/>
      <c r="K624" s="1"/>
      <c r="L624" s="1"/>
      <c r="M624" s="1"/>
      <c r="N624" s="1"/>
      <c r="O624" s="1"/>
    </row>
    <row r="625" spans="7:15" s="2" customFormat="1">
      <c r="G625" s="1"/>
      <c r="H625" s="1"/>
      <c r="I625" s="1"/>
      <c r="J625" s="1"/>
      <c r="K625" s="1"/>
      <c r="L625" s="1"/>
      <c r="M625" s="1"/>
      <c r="N625" s="1"/>
      <c r="O625" s="1"/>
    </row>
    <row r="626" spans="7:15" s="2" customFormat="1">
      <c r="G626" s="1"/>
      <c r="H626" s="1"/>
      <c r="I626" s="1"/>
      <c r="J626" s="1"/>
      <c r="K626" s="1"/>
      <c r="L626" s="1"/>
      <c r="M626" s="1"/>
      <c r="N626" s="1"/>
      <c r="O626" s="1"/>
    </row>
    <row r="627" spans="7:15" s="2" customFormat="1">
      <c r="G627" s="1"/>
      <c r="H627" s="1"/>
      <c r="I627" s="1"/>
      <c r="J627" s="1"/>
      <c r="K627" s="1"/>
      <c r="L627" s="1"/>
      <c r="M627" s="1"/>
      <c r="N627" s="1"/>
      <c r="O627" s="1"/>
    </row>
    <row r="628" spans="7:15" s="2" customFormat="1">
      <c r="G628" s="1"/>
      <c r="H628" s="1"/>
      <c r="I628" s="1"/>
      <c r="J628" s="1"/>
      <c r="K628" s="1"/>
      <c r="L628" s="1"/>
      <c r="M628" s="1"/>
      <c r="N628" s="1"/>
      <c r="O628" s="1"/>
    </row>
    <row r="629" spans="7:15" s="2" customFormat="1">
      <c r="G629" s="1"/>
      <c r="H629" s="1"/>
      <c r="I629" s="1"/>
      <c r="J629" s="1"/>
      <c r="K629" s="1"/>
      <c r="L629" s="1"/>
      <c r="M629" s="1"/>
      <c r="N629" s="1"/>
      <c r="O629" s="1"/>
    </row>
    <row r="630" spans="7:15" s="2" customFormat="1">
      <c r="G630" s="1"/>
      <c r="H630" s="1"/>
      <c r="I630" s="1"/>
      <c r="J630" s="1"/>
      <c r="K630" s="1"/>
      <c r="L630" s="1"/>
      <c r="M630" s="1"/>
      <c r="N630" s="1"/>
      <c r="O630" s="1"/>
    </row>
    <row r="631" spans="7:15" s="2" customFormat="1">
      <c r="G631" s="1"/>
      <c r="H631" s="1"/>
      <c r="I631" s="1"/>
      <c r="J631" s="1"/>
      <c r="K631" s="1"/>
      <c r="L631" s="1"/>
      <c r="M631" s="1"/>
      <c r="N631" s="1"/>
      <c r="O631" s="1"/>
    </row>
    <row r="632" spans="7:15" s="2" customFormat="1">
      <c r="G632" s="1"/>
      <c r="H632" s="1"/>
      <c r="I632" s="1"/>
      <c r="J632" s="1"/>
      <c r="K632" s="1"/>
      <c r="L632" s="1"/>
      <c r="M632" s="1"/>
      <c r="N632" s="1"/>
      <c r="O632" s="1"/>
    </row>
    <row r="633" spans="7:15" s="2" customFormat="1">
      <c r="G633" s="1"/>
      <c r="H633" s="1"/>
      <c r="I633" s="1"/>
      <c r="J633" s="1"/>
      <c r="K633" s="1"/>
      <c r="L633" s="1"/>
      <c r="M633" s="1"/>
      <c r="N633" s="1"/>
      <c r="O633" s="1"/>
    </row>
    <row r="634" spans="7:15" s="2" customFormat="1">
      <c r="G634" s="1"/>
      <c r="H634" s="1"/>
      <c r="I634" s="1"/>
      <c r="J634" s="1"/>
      <c r="K634" s="1"/>
      <c r="L634" s="1"/>
      <c r="M634" s="1"/>
      <c r="N634" s="1"/>
      <c r="O634" s="1"/>
    </row>
    <row r="635" spans="7:15" s="2" customFormat="1">
      <c r="G635" s="1"/>
      <c r="H635" s="1"/>
      <c r="I635" s="1"/>
      <c r="J635" s="1"/>
      <c r="K635" s="1"/>
      <c r="L635" s="1"/>
      <c r="M635" s="1"/>
      <c r="N635" s="1"/>
      <c r="O635" s="1"/>
    </row>
    <row r="636" spans="7:15" s="2" customFormat="1">
      <c r="G636" s="1"/>
      <c r="H636" s="1"/>
      <c r="I636" s="1"/>
      <c r="J636" s="1"/>
      <c r="K636" s="1"/>
      <c r="L636" s="1"/>
      <c r="M636" s="1"/>
      <c r="N636" s="1"/>
      <c r="O636" s="1"/>
    </row>
    <row r="637" spans="7:15" s="2" customFormat="1">
      <c r="G637" s="1"/>
      <c r="H637" s="1"/>
      <c r="I637" s="1"/>
      <c r="J637" s="1"/>
      <c r="K637" s="1"/>
      <c r="L637" s="1"/>
      <c r="M637" s="1"/>
      <c r="N637" s="1"/>
      <c r="O637" s="1"/>
    </row>
    <row r="638" spans="7:15" s="2" customFormat="1">
      <c r="G638" s="1"/>
      <c r="H638" s="1"/>
      <c r="I638" s="1"/>
      <c r="J638" s="1"/>
      <c r="K638" s="1"/>
      <c r="L638" s="1"/>
      <c r="M638" s="1"/>
      <c r="N638" s="1"/>
      <c r="O638" s="1"/>
    </row>
    <row r="639" spans="7:15" s="2" customFormat="1">
      <c r="G639" s="1"/>
      <c r="H639" s="1"/>
      <c r="I639" s="1"/>
      <c r="J639" s="1"/>
      <c r="K639" s="1"/>
      <c r="L639" s="1"/>
      <c r="M639" s="1"/>
      <c r="N639" s="1"/>
      <c r="O639" s="1"/>
    </row>
    <row r="640" spans="7:15" s="2" customFormat="1">
      <c r="G640" s="1"/>
      <c r="H640" s="1"/>
      <c r="I640" s="1"/>
      <c r="J640" s="1"/>
      <c r="K640" s="1"/>
      <c r="L640" s="1"/>
      <c r="M640" s="1"/>
      <c r="N640" s="1"/>
      <c r="O640" s="1"/>
    </row>
    <row r="641" spans="7:15" s="2" customFormat="1">
      <c r="G641" s="1"/>
      <c r="H641" s="1"/>
      <c r="I641" s="1"/>
      <c r="J641" s="1"/>
      <c r="K641" s="1"/>
      <c r="L641" s="1"/>
      <c r="M641" s="1"/>
      <c r="N641" s="1"/>
      <c r="O641" s="1"/>
    </row>
    <row r="642" spans="7:15" s="2" customFormat="1">
      <c r="G642" s="1"/>
      <c r="H642" s="1"/>
      <c r="I642" s="1"/>
      <c r="J642" s="1"/>
      <c r="K642" s="1"/>
      <c r="L642" s="1"/>
      <c r="M642" s="1"/>
      <c r="N642" s="1"/>
      <c r="O642" s="1"/>
    </row>
    <row r="643" spans="7:15" s="2" customFormat="1">
      <c r="G643" s="1"/>
      <c r="H643" s="1"/>
      <c r="I643" s="1"/>
      <c r="J643" s="1"/>
      <c r="K643" s="1"/>
      <c r="L643" s="1"/>
      <c r="M643" s="1"/>
      <c r="N643" s="1"/>
      <c r="O643" s="1"/>
    </row>
    <row r="644" spans="7:15" s="2" customFormat="1">
      <c r="G644" s="1"/>
      <c r="H644" s="1"/>
      <c r="I644" s="1"/>
      <c r="J644" s="1"/>
      <c r="K644" s="1"/>
      <c r="L644" s="1"/>
      <c r="M644" s="1"/>
      <c r="N644" s="1"/>
      <c r="O644" s="1"/>
    </row>
    <row r="645" spans="7:15" s="2" customFormat="1">
      <c r="G645" s="1"/>
      <c r="H645" s="1"/>
      <c r="I645" s="1"/>
      <c r="J645" s="1"/>
      <c r="K645" s="1"/>
      <c r="L645" s="1"/>
      <c r="M645" s="1"/>
      <c r="N645" s="1"/>
      <c r="O645" s="1"/>
    </row>
    <row r="646" spans="7:15" s="2" customFormat="1">
      <c r="G646" s="1"/>
      <c r="H646" s="1"/>
      <c r="I646" s="1"/>
      <c r="J646" s="1"/>
      <c r="K646" s="1"/>
      <c r="L646" s="1"/>
      <c r="M646" s="1"/>
      <c r="N646" s="1"/>
      <c r="O646" s="1"/>
    </row>
    <row r="647" spans="7:15" s="2" customFormat="1">
      <c r="G647" s="1"/>
      <c r="H647" s="1"/>
      <c r="I647" s="1"/>
      <c r="J647" s="1"/>
      <c r="K647" s="1"/>
      <c r="L647" s="1"/>
      <c r="M647" s="1"/>
      <c r="N647" s="1"/>
      <c r="O647" s="1"/>
    </row>
    <row r="648" spans="7:15" s="2" customFormat="1">
      <c r="G648" s="1"/>
      <c r="H648" s="1"/>
      <c r="I648" s="1"/>
      <c r="J648" s="1"/>
      <c r="K648" s="1"/>
      <c r="L648" s="1"/>
      <c r="M648" s="1"/>
      <c r="N648" s="1"/>
      <c r="O648" s="1"/>
    </row>
    <row r="649" spans="7:15" s="2" customFormat="1">
      <c r="G649" s="1"/>
      <c r="H649" s="1"/>
      <c r="I649" s="1"/>
      <c r="J649" s="1"/>
      <c r="K649" s="1"/>
      <c r="L649" s="1"/>
      <c r="M649" s="1"/>
      <c r="N649" s="1"/>
      <c r="O649" s="1"/>
    </row>
    <row r="650" spans="7:15" s="2" customFormat="1">
      <c r="G650" s="1"/>
      <c r="H650" s="1"/>
      <c r="I650" s="1"/>
      <c r="J650" s="1"/>
      <c r="K650" s="1"/>
      <c r="L650" s="1"/>
      <c r="M650" s="1"/>
      <c r="N650" s="1"/>
      <c r="O650" s="1"/>
    </row>
    <row r="651" spans="7:15" s="2" customFormat="1">
      <c r="G651" s="1"/>
      <c r="H651" s="1"/>
      <c r="I651" s="1"/>
      <c r="J651" s="1"/>
      <c r="K651" s="1"/>
      <c r="L651" s="1"/>
      <c r="M651" s="1"/>
      <c r="N651" s="1"/>
      <c r="O651" s="1"/>
    </row>
    <row r="652" spans="7:15" s="2" customFormat="1">
      <c r="G652" s="1"/>
      <c r="H652" s="1"/>
      <c r="I652" s="1"/>
      <c r="J652" s="1"/>
      <c r="K652" s="1"/>
      <c r="L652" s="1"/>
      <c r="M652" s="1"/>
      <c r="N652" s="1"/>
      <c r="O652" s="1"/>
    </row>
    <row r="653" spans="7:15" s="2" customFormat="1">
      <c r="G653" s="1"/>
      <c r="H653" s="1"/>
      <c r="I653" s="1"/>
      <c r="J653" s="1"/>
      <c r="K653" s="1"/>
      <c r="L653" s="1"/>
      <c r="M653" s="1"/>
      <c r="N653" s="1"/>
      <c r="O653" s="1"/>
    </row>
    <row r="654" spans="7:15" s="2" customFormat="1">
      <c r="G654" s="1"/>
      <c r="H654" s="1"/>
      <c r="I654" s="1"/>
      <c r="J654" s="1"/>
      <c r="K654" s="1"/>
      <c r="L654" s="1"/>
      <c r="M654" s="1"/>
      <c r="N654" s="1"/>
      <c r="O654" s="1"/>
    </row>
    <row r="655" spans="7:15" s="2" customFormat="1">
      <c r="G655" s="1"/>
      <c r="H655" s="1"/>
      <c r="I655" s="1"/>
      <c r="J655" s="1"/>
      <c r="K655" s="1"/>
      <c r="L655" s="1"/>
      <c r="M655" s="1"/>
      <c r="N655" s="1"/>
      <c r="O655" s="1"/>
    </row>
    <row r="656" spans="7:15" s="2" customFormat="1">
      <c r="G656" s="1"/>
      <c r="H656" s="1"/>
      <c r="I656" s="1"/>
      <c r="J656" s="1"/>
      <c r="K656" s="1"/>
      <c r="L656" s="1"/>
      <c r="M656" s="1"/>
      <c r="N656" s="1"/>
      <c r="O656" s="1"/>
    </row>
    <row r="657" spans="7:15" s="2" customFormat="1">
      <c r="G657" s="1"/>
      <c r="H657" s="1"/>
      <c r="I657" s="1"/>
      <c r="J657" s="1"/>
      <c r="K657" s="1"/>
      <c r="L657" s="1"/>
      <c r="M657" s="1"/>
      <c r="N657" s="1"/>
      <c r="O657" s="1"/>
    </row>
    <row r="658" spans="7:15" s="2" customFormat="1">
      <c r="G658" s="1"/>
      <c r="H658" s="1"/>
      <c r="I658" s="1"/>
      <c r="J658" s="1"/>
      <c r="K658" s="1"/>
      <c r="L658" s="1"/>
      <c r="M658" s="1"/>
      <c r="N658" s="1"/>
      <c r="O658" s="1"/>
    </row>
    <row r="659" spans="7:15" s="2" customFormat="1">
      <c r="G659" s="1"/>
      <c r="H659" s="1"/>
      <c r="I659" s="1"/>
      <c r="J659" s="1"/>
      <c r="K659" s="1"/>
      <c r="L659" s="1"/>
      <c r="M659" s="1"/>
      <c r="N659" s="1"/>
      <c r="O659" s="1"/>
    </row>
    <row r="660" spans="7:15" s="2" customFormat="1">
      <c r="G660" s="1"/>
      <c r="H660" s="1"/>
      <c r="I660" s="1"/>
      <c r="J660" s="1"/>
      <c r="K660" s="1"/>
      <c r="L660" s="1"/>
      <c r="M660" s="1"/>
      <c r="N660" s="1"/>
      <c r="O660" s="1"/>
    </row>
    <row r="661" spans="7:15" s="2" customFormat="1">
      <c r="G661" s="1"/>
      <c r="H661" s="1"/>
      <c r="I661" s="1"/>
      <c r="J661" s="1"/>
      <c r="K661" s="1"/>
      <c r="L661" s="1"/>
      <c r="M661" s="1"/>
      <c r="N661" s="1"/>
      <c r="O661" s="1"/>
    </row>
    <row r="662" spans="7:15" s="2" customFormat="1">
      <c r="G662" s="1"/>
      <c r="H662" s="1"/>
      <c r="I662" s="1"/>
      <c r="J662" s="1"/>
      <c r="K662" s="1"/>
      <c r="L662" s="1"/>
      <c r="M662" s="1"/>
      <c r="N662" s="1"/>
      <c r="O662" s="1"/>
    </row>
    <row r="663" spans="7:15" s="2" customFormat="1">
      <c r="G663" s="1"/>
      <c r="H663" s="1"/>
      <c r="I663" s="1"/>
      <c r="J663" s="1"/>
      <c r="K663" s="1"/>
      <c r="L663" s="1"/>
      <c r="M663" s="1"/>
      <c r="N663" s="1"/>
      <c r="O663" s="1"/>
    </row>
    <row r="664" spans="7:15" s="2" customFormat="1">
      <c r="G664" s="1"/>
      <c r="H664" s="1"/>
      <c r="I664" s="1"/>
      <c r="J664" s="1"/>
      <c r="K664" s="1"/>
      <c r="L664" s="1"/>
      <c r="M664" s="1"/>
      <c r="N664" s="1"/>
      <c r="O664" s="1"/>
    </row>
    <row r="665" spans="7:15" s="2" customFormat="1">
      <c r="G665" s="1"/>
      <c r="H665" s="1"/>
      <c r="I665" s="1"/>
      <c r="J665" s="1"/>
      <c r="K665" s="1"/>
      <c r="L665" s="1"/>
      <c r="M665" s="1"/>
      <c r="N665" s="1"/>
      <c r="O665" s="1"/>
    </row>
    <row r="666" spans="7:15" s="2" customFormat="1">
      <c r="G666" s="1"/>
      <c r="H666" s="1"/>
      <c r="I666" s="1"/>
      <c r="J666" s="1"/>
      <c r="K666" s="1"/>
      <c r="L666" s="1"/>
      <c r="M666" s="1"/>
      <c r="N666" s="1"/>
      <c r="O666" s="1"/>
    </row>
    <row r="667" spans="7:15" s="2" customFormat="1">
      <c r="G667" s="1"/>
      <c r="H667" s="1"/>
      <c r="I667" s="1"/>
      <c r="J667" s="1"/>
      <c r="K667" s="1"/>
      <c r="L667" s="1"/>
      <c r="M667" s="1"/>
      <c r="N667" s="1"/>
      <c r="O667" s="1"/>
    </row>
    <row r="668" spans="7:15" s="2" customFormat="1">
      <c r="G668" s="1"/>
      <c r="H668" s="1"/>
      <c r="I668" s="1"/>
      <c r="J668" s="1"/>
      <c r="K668" s="1"/>
      <c r="L668" s="1"/>
      <c r="M668" s="1"/>
      <c r="N668" s="1"/>
      <c r="O668" s="1"/>
    </row>
    <row r="669" spans="7:15" s="2" customFormat="1">
      <c r="G669" s="1"/>
      <c r="H669" s="1"/>
      <c r="I669" s="1"/>
      <c r="J669" s="1"/>
      <c r="K669" s="1"/>
      <c r="L669" s="1"/>
      <c r="M669" s="1"/>
      <c r="N669" s="1"/>
      <c r="O669" s="1"/>
    </row>
    <row r="670" spans="7:15" s="2" customFormat="1">
      <c r="G670" s="1"/>
      <c r="H670" s="1"/>
      <c r="I670" s="1"/>
      <c r="J670" s="1"/>
      <c r="K670" s="1"/>
      <c r="L670" s="1"/>
      <c r="M670" s="1"/>
      <c r="N670" s="1"/>
      <c r="O670" s="1"/>
    </row>
    <row r="671" spans="7:15" s="2" customFormat="1">
      <c r="G671" s="1"/>
      <c r="H671" s="1"/>
      <c r="I671" s="1"/>
      <c r="J671" s="1"/>
      <c r="K671" s="1"/>
      <c r="L671" s="1"/>
      <c r="M671" s="1"/>
      <c r="N671" s="1"/>
      <c r="O671" s="1"/>
    </row>
    <row r="672" spans="7:15" s="2" customFormat="1">
      <c r="G672" s="1"/>
      <c r="H672" s="1"/>
      <c r="I672" s="1"/>
      <c r="J672" s="1"/>
      <c r="K672" s="1"/>
      <c r="L672" s="1"/>
      <c r="M672" s="1"/>
      <c r="N672" s="1"/>
      <c r="O672" s="1"/>
    </row>
    <row r="673" spans="7:15" s="2" customFormat="1">
      <c r="G673" s="1"/>
      <c r="H673" s="1"/>
      <c r="I673" s="1"/>
      <c r="J673" s="1"/>
      <c r="K673" s="1"/>
      <c r="L673" s="1"/>
      <c r="M673" s="1"/>
      <c r="N673" s="1"/>
      <c r="O673" s="1"/>
    </row>
    <row r="674" spans="7:15" s="2" customFormat="1">
      <c r="G674" s="1"/>
      <c r="H674" s="1"/>
      <c r="I674" s="1"/>
      <c r="J674" s="1"/>
      <c r="K674" s="1"/>
      <c r="L674" s="1"/>
      <c r="M674" s="1"/>
      <c r="N674" s="1"/>
      <c r="O674" s="1"/>
    </row>
    <row r="675" spans="7:15" s="2" customFormat="1">
      <c r="G675" s="1"/>
      <c r="H675" s="1"/>
      <c r="I675" s="1"/>
      <c r="J675" s="1"/>
      <c r="K675" s="1"/>
      <c r="L675" s="1"/>
      <c r="M675" s="1"/>
      <c r="N675" s="1"/>
      <c r="O675" s="1"/>
    </row>
    <row r="676" spans="7:15" s="2" customFormat="1">
      <c r="G676" s="1"/>
      <c r="H676" s="1"/>
      <c r="I676" s="1"/>
      <c r="J676" s="1"/>
      <c r="K676" s="1"/>
      <c r="L676" s="1"/>
      <c r="M676" s="1"/>
      <c r="N676" s="1"/>
      <c r="O676" s="1"/>
    </row>
    <row r="677" spans="7:15" s="2" customFormat="1">
      <c r="G677" s="1"/>
      <c r="H677" s="1"/>
      <c r="I677" s="1"/>
      <c r="J677" s="1"/>
      <c r="K677" s="1"/>
      <c r="L677" s="1"/>
      <c r="M677" s="1"/>
      <c r="N677" s="1"/>
      <c r="O677" s="1"/>
    </row>
    <row r="678" spans="7:15" s="2" customFormat="1">
      <c r="G678" s="1"/>
      <c r="H678" s="1"/>
      <c r="I678" s="1"/>
      <c r="J678" s="1"/>
      <c r="K678" s="1"/>
      <c r="L678" s="1"/>
      <c r="M678" s="1"/>
      <c r="N678" s="1"/>
      <c r="O678" s="1"/>
    </row>
    <row r="679" spans="7:15" s="2" customFormat="1">
      <c r="G679" s="1"/>
      <c r="H679" s="1"/>
      <c r="I679" s="1"/>
      <c r="J679" s="1"/>
      <c r="K679" s="1"/>
      <c r="L679" s="1"/>
      <c r="M679" s="1"/>
      <c r="N679" s="1"/>
      <c r="O679" s="1"/>
    </row>
    <row r="680" spans="7:15" s="2" customFormat="1">
      <c r="G680" s="1"/>
      <c r="H680" s="1"/>
      <c r="I680" s="1"/>
      <c r="J680" s="1"/>
      <c r="K680" s="1"/>
      <c r="L680" s="1"/>
      <c r="M680" s="1"/>
      <c r="N680" s="1"/>
      <c r="O680" s="1"/>
    </row>
    <row r="681" spans="7:15" s="2" customFormat="1">
      <c r="G681" s="1"/>
      <c r="H681" s="1"/>
      <c r="I681" s="1"/>
      <c r="J681" s="1"/>
      <c r="K681" s="1"/>
      <c r="L681" s="1"/>
      <c r="M681" s="1"/>
      <c r="N681" s="1"/>
      <c r="O681" s="1"/>
    </row>
  </sheetData>
  <sheetProtection formatCells="0" formatColumns="0" formatRows="0" insertColumns="0" insertRows="0" insertHyperlinks="0" deleteColumns="0" deleteRows="0" sort="0" autoFilter="0" pivotTables="0"/>
  <mergeCells count="14">
    <mergeCell ref="A126:F126"/>
    <mergeCell ref="A1:F1"/>
    <mergeCell ref="A2:F3"/>
    <mergeCell ref="A5:F5"/>
    <mergeCell ref="A72:F72"/>
    <mergeCell ref="A94:C94"/>
    <mergeCell ref="B144:C144"/>
    <mergeCell ref="B145:C145"/>
    <mergeCell ref="B136:B138"/>
    <mergeCell ref="B139:C139"/>
    <mergeCell ref="B140:C140"/>
    <mergeCell ref="B141:C141"/>
    <mergeCell ref="B142:C142"/>
    <mergeCell ref="B143:C143"/>
  </mergeCells>
  <pageMargins left="0.31496062992125984" right="0.31496062992125984" top="0.62992125984251968" bottom="1.1811023622047245" header="0.31496062992125984" footer="0.31496062992125984"/>
  <pageSetup paperSize="9" scale="72" fitToHeight="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DBA9F-6D53-4C05-9677-E8934EC8D3F1}">
  <sheetPr>
    <tabColor theme="4"/>
    <pageSetUpPr fitToPage="1"/>
  </sheetPr>
  <dimension ref="A1:O681"/>
  <sheetViews>
    <sheetView view="pageBreakPreview" topLeftCell="A7" zoomScaleNormal="100" zoomScaleSheetLayoutView="100" workbookViewId="0">
      <selection activeCell="D99" sqref="D99"/>
    </sheetView>
  </sheetViews>
  <sheetFormatPr defaultColWidth="11.42578125" defaultRowHeight="11.25"/>
  <cols>
    <col min="1" max="1" width="30" style="2" customWidth="1"/>
    <col min="2" max="2" width="20.7109375" style="2" customWidth="1"/>
    <col min="3" max="3" width="37.140625" style="2" customWidth="1"/>
    <col min="4" max="4" width="20.5703125" style="2" customWidth="1"/>
    <col min="5" max="5" width="18" style="2" customWidth="1"/>
    <col min="6" max="6" width="8.28515625" style="2" customWidth="1"/>
    <col min="7" max="7" width="12.7109375" style="1" customWidth="1"/>
    <col min="8" max="16384" width="11.42578125" style="1"/>
  </cols>
  <sheetData>
    <row r="1" spans="1:6" ht="43.9" customHeight="1">
      <c r="A1" s="292" t="str">
        <f>'PLANILHA PRINCIPAL'!B8</f>
        <v xml:space="preserve">Grade niveladora de controle remoto de 28 discos com 20” x 3,5,DIÂMETRO DO EIXO 1.1/4” (31,75mm), RODA (16”x 5,5”); POTÊNCIA INDICADA 85 cv; cor cinza; ano não inferior a 2025 </v>
      </c>
      <c r="B1" s="293"/>
      <c r="C1" s="293"/>
      <c r="D1" s="293"/>
      <c r="E1" s="293"/>
      <c r="F1" s="294"/>
    </row>
    <row r="2" spans="1:6" ht="25.5" customHeight="1">
      <c r="A2" s="298" t="s">
        <v>246</v>
      </c>
      <c r="B2" s="299"/>
      <c r="C2" s="299"/>
      <c r="D2" s="299"/>
      <c r="E2" s="299"/>
      <c r="F2" s="300"/>
    </row>
    <row r="3" spans="1:6">
      <c r="A3" s="298"/>
      <c r="B3" s="299"/>
      <c r="C3" s="299"/>
      <c r="D3" s="299"/>
      <c r="E3" s="299"/>
      <c r="F3" s="300"/>
    </row>
    <row r="4" spans="1:6">
      <c r="A4" s="116"/>
      <c r="D4" s="117"/>
      <c r="E4" s="3"/>
      <c r="F4" s="118"/>
    </row>
    <row r="5" spans="1:6" ht="14.25">
      <c r="A5" s="301" t="s">
        <v>247</v>
      </c>
      <c r="B5" s="302"/>
      <c r="C5" s="302"/>
      <c r="D5" s="302"/>
      <c r="E5" s="302"/>
      <c r="F5" s="303"/>
    </row>
    <row r="6" spans="1:6" ht="15" thickBot="1">
      <c r="A6" s="215"/>
      <c r="B6" s="216"/>
      <c r="C6" s="216"/>
      <c r="D6" s="216"/>
      <c r="E6" s="216"/>
      <c r="F6" s="217"/>
    </row>
    <row r="7" spans="1:6">
      <c r="A7" s="218" t="s">
        <v>105</v>
      </c>
      <c r="B7" s="219" t="s">
        <v>100</v>
      </c>
      <c r="C7" s="219" t="s">
        <v>101</v>
      </c>
      <c r="D7" s="220" t="s">
        <v>102</v>
      </c>
      <c r="E7" s="221"/>
      <c r="F7" s="222"/>
    </row>
    <row r="8" spans="1:6">
      <c r="A8" s="223" t="s">
        <v>103</v>
      </c>
      <c r="B8" s="224">
        <v>0</v>
      </c>
      <c r="C8" s="225">
        <f>'DADOS DE ENTRADA'!B8</f>
        <v>1840.39</v>
      </c>
      <c r="D8" s="16">
        <f>+C8*B8</f>
        <v>0</v>
      </c>
      <c r="E8" s="226"/>
      <c r="F8" s="227"/>
    </row>
    <row r="9" spans="1:6">
      <c r="A9" s="223"/>
      <c r="B9" s="228"/>
      <c r="C9" s="229"/>
      <c r="D9" s="103">
        <f>D8</f>
        <v>0</v>
      </c>
      <c r="E9" s="230" t="s">
        <v>5</v>
      </c>
      <c r="F9" s="227"/>
    </row>
    <row r="10" spans="1:6">
      <c r="A10" s="116"/>
      <c r="C10" s="22"/>
      <c r="E10" s="117"/>
      <c r="F10" s="118"/>
    </row>
    <row r="11" spans="1:6">
      <c r="A11" s="231" t="s">
        <v>106</v>
      </c>
      <c r="B11" s="232" t="s">
        <v>100</v>
      </c>
      <c r="C11" s="94" t="s">
        <v>101</v>
      </c>
      <c r="D11" s="94" t="s">
        <v>102</v>
      </c>
      <c r="E11" s="226"/>
      <c r="F11" s="227"/>
    </row>
    <row r="12" spans="1:6">
      <c r="A12" s="233" t="s">
        <v>110</v>
      </c>
      <c r="B12" s="102">
        <v>0.7</v>
      </c>
      <c r="C12" s="94">
        <f>D8*B12</f>
        <v>0</v>
      </c>
      <c r="D12" s="16">
        <f>C12</f>
        <v>0</v>
      </c>
      <c r="E12" s="226"/>
      <c r="F12" s="227"/>
    </row>
    <row r="13" spans="1:6">
      <c r="A13" s="234"/>
      <c r="B13" s="235"/>
      <c r="C13" s="97"/>
      <c r="D13" s="103">
        <f>ROUND(SUM(D12),2)</f>
        <v>0</v>
      </c>
      <c r="E13" s="230" t="s">
        <v>5</v>
      </c>
      <c r="F13" s="227"/>
    </row>
    <row r="14" spans="1:6" ht="12" thickBot="1">
      <c r="A14" s="116"/>
      <c r="E14" s="117"/>
      <c r="F14" s="118"/>
    </row>
    <row r="15" spans="1:6">
      <c r="A15" s="236"/>
      <c r="B15" s="237"/>
      <c r="C15" s="238"/>
      <c r="D15" s="239"/>
      <c r="E15" s="104"/>
      <c r="F15" s="227"/>
    </row>
    <row r="16" spans="1:6">
      <c r="A16" s="236"/>
      <c r="B16" s="240" t="s">
        <v>108</v>
      </c>
      <c r="C16" s="241"/>
      <c r="D16" s="115">
        <f>D13+D9</f>
        <v>0</v>
      </c>
      <c r="E16" s="230" t="s">
        <v>5</v>
      </c>
      <c r="F16" s="242"/>
    </row>
    <row r="17" spans="1:6" ht="12" thickBot="1">
      <c r="A17" s="236"/>
      <c r="B17" s="243" t="s">
        <v>107</v>
      </c>
      <c r="C17" s="244"/>
      <c r="D17" s="245"/>
      <c r="E17" s="104"/>
      <c r="F17" s="227"/>
    </row>
    <row r="18" spans="1:6" ht="12" thickBot="1">
      <c r="A18" s="116"/>
      <c r="E18" s="117"/>
      <c r="F18" s="118"/>
    </row>
    <row r="19" spans="1:6">
      <c r="A19" s="28" t="s">
        <v>7</v>
      </c>
      <c r="B19" s="6"/>
      <c r="C19" s="6"/>
      <c r="D19" s="29"/>
      <c r="E19" s="6"/>
      <c r="F19" s="7"/>
    </row>
    <row r="20" spans="1:6">
      <c r="A20" s="10"/>
      <c r="B20" s="120"/>
      <c r="C20" s="120"/>
      <c r="D20" s="121"/>
      <c r="E20" s="120"/>
      <c r="F20" s="9"/>
    </row>
    <row r="21" spans="1:6">
      <c r="A21" s="30" t="s">
        <v>225</v>
      </c>
      <c r="B21" s="120"/>
      <c r="C21" s="120"/>
      <c r="D21" s="31">
        <v>0.1</v>
      </c>
      <c r="E21" s="120"/>
      <c r="F21" s="9"/>
    </row>
    <row r="22" spans="1:6">
      <c r="A22" s="30"/>
      <c r="B22" s="120"/>
      <c r="C22" s="120"/>
      <c r="D22" s="120"/>
      <c r="E22" s="120"/>
      <c r="F22" s="9"/>
    </row>
    <row r="23" spans="1:6">
      <c r="A23" s="32"/>
      <c r="B23" s="122" t="s">
        <v>118</v>
      </c>
      <c r="C23" s="123"/>
      <c r="D23" s="16">
        <v>1</v>
      </c>
      <c r="E23" s="124" t="s">
        <v>8</v>
      </c>
      <c r="F23" s="9"/>
    </row>
    <row r="24" spans="1:6">
      <c r="A24" s="32"/>
      <c r="B24" s="122" t="s">
        <v>92</v>
      </c>
      <c r="C24" s="123"/>
      <c r="D24" s="8">
        <v>30875</v>
      </c>
      <c r="E24" s="124" t="s">
        <v>5</v>
      </c>
      <c r="F24" s="9"/>
    </row>
    <row r="25" spans="1:6">
      <c r="A25" s="32"/>
      <c r="B25" s="122" t="s">
        <v>9</v>
      </c>
      <c r="C25" s="123"/>
      <c r="D25" s="8">
        <v>10</v>
      </c>
      <c r="E25" s="124" t="s">
        <v>10</v>
      </c>
      <c r="F25" s="9"/>
    </row>
    <row r="26" spans="1:6" ht="12" thickBot="1">
      <c r="A26" s="33"/>
      <c r="B26" s="122" t="s">
        <v>3</v>
      </c>
      <c r="C26" s="123"/>
      <c r="D26" s="34">
        <f>D21*D24</f>
        <v>3087.5</v>
      </c>
      <c r="E26" s="124" t="s">
        <v>5</v>
      </c>
      <c r="F26" s="9"/>
    </row>
    <row r="27" spans="1:6">
      <c r="A27" s="33"/>
      <c r="B27" s="122" t="s">
        <v>11</v>
      </c>
      <c r="C27" s="123"/>
      <c r="D27" s="35">
        <v>2504.64</v>
      </c>
      <c r="E27" s="124" t="s">
        <v>12</v>
      </c>
      <c r="F27" s="9"/>
    </row>
    <row r="28" spans="1:6">
      <c r="A28" s="30"/>
      <c r="B28" s="122" t="s">
        <v>13</v>
      </c>
      <c r="C28" s="123"/>
      <c r="D28" s="36">
        <f>(D24-D26)/(D25*D27)</f>
        <v>1.1094408777309315</v>
      </c>
      <c r="E28" s="124" t="s">
        <v>5</v>
      </c>
      <c r="F28" s="9"/>
    </row>
    <row r="29" spans="1:6" ht="12.75" customHeight="1">
      <c r="A29" s="30"/>
      <c r="B29" s="125" t="s">
        <v>14</v>
      </c>
      <c r="C29" s="123"/>
      <c r="D29" s="37">
        <f>D28*D27</f>
        <v>2778.75</v>
      </c>
      <c r="E29" s="124" t="s">
        <v>5</v>
      </c>
      <c r="F29" s="9"/>
    </row>
    <row r="30" spans="1:6">
      <c r="A30" s="30"/>
      <c r="B30" s="125" t="s">
        <v>15</v>
      </c>
      <c r="C30" s="123"/>
      <c r="D30" s="38">
        <f>D29/12</f>
        <v>231.5625</v>
      </c>
      <c r="E30" s="124" t="s">
        <v>16</v>
      </c>
      <c r="F30" s="9"/>
    </row>
    <row r="31" spans="1:6" ht="12.75" customHeight="1" thickBot="1">
      <c r="A31" s="30"/>
      <c r="B31" s="125" t="s">
        <v>226</v>
      </c>
      <c r="C31" s="123"/>
      <c r="D31" s="39">
        <f>D23*D30</f>
        <v>231.5625</v>
      </c>
      <c r="E31" s="124" t="s">
        <v>16</v>
      </c>
      <c r="F31" s="9"/>
    </row>
    <row r="32" spans="1:6">
      <c r="A32" s="30"/>
      <c r="B32" s="125"/>
      <c r="C32" s="123"/>
      <c r="D32" s="125"/>
      <c r="E32" s="124"/>
      <c r="F32" s="9"/>
    </row>
    <row r="33" spans="1:7">
      <c r="A33" s="10"/>
      <c r="B33" s="120"/>
      <c r="C33" s="120"/>
      <c r="D33" s="120"/>
      <c r="E33" s="19"/>
      <c r="F33" s="41"/>
    </row>
    <row r="34" spans="1:7">
      <c r="A34" s="40" t="s">
        <v>17</v>
      </c>
      <c r="B34" s="120"/>
      <c r="C34" s="120"/>
      <c r="D34" s="120"/>
      <c r="E34" s="19"/>
      <c r="F34" s="41"/>
    </row>
    <row r="35" spans="1:7">
      <c r="A35" s="40"/>
      <c r="B35" s="120"/>
      <c r="C35" s="120"/>
      <c r="D35" s="120"/>
      <c r="E35" s="19"/>
      <c r="F35" s="41"/>
    </row>
    <row r="36" spans="1:7">
      <c r="A36" s="30" t="s">
        <v>18</v>
      </c>
      <c r="B36" s="120"/>
      <c r="C36" s="120"/>
      <c r="D36" s="120"/>
      <c r="E36" s="19"/>
      <c r="F36" s="41"/>
    </row>
    <row r="37" spans="1:7">
      <c r="A37" s="43"/>
      <c r="B37" s="44" t="s">
        <v>19</v>
      </c>
      <c r="C37" s="45"/>
      <c r="D37" s="19"/>
      <c r="E37" s="19"/>
      <c r="F37" s="41"/>
      <c r="G37" s="14"/>
    </row>
    <row r="38" spans="1:7">
      <c r="A38" s="43"/>
      <c r="B38" s="120"/>
      <c r="C38" s="120"/>
      <c r="D38" s="120"/>
      <c r="E38" s="19"/>
      <c r="F38" s="41"/>
      <c r="G38" s="14"/>
    </row>
    <row r="39" spans="1:7" ht="11.25" customHeight="1">
      <c r="A39" s="43"/>
      <c r="B39" s="46" t="s">
        <v>20</v>
      </c>
      <c r="C39" s="47">
        <f>D21</f>
        <v>0.1</v>
      </c>
      <c r="D39" s="120"/>
      <c r="E39" s="19"/>
      <c r="F39" s="41"/>
      <c r="G39" s="14"/>
    </row>
    <row r="40" spans="1:7" ht="12.75" customHeight="1">
      <c r="A40" s="43"/>
      <c r="B40" s="48" t="s">
        <v>21</v>
      </c>
      <c r="C40" s="246">
        <f>D25</f>
        <v>10</v>
      </c>
      <c r="D40" s="120"/>
      <c r="E40" s="19"/>
      <c r="F40" s="41"/>
      <c r="G40" s="14"/>
    </row>
    <row r="41" spans="1:7" ht="12.75" customHeight="1">
      <c r="A41" s="43"/>
      <c r="B41" s="48" t="s">
        <v>22</v>
      </c>
      <c r="C41" s="50">
        <f>'DADOS DE ENTRADA'!B14</f>
        <v>0.13250000000000001</v>
      </c>
      <c r="D41" s="120"/>
      <c r="E41" s="19"/>
      <c r="F41" s="41"/>
      <c r="G41" s="14"/>
    </row>
    <row r="42" spans="1:7" ht="12.75" customHeight="1" thickBot="1">
      <c r="A42" s="32"/>
      <c r="B42" s="51" t="s">
        <v>23</v>
      </c>
      <c r="C42" s="52">
        <f>((2+(C40-1)*(C39+1))/(24*C40)*C41)</f>
        <v>6.5697916666666674E-3</v>
      </c>
      <c r="D42" s="124"/>
      <c r="E42" s="124"/>
      <c r="F42" s="41"/>
      <c r="G42" s="14"/>
    </row>
    <row r="43" spans="1:7">
      <c r="A43" s="32"/>
      <c r="B43" s="123"/>
      <c r="C43" s="123"/>
      <c r="D43" s="124"/>
      <c r="E43" s="124"/>
      <c r="F43" s="41"/>
      <c r="G43" s="14"/>
    </row>
    <row r="44" spans="1:7">
      <c r="A44" s="32"/>
      <c r="B44" s="122" t="s">
        <v>227</v>
      </c>
      <c r="C44" s="124"/>
      <c r="D44" s="16">
        <f>D23</f>
        <v>1</v>
      </c>
      <c r="E44" s="124" t="s">
        <v>8</v>
      </c>
      <c r="F44" s="41"/>
      <c r="G44" s="14"/>
    </row>
    <row r="45" spans="1:7">
      <c r="A45" s="32"/>
      <c r="B45" s="122" t="s">
        <v>228</v>
      </c>
      <c r="C45" s="123"/>
      <c r="D45" s="8">
        <f>D24</f>
        <v>30875</v>
      </c>
      <c r="E45" s="124" t="s">
        <v>5</v>
      </c>
      <c r="F45" s="41"/>
      <c r="G45" s="14"/>
    </row>
    <row r="46" spans="1:7">
      <c r="A46" s="32"/>
      <c r="B46" s="122" t="s">
        <v>24</v>
      </c>
      <c r="C46" s="123"/>
      <c r="D46" s="53">
        <f>C42</f>
        <v>6.5697916666666674E-3</v>
      </c>
      <c r="E46" s="126"/>
      <c r="F46" s="41"/>
      <c r="G46" s="14"/>
    </row>
    <row r="47" spans="1:7">
      <c r="A47" s="32"/>
      <c r="B47" s="122" t="s">
        <v>25</v>
      </c>
      <c r="C47" s="123"/>
      <c r="D47" s="8">
        <f>D45*D46</f>
        <v>202.84231770833335</v>
      </c>
      <c r="E47" s="124" t="s">
        <v>5</v>
      </c>
      <c r="F47" s="41"/>
    </row>
    <row r="48" spans="1:7">
      <c r="A48" s="54"/>
      <c r="B48" s="125" t="s">
        <v>229</v>
      </c>
      <c r="C48" s="123"/>
      <c r="D48" s="55">
        <f>D47*D44</f>
        <v>202.84231770833335</v>
      </c>
      <c r="E48" s="127"/>
      <c r="F48" s="41"/>
    </row>
    <row r="49" spans="1:6">
      <c r="A49" s="54"/>
      <c r="B49" s="125"/>
      <c r="C49" s="123"/>
      <c r="D49" s="123"/>
      <c r="E49" s="127"/>
      <c r="F49" s="41"/>
    </row>
    <row r="50" spans="1:6">
      <c r="A50" s="40" t="s">
        <v>26</v>
      </c>
      <c r="B50" s="120"/>
      <c r="C50" s="120"/>
      <c r="D50" s="120"/>
      <c r="E50" s="121"/>
      <c r="F50" s="9"/>
    </row>
    <row r="51" spans="1:6">
      <c r="A51" s="18"/>
      <c r="B51" s="120"/>
      <c r="C51" s="128" t="s">
        <v>27</v>
      </c>
      <c r="D51" s="56">
        <v>0</v>
      </c>
      <c r="E51" s="124" t="s">
        <v>5</v>
      </c>
      <c r="F51" s="9"/>
    </row>
    <row r="52" spans="1:6">
      <c r="A52" s="18"/>
      <c r="B52" s="120"/>
      <c r="C52" s="128" t="s">
        <v>28</v>
      </c>
      <c r="D52" s="56">
        <v>0</v>
      </c>
      <c r="E52" s="124" t="s">
        <v>5</v>
      </c>
      <c r="F52" s="9"/>
    </row>
    <row r="53" spans="1:6">
      <c r="A53" s="18"/>
      <c r="B53" s="120"/>
      <c r="C53" s="120"/>
      <c r="D53" s="120"/>
      <c r="E53" s="121"/>
      <c r="F53" s="9"/>
    </row>
    <row r="54" spans="1:6">
      <c r="A54" s="18"/>
      <c r="B54" s="122" t="s">
        <v>118</v>
      </c>
      <c r="C54" s="123"/>
      <c r="D54" s="16">
        <f>D44</f>
        <v>1</v>
      </c>
      <c r="E54" s="124" t="s">
        <v>8</v>
      </c>
      <c r="F54" s="9"/>
    </row>
    <row r="55" spans="1:6">
      <c r="A55" s="18"/>
      <c r="B55" s="122" t="s">
        <v>29</v>
      </c>
      <c r="C55" s="123"/>
      <c r="D55" s="8">
        <f>D24</f>
        <v>30875</v>
      </c>
      <c r="E55" s="124" t="s">
        <v>5</v>
      </c>
      <c r="F55" s="9"/>
    </row>
    <row r="56" spans="1:6">
      <c r="A56" s="18"/>
      <c r="B56" s="122" t="s">
        <v>30</v>
      </c>
      <c r="C56" s="131">
        <v>3.5000000000000003E-2</v>
      </c>
      <c r="D56" s="57">
        <f>D55*C56</f>
        <v>1080.625</v>
      </c>
      <c r="E56" s="130" t="s">
        <v>31</v>
      </c>
      <c r="F56" s="9"/>
    </row>
    <row r="57" spans="1:6">
      <c r="A57" s="18"/>
      <c r="B57" s="122" t="s">
        <v>32</v>
      </c>
      <c r="C57" s="131">
        <v>0</v>
      </c>
      <c r="D57" s="57">
        <f>D55*C57</f>
        <v>0</v>
      </c>
      <c r="E57" s="130" t="s">
        <v>31</v>
      </c>
      <c r="F57" s="9"/>
    </row>
    <row r="58" spans="1:6">
      <c r="A58" s="18"/>
      <c r="B58" s="122" t="s">
        <v>33</v>
      </c>
      <c r="C58" s="123"/>
      <c r="D58" s="17">
        <f>D56+D57+D51+D52</f>
        <v>1080.625</v>
      </c>
      <c r="E58" s="130" t="s">
        <v>31</v>
      </c>
      <c r="F58" s="9"/>
    </row>
    <row r="59" spans="1:6">
      <c r="A59" s="18"/>
      <c r="B59" s="120"/>
      <c r="C59" s="120"/>
      <c r="D59" s="120"/>
      <c r="E59" s="121"/>
      <c r="F59" s="9"/>
    </row>
    <row r="60" spans="1:6">
      <c r="A60" s="18"/>
      <c r="B60" s="120"/>
      <c r="C60" s="132" t="s">
        <v>34</v>
      </c>
      <c r="D60" s="17">
        <f>ROUND((D58)/12,2)</f>
        <v>90.05</v>
      </c>
      <c r="E60" s="124" t="s">
        <v>35</v>
      </c>
      <c r="F60" s="9"/>
    </row>
    <row r="61" spans="1:6">
      <c r="A61" s="18"/>
      <c r="B61" s="120"/>
      <c r="C61" s="120"/>
      <c r="D61" s="120"/>
      <c r="E61" s="121"/>
      <c r="F61" s="9"/>
    </row>
    <row r="62" spans="1:6">
      <c r="A62" s="40" t="s">
        <v>36</v>
      </c>
      <c r="B62" s="120"/>
      <c r="C62" s="120"/>
      <c r="D62" s="120"/>
      <c r="E62" s="121"/>
      <c r="F62" s="9"/>
    </row>
    <row r="63" spans="1:6">
      <c r="A63" s="10"/>
      <c r="B63" s="120"/>
      <c r="C63" s="120"/>
      <c r="D63" s="120"/>
      <c r="E63" s="121"/>
      <c r="F63" s="9"/>
    </row>
    <row r="64" spans="1:6">
      <c r="A64" s="10"/>
      <c r="B64" s="122" t="s">
        <v>227</v>
      </c>
      <c r="C64" s="123"/>
      <c r="D64" s="16">
        <v>1</v>
      </c>
      <c r="E64" s="124" t="s">
        <v>230</v>
      </c>
      <c r="F64" s="9"/>
    </row>
    <row r="65" spans="1:6">
      <c r="A65" s="10"/>
      <c r="B65" s="122" t="s">
        <v>231</v>
      </c>
      <c r="C65" s="123"/>
      <c r="D65" s="58">
        <f>D45</f>
        <v>30875</v>
      </c>
      <c r="E65" s="124" t="s">
        <v>5</v>
      </c>
      <c r="F65" s="9"/>
    </row>
    <row r="66" spans="1:6">
      <c r="A66" s="10"/>
      <c r="B66" s="122" t="s">
        <v>9</v>
      </c>
      <c r="C66" s="123"/>
      <c r="D66" s="58">
        <f>D25</f>
        <v>10</v>
      </c>
      <c r="E66" s="130" t="s">
        <v>10</v>
      </c>
      <c r="F66" s="9"/>
    </row>
    <row r="67" spans="1:6">
      <c r="A67" s="10"/>
      <c r="B67" s="122" t="s">
        <v>37</v>
      </c>
      <c r="C67" s="123"/>
      <c r="D67" s="58">
        <v>0.15</v>
      </c>
      <c r="E67" s="126"/>
      <c r="F67" s="9"/>
    </row>
    <row r="68" spans="1:6">
      <c r="A68" s="10"/>
      <c r="B68" s="122" t="s">
        <v>232</v>
      </c>
      <c r="C68" s="123"/>
      <c r="D68" s="59">
        <v>5000</v>
      </c>
      <c r="E68" s="130" t="s">
        <v>233</v>
      </c>
      <c r="F68" s="9"/>
    </row>
    <row r="69" spans="1:6">
      <c r="A69" s="10"/>
      <c r="B69" s="125" t="s">
        <v>33</v>
      </c>
      <c r="C69" s="123"/>
      <c r="D69" s="17">
        <f>(D65*D67)/(D68)</f>
        <v>0.92625000000000002</v>
      </c>
      <c r="E69" s="124" t="s">
        <v>5</v>
      </c>
      <c r="F69" s="9"/>
    </row>
    <row r="70" spans="1:6">
      <c r="A70" s="10"/>
      <c r="B70" s="125" t="s">
        <v>6</v>
      </c>
      <c r="C70" s="123"/>
      <c r="D70" s="17">
        <f>D69*D68/12</f>
        <v>385.9375</v>
      </c>
      <c r="E70" s="124" t="s">
        <v>5</v>
      </c>
      <c r="F70" s="9"/>
    </row>
    <row r="71" spans="1:6">
      <c r="A71" s="116"/>
      <c r="C71" s="133"/>
      <c r="E71" s="117"/>
      <c r="F71" s="118"/>
    </row>
    <row r="72" spans="1:6">
      <c r="A72" s="307"/>
      <c r="B72" s="308"/>
      <c r="C72" s="308"/>
      <c r="D72" s="308"/>
      <c r="E72" s="308"/>
      <c r="F72" s="309"/>
    </row>
    <row r="73" spans="1:6" ht="12" thickBot="1">
      <c r="A73" s="134"/>
      <c r="F73" s="118"/>
    </row>
    <row r="74" spans="1:6">
      <c r="A74" s="28" t="s">
        <v>38</v>
      </c>
      <c r="B74" s="6"/>
      <c r="C74" s="6"/>
      <c r="D74" s="6"/>
      <c r="E74" s="29"/>
      <c r="F74" s="7"/>
    </row>
    <row r="75" spans="1:6">
      <c r="A75" s="10"/>
      <c r="B75" s="120"/>
      <c r="C75" s="120"/>
      <c r="D75" s="120"/>
      <c r="E75" s="121"/>
      <c r="F75" s="9"/>
    </row>
    <row r="76" spans="1:6">
      <c r="A76" s="10"/>
      <c r="B76" s="122" t="s">
        <v>227</v>
      </c>
      <c r="C76" s="123"/>
      <c r="D76" s="16">
        <v>1</v>
      </c>
      <c r="E76" s="121"/>
      <c r="F76" s="9"/>
    </row>
    <row r="77" spans="1:6">
      <c r="A77" s="10"/>
      <c r="B77" s="135" t="s">
        <v>39</v>
      </c>
      <c r="C77" s="123"/>
      <c r="D77" s="61">
        <v>0</v>
      </c>
      <c r="E77" s="124" t="s">
        <v>40</v>
      </c>
      <c r="F77" s="9"/>
    </row>
    <row r="78" spans="1:6">
      <c r="A78" s="10"/>
      <c r="B78" s="122" t="s">
        <v>232</v>
      </c>
      <c r="C78" s="123"/>
      <c r="D78" s="59">
        <f>D68</f>
        <v>5000</v>
      </c>
      <c r="E78" s="124" t="s">
        <v>117</v>
      </c>
      <c r="F78" s="9"/>
    </row>
    <row r="79" spans="1:6">
      <c r="A79" s="10"/>
      <c r="B79" s="135" t="s">
        <v>43</v>
      </c>
      <c r="C79" s="123"/>
      <c r="D79" s="16">
        <v>8.8000000000000007</v>
      </c>
      <c r="E79" s="124" t="s">
        <v>44</v>
      </c>
      <c r="F79" s="9"/>
    </row>
    <row r="80" spans="1:6">
      <c r="A80" s="10"/>
      <c r="B80" s="125" t="s">
        <v>33</v>
      </c>
      <c r="C80" s="132"/>
      <c r="D80" s="60">
        <f>(D78/D79)*D77</f>
        <v>0</v>
      </c>
      <c r="E80" s="124" t="s">
        <v>5</v>
      </c>
      <c r="F80" s="9"/>
    </row>
    <row r="81" spans="1:8">
      <c r="A81" s="10"/>
      <c r="B81" s="120"/>
      <c r="C81" s="120"/>
      <c r="D81" s="120"/>
      <c r="E81" s="121"/>
      <c r="F81" s="9"/>
    </row>
    <row r="82" spans="1:8">
      <c r="A82" s="10"/>
      <c r="B82" s="120"/>
      <c r="C82" s="132" t="s">
        <v>45</v>
      </c>
      <c r="D82" s="17">
        <f>D80</f>
        <v>0</v>
      </c>
      <c r="E82" s="121"/>
      <c r="F82" s="9"/>
    </row>
    <row r="83" spans="1:8">
      <c r="A83" s="10"/>
      <c r="B83" s="120"/>
      <c r="C83" s="136"/>
      <c r="D83" s="136"/>
      <c r="E83" s="121"/>
      <c r="F83" s="9"/>
    </row>
    <row r="84" spans="1:8">
      <c r="A84" s="10" t="s">
        <v>46</v>
      </c>
      <c r="B84" s="120"/>
      <c r="C84" s="136"/>
      <c r="D84" s="136"/>
      <c r="E84" s="121"/>
      <c r="F84" s="9"/>
      <c r="G84" s="14"/>
    </row>
    <row r="85" spans="1:8">
      <c r="A85" s="10"/>
      <c r="B85" s="122" t="s">
        <v>227</v>
      </c>
      <c r="C85" s="123"/>
      <c r="D85" s="16">
        <f>D76</f>
        <v>1</v>
      </c>
      <c r="E85" s="121"/>
      <c r="F85" s="9"/>
      <c r="G85" s="14"/>
      <c r="H85" s="83"/>
    </row>
    <row r="86" spans="1:8">
      <c r="A86" s="10"/>
      <c r="B86" s="135" t="s">
        <v>248</v>
      </c>
      <c r="C86" s="123"/>
      <c r="D86" s="61">
        <f>2*429.9</f>
        <v>859.8</v>
      </c>
      <c r="E86" s="124" t="s">
        <v>5</v>
      </c>
      <c r="F86" s="9"/>
    </row>
    <row r="87" spans="1:8">
      <c r="A87" s="10"/>
      <c r="B87" s="122" t="s">
        <v>93</v>
      </c>
      <c r="C87" s="123"/>
      <c r="D87" s="59">
        <f>D68</f>
        <v>5000</v>
      </c>
      <c r="E87" s="124" t="s">
        <v>42</v>
      </c>
      <c r="F87" s="9"/>
    </row>
    <row r="88" spans="1:8">
      <c r="A88" s="10"/>
      <c r="B88" s="135" t="s">
        <v>48</v>
      </c>
      <c r="C88" s="123"/>
      <c r="D88" s="16">
        <v>40000</v>
      </c>
      <c r="E88" s="124" t="s">
        <v>49</v>
      </c>
      <c r="F88" s="9"/>
    </row>
    <row r="89" spans="1:8">
      <c r="A89" s="10"/>
      <c r="B89" s="125" t="s">
        <v>50</v>
      </c>
      <c r="C89" s="132"/>
      <c r="D89" s="60">
        <f>D86/D88</f>
        <v>2.1495E-2</v>
      </c>
      <c r="E89" s="124" t="s">
        <v>5</v>
      </c>
      <c r="F89" s="9"/>
    </row>
    <row r="90" spans="1:8">
      <c r="A90" s="10"/>
      <c r="B90" s="120"/>
      <c r="C90" s="120"/>
      <c r="D90" s="120"/>
      <c r="E90" s="121"/>
      <c r="F90" s="9"/>
    </row>
    <row r="91" spans="1:8">
      <c r="A91" s="10"/>
      <c r="B91" s="120"/>
      <c r="C91" s="132" t="s">
        <v>52</v>
      </c>
      <c r="D91" s="17">
        <f>D89*D87</f>
        <v>107.47499999999999</v>
      </c>
      <c r="E91" s="121"/>
      <c r="F91" s="9"/>
    </row>
    <row r="92" spans="1:8">
      <c r="A92" s="10"/>
      <c r="B92" s="120"/>
      <c r="C92" s="121"/>
      <c r="D92" s="137"/>
      <c r="E92" s="138"/>
      <c r="F92" s="9"/>
    </row>
    <row r="93" spans="1:8">
      <c r="A93" s="40" t="s">
        <v>53</v>
      </c>
      <c r="B93" s="120"/>
      <c r="C93" s="120"/>
      <c r="D93" s="120"/>
      <c r="E93" s="121"/>
      <c r="F93" s="9"/>
    </row>
    <row r="94" spans="1:8">
      <c r="A94" s="289" t="s">
        <v>54</v>
      </c>
      <c r="B94" s="290"/>
      <c r="C94" s="291"/>
      <c r="D94" s="31">
        <v>0.1</v>
      </c>
      <c r="E94" s="121"/>
      <c r="F94" s="9"/>
    </row>
    <row r="95" spans="1:8">
      <c r="A95" s="43"/>
      <c r="B95" s="120"/>
      <c r="C95" s="120"/>
      <c r="D95" s="124"/>
      <c r="E95" s="121"/>
      <c r="F95" s="9"/>
    </row>
    <row r="96" spans="1:8">
      <c r="A96" s="43"/>
      <c r="B96" s="122" t="s">
        <v>234</v>
      </c>
      <c r="C96" s="128"/>
      <c r="D96" s="16">
        <v>1</v>
      </c>
      <c r="E96" s="124"/>
      <c r="F96" s="9"/>
    </row>
    <row r="97" spans="1:6">
      <c r="A97" s="43"/>
      <c r="B97" s="125" t="s">
        <v>33</v>
      </c>
      <c r="C97" s="128"/>
      <c r="D97" s="17">
        <f>D94*D70</f>
        <v>38.59375</v>
      </c>
      <c r="E97" s="124"/>
      <c r="F97" s="9"/>
    </row>
    <row r="98" spans="1:6">
      <c r="A98" s="43"/>
      <c r="B98" s="120"/>
      <c r="C98" s="120"/>
      <c r="D98" s="124"/>
      <c r="E98" s="121"/>
      <c r="F98" s="9"/>
    </row>
    <row r="99" spans="1:6">
      <c r="A99" s="43"/>
      <c r="B99" s="135" t="s">
        <v>55</v>
      </c>
      <c r="C99" s="128"/>
      <c r="D99" s="58">
        <v>0</v>
      </c>
      <c r="E99" s="124" t="s">
        <v>56</v>
      </c>
      <c r="F99" s="9"/>
    </row>
    <row r="100" spans="1:6">
      <c r="A100" s="43"/>
      <c r="B100" s="135" t="s">
        <v>57</v>
      </c>
      <c r="C100" s="128"/>
      <c r="D100" s="247">
        <v>3.5</v>
      </c>
      <c r="E100" s="124" t="s">
        <v>56</v>
      </c>
      <c r="F100" s="9"/>
    </row>
    <row r="101" spans="1:6">
      <c r="A101" s="43"/>
      <c r="B101" s="135" t="s">
        <v>58</v>
      </c>
      <c r="C101" s="128"/>
      <c r="D101" s="58">
        <v>0</v>
      </c>
      <c r="E101" s="124" t="s">
        <v>56</v>
      </c>
      <c r="F101" s="9"/>
    </row>
    <row r="102" spans="1:6">
      <c r="A102" s="43"/>
      <c r="B102" s="135" t="s">
        <v>59</v>
      </c>
      <c r="C102" s="128"/>
      <c r="D102" s="247">
        <v>3.33</v>
      </c>
      <c r="E102" s="124" t="s">
        <v>60</v>
      </c>
      <c r="F102" s="9"/>
    </row>
    <row r="103" spans="1:6">
      <c r="A103" s="43"/>
      <c r="B103" s="122" t="s">
        <v>61</v>
      </c>
      <c r="C103" s="128"/>
      <c r="D103" s="58">
        <v>10000</v>
      </c>
      <c r="E103" s="124" t="s">
        <v>42</v>
      </c>
      <c r="F103" s="9"/>
    </row>
    <row r="104" spans="1:6">
      <c r="A104" s="43"/>
      <c r="B104" s="135" t="s">
        <v>62</v>
      </c>
      <c r="C104" s="128"/>
      <c r="D104" s="62">
        <f>+D99/D103</f>
        <v>0</v>
      </c>
      <c r="E104" s="124" t="s">
        <v>63</v>
      </c>
      <c r="F104" s="9"/>
    </row>
    <row r="105" spans="1:6">
      <c r="A105" s="43"/>
      <c r="B105" s="135" t="s">
        <v>64</v>
      </c>
      <c r="C105" s="128"/>
      <c r="D105" s="62">
        <f>+D100/D103</f>
        <v>3.5E-4</v>
      </c>
      <c r="E105" s="124" t="s">
        <v>63</v>
      </c>
      <c r="F105" s="9"/>
    </row>
    <row r="106" spans="1:6">
      <c r="A106" s="43"/>
      <c r="B106" s="135" t="s">
        <v>65</v>
      </c>
      <c r="C106" s="128"/>
      <c r="D106" s="62">
        <f>+D101/D103</f>
        <v>0</v>
      </c>
      <c r="E106" s="124" t="s">
        <v>63</v>
      </c>
      <c r="F106" s="9"/>
    </row>
    <row r="107" spans="1:6">
      <c r="A107" s="43"/>
      <c r="B107" s="135" t="s">
        <v>66</v>
      </c>
      <c r="C107" s="128"/>
      <c r="D107" s="62">
        <f>+D102/D103</f>
        <v>3.3300000000000002E-4</v>
      </c>
      <c r="E107" s="130" t="s">
        <v>67</v>
      </c>
      <c r="F107" s="9"/>
    </row>
    <row r="108" spans="1:6">
      <c r="A108" s="43"/>
      <c r="B108" s="135" t="s">
        <v>68</v>
      </c>
      <c r="C108" s="139"/>
      <c r="D108" s="58">
        <f>'DADOS DE ENTRADA'!H40</f>
        <v>29.45</v>
      </c>
      <c r="E108" s="124" t="s">
        <v>40</v>
      </c>
      <c r="F108" s="9"/>
    </row>
    <row r="109" spans="1:6">
      <c r="A109" s="43"/>
      <c r="B109" s="135" t="s">
        <v>69</v>
      </c>
      <c r="C109" s="139"/>
      <c r="D109" s="58">
        <f>'DADOS DE ENTRADA'!H41</f>
        <v>21.29</v>
      </c>
      <c r="E109" s="124" t="s">
        <v>40</v>
      </c>
      <c r="F109" s="9"/>
    </row>
    <row r="110" spans="1:6">
      <c r="A110" s="43"/>
      <c r="B110" s="135" t="s">
        <v>70</v>
      </c>
      <c r="C110" s="139"/>
      <c r="D110" s="58">
        <f>'DADOS DE ENTRADA'!H42</f>
        <v>11.99</v>
      </c>
      <c r="E110" s="124" t="s">
        <v>40</v>
      </c>
      <c r="F110" s="9"/>
    </row>
    <row r="111" spans="1:6">
      <c r="A111" s="43"/>
      <c r="B111" s="135" t="s">
        <v>71</v>
      </c>
      <c r="C111" s="139"/>
      <c r="D111" s="58">
        <f>'DADOS DE ENTRADA'!H43</f>
        <v>19.489999999999998</v>
      </c>
      <c r="E111" s="124" t="s">
        <v>72</v>
      </c>
      <c r="F111" s="9"/>
    </row>
    <row r="112" spans="1:6">
      <c r="A112" s="43"/>
      <c r="B112" s="135" t="s">
        <v>73</v>
      </c>
      <c r="C112" s="128"/>
      <c r="D112" s="53">
        <f>+(D104*D108)+(D105*D109)+(D106*D110)+(D107*D111)</f>
        <v>1.394167E-2</v>
      </c>
      <c r="E112" s="130" t="s">
        <v>74</v>
      </c>
      <c r="F112" s="9"/>
    </row>
    <row r="113" spans="1:6">
      <c r="A113" s="32"/>
      <c r="B113" s="122" t="s">
        <v>47</v>
      </c>
      <c r="C113" s="140"/>
      <c r="D113" s="59">
        <f>D87</f>
        <v>5000</v>
      </c>
      <c r="E113" s="124" t="s">
        <v>42</v>
      </c>
      <c r="F113" s="9"/>
    </row>
    <row r="114" spans="1:6">
      <c r="A114" s="32"/>
      <c r="B114" s="135" t="s">
        <v>75</v>
      </c>
      <c r="C114" s="128"/>
      <c r="D114" s="60">
        <f>ROUND(+D112*D113,2)</f>
        <v>69.709999999999994</v>
      </c>
      <c r="E114" s="124" t="s">
        <v>5</v>
      </c>
      <c r="F114" s="9"/>
    </row>
    <row r="115" spans="1:6">
      <c r="A115" s="32"/>
      <c r="B115" s="135" t="s">
        <v>76</v>
      </c>
      <c r="C115" s="140"/>
      <c r="D115" s="58">
        <v>0</v>
      </c>
      <c r="E115" s="124" t="s">
        <v>77</v>
      </c>
      <c r="F115" s="9"/>
    </row>
    <row r="116" spans="1:6">
      <c r="A116" s="32"/>
      <c r="B116" s="122" t="s">
        <v>78</v>
      </c>
      <c r="C116" s="140"/>
      <c r="D116" s="60">
        <f>ROUND(+D114*D115/100,2)</f>
        <v>0</v>
      </c>
      <c r="E116" s="124" t="s">
        <v>5</v>
      </c>
      <c r="F116" s="9"/>
    </row>
    <row r="117" spans="1:6">
      <c r="A117" s="32"/>
      <c r="B117" s="122" t="s">
        <v>79</v>
      </c>
      <c r="C117" s="140"/>
      <c r="D117" s="60">
        <f>D114+D116</f>
        <v>69.709999999999994</v>
      </c>
      <c r="E117" s="124"/>
      <c r="F117" s="9"/>
    </row>
    <row r="118" spans="1:6">
      <c r="A118" s="32"/>
      <c r="B118" s="135" t="s">
        <v>235</v>
      </c>
      <c r="C118" s="140"/>
      <c r="D118" s="17">
        <f>D117*D96</f>
        <v>69.709999999999994</v>
      </c>
      <c r="E118" s="124"/>
      <c r="F118" s="9"/>
    </row>
    <row r="119" spans="1:6">
      <c r="A119" s="32"/>
      <c r="B119" s="122"/>
      <c r="C119" s="140"/>
      <c r="D119" s="140"/>
      <c r="E119" s="124"/>
      <c r="F119" s="9"/>
    </row>
    <row r="120" spans="1:6">
      <c r="A120" s="32"/>
      <c r="B120" s="120"/>
      <c r="C120" s="132" t="s">
        <v>80</v>
      </c>
      <c r="D120" s="17">
        <f>D97+D118</f>
        <v>108.30374999999999</v>
      </c>
      <c r="E120" s="124" t="s">
        <v>5</v>
      </c>
      <c r="F120" s="9"/>
    </row>
    <row r="121" spans="1:6">
      <c r="A121" s="32"/>
      <c r="B121" s="120"/>
      <c r="C121" s="120"/>
      <c r="D121" s="120"/>
      <c r="E121" s="121"/>
      <c r="F121" s="9"/>
    </row>
    <row r="122" spans="1:6">
      <c r="A122" s="43"/>
      <c r="B122" s="141" t="s">
        <v>81</v>
      </c>
      <c r="C122" s="63"/>
      <c r="D122" s="142"/>
      <c r="E122" s="124"/>
      <c r="F122" s="9"/>
    </row>
    <row r="123" spans="1:6" ht="12" customHeight="1">
      <c r="A123" s="43"/>
      <c r="B123" s="143"/>
      <c r="C123" s="136" t="s">
        <v>82</v>
      </c>
      <c r="D123" s="60">
        <f>D82+D120+D91</f>
        <v>215.77875</v>
      </c>
      <c r="E123" s="124" t="s">
        <v>5</v>
      </c>
      <c r="F123" s="9"/>
    </row>
    <row r="124" spans="1:6" ht="12" thickBot="1">
      <c r="A124" s="25"/>
      <c r="B124" s="15"/>
      <c r="C124" s="15"/>
      <c r="D124" s="26"/>
      <c r="E124" s="27"/>
      <c r="F124" s="11"/>
    </row>
    <row r="125" spans="1:6">
      <c r="A125" s="116"/>
      <c r="B125" s="144"/>
      <c r="D125" s="117"/>
      <c r="E125" s="145"/>
      <c r="F125" s="146"/>
    </row>
    <row r="126" spans="1:6" ht="14.25">
      <c r="A126" s="282"/>
      <c r="B126" s="283"/>
      <c r="C126" s="283"/>
      <c r="D126" s="283"/>
      <c r="E126" s="283"/>
      <c r="F126" s="284"/>
    </row>
    <row r="127" spans="1:6" ht="12" thickBot="1">
      <c r="A127" s="134"/>
      <c r="C127" s="147"/>
      <c r="E127" s="148"/>
      <c r="F127" s="118"/>
    </row>
    <row r="128" spans="1:6">
      <c r="A128" s="12" t="s">
        <v>83</v>
      </c>
      <c r="B128" s="13"/>
      <c r="C128" s="13"/>
      <c r="D128" s="13"/>
      <c r="E128" s="13"/>
      <c r="F128" s="65"/>
    </row>
    <row r="129" spans="1:6">
      <c r="A129" s="66"/>
      <c r="B129" s="140"/>
      <c r="C129" s="140"/>
      <c r="D129" s="140"/>
      <c r="E129" s="140"/>
      <c r="F129" s="9"/>
    </row>
    <row r="130" spans="1:6">
      <c r="A130" s="66"/>
      <c r="B130" s="140"/>
      <c r="C130" s="140"/>
      <c r="D130" s="140"/>
      <c r="E130" s="140"/>
      <c r="F130" s="9"/>
    </row>
    <row r="131" spans="1:6">
      <c r="A131" s="66"/>
      <c r="B131" s="140"/>
      <c r="C131" s="140"/>
      <c r="D131" s="140"/>
      <c r="E131" s="140"/>
      <c r="F131" s="9"/>
    </row>
    <row r="132" spans="1:6">
      <c r="A132" s="66"/>
      <c r="B132" s="140"/>
      <c r="C132" s="140"/>
      <c r="D132" s="140"/>
      <c r="E132" s="140"/>
      <c r="F132" s="9"/>
    </row>
    <row r="133" spans="1:6">
      <c r="A133" s="66"/>
      <c r="B133" s="140"/>
      <c r="C133" s="140"/>
      <c r="D133" s="140"/>
      <c r="E133" s="140"/>
      <c r="F133" s="9"/>
    </row>
    <row r="134" spans="1:6">
      <c r="A134" s="66"/>
      <c r="B134" s="140"/>
      <c r="C134" s="140"/>
      <c r="D134" s="140"/>
      <c r="E134" s="140"/>
      <c r="F134" s="9"/>
    </row>
    <row r="135" spans="1:6">
      <c r="A135" s="66"/>
      <c r="B135" s="140"/>
      <c r="C135" s="140"/>
      <c r="D135" s="140"/>
      <c r="E135" s="140"/>
      <c r="F135" s="9"/>
    </row>
    <row r="136" spans="1:6" ht="14.25">
      <c r="A136" s="66"/>
      <c r="B136" s="285" t="s">
        <v>84</v>
      </c>
      <c r="C136" s="67" t="s">
        <v>1</v>
      </c>
      <c r="D136" s="68">
        <v>6.4999999999999997E-3</v>
      </c>
      <c r="E136" s="140"/>
      <c r="F136" s="9"/>
    </row>
    <row r="137" spans="1:6" ht="14.25">
      <c r="A137" s="66"/>
      <c r="B137" s="286"/>
      <c r="C137" s="67" t="s">
        <v>2</v>
      </c>
      <c r="D137" s="68">
        <v>0.03</v>
      </c>
      <c r="E137" s="140"/>
      <c r="F137" s="9"/>
    </row>
    <row r="138" spans="1:6" ht="14.25">
      <c r="A138" s="66"/>
      <c r="B138" s="286"/>
      <c r="C138" s="67" t="s">
        <v>147</v>
      </c>
      <c r="D138" s="68">
        <v>0</v>
      </c>
      <c r="E138" s="140"/>
      <c r="F138" s="9"/>
    </row>
    <row r="139" spans="1:6" ht="14.25">
      <c r="A139" s="66"/>
      <c r="B139" s="280" t="s">
        <v>85</v>
      </c>
      <c r="C139" s="280"/>
      <c r="D139" s="69">
        <f>D136+D137+D138</f>
        <v>3.6499999999999998E-2</v>
      </c>
      <c r="E139" s="140"/>
      <c r="F139" s="9"/>
    </row>
    <row r="140" spans="1:6" ht="14.25">
      <c r="A140" s="21"/>
      <c r="B140" s="287" t="s">
        <v>86</v>
      </c>
      <c r="C140" s="288"/>
      <c r="D140" s="68">
        <v>4.4900000000000002E-2</v>
      </c>
      <c r="E140" s="140"/>
      <c r="F140" s="9"/>
    </row>
    <row r="141" spans="1:6" ht="14.25">
      <c r="A141" s="21"/>
      <c r="B141" s="280" t="s">
        <v>87</v>
      </c>
      <c r="C141" s="280"/>
      <c r="D141" s="68">
        <v>8.8999999999999999E-3</v>
      </c>
      <c r="E141" s="140"/>
      <c r="F141" s="9"/>
    </row>
    <row r="142" spans="1:6" ht="14.25">
      <c r="A142" s="18"/>
      <c r="B142" s="280" t="s">
        <v>88</v>
      </c>
      <c r="C142" s="280"/>
      <c r="D142" s="68">
        <v>8.2000000000000007E-3</v>
      </c>
      <c r="E142" s="140"/>
      <c r="F142" s="9"/>
    </row>
    <row r="143" spans="1:6" ht="14.25">
      <c r="A143" s="18"/>
      <c r="B143" s="280" t="s">
        <v>89</v>
      </c>
      <c r="C143" s="280"/>
      <c r="D143" s="68">
        <v>1.11E-2</v>
      </c>
      <c r="E143" s="140"/>
      <c r="F143" s="9"/>
    </row>
    <row r="144" spans="1:6" ht="14.25">
      <c r="A144" s="21"/>
      <c r="B144" s="280" t="s">
        <v>90</v>
      </c>
      <c r="C144" s="280"/>
      <c r="D144" s="68">
        <v>6.2199999999999998E-2</v>
      </c>
      <c r="E144" s="140"/>
      <c r="F144" s="9"/>
    </row>
    <row r="145" spans="1:6" ht="12" customHeight="1">
      <c r="A145" s="66"/>
      <c r="B145" s="281" t="s">
        <v>91</v>
      </c>
      <c r="C145" s="281"/>
      <c r="D145" s="70">
        <f>((1+D140+D141+D142)*(1+D143)*(1+D144))/(1-D139)-1</f>
        <v>0.18378601560975594</v>
      </c>
      <c r="E145" s="140"/>
      <c r="F145" s="9"/>
    </row>
    <row r="146" spans="1:6" ht="12" customHeight="1" thickBot="1">
      <c r="A146" s="71"/>
      <c r="B146" s="72"/>
      <c r="C146" s="72"/>
      <c r="D146" s="72"/>
      <c r="E146" s="72"/>
      <c r="F146" s="73"/>
    </row>
    <row r="147" spans="1:6" ht="12" customHeight="1">
      <c r="A147" s="64"/>
      <c r="B147" s="5"/>
      <c r="C147" s="5"/>
      <c r="D147" s="13"/>
      <c r="E147" s="13"/>
      <c r="F147" s="65"/>
    </row>
    <row r="148" spans="1:6" ht="12" customHeight="1">
      <c r="A148" s="21"/>
      <c r="B148" s="120"/>
      <c r="C148" s="132" t="s">
        <v>95</v>
      </c>
      <c r="D148" s="17">
        <f>D123+D70+D60+D48+D31+D16</f>
        <v>1126.1710677083333</v>
      </c>
      <c r="E148" s="123" t="s">
        <v>35</v>
      </c>
      <c r="F148" s="9"/>
    </row>
    <row r="149" spans="1:6" ht="12" customHeight="1">
      <c r="A149" s="18"/>
      <c r="B149" s="120"/>
      <c r="C149" s="120"/>
      <c r="D149" s="120"/>
      <c r="E149" s="120"/>
      <c r="F149" s="9"/>
    </row>
    <row r="150" spans="1:6" ht="12" customHeight="1">
      <c r="A150" s="18"/>
      <c r="B150" s="149"/>
      <c r="C150" s="132" t="s">
        <v>96</v>
      </c>
      <c r="D150" s="17">
        <f>D148*(1+D145)</f>
        <v>1333.1455611374327</v>
      </c>
      <c r="E150" s="123" t="s">
        <v>35</v>
      </c>
      <c r="F150" s="20"/>
    </row>
    <row r="151" spans="1:6" ht="12" customHeight="1" thickBot="1">
      <c r="A151" s="75"/>
      <c r="B151" s="76"/>
      <c r="C151" s="76"/>
      <c r="D151" s="15"/>
      <c r="E151" s="77"/>
      <c r="F151" s="23"/>
    </row>
    <row r="152" spans="1:6" ht="12" customHeight="1">
      <c r="A152" s="74"/>
      <c r="B152" s="74"/>
      <c r="C152" s="78"/>
      <c r="D152" s="24"/>
      <c r="E152" s="79"/>
      <c r="F152" s="42"/>
    </row>
    <row r="153" spans="1:6" ht="12" customHeight="1">
      <c r="A153" s="74"/>
      <c r="B153" s="74"/>
      <c r="C153" s="78"/>
      <c r="D153" s="80"/>
      <c r="E153" s="79"/>
      <c r="F153" s="42"/>
    </row>
    <row r="154" spans="1:6" ht="12" customHeight="1">
      <c r="A154" s="74"/>
      <c r="B154" s="74"/>
      <c r="C154" s="78"/>
      <c r="D154" s="24"/>
      <c r="E154" s="79"/>
      <c r="F154" s="42"/>
    </row>
    <row r="155" spans="1:6" ht="12" customHeight="1">
      <c r="A155" s="74"/>
      <c r="B155" s="74"/>
      <c r="C155" s="78"/>
      <c r="D155" s="80"/>
      <c r="E155" s="79"/>
      <c r="F155" s="42"/>
    </row>
    <row r="156" spans="1:6" ht="12" customHeight="1">
      <c r="A156" s="74"/>
      <c r="B156" s="74"/>
      <c r="C156" s="78"/>
      <c r="D156" s="24"/>
      <c r="E156" s="79"/>
      <c r="F156" s="42"/>
    </row>
    <row r="157" spans="1:6" ht="12" customHeight="1">
      <c r="A157" s="74"/>
      <c r="B157" s="74"/>
      <c r="C157" s="78"/>
      <c r="D157" s="24"/>
      <c r="E157" s="79"/>
      <c r="F157" s="42"/>
    </row>
    <row r="158" spans="1:6" ht="12" customHeight="1">
      <c r="A158" s="74"/>
      <c r="B158" s="74"/>
      <c r="C158" s="78"/>
      <c r="D158" s="24"/>
      <c r="E158" s="79"/>
      <c r="F158" s="42"/>
    </row>
    <row r="159" spans="1:6" ht="12" customHeight="1">
      <c r="A159" s="74"/>
      <c r="B159" s="74"/>
      <c r="C159" s="78"/>
      <c r="D159" s="24"/>
      <c r="E159" s="79"/>
      <c r="F159" s="42"/>
    </row>
    <row r="160" spans="1:6" ht="12" customHeight="1">
      <c r="A160" s="74"/>
      <c r="B160" s="74"/>
      <c r="C160" s="78"/>
      <c r="D160" s="24"/>
      <c r="E160" s="79"/>
      <c r="F160" s="42"/>
    </row>
    <row r="161" spans="1:6" ht="12" customHeight="1">
      <c r="A161" s="74"/>
      <c r="B161" s="74"/>
      <c r="C161" s="78"/>
      <c r="D161" s="24"/>
      <c r="E161" s="79"/>
      <c r="F161" s="42"/>
    </row>
    <row r="162" spans="1:6" ht="12" customHeight="1">
      <c r="A162" s="74"/>
      <c r="B162" s="74"/>
      <c r="C162" s="78"/>
      <c r="D162" s="24"/>
      <c r="E162" s="79"/>
      <c r="F162" s="42"/>
    </row>
    <row r="163" spans="1:6" ht="12" customHeight="1">
      <c r="A163" s="74"/>
      <c r="B163" s="74"/>
      <c r="C163" s="78"/>
      <c r="D163" s="24"/>
      <c r="E163" s="79"/>
      <c r="F163" s="42"/>
    </row>
    <row r="164" spans="1:6" ht="12" customHeight="1">
      <c r="A164" s="74"/>
      <c r="B164" s="74"/>
      <c r="C164" s="78"/>
      <c r="D164" s="24"/>
      <c r="E164" s="79"/>
      <c r="F164" s="42"/>
    </row>
    <row r="165" spans="1:6" ht="12" customHeight="1">
      <c r="A165" s="74"/>
      <c r="B165" s="74"/>
      <c r="C165" s="78"/>
      <c r="D165" s="24"/>
      <c r="E165" s="79"/>
      <c r="F165" s="42"/>
    </row>
    <row r="166" spans="1:6" ht="12" customHeight="1">
      <c r="A166" s="74"/>
      <c r="B166" s="74"/>
      <c r="C166" s="78"/>
      <c r="D166" s="24"/>
      <c r="E166" s="79"/>
      <c r="F166" s="42"/>
    </row>
    <row r="167" spans="1:6" ht="12" customHeight="1">
      <c r="A167" s="74"/>
      <c r="B167" s="74"/>
      <c r="C167" s="78"/>
      <c r="D167" s="24"/>
      <c r="E167" s="79"/>
      <c r="F167" s="42"/>
    </row>
    <row r="168" spans="1:6" ht="12" customHeight="1">
      <c r="A168" s="74"/>
      <c r="B168" s="74"/>
      <c r="C168" s="78"/>
      <c r="D168" s="24"/>
      <c r="E168" s="79"/>
      <c r="F168" s="42"/>
    </row>
    <row r="169" spans="1:6" ht="12" customHeight="1">
      <c r="A169" s="74"/>
      <c r="B169" s="74"/>
      <c r="C169" s="78"/>
      <c r="D169" s="24"/>
      <c r="E169" s="79"/>
      <c r="F169" s="42"/>
    </row>
    <row r="170" spans="1:6" ht="12" customHeight="1">
      <c r="A170" s="74"/>
      <c r="B170" s="74"/>
      <c r="C170" s="78"/>
      <c r="D170" s="24"/>
      <c r="E170" s="79"/>
      <c r="F170" s="42"/>
    </row>
    <row r="171" spans="1:6" ht="12" customHeight="1">
      <c r="A171" s="74"/>
      <c r="B171" s="74"/>
      <c r="C171" s="78"/>
      <c r="D171" s="24"/>
      <c r="E171" s="79"/>
      <c r="F171" s="42"/>
    </row>
    <row r="172" spans="1:6" ht="12" customHeight="1">
      <c r="A172" s="74"/>
      <c r="B172" s="74"/>
      <c r="C172" s="78"/>
      <c r="D172" s="24"/>
      <c r="E172" s="79"/>
      <c r="F172" s="42"/>
    </row>
    <row r="173" spans="1:6" ht="12" customHeight="1">
      <c r="A173" s="74"/>
      <c r="B173" s="74"/>
      <c r="C173" s="78"/>
      <c r="D173" s="24"/>
      <c r="E173" s="79"/>
      <c r="F173" s="42"/>
    </row>
    <row r="174" spans="1:6" ht="12" customHeight="1">
      <c r="A174" s="74"/>
      <c r="B174" s="74"/>
      <c r="C174" s="78"/>
      <c r="D174" s="24"/>
      <c r="E174" s="79"/>
      <c r="F174" s="42"/>
    </row>
    <row r="175" spans="1:6" ht="12" customHeight="1">
      <c r="A175" s="74"/>
      <c r="B175" s="74"/>
      <c r="C175" s="78"/>
      <c r="D175" s="24"/>
      <c r="E175" s="79"/>
      <c r="F175" s="42"/>
    </row>
    <row r="176" spans="1:6" ht="12" customHeight="1">
      <c r="A176" s="74"/>
      <c r="B176" s="74"/>
      <c r="C176" s="78"/>
      <c r="D176" s="24"/>
      <c r="E176" s="79"/>
      <c r="F176" s="42"/>
    </row>
    <row r="177" spans="1:6" ht="12" customHeight="1">
      <c r="A177" s="74"/>
      <c r="B177" s="74"/>
      <c r="C177" s="78"/>
      <c r="D177" s="24"/>
      <c r="E177" s="79"/>
      <c r="F177" s="42"/>
    </row>
    <row r="178" spans="1:6" ht="12" customHeight="1">
      <c r="A178" s="74"/>
      <c r="B178" s="74"/>
      <c r="C178" s="78"/>
      <c r="D178" s="24"/>
      <c r="E178" s="79"/>
      <c r="F178" s="42"/>
    </row>
    <row r="179" spans="1:6" ht="12" customHeight="1">
      <c r="A179" s="74"/>
      <c r="B179" s="74"/>
      <c r="C179" s="78"/>
      <c r="D179" s="24"/>
      <c r="E179" s="79"/>
      <c r="F179" s="42"/>
    </row>
    <row r="180" spans="1:6" ht="12" customHeight="1">
      <c r="A180" s="74"/>
      <c r="B180" s="74"/>
      <c r="C180" s="78"/>
      <c r="D180" s="24"/>
      <c r="E180" s="79"/>
      <c r="F180" s="42"/>
    </row>
    <row r="181" spans="1:6" ht="12" customHeight="1">
      <c r="A181" s="74"/>
      <c r="B181" s="74"/>
      <c r="C181" s="78"/>
      <c r="D181" s="24"/>
      <c r="E181" s="79"/>
      <c r="F181" s="42"/>
    </row>
    <row r="182" spans="1:6" ht="12" customHeight="1">
      <c r="A182" s="74"/>
      <c r="B182" s="74"/>
      <c r="C182" s="78"/>
      <c r="D182" s="24"/>
      <c r="E182" s="79"/>
      <c r="F182" s="42"/>
    </row>
    <row r="183" spans="1:6" ht="12" customHeight="1">
      <c r="A183" s="74"/>
      <c r="B183" s="74"/>
      <c r="C183" s="78"/>
      <c r="D183" s="24"/>
      <c r="E183" s="79"/>
      <c r="F183" s="42"/>
    </row>
    <row r="184" spans="1:6" ht="12" customHeight="1">
      <c r="A184" s="74"/>
      <c r="B184" s="74"/>
      <c r="C184" s="78"/>
      <c r="D184" s="24"/>
      <c r="E184" s="79"/>
      <c r="F184" s="42"/>
    </row>
    <row r="185" spans="1:6" ht="12" customHeight="1">
      <c r="A185" s="74"/>
      <c r="B185" s="74"/>
      <c r="C185" s="78"/>
      <c r="D185" s="24"/>
      <c r="E185" s="79"/>
      <c r="F185" s="42"/>
    </row>
    <row r="186" spans="1:6" ht="12" customHeight="1">
      <c r="A186" s="74"/>
      <c r="B186" s="74"/>
      <c r="C186" s="78"/>
      <c r="D186" s="24"/>
      <c r="E186" s="79"/>
      <c r="F186" s="42"/>
    </row>
    <row r="187" spans="1:6" ht="12" customHeight="1">
      <c r="A187" s="74"/>
      <c r="B187" s="74"/>
      <c r="C187" s="78"/>
      <c r="D187" s="24"/>
      <c r="E187" s="79"/>
      <c r="F187" s="42"/>
    </row>
    <row r="188" spans="1:6" ht="12" customHeight="1">
      <c r="A188" s="74"/>
      <c r="B188" s="74"/>
      <c r="C188" s="78"/>
      <c r="D188" s="24"/>
      <c r="E188" s="79"/>
      <c r="F188" s="42"/>
    </row>
    <row r="189" spans="1:6" ht="12" customHeight="1">
      <c r="A189" s="74"/>
      <c r="B189" s="74"/>
      <c r="C189" s="78"/>
      <c r="D189" s="24"/>
      <c r="E189" s="79"/>
      <c r="F189" s="42"/>
    </row>
    <row r="190" spans="1:6" ht="12" customHeight="1">
      <c r="A190" s="74"/>
      <c r="B190" s="74"/>
      <c r="C190" s="78"/>
      <c r="D190" s="24"/>
      <c r="E190" s="79"/>
      <c r="F190" s="42"/>
    </row>
    <row r="191" spans="1:6" ht="12" customHeight="1">
      <c r="A191" s="74"/>
      <c r="B191" s="74"/>
      <c r="C191" s="78"/>
      <c r="D191" s="24"/>
      <c r="E191" s="79"/>
      <c r="F191" s="42"/>
    </row>
    <row r="192" spans="1:6" ht="12" customHeight="1">
      <c r="A192" s="74"/>
      <c r="B192" s="74"/>
      <c r="C192" s="78"/>
      <c r="D192" s="24"/>
      <c r="E192" s="79"/>
      <c r="F192" s="42"/>
    </row>
    <row r="193" spans="1:6" ht="12" customHeight="1">
      <c r="A193" s="74"/>
      <c r="B193" s="74"/>
      <c r="C193" s="78"/>
      <c r="D193" s="24"/>
      <c r="E193" s="79"/>
      <c r="F193" s="42"/>
    </row>
    <row r="194" spans="1:6" ht="12" customHeight="1">
      <c r="A194" s="74"/>
      <c r="B194" s="74"/>
      <c r="C194" s="78"/>
      <c r="D194" s="24"/>
      <c r="E194" s="79"/>
      <c r="F194" s="42"/>
    </row>
    <row r="195" spans="1:6" ht="12" customHeight="1">
      <c r="A195" s="74"/>
      <c r="B195" s="74"/>
      <c r="C195" s="78"/>
      <c r="D195" s="24"/>
      <c r="E195" s="79"/>
      <c r="F195" s="42"/>
    </row>
    <row r="196" spans="1:6" ht="12" customHeight="1">
      <c r="A196" s="74"/>
      <c r="B196" s="74"/>
      <c r="C196" s="78"/>
      <c r="D196" s="24"/>
      <c r="E196" s="79"/>
      <c r="F196" s="42"/>
    </row>
    <row r="197" spans="1:6" ht="12" customHeight="1">
      <c r="A197" s="74"/>
      <c r="B197" s="74"/>
      <c r="C197" s="78"/>
      <c r="D197" s="24"/>
      <c r="E197" s="79"/>
      <c r="F197" s="42"/>
    </row>
    <row r="198" spans="1:6" ht="12" customHeight="1">
      <c r="A198" s="74"/>
      <c r="B198" s="74"/>
      <c r="C198" s="78"/>
      <c r="D198" s="24"/>
      <c r="E198" s="79"/>
      <c r="F198" s="42"/>
    </row>
    <row r="199" spans="1:6" ht="12" customHeight="1">
      <c r="A199" s="74"/>
      <c r="B199" s="74"/>
      <c r="C199" s="78"/>
      <c r="D199" s="24"/>
      <c r="E199" s="79"/>
      <c r="F199" s="42"/>
    </row>
    <row r="200" spans="1:6" ht="12" customHeight="1">
      <c r="A200" s="74"/>
      <c r="B200" s="74"/>
      <c r="C200" s="78"/>
      <c r="D200" s="24"/>
      <c r="E200" s="79"/>
      <c r="F200" s="42"/>
    </row>
    <row r="201" spans="1:6" ht="12" customHeight="1">
      <c r="A201" s="74"/>
      <c r="B201" s="74"/>
      <c r="C201" s="78"/>
      <c r="D201" s="24"/>
      <c r="E201" s="79"/>
      <c r="F201" s="42"/>
    </row>
    <row r="202" spans="1:6" ht="12" customHeight="1">
      <c r="A202" s="74"/>
      <c r="B202" s="74"/>
      <c r="C202" s="78"/>
      <c r="D202" s="24"/>
      <c r="E202" s="79"/>
      <c r="F202" s="42"/>
    </row>
    <row r="203" spans="1:6" ht="12" customHeight="1">
      <c r="A203" s="74"/>
      <c r="B203" s="74"/>
      <c r="C203" s="78"/>
      <c r="D203" s="24"/>
      <c r="E203" s="79"/>
      <c r="F203" s="42"/>
    </row>
    <row r="204" spans="1:6" ht="12" customHeight="1">
      <c r="A204" s="74"/>
      <c r="B204" s="74"/>
      <c r="C204" s="78"/>
      <c r="D204" s="24"/>
      <c r="E204" s="79"/>
      <c r="F204" s="42"/>
    </row>
    <row r="205" spans="1:6" ht="12" customHeight="1">
      <c r="A205" s="74"/>
      <c r="B205" s="74"/>
      <c r="C205" s="78"/>
      <c r="D205" s="24"/>
      <c r="E205" s="79"/>
      <c r="F205" s="42"/>
    </row>
    <row r="206" spans="1:6" ht="12" customHeight="1">
      <c r="A206" s="74"/>
      <c r="B206" s="74"/>
      <c r="C206" s="78"/>
      <c r="D206" s="24"/>
      <c r="E206" s="79"/>
      <c r="F206" s="42"/>
    </row>
    <row r="207" spans="1:6" ht="12" customHeight="1">
      <c r="A207" s="74"/>
      <c r="B207" s="74"/>
      <c r="C207" s="78"/>
      <c r="D207" s="24"/>
      <c r="E207" s="79"/>
      <c r="F207" s="42"/>
    </row>
    <row r="208" spans="1:6" ht="12" customHeight="1">
      <c r="A208" s="74"/>
      <c r="B208" s="74"/>
      <c r="C208" s="78"/>
      <c r="D208" s="24"/>
      <c r="E208" s="79"/>
      <c r="F208" s="42"/>
    </row>
    <row r="209" spans="1:6" ht="12" customHeight="1">
      <c r="A209" s="74"/>
      <c r="B209" s="74"/>
      <c r="C209" s="78"/>
      <c r="D209" s="24"/>
      <c r="E209" s="79"/>
      <c r="F209" s="42"/>
    </row>
    <row r="210" spans="1:6" ht="12" customHeight="1">
      <c r="A210" s="74"/>
      <c r="B210" s="74"/>
      <c r="C210" s="78"/>
      <c r="D210" s="24"/>
      <c r="E210" s="79"/>
      <c r="F210" s="42"/>
    </row>
    <row r="211" spans="1:6" ht="12" customHeight="1">
      <c r="A211" s="74"/>
      <c r="B211" s="74"/>
      <c r="C211" s="78"/>
      <c r="D211" s="24"/>
      <c r="E211" s="79"/>
      <c r="F211" s="42"/>
    </row>
    <row r="212" spans="1:6" ht="12" customHeight="1">
      <c r="A212" s="74"/>
      <c r="B212" s="74"/>
      <c r="C212" s="78"/>
      <c r="D212" s="24"/>
      <c r="E212" s="79"/>
      <c r="F212" s="42"/>
    </row>
    <row r="213" spans="1:6" ht="12" customHeight="1">
      <c r="A213" s="74"/>
      <c r="B213" s="74"/>
      <c r="C213" s="78"/>
      <c r="D213" s="24"/>
      <c r="E213" s="79"/>
      <c r="F213" s="42"/>
    </row>
    <row r="214" spans="1:6" ht="12" customHeight="1">
      <c r="A214" s="74"/>
      <c r="B214" s="74"/>
      <c r="C214" s="78"/>
      <c r="D214" s="24"/>
      <c r="E214" s="79"/>
      <c r="F214" s="42"/>
    </row>
    <row r="215" spans="1:6" ht="12" customHeight="1">
      <c r="A215" s="74"/>
      <c r="B215" s="74"/>
      <c r="C215" s="78"/>
      <c r="D215" s="24"/>
      <c r="E215" s="79"/>
      <c r="F215" s="42"/>
    </row>
    <row r="216" spans="1:6" ht="12" customHeight="1">
      <c r="A216" s="74"/>
      <c r="B216" s="74"/>
      <c r="C216" s="78"/>
      <c r="D216" s="24"/>
      <c r="E216" s="79"/>
      <c r="F216" s="42"/>
    </row>
    <row r="217" spans="1:6" ht="12" customHeight="1">
      <c r="A217" s="74"/>
      <c r="B217" s="74"/>
      <c r="C217" s="78"/>
      <c r="D217" s="24"/>
      <c r="E217" s="79"/>
      <c r="F217" s="42"/>
    </row>
    <row r="218" spans="1:6" ht="12" customHeight="1">
      <c r="A218" s="74"/>
      <c r="B218" s="74"/>
      <c r="C218" s="78"/>
      <c r="D218" s="24"/>
      <c r="E218" s="79"/>
      <c r="F218" s="42"/>
    </row>
    <row r="219" spans="1:6" ht="12" customHeight="1">
      <c r="A219" s="74"/>
      <c r="B219" s="74"/>
      <c r="C219" s="78"/>
      <c r="D219" s="24"/>
      <c r="E219" s="79"/>
      <c r="F219" s="42"/>
    </row>
    <row r="220" spans="1:6" ht="12" customHeight="1">
      <c r="A220" s="74"/>
      <c r="B220" s="74"/>
      <c r="C220" s="78"/>
      <c r="D220" s="24"/>
      <c r="E220" s="79"/>
      <c r="F220" s="42"/>
    </row>
    <row r="221" spans="1:6" ht="12" customHeight="1">
      <c r="A221" s="74"/>
      <c r="B221" s="74"/>
      <c r="C221" s="78"/>
      <c r="D221" s="24"/>
      <c r="E221" s="79"/>
      <c r="F221" s="42"/>
    </row>
    <row r="222" spans="1:6" ht="12" customHeight="1">
      <c r="A222" s="74"/>
      <c r="B222" s="74"/>
      <c r="C222" s="78"/>
      <c r="D222" s="24"/>
      <c r="E222" s="79"/>
      <c r="F222" s="42"/>
    </row>
    <row r="223" spans="1:6" ht="12" customHeight="1">
      <c r="A223" s="74"/>
      <c r="B223" s="74"/>
      <c r="C223" s="78"/>
      <c r="D223" s="24"/>
      <c r="E223" s="79"/>
      <c r="F223" s="42"/>
    </row>
    <row r="224" spans="1:6" ht="12" customHeight="1">
      <c r="A224" s="74"/>
      <c r="B224" s="74"/>
      <c r="C224" s="78"/>
      <c r="D224" s="24"/>
      <c r="E224" s="79"/>
      <c r="F224" s="42"/>
    </row>
    <row r="225" spans="1:6" ht="12" customHeight="1">
      <c r="A225" s="74"/>
      <c r="B225" s="74"/>
      <c r="C225" s="78"/>
      <c r="D225" s="24"/>
      <c r="E225" s="79"/>
      <c r="F225" s="42"/>
    </row>
    <row r="226" spans="1:6" ht="12" customHeight="1">
      <c r="A226" s="74"/>
      <c r="B226" s="74"/>
      <c r="C226" s="78"/>
      <c r="D226" s="24"/>
      <c r="E226" s="79"/>
      <c r="F226" s="42"/>
    </row>
    <row r="227" spans="1:6" ht="12" customHeight="1">
      <c r="A227" s="74"/>
      <c r="B227" s="74"/>
      <c r="C227" s="78"/>
      <c r="D227" s="24"/>
      <c r="E227" s="79"/>
      <c r="F227" s="42"/>
    </row>
    <row r="228" spans="1:6" ht="12" customHeight="1">
      <c r="A228" s="74"/>
      <c r="B228" s="74"/>
      <c r="C228" s="78"/>
      <c r="D228" s="24"/>
      <c r="E228" s="79"/>
      <c r="F228" s="42"/>
    </row>
    <row r="229" spans="1:6">
      <c r="A229" s="74"/>
      <c r="B229" s="74"/>
      <c r="C229" s="78"/>
      <c r="D229" s="24"/>
      <c r="E229" s="79"/>
      <c r="F229" s="42"/>
    </row>
    <row r="230" spans="1:6">
      <c r="A230" s="74"/>
      <c r="B230" s="74"/>
      <c r="C230" s="78"/>
      <c r="D230" s="24"/>
      <c r="E230" s="79"/>
      <c r="F230" s="42"/>
    </row>
    <row r="231" spans="1:6" ht="11.25" customHeight="1">
      <c r="A231" s="74"/>
      <c r="B231" s="74"/>
      <c r="C231" s="78"/>
      <c r="D231" s="24"/>
      <c r="E231" s="79"/>
      <c r="F231" s="42"/>
    </row>
    <row r="232" spans="1:6">
      <c r="A232" s="74"/>
      <c r="B232" s="74"/>
      <c r="C232" s="78"/>
      <c r="D232" s="24"/>
      <c r="E232" s="79"/>
      <c r="F232" s="42"/>
    </row>
    <row r="233" spans="1:6">
      <c r="A233" s="74"/>
      <c r="B233" s="74"/>
      <c r="C233" s="78"/>
      <c r="D233" s="24"/>
      <c r="E233" s="79"/>
      <c r="F233" s="42"/>
    </row>
    <row r="234" spans="1:6">
      <c r="A234" s="74"/>
      <c r="B234" s="74"/>
      <c r="C234" s="78"/>
      <c r="D234" s="24"/>
      <c r="E234" s="79"/>
      <c r="F234" s="42"/>
    </row>
    <row r="235" spans="1:6" ht="13.5" customHeight="1">
      <c r="A235" s="74"/>
      <c r="B235" s="74"/>
      <c r="C235" s="78"/>
      <c r="D235" s="24"/>
      <c r="E235" s="79"/>
      <c r="F235" s="42"/>
    </row>
    <row r="236" spans="1:6" ht="13.5" customHeight="1">
      <c r="A236" s="74"/>
      <c r="B236" s="74"/>
      <c r="C236" s="78"/>
      <c r="D236" s="24"/>
      <c r="E236" s="79"/>
      <c r="F236" s="42"/>
    </row>
    <row r="237" spans="1:6" ht="13.5" customHeight="1">
      <c r="A237" s="74"/>
      <c r="B237" s="74"/>
      <c r="C237" s="78"/>
      <c r="D237" s="24"/>
      <c r="E237" s="79"/>
      <c r="F237" s="42"/>
    </row>
    <row r="238" spans="1:6" ht="13.5" customHeight="1">
      <c r="A238" s="74"/>
      <c r="B238" s="74"/>
      <c r="C238" s="78"/>
      <c r="D238" s="24"/>
      <c r="E238" s="79"/>
      <c r="F238" s="42"/>
    </row>
    <row r="239" spans="1:6" ht="13.5" customHeight="1">
      <c r="A239" s="74"/>
      <c r="B239" s="74"/>
      <c r="C239" s="78"/>
      <c r="D239" s="24"/>
      <c r="E239" s="79"/>
      <c r="F239" s="42"/>
    </row>
    <row r="240" spans="1:6" ht="13.5" customHeight="1">
      <c r="A240" s="74"/>
      <c r="B240" s="74"/>
      <c r="C240" s="78"/>
      <c r="D240" s="24"/>
      <c r="E240" s="79"/>
      <c r="F240" s="42"/>
    </row>
    <row r="241" spans="1:6" ht="13.5" customHeight="1">
      <c r="A241" s="74"/>
      <c r="B241" s="74"/>
      <c r="C241" s="78"/>
      <c r="D241" s="24"/>
      <c r="E241" s="79"/>
      <c r="F241" s="42"/>
    </row>
    <row r="242" spans="1:6" ht="13.5" customHeight="1">
      <c r="A242" s="74"/>
      <c r="B242" s="74"/>
      <c r="C242" s="78"/>
      <c r="D242" s="24"/>
      <c r="E242" s="79"/>
      <c r="F242" s="42"/>
    </row>
    <row r="243" spans="1:6" ht="13.5" customHeight="1">
      <c r="A243" s="74"/>
      <c r="B243" s="74"/>
      <c r="C243" s="78"/>
      <c r="D243" s="24"/>
      <c r="E243" s="79"/>
      <c r="F243" s="42"/>
    </row>
    <row r="244" spans="1:6" ht="13.5" customHeight="1">
      <c r="A244" s="74"/>
      <c r="B244" s="74"/>
      <c r="C244" s="78"/>
      <c r="D244" s="24"/>
      <c r="E244" s="79"/>
      <c r="F244" s="42"/>
    </row>
    <row r="245" spans="1:6" ht="13.5" customHeight="1">
      <c r="A245" s="74"/>
      <c r="B245" s="74"/>
      <c r="C245" s="78"/>
      <c r="D245" s="24"/>
      <c r="E245" s="79"/>
      <c r="F245" s="42"/>
    </row>
    <row r="246" spans="1:6" ht="13.5" customHeight="1">
      <c r="A246" s="74"/>
      <c r="B246" s="74"/>
      <c r="C246" s="78"/>
      <c r="D246" s="24"/>
      <c r="E246" s="79"/>
      <c r="F246" s="42"/>
    </row>
    <row r="247" spans="1:6" ht="13.5" customHeight="1">
      <c r="A247" s="74"/>
      <c r="B247" s="74"/>
      <c r="C247" s="78"/>
      <c r="D247" s="24"/>
      <c r="E247" s="79"/>
      <c r="F247" s="42"/>
    </row>
    <row r="248" spans="1:6" ht="13.5" customHeight="1">
      <c r="A248" s="74"/>
      <c r="B248" s="74"/>
      <c r="C248" s="78"/>
      <c r="D248" s="24"/>
      <c r="E248" s="79"/>
      <c r="F248" s="42"/>
    </row>
    <row r="249" spans="1:6" ht="13.5" customHeight="1">
      <c r="A249" s="22"/>
      <c r="D249" s="4"/>
      <c r="E249" s="4"/>
    </row>
    <row r="250" spans="1:6" ht="13.5" customHeight="1">
      <c r="A250" s="22"/>
      <c r="D250" s="4"/>
      <c r="E250" s="4"/>
    </row>
    <row r="251" spans="1:6" ht="13.5" customHeight="1">
      <c r="A251" s="22"/>
      <c r="D251" s="4"/>
      <c r="E251" s="4"/>
    </row>
    <row r="252" spans="1:6" ht="13.5" customHeight="1">
      <c r="A252" s="1"/>
      <c r="B252" s="1"/>
      <c r="C252" s="1"/>
      <c r="D252" s="1"/>
    </row>
    <row r="253" spans="1:6" ht="13.5" customHeight="1">
      <c r="D253" s="81"/>
    </row>
    <row r="254" spans="1:6" ht="13.5" customHeight="1">
      <c r="A254" s="82"/>
      <c r="D254" s="81"/>
    </row>
    <row r="255" spans="1:6" ht="13.5" customHeight="1"/>
    <row r="256" spans="1:6" ht="13.5" customHeight="1"/>
    <row r="257" spans="7:15" ht="13.5" customHeight="1"/>
    <row r="258" spans="7:15" ht="13.5" customHeight="1"/>
    <row r="259" spans="7:15" ht="13.5" customHeight="1"/>
    <row r="260" spans="7:15" ht="13.5" customHeight="1"/>
    <row r="261" spans="7:15" ht="13.5" customHeight="1"/>
    <row r="262" spans="7:15" ht="13.5" customHeight="1"/>
    <row r="263" spans="7:15" ht="13.5" customHeight="1"/>
    <row r="264" spans="7:15" s="2" customFormat="1" ht="13.5" customHeight="1">
      <c r="G264" s="1"/>
      <c r="H264" s="1"/>
      <c r="I264" s="1"/>
      <c r="J264" s="1"/>
      <c r="K264" s="1"/>
      <c r="L264" s="1"/>
      <c r="M264" s="1"/>
      <c r="N264" s="1"/>
      <c r="O264" s="1"/>
    </row>
    <row r="265" spans="7:15" s="2" customFormat="1" ht="13.5" customHeight="1">
      <c r="G265" s="1"/>
      <c r="H265" s="1"/>
      <c r="I265" s="1"/>
      <c r="J265" s="1"/>
      <c r="K265" s="1"/>
      <c r="L265" s="1"/>
      <c r="M265" s="1"/>
      <c r="N265" s="1"/>
      <c r="O265" s="1"/>
    </row>
    <row r="266" spans="7:15" s="2" customFormat="1" ht="13.5" customHeight="1">
      <c r="G266" s="1"/>
      <c r="H266" s="1"/>
      <c r="I266" s="1"/>
      <c r="J266" s="1"/>
      <c r="K266" s="1"/>
      <c r="L266" s="1"/>
      <c r="M266" s="1"/>
      <c r="N266" s="1"/>
      <c r="O266" s="1"/>
    </row>
    <row r="267" spans="7:15" s="2" customFormat="1" ht="13.5" customHeight="1">
      <c r="G267" s="1"/>
      <c r="H267" s="1"/>
      <c r="I267" s="1"/>
      <c r="J267" s="1"/>
      <c r="K267" s="1"/>
      <c r="L267" s="1"/>
      <c r="M267" s="1"/>
      <c r="N267" s="1"/>
      <c r="O267" s="1"/>
    </row>
    <row r="268" spans="7:15" s="2" customFormat="1" ht="13.5" customHeight="1">
      <c r="G268" s="1"/>
      <c r="H268" s="1"/>
      <c r="I268" s="1"/>
      <c r="J268" s="1"/>
      <c r="K268" s="1"/>
      <c r="L268" s="1"/>
      <c r="M268" s="1"/>
      <c r="N268" s="1"/>
      <c r="O268" s="1"/>
    </row>
    <row r="269" spans="7:15" s="2" customFormat="1" ht="13.5" customHeight="1">
      <c r="G269" s="1"/>
      <c r="H269" s="1"/>
      <c r="I269" s="1"/>
      <c r="J269" s="1"/>
      <c r="K269" s="1"/>
      <c r="L269" s="1"/>
      <c r="M269" s="1"/>
      <c r="N269" s="1"/>
      <c r="O269" s="1"/>
    </row>
    <row r="270" spans="7:15" s="2" customFormat="1" ht="13.5" customHeight="1">
      <c r="G270" s="1"/>
      <c r="H270" s="1"/>
      <c r="I270" s="1"/>
      <c r="J270" s="1"/>
      <c r="K270" s="1"/>
      <c r="L270" s="1"/>
      <c r="M270" s="1"/>
      <c r="N270" s="1"/>
      <c r="O270" s="1"/>
    </row>
    <row r="271" spans="7:15" s="2" customFormat="1" ht="13.5" customHeight="1">
      <c r="G271" s="1"/>
      <c r="H271" s="1"/>
      <c r="I271" s="1"/>
      <c r="J271" s="1"/>
      <c r="K271" s="1"/>
      <c r="L271" s="1"/>
      <c r="M271" s="1"/>
      <c r="N271" s="1"/>
      <c r="O271" s="1"/>
    </row>
    <row r="272" spans="7:15" s="2" customFormat="1" ht="13.5" customHeight="1">
      <c r="G272" s="1"/>
      <c r="H272" s="1"/>
      <c r="I272" s="1"/>
      <c r="J272" s="1"/>
      <c r="K272" s="1"/>
      <c r="L272" s="1"/>
      <c r="M272" s="1"/>
      <c r="N272" s="1"/>
      <c r="O272" s="1"/>
    </row>
    <row r="273" spans="7:15" s="2" customFormat="1" ht="13.5" customHeight="1">
      <c r="G273" s="1"/>
      <c r="H273" s="1"/>
      <c r="I273" s="1"/>
      <c r="J273" s="1"/>
      <c r="K273" s="1"/>
      <c r="L273" s="1"/>
      <c r="M273" s="1"/>
      <c r="N273" s="1"/>
      <c r="O273" s="1"/>
    </row>
    <row r="274" spans="7:15" s="2" customFormat="1" ht="13.5" customHeight="1">
      <c r="G274" s="1"/>
      <c r="H274" s="1"/>
      <c r="I274" s="1"/>
      <c r="J274" s="1"/>
      <c r="K274" s="1"/>
      <c r="L274" s="1"/>
      <c r="M274" s="1"/>
      <c r="N274" s="1"/>
      <c r="O274" s="1"/>
    </row>
    <row r="275" spans="7:15" s="2" customFormat="1" ht="13.5" customHeight="1">
      <c r="G275" s="1"/>
      <c r="H275" s="1"/>
      <c r="I275" s="1"/>
      <c r="J275" s="1"/>
      <c r="K275" s="1"/>
      <c r="L275" s="1"/>
      <c r="M275" s="1"/>
      <c r="N275" s="1"/>
      <c r="O275" s="1"/>
    </row>
    <row r="276" spans="7:15" s="2" customFormat="1" ht="13.5" customHeight="1">
      <c r="G276" s="1"/>
      <c r="H276" s="1"/>
      <c r="I276" s="1"/>
      <c r="J276" s="1"/>
      <c r="K276" s="1"/>
      <c r="L276" s="1"/>
      <c r="M276" s="1"/>
      <c r="N276" s="1"/>
      <c r="O276" s="1"/>
    </row>
    <row r="277" spans="7:15" s="2" customFormat="1" ht="13.5" customHeight="1">
      <c r="G277" s="1"/>
      <c r="H277" s="1"/>
      <c r="I277" s="1"/>
      <c r="J277" s="1"/>
      <c r="K277" s="1"/>
      <c r="L277" s="1"/>
      <c r="M277" s="1"/>
      <c r="N277" s="1"/>
      <c r="O277" s="1"/>
    </row>
    <row r="278" spans="7:15" s="2" customFormat="1" ht="13.5" customHeight="1">
      <c r="G278" s="1"/>
      <c r="H278" s="1"/>
      <c r="I278" s="1"/>
      <c r="J278" s="1"/>
      <c r="K278" s="1"/>
      <c r="L278" s="1"/>
      <c r="M278" s="1"/>
      <c r="N278" s="1"/>
      <c r="O278" s="1"/>
    </row>
    <row r="279" spans="7:15" s="2" customFormat="1" ht="13.5" customHeight="1">
      <c r="G279" s="1"/>
      <c r="H279" s="1"/>
      <c r="I279" s="1"/>
      <c r="J279" s="1"/>
      <c r="K279" s="1"/>
      <c r="L279" s="1"/>
      <c r="M279" s="1"/>
      <c r="N279" s="1"/>
      <c r="O279" s="1"/>
    </row>
    <row r="280" spans="7:15" ht="13.5" customHeight="1"/>
    <row r="281" spans="7:15" ht="13.5" customHeight="1"/>
    <row r="282" spans="7:15" ht="13.5" customHeight="1"/>
    <row r="283" spans="7:15" ht="13.5" customHeight="1"/>
    <row r="284" spans="7:15" ht="13.5" customHeight="1"/>
    <row r="285" spans="7:15" ht="13.5" customHeight="1"/>
    <row r="286" spans="7:15" ht="13.5" customHeight="1"/>
    <row r="287" spans="7:15" ht="13.5" customHeight="1"/>
    <row r="288" spans="7:15" ht="13.5" customHeight="1"/>
    <row r="289" spans="7:15" ht="13.5" customHeight="1"/>
    <row r="290" spans="7:15" ht="13.5" customHeight="1"/>
    <row r="293" spans="7:15" ht="12.75" customHeight="1"/>
    <row r="296" spans="7:15" s="2" customFormat="1">
      <c r="G296" s="1"/>
      <c r="H296" s="1"/>
      <c r="I296" s="1"/>
      <c r="J296" s="1"/>
      <c r="K296" s="1"/>
      <c r="L296" s="1"/>
      <c r="M296" s="1"/>
      <c r="N296" s="1"/>
      <c r="O296" s="1"/>
    </row>
    <row r="297" spans="7:15" s="2" customFormat="1">
      <c r="G297" s="1"/>
      <c r="H297" s="1"/>
      <c r="I297" s="1"/>
      <c r="J297" s="1"/>
      <c r="K297" s="1"/>
      <c r="L297" s="1"/>
      <c r="M297" s="1"/>
      <c r="N297" s="1"/>
      <c r="O297" s="1"/>
    </row>
    <row r="298" spans="7:15" s="2" customFormat="1">
      <c r="G298" s="1"/>
      <c r="H298" s="1"/>
      <c r="I298" s="1"/>
      <c r="J298" s="1"/>
      <c r="K298" s="1"/>
      <c r="L298" s="1"/>
      <c r="M298" s="1"/>
      <c r="N298" s="1"/>
      <c r="O298" s="1"/>
    </row>
    <row r="299" spans="7:15" s="2" customFormat="1">
      <c r="G299" s="1"/>
      <c r="H299" s="1"/>
      <c r="I299" s="1"/>
      <c r="J299" s="1"/>
      <c r="K299" s="1"/>
      <c r="L299" s="1"/>
      <c r="M299" s="1"/>
      <c r="N299" s="1"/>
      <c r="O299" s="1"/>
    </row>
    <row r="300" spans="7:15" s="2" customFormat="1">
      <c r="G300" s="1"/>
      <c r="H300" s="1"/>
      <c r="I300" s="1"/>
      <c r="J300" s="1"/>
      <c r="K300" s="1"/>
      <c r="L300" s="1"/>
      <c r="M300" s="1"/>
      <c r="N300" s="1"/>
      <c r="O300" s="1"/>
    </row>
    <row r="301" spans="7:15" s="2" customFormat="1">
      <c r="G301" s="1"/>
      <c r="H301" s="1"/>
      <c r="I301" s="1"/>
      <c r="J301" s="1"/>
      <c r="K301" s="1"/>
      <c r="L301" s="1"/>
      <c r="M301" s="1"/>
      <c r="N301" s="1"/>
      <c r="O301" s="1"/>
    </row>
    <row r="302" spans="7:15" s="2" customFormat="1">
      <c r="G302" s="1"/>
      <c r="H302" s="1"/>
      <c r="I302" s="1"/>
      <c r="J302" s="1"/>
      <c r="K302" s="1"/>
      <c r="L302" s="1"/>
      <c r="M302" s="1"/>
      <c r="N302" s="1"/>
      <c r="O302" s="1"/>
    </row>
    <row r="303" spans="7:15" s="2" customFormat="1">
      <c r="G303" s="1"/>
      <c r="H303" s="1"/>
      <c r="I303" s="1"/>
      <c r="J303" s="1"/>
      <c r="K303" s="1"/>
      <c r="L303" s="1"/>
      <c r="M303" s="1"/>
      <c r="N303" s="1"/>
      <c r="O303" s="1"/>
    </row>
    <row r="304" spans="7:15" s="2" customFormat="1">
      <c r="G304" s="1"/>
      <c r="H304" s="1"/>
      <c r="I304" s="1"/>
      <c r="J304" s="1"/>
      <c r="K304" s="1"/>
      <c r="L304" s="1"/>
      <c r="M304" s="1"/>
      <c r="N304" s="1"/>
      <c r="O304" s="1"/>
    </row>
    <row r="305" spans="7:15" s="2" customFormat="1">
      <c r="G305" s="1"/>
      <c r="H305" s="1"/>
      <c r="I305" s="1"/>
      <c r="J305" s="1"/>
      <c r="K305" s="1"/>
      <c r="L305" s="1"/>
      <c r="M305" s="1"/>
      <c r="N305" s="1"/>
      <c r="O305" s="1"/>
    </row>
    <row r="306" spans="7:15" s="2" customFormat="1">
      <c r="G306" s="1"/>
      <c r="H306" s="1"/>
      <c r="I306" s="1"/>
      <c r="J306" s="1"/>
      <c r="K306" s="1"/>
      <c r="L306" s="1"/>
      <c r="M306" s="1"/>
      <c r="N306" s="1"/>
      <c r="O306" s="1"/>
    </row>
    <row r="307" spans="7:15" s="2" customFormat="1">
      <c r="G307" s="1"/>
      <c r="H307" s="1"/>
      <c r="I307" s="1"/>
      <c r="J307" s="1"/>
      <c r="K307" s="1"/>
      <c r="L307" s="1"/>
      <c r="M307" s="1"/>
      <c r="N307" s="1"/>
      <c r="O307" s="1"/>
    </row>
    <row r="308" spans="7:15" s="2" customFormat="1">
      <c r="G308" s="1"/>
      <c r="H308" s="1"/>
      <c r="I308" s="1"/>
      <c r="J308" s="1"/>
      <c r="K308" s="1"/>
      <c r="L308" s="1"/>
      <c r="M308" s="1"/>
      <c r="N308" s="1"/>
      <c r="O308" s="1"/>
    </row>
    <row r="309" spans="7:15" s="2" customFormat="1">
      <c r="G309" s="1"/>
      <c r="H309" s="1"/>
      <c r="I309" s="1"/>
      <c r="J309" s="1"/>
      <c r="K309" s="1"/>
      <c r="L309" s="1"/>
      <c r="M309" s="1"/>
      <c r="N309" s="1"/>
      <c r="O309" s="1"/>
    </row>
    <row r="310" spans="7:15" s="2" customFormat="1">
      <c r="G310" s="1"/>
      <c r="H310" s="1"/>
      <c r="I310" s="1"/>
      <c r="J310" s="1"/>
      <c r="K310" s="1"/>
      <c r="L310" s="1"/>
      <c r="M310" s="1"/>
      <c r="N310" s="1"/>
      <c r="O310" s="1"/>
    </row>
    <row r="311" spans="7:15" s="2" customFormat="1">
      <c r="G311" s="1"/>
      <c r="H311" s="1"/>
      <c r="I311" s="1"/>
      <c r="J311" s="1"/>
      <c r="K311" s="1"/>
      <c r="L311" s="1"/>
      <c r="M311" s="1"/>
      <c r="N311" s="1"/>
      <c r="O311" s="1"/>
    </row>
    <row r="312" spans="7:15" s="2" customFormat="1">
      <c r="G312" s="1"/>
      <c r="H312" s="1"/>
      <c r="I312" s="1"/>
      <c r="J312" s="1"/>
      <c r="K312" s="1"/>
      <c r="L312" s="1"/>
      <c r="M312" s="1"/>
      <c r="N312" s="1"/>
      <c r="O312" s="1"/>
    </row>
    <row r="313" spans="7:15" s="2" customFormat="1">
      <c r="G313" s="1"/>
      <c r="H313" s="1"/>
      <c r="I313" s="1"/>
      <c r="J313" s="1"/>
      <c r="K313" s="1"/>
      <c r="L313" s="1"/>
      <c r="M313" s="1"/>
      <c r="N313" s="1"/>
      <c r="O313" s="1"/>
    </row>
    <row r="314" spans="7:15" s="2" customFormat="1">
      <c r="G314" s="1"/>
      <c r="H314" s="1"/>
      <c r="I314" s="1"/>
      <c r="J314" s="1"/>
      <c r="K314" s="1"/>
      <c r="L314" s="1"/>
      <c r="M314" s="1"/>
      <c r="N314" s="1"/>
      <c r="O314" s="1"/>
    </row>
    <row r="315" spans="7:15" s="2" customFormat="1">
      <c r="G315" s="1"/>
      <c r="H315" s="1"/>
      <c r="I315" s="1"/>
      <c r="J315" s="1"/>
      <c r="K315" s="1"/>
      <c r="L315" s="1"/>
      <c r="M315" s="1"/>
      <c r="N315" s="1"/>
      <c r="O315" s="1"/>
    </row>
    <row r="316" spans="7:15" s="2" customFormat="1">
      <c r="G316" s="1"/>
      <c r="H316" s="1"/>
      <c r="I316" s="1"/>
      <c r="J316" s="1"/>
      <c r="K316" s="1"/>
      <c r="L316" s="1"/>
      <c r="M316" s="1"/>
      <c r="N316" s="1"/>
      <c r="O316" s="1"/>
    </row>
    <row r="317" spans="7:15" s="2" customFormat="1">
      <c r="G317" s="1"/>
      <c r="H317" s="1"/>
      <c r="I317" s="1"/>
      <c r="J317" s="1"/>
      <c r="K317" s="1"/>
      <c r="L317" s="1"/>
      <c r="M317" s="1"/>
      <c r="N317" s="1"/>
      <c r="O317" s="1"/>
    </row>
    <row r="318" spans="7:15" s="2" customFormat="1">
      <c r="G318" s="1"/>
      <c r="H318" s="1"/>
      <c r="I318" s="1"/>
      <c r="J318" s="1"/>
      <c r="K318" s="1"/>
      <c r="L318" s="1"/>
      <c r="M318" s="1"/>
      <c r="N318" s="1"/>
      <c r="O318" s="1"/>
    </row>
    <row r="319" spans="7:15" s="2" customFormat="1">
      <c r="G319" s="1"/>
      <c r="H319" s="1"/>
      <c r="I319" s="1"/>
      <c r="J319" s="1"/>
      <c r="K319" s="1"/>
      <c r="L319" s="1"/>
      <c r="M319" s="1"/>
      <c r="N319" s="1"/>
      <c r="O319" s="1"/>
    </row>
    <row r="320" spans="7:15" s="2" customFormat="1">
      <c r="G320" s="1"/>
      <c r="H320" s="1"/>
      <c r="I320" s="1"/>
      <c r="J320" s="1"/>
      <c r="K320" s="1"/>
      <c r="L320" s="1"/>
      <c r="M320" s="1"/>
      <c r="N320" s="1"/>
      <c r="O320" s="1"/>
    </row>
    <row r="321" spans="7:15" s="2" customFormat="1">
      <c r="G321" s="1"/>
      <c r="H321" s="1"/>
      <c r="I321" s="1"/>
      <c r="J321" s="1"/>
      <c r="K321" s="1"/>
      <c r="L321" s="1"/>
      <c r="M321" s="1"/>
      <c r="N321" s="1"/>
      <c r="O321" s="1"/>
    </row>
    <row r="322" spans="7:15" s="2" customFormat="1">
      <c r="G322" s="1"/>
      <c r="H322" s="1"/>
      <c r="I322" s="1"/>
      <c r="J322" s="1"/>
      <c r="K322" s="1"/>
      <c r="L322" s="1"/>
      <c r="M322" s="1"/>
      <c r="N322" s="1"/>
      <c r="O322" s="1"/>
    </row>
    <row r="323" spans="7:15" s="2" customFormat="1">
      <c r="G323" s="1"/>
      <c r="H323" s="1"/>
      <c r="I323" s="1"/>
      <c r="J323" s="1"/>
      <c r="K323" s="1"/>
      <c r="L323" s="1"/>
      <c r="M323" s="1"/>
      <c r="N323" s="1"/>
      <c r="O323" s="1"/>
    </row>
    <row r="324" spans="7:15" s="2" customFormat="1">
      <c r="G324" s="1"/>
      <c r="H324" s="1"/>
      <c r="I324" s="1"/>
      <c r="J324" s="1"/>
      <c r="K324" s="1"/>
      <c r="L324" s="1"/>
      <c r="M324" s="1"/>
      <c r="N324" s="1"/>
      <c r="O324" s="1"/>
    </row>
    <row r="325" spans="7:15" s="2" customFormat="1">
      <c r="G325" s="1"/>
      <c r="H325" s="1"/>
      <c r="I325" s="1"/>
      <c r="J325" s="1"/>
      <c r="K325" s="1"/>
      <c r="L325" s="1"/>
      <c r="M325" s="1"/>
      <c r="N325" s="1"/>
      <c r="O325" s="1"/>
    </row>
    <row r="326" spans="7:15" s="2" customFormat="1">
      <c r="G326" s="1"/>
      <c r="H326" s="1"/>
      <c r="I326" s="1"/>
      <c r="J326" s="1"/>
      <c r="K326" s="1"/>
      <c r="L326" s="1"/>
      <c r="M326" s="1"/>
      <c r="N326" s="1"/>
      <c r="O326" s="1"/>
    </row>
    <row r="327" spans="7:15" s="2" customFormat="1">
      <c r="G327" s="1"/>
      <c r="H327" s="1"/>
      <c r="I327" s="1"/>
      <c r="J327" s="1"/>
      <c r="K327" s="1"/>
      <c r="L327" s="1"/>
      <c r="M327" s="1"/>
      <c r="N327" s="1"/>
      <c r="O327" s="1"/>
    </row>
    <row r="339" ht="13.5" customHeight="1"/>
    <row r="376" spans="7:15" s="2" customFormat="1">
      <c r="G376" s="1"/>
      <c r="H376" s="1"/>
      <c r="I376" s="1"/>
      <c r="J376" s="1"/>
      <c r="K376" s="1"/>
      <c r="L376" s="1"/>
      <c r="M376" s="1"/>
      <c r="N376" s="1"/>
      <c r="O376" s="1"/>
    </row>
    <row r="377" spans="7:15" s="2" customFormat="1">
      <c r="G377" s="1"/>
      <c r="H377" s="1"/>
      <c r="I377" s="1"/>
      <c r="J377" s="1"/>
      <c r="K377" s="1"/>
      <c r="L377" s="1"/>
      <c r="M377" s="1"/>
      <c r="N377" s="1"/>
      <c r="O377" s="1"/>
    </row>
    <row r="378" spans="7:15" s="2" customFormat="1">
      <c r="G378" s="1"/>
      <c r="H378" s="1"/>
      <c r="I378" s="1"/>
      <c r="J378" s="1"/>
      <c r="K378" s="1"/>
      <c r="L378" s="1"/>
      <c r="M378" s="1"/>
      <c r="N378" s="1"/>
      <c r="O378" s="1"/>
    </row>
    <row r="379" spans="7:15" s="2" customFormat="1">
      <c r="G379" s="1"/>
      <c r="H379" s="1"/>
      <c r="I379" s="1"/>
      <c r="J379" s="1"/>
      <c r="K379" s="1"/>
      <c r="L379" s="1"/>
      <c r="M379" s="1"/>
      <c r="N379" s="1"/>
      <c r="O379" s="1"/>
    </row>
    <row r="380" spans="7:15" s="2" customFormat="1">
      <c r="G380" s="1"/>
      <c r="H380" s="1"/>
      <c r="I380" s="1"/>
      <c r="J380" s="1"/>
      <c r="K380" s="1"/>
      <c r="L380" s="1"/>
      <c r="M380" s="1"/>
      <c r="N380" s="1"/>
      <c r="O380" s="1"/>
    </row>
    <row r="381" spans="7:15" s="2" customFormat="1">
      <c r="G381" s="1"/>
      <c r="H381" s="1"/>
      <c r="I381" s="1"/>
      <c r="J381" s="1"/>
      <c r="K381" s="1"/>
      <c r="L381" s="1"/>
      <c r="M381" s="1"/>
      <c r="N381" s="1"/>
      <c r="O381" s="1"/>
    </row>
    <row r="382" spans="7:15" s="2" customFormat="1">
      <c r="G382" s="1"/>
      <c r="H382" s="1"/>
      <c r="I382" s="1"/>
      <c r="J382" s="1"/>
      <c r="K382" s="1"/>
      <c r="L382" s="1"/>
      <c r="M382" s="1"/>
      <c r="N382" s="1"/>
      <c r="O382" s="1"/>
    </row>
    <row r="383" spans="7:15" s="2" customFormat="1">
      <c r="G383" s="1"/>
      <c r="H383" s="1"/>
      <c r="I383" s="1"/>
      <c r="J383" s="1"/>
      <c r="K383" s="1"/>
      <c r="L383" s="1"/>
      <c r="M383" s="1"/>
      <c r="N383" s="1"/>
      <c r="O383" s="1"/>
    </row>
    <row r="384" spans="7:15" s="2" customFormat="1">
      <c r="G384" s="1"/>
      <c r="H384" s="1"/>
      <c r="I384" s="1"/>
      <c r="J384" s="1"/>
      <c r="K384" s="1"/>
      <c r="L384" s="1"/>
      <c r="M384" s="1"/>
      <c r="N384" s="1"/>
      <c r="O384" s="1"/>
    </row>
    <row r="385" spans="7:15" s="2" customFormat="1">
      <c r="G385" s="1"/>
      <c r="H385" s="1"/>
      <c r="I385" s="1"/>
      <c r="J385" s="1"/>
      <c r="K385" s="1"/>
      <c r="L385" s="1"/>
      <c r="M385" s="1"/>
      <c r="N385" s="1"/>
      <c r="O385" s="1"/>
    </row>
    <row r="386" spans="7:15" s="2" customFormat="1">
      <c r="G386" s="1"/>
      <c r="H386" s="1"/>
      <c r="I386" s="1"/>
      <c r="J386" s="1"/>
      <c r="K386" s="1"/>
      <c r="L386" s="1"/>
      <c r="M386" s="1"/>
      <c r="N386" s="1"/>
      <c r="O386" s="1"/>
    </row>
    <row r="387" spans="7:15" s="2" customFormat="1">
      <c r="G387" s="1"/>
      <c r="H387" s="1"/>
      <c r="I387" s="1"/>
      <c r="J387" s="1"/>
      <c r="K387" s="1"/>
      <c r="L387" s="1"/>
      <c r="M387" s="1"/>
      <c r="N387" s="1"/>
      <c r="O387" s="1"/>
    </row>
    <row r="388" spans="7:15" s="2" customFormat="1">
      <c r="G388" s="1"/>
      <c r="H388" s="1"/>
      <c r="I388" s="1"/>
      <c r="J388" s="1"/>
      <c r="K388" s="1"/>
      <c r="L388" s="1"/>
      <c r="M388" s="1"/>
      <c r="N388" s="1"/>
      <c r="O388" s="1"/>
    </row>
    <row r="389" spans="7:15" s="2" customFormat="1">
      <c r="G389" s="1"/>
      <c r="H389" s="1"/>
      <c r="I389" s="1"/>
      <c r="J389" s="1"/>
      <c r="K389" s="1"/>
      <c r="L389" s="1"/>
      <c r="M389" s="1"/>
      <c r="N389" s="1"/>
      <c r="O389" s="1"/>
    </row>
    <row r="390" spans="7:15" s="2" customFormat="1">
      <c r="G390" s="1"/>
      <c r="H390" s="1"/>
      <c r="I390" s="1"/>
      <c r="J390" s="1"/>
      <c r="K390" s="1"/>
      <c r="L390" s="1"/>
      <c r="M390" s="1"/>
      <c r="N390" s="1"/>
      <c r="O390" s="1"/>
    </row>
    <row r="391" spans="7:15" s="2" customFormat="1">
      <c r="G391" s="1"/>
      <c r="H391" s="1"/>
      <c r="I391" s="1"/>
      <c r="J391" s="1"/>
      <c r="K391" s="1"/>
      <c r="L391" s="1"/>
      <c r="M391" s="1"/>
      <c r="N391" s="1"/>
      <c r="O391" s="1"/>
    </row>
    <row r="392" spans="7:15" s="2" customFormat="1">
      <c r="G392" s="1"/>
      <c r="H392" s="1"/>
      <c r="I392" s="1"/>
      <c r="J392" s="1"/>
      <c r="K392" s="1"/>
      <c r="L392" s="1"/>
      <c r="M392" s="1"/>
      <c r="N392" s="1"/>
      <c r="O392" s="1"/>
    </row>
    <row r="393" spans="7:15" s="2" customFormat="1">
      <c r="G393" s="1"/>
      <c r="H393" s="1"/>
      <c r="I393" s="1"/>
      <c r="J393" s="1"/>
      <c r="K393" s="1"/>
      <c r="L393" s="1"/>
      <c r="M393" s="1"/>
      <c r="N393" s="1"/>
      <c r="O393" s="1"/>
    </row>
    <row r="394" spans="7:15" s="2" customFormat="1">
      <c r="G394" s="1"/>
      <c r="H394" s="1"/>
      <c r="I394" s="1"/>
      <c r="J394" s="1"/>
      <c r="K394" s="1"/>
      <c r="L394" s="1"/>
      <c r="M394" s="1"/>
      <c r="N394" s="1"/>
      <c r="O394" s="1"/>
    </row>
    <row r="395" spans="7:15" s="2" customFormat="1">
      <c r="G395" s="1"/>
      <c r="H395" s="1"/>
      <c r="I395" s="1"/>
      <c r="J395" s="1"/>
      <c r="K395" s="1"/>
      <c r="L395" s="1"/>
      <c r="M395" s="1"/>
      <c r="N395" s="1"/>
      <c r="O395" s="1"/>
    </row>
    <row r="396" spans="7:15" s="2" customFormat="1">
      <c r="G396" s="1"/>
      <c r="H396" s="1"/>
      <c r="I396" s="1"/>
      <c r="J396" s="1"/>
      <c r="K396" s="1"/>
      <c r="L396" s="1"/>
      <c r="M396" s="1"/>
      <c r="N396" s="1"/>
      <c r="O396" s="1"/>
    </row>
    <row r="397" spans="7:15" s="2" customFormat="1">
      <c r="G397" s="1"/>
      <c r="H397" s="1"/>
      <c r="I397" s="1"/>
      <c r="J397" s="1"/>
      <c r="K397" s="1"/>
      <c r="L397" s="1"/>
      <c r="M397" s="1"/>
      <c r="N397" s="1"/>
      <c r="O397" s="1"/>
    </row>
    <row r="398" spans="7:15" s="2" customFormat="1">
      <c r="G398" s="1"/>
      <c r="H398" s="1"/>
      <c r="I398" s="1"/>
      <c r="J398" s="1"/>
      <c r="K398" s="1"/>
      <c r="L398" s="1"/>
      <c r="M398" s="1"/>
      <c r="N398" s="1"/>
      <c r="O398" s="1"/>
    </row>
    <row r="399" spans="7:15" s="2" customFormat="1">
      <c r="G399" s="1"/>
      <c r="H399" s="1"/>
      <c r="I399" s="1"/>
      <c r="J399" s="1"/>
      <c r="K399" s="1"/>
      <c r="L399" s="1"/>
      <c r="M399" s="1"/>
      <c r="N399" s="1"/>
      <c r="O399" s="1"/>
    </row>
    <row r="400" spans="7:15" s="2" customFormat="1">
      <c r="G400" s="1"/>
      <c r="H400" s="1"/>
      <c r="I400" s="1"/>
      <c r="J400" s="1"/>
      <c r="K400" s="1"/>
      <c r="L400" s="1"/>
      <c r="M400" s="1"/>
      <c r="N400" s="1"/>
      <c r="O400" s="1"/>
    </row>
    <row r="401" spans="7:15" s="2" customFormat="1">
      <c r="G401" s="1"/>
      <c r="H401" s="1"/>
      <c r="I401" s="1"/>
      <c r="J401" s="1"/>
      <c r="K401" s="1"/>
      <c r="L401" s="1"/>
      <c r="M401" s="1"/>
      <c r="N401" s="1"/>
      <c r="O401" s="1"/>
    </row>
    <row r="402" spans="7:15" s="2" customFormat="1">
      <c r="G402" s="1"/>
      <c r="H402" s="1"/>
      <c r="I402" s="1"/>
      <c r="J402" s="1"/>
      <c r="K402" s="1"/>
      <c r="L402" s="1"/>
      <c r="M402" s="1"/>
      <c r="N402" s="1"/>
      <c r="O402" s="1"/>
    </row>
    <row r="403" spans="7:15" s="2" customFormat="1">
      <c r="G403" s="1"/>
      <c r="H403" s="1"/>
      <c r="I403" s="1"/>
      <c r="J403" s="1"/>
      <c r="K403" s="1"/>
      <c r="L403" s="1"/>
      <c r="M403" s="1"/>
      <c r="N403" s="1"/>
      <c r="O403" s="1"/>
    </row>
    <row r="404" spans="7:15" s="2" customFormat="1">
      <c r="G404" s="1"/>
      <c r="H404" s="1"/>
      <c r="I404" s="1"/>
      <c r="J404" s="1"/>
      <c r="K404" s="1"/>
      <c r="L404" s="1"/>
      <c r="M404" s="1"/>
      <c r="N404" s="1"/>
      <c r="O404" s="1"/>
    </row>
    <row r="405" spans="7:15" s="2" customFormat="1">
      <c r="G405" s="1"/>
      <c r="H405" s="1"/>
      <c r="I405" s="1"/>
      <c r="J405" s="1"/>
      <c r="K405" s="1"/>
      <c r="L405" s="1"/>
      <c r="M405" s="1"/>
      <c r="N405" s="1"/>
      <c r="O405" s="1"/>
    </row>
    <row r="406" spans="7:15" s="2" customFormat="1">
      <c r="G406" s="1"/>
      <c r="H406" s="1"/>
      <c r="I406" s="1"/>
      <c r="J406" s="1"/>
      <c r="K406" s="1"/>
      <c r="L406" s="1"/>
      <c r="M406" s="1"/>
      <c r="N406" s="1"/>
      <c r="O406" s="1"/>
    </row>
    <row r="407" spans="7:15" s="2" customFormat="1">
      <c r="G407" s="1"/>
      <c r="H407" s="1"/>
      <c r="I407" s="1"/>
      <c r="J407" s="1"/>
      <c r="K407" s="1"/>
      <c r="L407" s="1"/>
      <c r="M407" s="1"/>
      <c r="N407" s="1"/>
      <c r="O407" s="1"/>
    </row>
    <row r="424" spans="7:15" s="2" customFormat="1">
      <c r="G424" s="1"/>
      <c r="H424" s="1"/>
      <c r="I424" s="1"/>
      <c r="J424" s="1"/>
      <c r="K424" s="1"/>
      <c r="L424" s="1"/>
      <c r="M424" s="1"/>
      <c r="N424" s="1"/>
      <c r="O424" s="1"/>
    </row>
    <row r="425" spans="7:15" s="2" customFormat="1">
      <c r="G425" s="1"/>
      <c r="H425" s="1"/>
      <c r="I425" s="1"/>
      <c r="J425" s="1"/>
      <c r="K425" s="1"/>
      <c r="L425" s="1"/>
      <c r="M425" s="1"/>
      <c r="N425" s="1"/>
      <c r="O425" s="1"/>
    </row>
    <row r="426" spans="7:15" s="2" customFormat="1">
      <c r="G426" s="1"/>
      <c r="H426" s="1"/>
      <c r="I426" s="1"/>
      <c r="J426" s="1"/>
      <c r="K426" s="1"/>
      <c r="L426" s="1"/>
      <c r="M426" s="1"/>
      <c r="N426" s="1"/>
      <c r="O426" s="1"/>
    </row>
    <row r="427" spans="7:15" s="2" customFormat="1" ht="12.75" customHeight="1">
      <c r="G427" s="1"/>
      <c r="H427" s="1"/>
      <c r="I427" s="1"/>
      <c r="J427" s="1"/>
      <c r="K427" s="1"/>
      <c r="L427" s="1"/>
      <c r="M427" s="1"/>
      <c r="N427" s="1"/>
      <c r="O427" s="1"/>
    </row>
    <row r="428" spans="7:15" s="2" customFormat="1" ht="12.75" customHeight="1">
      <c r="G428" s="1"/>
      <c r="H428" s="1"/>
      <c r="I428" s="1"/>
      <c r="J428" s="1"/>
      <c r="K428" s="1"/>
      <c r="L428" s="1"/>
      <c r="M428" s="1"/>
      <c r="N428" s="1"/>
      <c r="O428" s="1"/>
    </row>
    <row r="429" spans="7:15" s="2" customFormat="1" ht="12.75" customHeight="1">
      <c r="G429" s="1"/>
      <c r="H429" s="1"/>
      <c r="I429" s="1"/>
      <c r="J429" s="1"/>
      <c r="K429" s="1"/>
      <c r="L429" s="1"/>
      <c r="M429" s="1"/>
      <c r="N429" s="1"/>
      <c r="O429" s="1"/>
    </row>
    <row r="430" spans="7:15" s="2" customFormat="1" ht="12.75" customHeight="1">
      <c r="G430" s="1"/>
      <c r="H430" s="1"/>
      <c r="I430" s="1"/>
      <c r="J430" s="1"/>
      <c r="K430" s="1"/>
      <c r="L430" s="1"/>
      <c r="M430" s="1"/>
      <c r="N430" s="1"/>
      <c r="O430" s="1"/>
    </row>
    <row r="431" spans="7:15" s="2" customFormat="1" ht="12.75" customHeight="1">
      <c r="G431" s="1"/>
      <c r="H431" s="1"/>
      <c r="I431" s="1"/>
      <c r="J431" s="1"/>
      <c r="K431" s="1"/>
      <c r="L431" s="1"/>
      <c r="M431" s="1"/>
      <c r="N431" s="1"/>
      <c r="O431" s="1"/>
    </row>
    <row r="432" spans="7:15" s="2" customFormat="1" ht="12.75" customHeight="1">
      <c r="G432" s="1"/>
      <c r="H432" s="1"/>
      <c r="I432" s="1"/>
      <c r="J432" s="1"/>
      <c r="K432" s="1"/>
      <c r="L432" s="1"/>
      <c r="M432" s="1"/>
      <c r="N432" s="1"/>
      <c r="O432" s="1"/>
    </row>
    <row r="433" spans="7:15" s="2" customFormat="1" ht="12.75" customHeight="1">
      <c r="G433" s="1"/>
      <c r="H433" s="1"/>
      <c r="I433" s="1"/>
      <c r="J433" s="1"/>
      <c r="K433" s="1"/>
      <c r="L433" s="1"/>
      <c r="M433" s="1"/>
      <c r="N433" s="1"/>
      <c r="O433" s="1"/>
    </row>
    <row r="434" spans="7:15" s="2" customFormat="1" ht="12.75" customHeight="1">
      <c r="G434" s="1"/>
      <c r="H434" s="1"/>
      <c r="I434" s="1"/>
      <c r="J434" s="1"/>
      <c r="K434" s="1"/>
      <c r="L434" s="1"/>
      <c r="M434" s="1"/>
      <c r="N434" s="1"/>
      <c r="O434" s="1"/>
    </row>
    <row r="435" spans="7:15" s="2" customFormat="1" ht="12.75" customHeight="1">
      <c r="G435" s="1"/>
      <c r="H435" s="1"/>
      <c r="I435" s="1"/>
      <c r="J435" s="1"/>
      <c r="K435" s="1"/>
      <c r="L435" s="1"/>
      <c r="M435" s="1"/>
      <c r="N435" s="1"/>
      <c r="O435" s="1"/>
    </row>
    <row r="436" spans="7:15" s="2" customFormat="1" ht="12.75" customHeight="1">
      <c r="G436" s="1"/>
      <c r="H436" s="1"/>
      <c r="I436" s="1"/>
      <c r="J436" s="1"/>
      <c r="K436" s="1"/>
      <c r="L436" s="1"/>
      <c r="M436" s="1"/>
      <c r="N436" s="1"/>
      <c r="O436" s="1"/>
    </row>
    <row r="437" spans="7:15" s="2" customFormat="1" ht="12.75" customHeight="1">
      <c r="G437" s="1"/>
      <c r="H437" s="1"/>
      <c r="I437" s="1"/>
      <c r="J437" s="1"/>
      <c r="K437" s="1"/>
      <c r="L437" s="1"/>
      <c r="M437" s="1"/>
      <c r="N437" s="1"/>
      <c r="O437" s="1"/>
    </row>
    <row r="438" spans="7:15" s="2" customFormat="1" ht="12.75" customHeight="1">
      <c r="G438" s="1"/>
      <c r="H438" s="1"/>
      <c r="I438" s="1"/>
      <c r="J438" s="1"/>
      <c r="K438" s="1"/>
      <c r="L438" s="1"/>
      <c r="M438" s="1"/>
      <c r="N438" s="1"/>
      <c r="O438" s="1"/>
    </row>
    <row r="439" spans="7:15" s="2" customFormat="1" ht="12.75" customHeight="1">
      <c r="G439" s="1"/>
      <c r="H439" s="1"/>
      <c r="I439" s="1"/>
      <c r="J439" s="1"/>
      <c r="K439" s="1"/>
      <c r="L439" s="1"/>
      <c r="M439" s="1"/>
      <c r="N439" s="1"/>
      <c r="O439" s="1"/>
    </row>
    <row r="440" spans="7:15" s="2" customFormat="1" ht="12.75" customHeight="1">
      <c r="G440" s="1"/>
      <c r="H440" s="1"/>
      <c r="I440" s="1"/>
      <c r="J440" s="1"/>
      <c r="K440" s="1"/>
      <c r="L440" s="1"/>
      <c r="M440" s="1"/>
      <c r="N440" s="1"/>
      <c r="O440" s="1"/>
    </row>
    <row r="441" spans="7:15" s="2" customFormat="1" ht="12.75" customHeight="1">
      <c r="G441" s="1"/>
      <c r="H441" s="1"/>
      <c r="I441" s="1"/>
      <c r="J441" s="1"/>
      <c r="K441" s="1"/>
      <c r="L441" s="1"/>
      <c r="M441" s="1"/>
      <c r="N441" s="1"/>
      <c r="O441" s="1"/>
    </row>
    <row r="442" spans="7:15" s="2" customFormat="1" ht="12.75" customHeight="1">
      <c r="G442" s="1"/>
      <c r="H442" s="1"/>
      <c r="I442" s="1"/>
      <c r="J442" s="1"/>
      <c r="K442" s="1"/>
      <c r="L442" s="1"/>
      <c r="M442" s="1"/>
      <c r="N442" s="1"/>
      <c r="O442" s="1"/>
    </row>
    <row r="443" spans="7:15" s="2" customFormat="1" ht="12.75" customHeight="1">
      <c r="G443" s="1"/>
      <c r="H443" s="1"/>
      <c r="I443" s="1"/>
      <c r="J443" s="1"/>
      <c r="K443" s="1"/>
      <c r="L443" s="1"/>
      <c r="M443" s="1"/>
      <c r="N443" s="1"/>
      <c r="O443" s="1"/>
    </row>
    <row r="444" spans="7:15" s="2" customFormat="1" ht="12.75" customHeight="1">
      <c r="G444" s="1"/>
      <c r="H444" s="1"/>
      <c r="I444" s="1"/>
      <c r="J444" s="1"/>
      <c r="K444" s="1"/>
      <c r="L444" s="1"/>
      <c r="M444" s="1"/>
      <c r="N444" s="1"/>
      <c r="O444" s="1"/>
    </row>
    <row r="445" spans="7:15" s="2" customFormat="1" ht="12.75" customHeight="1">
      <c r="G445" s="1"/>
      <c r="H445" s="1"/>
      <c r="I445" s="1"/>
      <c r="J445" s="1"/>
      <c r="K445" s="1"/>
      <c r="L445" s="1"/>
      <c r="M445" s="1"/>
      <c r="N445" s="1"/>
      <c r="O445" s="1"/>
    </row>
    <row r="446" spans="7:15" s="2" customFormat="1" ht="12.75" customHeight="1">
      <c r="G446" s="1"/>
      <c r="H446" s="1"/>
      <c r="I446" s="1"/>
      <c r="J446" s="1"/>
      <c r="K446" s="1"/>
      <c r="L446" s="1"/>
      <c r="M446" s="1"/>
      <c r="N446" s="1"/>
      <c r="O446" s="1"/>
    </row>
    <row r="447" spans="7:15" s="2" customFormat="1" ht="12.75" customHeight="1">
      <c r="G447" s="1"/>
      <c r="H447" s="1"/>
      <c r="I447" s="1"/>
      <c r="J447" s="1"/>
      <c r="K447" s="1"/>
      <c r="L447" s="1"/>
      <c r="M447" s="1"/>
      <c r="N447" s="1"/>
      <c r="O447" s="1"/>
    </row>
    <row r="448" spans="7:15" s="2" customFormat="1" ht="12.75" customHeight="1">
      <c r="G448" s="1"/>
      <c r="H448" s="1"/>
      <c r="I448" s="1"/>
      <c r="J448" s="1"/>
      <c r="K448" s="1"/>
      <c r="L448" s="1"/>
      <c r="M448" s="1"/>
      <c r="N448" s="1"/>
      <c r="O448" s="1"/>
    </row>
    <row r="449" spans="7:15" s="2" customFormat="1" ht="12.75" customHeight="1">
      <c r="G449" s="1"/>
      <c r="H449" s="1"/>
      <c r="I449" s="1"/>
      <c r="J449" s="1"/>
      <c r="K449" s="1"/>
      <c r="L449" s="1"/>
      <c r="M449" s="1"/>
      <c r="N449" s="1"/>
      <c r="O449" s="1"/>
    </row>
    <row r="450" spans="7:15" s="2" customFormat="1" ht="12" customHeight="1">
      <c r="G450" s="1"/>
      <c r="H450" s="1"/>
      <c r="I450" s="1"/>
      <c r="J450" s="1"/>
      <c r="K450" s="1"/>
      <c r="L450" s="1"/>
      <c r="M450" s="1"/>
      <c r="N450" s="1"/>
      <c r="O450" s="1"/>
    </row>
    <row r="451" spans="7:15" s="2" customFormat="1">
      <c r="G451" s="1"/>
      <c r="H451" s="1"/>
      <c r="I451" s="1"/>
      <c r="J451" s="1"/>
      <c r="K451" s="1"/>
      <c r="L451" s="1"/>
      <c r="M451" s="1"/>
      <c r="N451" s="1"/>
      <c r="O451" s="1"/>
    </row>
    <row r="452" spans="7:15" s="2" customFormat="1">
      <c r="G452" s="1"/>
      <c r="H452" s="1"/>
      <c r="I452" s="1"/>
      <c r="J452" s="1"/>
      <c r="K452" s="1"/>
      <c r="L452" s="1"/>
      <c r="M452" s="1"/>
      <c r="N452" s="1"/>
      <c r="O452" s="1"/>
    </row>
    <row r="453" spans="7:15" s="2" customFormat="1">
      <c r="G453" s="1"/>
      <c r="H453" s="1"/>
      <c r="I453" s="1"/>
      <c r="J453" s="1"/>
      <c r="K453" s="1"/>
      <c r="L453" s="1"/>
      <c r="M453" s="1"/>
      <c r="N453" s="1"/>
      <c r="O453" s="1"/>
    </row>
    <row r="454" spans="7:15" s="2" customFormat="1">
      <c r="G454" s="1"/>
      <c r="H454" s="1"/>
      <c r="I454" s="1"/>
      <c r="J454" s="1"/>
      <c r="K454" s="1"/>
      <c r="L454" s="1"/>
      <c r="M454" s="1"/>
      <c r="N454" s="1"/>
      <c r="O454" s="1"/>
    </row>
    <row r="455" spans="7:15" s="2" customFormat="1">
      <c r="G455" s="1"/>
      <c r="H455" s="1"/>
      <c r="I455" s="1"/>
      <c r="J455" s="1"/>
      <c r="K455" s="1"/>
      <c r="L455" s="1"/>
      <c r="M455" s="1"/>
      <c r="N455" s="1"/>
      <c r="O455" s="1"/>
    </row>
    <row r="472" spans="7:15" s="2" customFormat="1">
      <c r="G472" s="1"/>
      <c r="H472" s="1"/>
      <c r="I472" s="1"/>
      <c r="J472" s="1"/>
      <c r="K472" s="1"/>
      <c r="L472" s="1"/>
      <c r="M472" s="1"/>
      <c r="N472" s="1"/>
      <c r="O472" s="1"/>
    </row>
    <row r="473" spans="7:15" s="2" customFormat="1">
      <c r="G473" s="1"/>
      <c r="H473" s="1"/>
      <c r="I473" s="1"/>
      <c r="J473" s="1"/>
      <c r="K473" s="1"/>
      <c r="L473" s="1"/>
      <c r="M473" s="1"/>
      <c r="N473" s="1"/>
      <c r="O473" s="1"/>
    </row>
    <row r="474" spans="7:15" s="2" customFormat="1">
      <c r="G474" s="1"/>
      <c r="H474" s="1"/>
      <c r="I474" s="1"/>
      <c r="J474" s="1"/>
      <c r="K474" s="1"/>
      <c r="L474" s="1"/>
      <c r="M474" s="1"/>
      <c r="N474" s="1"/>
      <c r="O474" s="1"/>
    </row>
    <row r="475" spans="7:15" s="2" customFormat="1">
      <c r="G475" s="1"/>
      <c r="H475" s="1"/>
      <c r="I475" s="1"/>
      <c r="J475" s="1"/>
      <c r="K475" s="1"/>
      <c r="L475" s="1"/>
      <c r="M475" s="1"/>
      <c r="N475" s="1"/>
      <c r="O475" s="1"/>
    </row>
    <row r="476" spans="7:15" s="2" customFormat="1">
      <c r="G476" s="1"/>
      <c r="H476" s="1"/>
      <c r="I476" s="1"/>
      <c r="J476" s="1"/>
      <c r="K476" s="1"/>
      <c r="L476" s="1"/>
      <c r="M476" s="1"/>
      <c r="N476" s="1"/>
      <c r="O476" s="1"/>
    </row>
    <row r="477" spans="7:15" s="2" customFormat="1">
      <c r="G477" s="1"/>
      <c r="H477" s="1"/>
      <c r="I477" s="1"/>
      <c r="J477" s="1"/>
      <c r="K477" s="1"/>
      <c r="L477" s="1"/>
      <c r="M477" s="1"/>
      <c r="N477" s="1"/>
      <c r="O477" s="1"/>
    </row>
    <row r="478" spans="7:15" s="2" customFormat="1">
      <c r="G478" s="1"/>
      <c r="H478" s="1"/>
      <c r="I478" s="1"/>
      <c r="J478" s="1"/>
      <c r="K478" s="1"/>
      <c r="L478" s="1"/>
      <c r="M478" s="1"/>
      <c r="N478" s="1"/>
      <c r="O478" s="1"/>
    </row>
    <row r="479" spans="7:15" s="2" customFormat="1">
      <c r="G479" s="1"/>
      <c r="H479" s="1"/>
      <c r="I479" s="1"/>
      <c r="J479" s="1"/>
      <c r="K479" s="1"/>
      <c r="L479" s="1"/>
      <c r="M479" s="1"/>
      <c r="N479" s="1"/>
      <c r="O479" s="1"/>
    </row>
    <row r="480" spans="7:15" s="2" customFormat="1">
      <c r="G480" s="1"/>
      <c r="H480" s="1"/>
      <c r="I480" s="1"/>
      <c r="J480" s="1"/>
      <c r="K480" s="1"/>
      <c r="L480" s="1"/>
      <c r="M480" s="1"/>
      <c r="N480" s="1"/>
      <c r="O480" s="1"/>
    </row>
    <row r="481" spans="7:15" s="2" customFormat="1">
      <c r="G481" s="1"/>
      <c r="H481" s="1"/>
      <c r="I481" s="1"/>
      <c r="J481" s="1"/>
      <c r="K481" s="1"/>
      <c r="L481" s="1"/>
      <c r="M481" s="1"/>
      <c r="N481" s="1"/>
      <c r="O481" s="1"/>
    </row>
    <row r="482" spans="7:15" s="2" customFormat="1">
      <c r="G482" s="1"/>
      <c r="H482" s="1"/>
      <c r="I482" s="1"/>
      <c r="J482" s="1"/>
      <c r="K482" s="1"/>
      <c r="L482" s="1"/>
      <c r="M482" s="1"/>
      <c r="N482" s="1"/>
      <c r="O482" s="1"/>
    </row>
    <row r="483" spans="7:15" s="2" customFormat="1">
      <c r="G483" s="1"/>
      <c r="H483" s="1"/>
      <c r="I483" s="1"/>
      <c r="J483" s="1"/>
      <c r="K483" s="1"/>
      <c r="L483" s="1"/>
      <c r="M483" s="1"/>
      <c r="N483" s="1"/>
      <c r="O483" s="1"/>
    </row>
    <row r="484" spans="7:15" s="2" customFormat="1">
      <c r="G484" s="1"/>
      <c r="H484" s="1"/>
      <c r="I484" s="1"/>
      <c r="J484" s="1"/>
      <c r="K484" s="1"/>
      <c r="L484" s="1"/>
      <c r="M484" s="1"/>
      <c r="N484" s="1"/>
      <c r="O484" s="1"/>
    </row>
    <row r="485" spans="7:15" s="2" customFormat="1">
      <c r="G485" s="1"/>
      <c r="H485" s="1"/>
      <c r="I485" s="1"/>
      <c r="J485" s="1"/>
      <c r="K485" s="1"/>
      <c r="L485" s="1"/>
      <c r="M485" s="1"/>
      <c r="N485" s="1"/>
      <c r="O485" s="1"/>
    </row>
    <row r="486" spans="7:15" s="2" customFormat="1">
      <c r="G486" s="1"/>
      <c r="H486" s="1"/>
      <c r="I486" s="1"/>
      <c r="J486" s="1"/>
      <c r="K486" s="1"/>
      <c r="L486" s="1"/>
      <c r="M486" s="1"/>
      <c r="N486" s="1"/>
      <c r="O486" s="1"/>
    </row>
    <row r="487" spans="7:15" s="2" customFormat="1">
      <c r="G487" s="1"/>
      <c r="H487" s="1"/>
      <c r="I487" s="1"/>
      <c r="J487" s="1"/>
      <c r="K487" s="1"/>
      <c r="L487" s="1"/>
      <c r="M487" s="1"/>
      <c r="N487" s="1"/>
      <c r="O487" s="1"/>
    </row>
    <row r="552" spans="7:15" s="2" customFormat="1">
      <c r="G552" s="1"/>
      <c r="H552" s="1"/>
      <c r="I552" s="1"/>
      <c r="J552" s="1"/>
      <c r="K552" s="1"/>
      <c r="L552" s="1"/>
      <c r="M552" s="1"/>
      <c r="N552" s="1"/>
      <c r="O552" s="1"/>
    </row>
    <row r="553" spans="7:15" s="2" customFormat="1">
      <c r="G553" s="1"/>
      <c r="H553" s="1"/>
      <c r="I553" s="1"/>
      <c r="J553" s="1"/>
      <c r="K553" s="1"/>
      <c r="L553" s="1"/>
      <c r="M553" s="1"/>
      <c r="N553" s="1"/>
      <c r="O553" s="1"/>
    </row>
    <row r="554" spans="7:15" s="2" customFormat="1">
      <c r="G554" s="1"/>
      <c r="H554" s="1"/>
      <c r="I554" s="1"/>
      <c r="J554" s="1"/>
      <c r="K554" s="1"/>
      <c r="L554" s="1"/>
      <c r="M554" s="1"/>
      <c r="N554" s="1"/>
      <c r="O554" s="1"/>
    </row>
    <row r="555" spans="7:15" s="2" customFormat="1">
      <c r="G555" s="1"/>
      <c r="H555" s="1"/>
      <c r="I555" s="1"/>
      <c r="J555" s="1"/>
      <c r="K555" s="1"/>
      <c r="L555" s="1"/>
      <c r="M555" s="1"/>
      <c r="N555" s="1"/>
      <c r="O555" s="1"/>
    </row>
    <row r="556" spans="7:15" s="2" customFormat="1" ht="13.5" customHeight="1">
      <c r="G556" s="1"/>
      <c r="H556" s="1"/>
      <c r="I556" s="1"/>
      <c r="J556" s="1"/>
      <c r="K556" s="1"/>
      <c r="L556" s="1"/>
      <c r="M556" s="1"/>
      <c r="N556" s="1"/>
      <c r="O556" s="1"/>
    </row>
    <row r="557" spans="7:15" s="2" customFormat="1" ht="13.5" customHeight="1">
      <c r="G557" s="1"/>
      <c r="H557" s="1"/>
      <c r="I557" s="1"/>
      <c r="J557" s="1"/>
      <c r="K557" s="1"/>
      <c r="L557" s="1"/>
      <c r="M557" s="1"/>
      <c r="N557" s="1"/>
      <c r="O557" s="1"/>
    </row>
    <row r="558" spans="7:15" s="2" customFormat="1" ht="13.5" customHeight="1">
      <c r="G558" s="1"/>
      <c r="H558" s="1"/>
      <c r="I558" s="1"/>
      <c r="J558" s="1"/>
      <c r="K558" s="1"/>
      <c r="L558" s="1"/>
      <c r="M558" s="1"/>
      <c r="N558" s="1"/>
      <c r="O558" s="1"/>
    </row>
    <row r="559" spans="7:15" s="2" customFormat="1" ht="13.5" customHeight="1">
      <c r="G559" s="1"/>
      <c r="H559" s="1"/>
      <c r="I559" s="1"/>
      <c r="J559" s="1"/>
      <c r="K559" s="1"/>
      <c r="L559" s="1"/>
      <c r="M559" s="1"/>
      <c r="N559" s="1"/>
      <c r="O559" s="1"/>
    </row>
    <row r="560" spans="7:15" s="2" customFormat="1" ht="13.5" customHeight="1">
      <c r="G560" s="1"/>
      <c r="H560" s="1"/>
      <c r="I560" s="1"/>
      <c r="J560" s="1"/>
      <c r="K560" s="1"/>
      <c r="L560" s="1"/>
      <c r="M560" s="1"/>
      <c r="N560" s="1"/>
      <c r="O560" s="1"/>
    </row>
    <row r="561" spans="7:15" s="2" customFormat="1" ht="13.5" customHeight="1">
      <c r="G561" s="1"/>
      <c r="H561" s="1"/>
      <c r="I561" s="1"/>
      <c r="J561" s="1"/>
      <c r="K561" s="1"/>
      <c r="L561" s="1"/>
      <c r="M561" s="1"/>
      <c r="N561" s="1"/>
      <c r="O561" s="1"/>
    </row>
    <row r="562" spans="7:15" s="2" customFormat="1" ht="13.5" customHeight="1">
      <c r="G562" s="1"/>
      <c r="H562" s="1"/>
      <c r="I562" s="1"/>
      <c r="J562" s="1"/>
      <c r="K562" s="1"/>
      <c r="L562" s="1"/>
      <c r="M562" s="1"/>
      <c r="N562" s="1"/>
      <c r="O562" s="1"/>
    </row>
    <row r="563" spans="7:15" s="2" customFormat="1" ht="13.5" customHeight="1">
      <c r="G563" s="1"/>
      <c r="H563" s="1"/>
      <c r="I563" s="1"/>
      <c r="J563" s="1"/>
      <c r="K563" s="1"/>
      <c r="L563" s="1"/>
      <c r="M563" s="1"/>
      <c r="N563" s="1"/>
      <c r="O563" s="1"/>
    </row>
    <row r="564" spans="7:15" s="2" customFormat="1" ht="13.5" customHeight="1">
      <c r="G564" s="1"/>
      <c r="H564" s="1"/>
      <c r="I564" s="1"/>
      <c r="J564" s="1"/>
      <c r="K564" s="1"/>
      <c r="L564" s="1"/>
      <c r="M564" s="1"/>
      <c r="N564" s="1"/>
      <c r="O564" s="1"/>
    </row>
    <row r="565" spans="7:15" s="2" customFormat="1" ht="13.5" customHeight="1">
      <c r="G565" s="1"/>
      <c r="H565" s="1"/>
      <c r="I565" s="1"/>
      <c r="J565" s="1"/>
      <c r="K565" s="1"/>
      <c r="L565" s="1"/>
      <c r="M565" s="1"/>
      <c r="N565" s="1"/>
      <c r="O565" s="1"/>
    </row>
    <row r="566" spans="7:15" s="2" customFormat="1" ht="13.5" customHeight="1">
      <c r="G566" s="1"/>
      <c r="H566" s="1"/>
      <c r="I566" s="1"/>
      <c r="J566" s="1"/>
      <c r="K566" s="1"/>
      <c r="L566" s="1"/>
      <c r="M566" s="1"/>
      <c r="N566" s="1"/>
      <c r="O566" s="1"/>
    </row>
    <row r="567" spans="7:15" s="2" customFormat="1" ht="13.5" customHeight="1">
      <c r="G567" s="1"/>
      <c r="H567" s="1"/>
      <c r="I567" s="1"/>
      <c r="J567" s="1"/>
      <c r="K567" s="1"/>
      <c r="L567" s="1"/>
      <c r="M567" s="1"/>
      <c r="N567" s="1"/>
      <c r="O567" s="1"/>
    </row>
    <row r="568" spans="7:15" ht="13.5" customHeight="1"/>
    <row r="569" spans="7:15" ht="13.5" customHeight="1"/>
    <row r="570" spans="7:15" ht="13.5" customHeight="1"/>
    <row r="571" spans="7:15" ht="13.5" customHeight="1"/>
    <row r="572" spans="7:15" ht="13.5" customHeight="1"/>
    <row r="573" spans="7:15" ht="13.5" customHeight="1"/>
    <row r="574" spans="7:15" ht="13.5" customHeight="1"/>
    <row r="575" spans="7:15" ht="13.5" customHeight="1"/>
    <row r="576" spans="7:15" ht="13.5" customHeight="1"/>
    <row r="580" spans="7:15" ht="12.75" customHeight="1"/>
    <row r="584" spans="7:15" s="2" customFormat="1">
      <c r="G584" s="1"/>
      <c r="H584" s="1"/>
      <c r="I584" s="1"/>
      <c r="J584" s="1"/>
      <c r="K584" s="1"/>
      <c r="L584" s="1"/>
      <c r="M584" s="1"/>
      <c r="N584" s="1"/>
      <c r="O584" s="1"/>
    </row>
    <row r="585" spans="7:15" s="2" customFormat="1">
      <c r="G585" s="1"/>
      <c r="H585" s="1"/>
      <c r="I585" s="1"/>
      <c r="J585" s="1"/>
      <c r="K585" s="1"/>
      <c r="L585" s="1"/>
      <c r="M585" s="1"/>
      <c r="N585" s="1"/>
      <c r="O585" s="1"/>
    </row>
    <row r="586" spans="7:15" s="2" customFormat="1">
      <c r="G586" s="1"/>
      <c r="H586" s="1"/>
      <c r="I586" s="1"/>
      <c r="J586" s="1"/>
      <c r="K586" s="1"/>
      <c r="L586" s="1"/>
      <c r="M586" s="1"/>
      <c r="N586" s="1"/>
      <c r="O586" s="1"/>
    </row>
    <row r="587" spans="7:15" s="2" customFormat="1">
      <c r="G587" s="1"/>
      <c r="H587" s="1"/>
      <c r="I587" s="1"/>
      <c r="J587" s="1"/>
      <c r="K587" s="1"/>
      <c r="L587" s="1"/>
      <c r="M587" s="1"/>
      <c r="N587" s="1"/>
      <c r="O587" s="1"/>
    </row>
    <row r="588" spans="7:15" s="2" customFormat="1">
      <c r="G588" s="1"/>
      <c r="H588" s="1"/>
      <c r="I588" s="1"/>
      <c r="J588" s="1"/>
      <c r="K588" s="1"/>
      <c r="L588" s="1"/>
      <c r="M588" s="1"/>
      <c r="N588" s="1"/>
      <c r="O588" s="1"/>
    </row>
    <row r="589" spans="7:15" s="2" customFormat="1">
      <c r="G589" s="1"/>
      <c r="H589" s="1"/>
      <c r="I589" s="1"/>
      <c r="J589" s="1"/>
      <c r="K589" s="1"/>
      <c r="L589" s="1"/>
      <c r="M589" s="1"/>
      <c r="N589" s="1"/>
      <c r="O589" s="1"/>
    </row>
    <row r="590" spans="7:15" s="2" customFormat="1">
      <c r="G590" s="1"/>
      <c r="H590" s="1"/>
      <c r="I590" s="1"/>
      <c r="J590" s="1"/>
      <c r="K590" s="1"/>
      <c r="L590" s="1"/>
      <c r="M590" s="1"/>
      <c r="N590" s="1"/>
      <c r="O590" s="1"/>
    </row>
    <row r="591" spans="7:15" s="2" customFormat="1">
      <c r="G591" s="1"/>
      <c r="H591" s="1"/>
      <c r="I591" s="1"/>
      <c r="J591" s="1"/>
      <c r="K591" s="1"/>
      <c r="L591" s="1"/>
      <c r="M591" s="1"/>
      <c r="N591" s="1"/>
      <c r="O591" s="1"/>
    </row>
    <row r="592" spans="7:15" s="2" customFormat="1">
      <c r="G592" s="1"/>
      <c r="H592" s="1"/>
      <c r="I592" s="1"/>
      <c r="J592" s="1"/>
      <c r="K592" s="1"/>
      <c r="L592" s="1"/>
      <c r="M592" s="1"/>
      <c r="N592" s="1"/>
      <c r="O592" s="1"/>
    </row>
    <row r="593" spans="7:15" s="2" customFormat="1">
      <c r="G593" s="1"/>
      <c r="H593" s="1"/>
      <c r="I593" s="1"/>
      <c r="J593" s="1"/>
      <c r="K593" s="1"/>
      <c r="L593" s="1"/>
      <c r="M593" s="1"/>
      <c r="N593" s="1"/>
      <c r="O593" s="1"/>
    </row>
    <row r="594" spans="7:15" s="2" customFormat="1">
      <c r="G594" s="1"/>
      <c r="H594" s="1"/>
      <c r="I594" s="1"/>
      <c r="J594" s="1"/>
      <c r="K594" s="1"/>
      <c r="L594" s="1"/>
      <c r="M594" s="1"/>
      <c r="N594" s="1"/>
      <c r="O594" s="1"/>
    </row>
    <row r="595" spans="7:15" s="2" customFormat="1">
      <c r="G595" s="1"/>
      <c r="H595" s="1"/>
      <c r="I595" s="1"/>
      <c r="J595" s="1"/>
      <c r="K595" s="1"/>
      <c r="L595" s="1"/>
      <c r="M595" s="1"/>
      <c r="N595" s="1"/>
      <c r="O595" s="1"/>
    </row>
    <row r="596" spans="7:15" s="2" customFormat="1">
      <c r="G596" s="1"/>
      <c r="H596" s="1"/>
      <c r="I596" s="1"/>
      <c r="J596" s="1"/>
      <c r="K596" s="1"/>
      <c r="L596" s="1"/>
      <c r="M596" s="1"/>
      <c r="N596" s="1"/>
      <c r="O596" s="1"/>
    </row>
    <row r="597" spans="7:15" s="2" customFormat="1">
      <c r="G597" s="1"/>
      <c r="H597" s="1"/>
      <c r="I597" s="1"/>
      <c r="J597" s="1"/>
      <c r="K597" s="1"/>
      <c r="L597" s="1"/>
      <c r="M597" s="1"/>
      <c r="N597" s="1"/>
      <c r="O597" s="1"/>
    </row>
    <row r="598" spans="7:15" s="2" customFormat="1">
      <c r="G598" s="1"/>
      <c r="H598" s="1"/>
      <c r="I598" s="1"/>
      <c r="J598" s="1"/>
      <c r="K598" s="1"/>
      <c r="L598" s="1"/>
      <c r="M598" s="1"/>
      <c r="N598" s="1"/>
      <c r="O598" s="1"/>
    </row>
    <row r="599" spans="7:15" s="2" customFormat="1">
      <c r="G599" s="1"/>
      <c r="H599" s="1"/>
      <c r="I599" s="1"/>
      <c r="J599" s="1"/>
      <c r="K599" s="1"/>
      <c r="L599" s="1"/>
      <c r="M599" s="1"/>
      <c r="N599" s="1"/>
      <c r="O599" s="1"/>
    </row>
    <row r="600" spans="7:15" s="2" customFormat="1">
      <c r="G600" s="1"/>
      <c r="H600" s="1"/>
      <c r="I600" s="1"/>
      <c r="J600" s="1"/>
      <c r="K600" s="1"/>
      <c r="L600" s="1"/>
      <c r="M600" s="1"/>
      <c r="N600" s="1"/>
      <c r="O600" s="1"/>
    </row>
    <row r="601" spans="7:15" s="2" customFormat="1">
      <c r="G601" s="1"/>
      <c r="H601" s="1"/>
      <c r="I601" s="1"/>
      <c r="J601" s="1"/>
      <c r="K601" s="1"/>
      <c r="L601" s="1"/>
      <c r="M601" s="1"/>
      <c r="N601" s="1"/>
      <c r="O601" s="1"/>
    </row>
    <row r="602" spans="7:15" s="2" customFormat="1">
      <c r="G602" s="1"/>
      <c r="H602" s="1"/>
      <c r="I602" s="1"/>
      <c r="J602" s="1"/>
      <c r="K602" s="1"/>
      <c r="L602" s="1"/>
      <c r="M602" s="1"/>
      <c r="N602" s="1"/>
      <c r="O602" s="1"/>
    </row>
    <row r="603" spans="7:15" s="2" customFormat="1">
      <c r="G603" s="1"/>
      <c r="H603" s="1"/>
      <c r="I603" s="1"/>
      <c r="J603" s="1"/>
      <c r="K603" s="1"/>
      <c r="L603" s="1"/>
      <c r="M603" s="1"/>
      <c r="N603" s="1"/>
      <c r="O603" s="1"/>
    </row>
    <row r="604" spans="7:15" s="2" customFormat="1">
      <c r="G604" s="1"/>
      <c r="H604" s="1"/>
      <c r="I604" s="1"/>
      <c r="J604" s="1"/>
      <c r="K604" s="1"/>
      <c r="L604" s="1"/>
      <c r="M604" s="1"/>
      <c r="N604" s="1"/>
      <c r="O604" s="1"/>
    </row>
    <row r="605" spans="7:15" s="2" customFormat="1">
      <c r="G605" s="1"/>
      <c r="H605" s="1"/>
      <c r="I605" s="1"/>
      <c r="J605" s="1"/>
      <c r="K605" s="1"/>
      <c r="L605" s="1"/>
      <c r="M605" s="1"/>
      <c r="N605" s="1"/>
      <c r="O605" s="1"/>
    </row>
    <row r="606" spans="7:15" s="2" customFormat="1">
      <c r="G606" s="1"/>
      <c r="H606" s="1"/>
      <c r="I606" s="1"/>
      <c r="J606" s="1"/>
      <c r="K606" s="1"/>
      <c r="L606" s="1"/>
      <c r="M606" s="1"/>
      <c r="N606" s="1"/>
      <c r="O606" s="1"/>
    </row>
    <row r="607" spans="7:15" s="2" customFormat="1">
      <c r="G607" s="1"/>
      <c r="H607" s="1"/>
      <c r="I607" s="1"/>
      <c r="J607" s="1"/>
      <c r="K607" s="1"/>
      <c r="L607" s="1"/>
      <c r="M607" s="1"/>
      <c r="N607" s="1"/>
      <c r="O607" s="1"/>
    </row>
    <row r="608" spans="7:15" s="2" customFormat="1">
      <c r="G608" s="1"/>
      <c r="H608" s="1"/>
      <c r="I608" s="1"/>
      <c r="J608" s="1"/>
      <c r="K608" s="1"/>
      <c r="L608" s="1"/>
      <c r="M608" s="1"/>
      <c r="N608" s="1"/>
      <c r="O608" s="1"/>
    </row>
    <row r="609" spans="7:15" s="2" customFormat="1">
      <c r="G609" s="1"/>
      <c r="H609" s="1"/>
      <c r="I609" s="1"/>
      <c r="J609" s="1"/>
      <c r="K609" s="1"/>
      <c r="L609" s="1"/>
      <c r="M609" s="1"/>
      <c r="N609" s="1"/>
      <c r="O609" s="1"/>
    </row>
    <row r="610" spans="7:15" s="2" customFormat="1">
      <c r="G610" s="1"/>
      <c r="H610" s="1"/>
      <c r="I610" s="1"/>
      <c r="J610" s="1"/>
      <c r="K610" s="1"/>
      <c r="L610" s="1"/>
      <c r="M610" s="1"/>
      <c r="N610" s="1"/>
      <c r="O610" s="1"/>
    </row>
    <row r="611" spans="7:15" s="2" customFormat="1">
      <c r="G611" s="1"/>
      <c r="H611" s="1"/>
      <c r="I611" s="1"/>
      <c r="J611" s="1"/>
      <c r="K611" s="1"/>
      <c r="L611" s="1"/>
      <c r="M611" s="1"/>
      <c r="N611" s="1"/>
      <c r="O611" s="1"/>
    </row>
    <row r="612" spans="7:15" s="2" customFormat="1">
      <c r="G612" s="1"/>
      <c r="H612" s="1"/>
      <c r="I612" s="1"/>
      <c r="J612" s="1"/>
      <c r="K612" s="1"/>
      <c r="L612" s="1"/>
      <c r="M612" s="1"/>
      <c r="N612" s="1"/>
      <c r="O612" s="1"/>
    </row>
    <row r="613" spans="7:15" s="2" customFormat="1">
      <c r="G613" s="1"/>
      <c r="H613" s="1"/>
      <c r="I613" s="1"/>
      <c r="J613" s="1"/>
      <c r="K613" s="1"/>
      <c r="L613" s="1"/>
      <c r="M613" s="1"/>
      <c r="N613" s="1"/>
      <c r="O613" s="1"/>
    </row>
    <row r="614" spans="7:15" s="2" customFormat="1">
      <c r="G614" s="1"/>
      <c r="H614" s="1"/>
      <c r="I614" s="1"/>
      <c r="J614" s="1"/>
      <c r="K614" s="1"/>
      <c r="L614" s="1"/>
      <c r="M614" s="1"/>
      <c r="N614" s="1"/>
      <c r="O614" s="1"/>
    </row>
    <row r="615" spans="7:15" s="2" customFormat="1">
      <c r="G615" s="1"/>
      <c r="H615" s="1"/>
      <c r="I615" s="1"/>
      <c r="J615" s="1"/>
      <c r="K615" s="1"/>
      <c r="L615" s="1"/>
      <c r="M615" s="1"/>
      <c r="N615" s="1"/>
      <c r="O615" s="1"/>
    </row>
    <row r="616" spans="7:15" s="2" customFormat="1">
      <c r="G616" s="1"/>
      <c r="H616" s="1"/>
      <c r="I616" s="1"/>
      <c r="J616" s="1"/>
      <c r="K616" s="1"/>
      <c r="L616" s="1"/>
      <c r="M616" s="1"/>
      <c r="N616" s="1"/>
      <c r="O616" s="1"/>
    </row>
    <row r="617" spans="7:15" s="2" customFormat="1">
      <c r="G617" s="1"/>
      <c r="H617" s="1"/>
      <c r="I617" s="1"/>
      <c r="J617" s="1"/>
      <c r="K617" s="1"/>
      <c r="L617" s="1"/>
      <c r="M617" s="1"/>
      <c r="N617" s="1"/>
      <c r="O617" s="1"/>
    </row>
    <row r="618" spans="7:15" s="2" customFormat="1">
      <c r="G618" s="1"/>
      <c r="H618" s="1"/>
      <c r="I618" s="1"/>
      <c r="J618" s="1"/>
      <c r="K618" s="1"/>
      <c r="L618" s="1"/>
      <c r="M618" s="1"/>
      <c r="N618" s="1"/>
      <c r="O618" s="1"/>
    </row>
    <row r="619" spans="7:15" s="2" customFormat="1">
      <c r="G619" s="1"/>
      <c r="H619" s="1"/>
      <c r="I619" s="1"/>
      <c r="J619" s="1"/>
      <c r="K619" s="1"/>
      <c r="L619" s="1"/>
      <c r="M619" s="1"/>
      <c r="N619" s="1"/>
      <c r="O619" s="1"/>
    </row>
    <row r="620" spans="7:15" s="2" customFormat="1">
      <c r="G620" s="1"/>
      <c r="H620" s="1"/>
      <c r="I620" s="1"/>
      <c r="J620" s="1"/>
      <c r="K620" s="1"/>
      <c r="L620" s="1"/>
      <c r="M620" s="1"/>
      <c r="N620" s="1"/>
      <c r="O620" s="1"/>
    </row>
    <row r="621" spans="7:15" s="2" customFormat="1">
      <c r="G621" s="1"/>
      <c r="H621" s="1"/>
      <c r="I621" s="1"/>
      <c r="J621" s="1"/>
      <c r="K621" s="1"/>
      <c r="L621" s="1"/>
      <c r="M621" s="1"/>
      <c r="N621" s="1"/>
      <c r="O621" s="1"/>
    </row>
    <row r="622" spans="7:15" s="2" customFormat="1">
      <c r="G622" s="1"/>
      <c r="H622" s="1"/>
      <c r="I622" s="1"/>
      <c r="J622" s="1"/>
      <c r="K622" s="1"/>
      <c r="L622" s="1"/>
      <c r="M622" s="1"/>
      <c r="N622" s="1"/>
      <c r="O622" s="1"/>
    </row>
    <row r="623" spans="7:15" s="2" customFormat="1">
      <c r="G623" s="1"/>
      <c r="H623" s="1"/>
      <c r="I623" s="1"/>
      <c r="J623" s="1"/>
      <c r="K623" s="1"/>
      <c r="L623" s="1"/>
      <c r="M623" s="1"/>
      <c r="N623" s="1"/>
      <c r="O623" s="1"/>
    </row>
    <row r="624" spans="7:15" s="2" customFormat="1">
      <c r="G624" s="1"/>
      <c r="H624" s="1"/>
      <c r="I624" s="1"/>
      <c r="J624" s="1"/>
      <c r="K624" s="1"/>
      <c r="L624" s="1"/>
      <c r="M624" s="1"/>
      <c r="N624" s="1"/>
      <c r="O624" s="1"/>
    </row>
    <row r="625" spans="7:15" s="2" customFormat="1">
      <c r="G625" s="1"/>
      <c r="H625" s="1"/>
      <c r="I625" s="1"/>
      <c r="J625" s="1"/>
      <c r="K625" s="1"/>
      <c r="L625" s="1"/>
      <c r="M625" s="1"/>
      <c r="N625" s="1"/>
      <c r="O625" s="1"/>
    </row>
    <row r="626" spans="7:15" s="2" customFormat="1">
      <c r="G626" s="1"/>
      <c r="H626" s="1"/>
      <c r="I626" s="1"/>
      <c r="J626" s="1"/>
      <c r="K626" s="1"/>
      <c r="L626" s="1"/>
      <c r="M626" s="1"/>
      <c r="N626" s="1"/>
      <c r="O626" s="1"/>
    </row>
    <row r="627" spans="7:15" s="2" customFormat="1">
      <c r="G627" s="1"/>
      <c r="H627" s="1"/>
      <c r="I627" s="1"/>
      <c r="J627" s="1"/>
      <c r="K627" s="1"/>
      <c r="L627" s="1"/>
      <c r="M627" s="1"/>
      <c r="N627" s="1"/>
      <c r="O627" s="1"/>
    </row>
    <row r="628" spans="7:15" s="2" customFormat="1">
      <c r="G628" s="1"/>
      <c r="H628" s="1"/>
      <c r="I628" s="1"/>
      <c r="J628" s="1"/>
      <c r="K628" s="1"/>
      <c r="L628" s="1"/>
      <c r="M628" s="1"/>
      <c r="N628" s="1"/>
      <c r="O628" s="1"/>
    </row>
    <row r="629" spans="7:15" s="2" customFormat="1">
      <c r="G629" s="1"/>
      <c r="H629" s="1"/>
      <c r="I629" s="1"/>
      <c r="J629" s="1"/>
      <c r="K629" s="1"/>
      <c r="L629" s="1"/>
      <c r="M629" s="1"/>
      <c r="N629" s="1"/>
      <c r="O629" s="1"/>
    </row>
    <row r="630" spans="7:15" s="2" customFormat="1">
      <c r="G630" s="1"/>
      <c r="H630" s="1"/>
      <c r="I630" s="1"/>
      <c r="J630" s="1"/>
      <c r="K630" s="1"/>
      <c r="L630" s="1"/>
      <c r="M630" s="1"/>
      <c r="N630" s="1"/>
      <c r="O630" s="1"/>
    </row>
    <row r="631" spans="7:15" s="2" customFormat="1">
      <c r="G631" s="1"/>
      <c r="H631" s="1"/>
      <c r="I631" s="1"/>
      <c r="J631" s="1"/>
      <c r="K631" s="1"/>
      <c r="L631" s="1"/>
      <c r="M631" s="1"/>
      <c r="N631" s="1"/>
      <c r="O631" s="1"/>
    </row>
    <row r="632" spans="7:15" s="2" customFormat="1">
      <c r="G632" s="1"/>
      <c r="H632" s="1"/>
      <c r="I632" s="1"/>
      <c r="J632" s="1"/>
      <c r="K632" s="1"/>
      <c r="L632" s="1"/>
      <c r="M632" s="1"/>
      <c r="N632" s="1"/>
      <c r="O632" s="1"/>
    </row>
    <row r="633" spans="7:15" s="2" customFormat="1">
      <c r="G633" s="1"/>
      <c r="H633" s="1"/>
      <c r="I633" s="1"/>
      <c r="J633" s="1"/>
      <c r="K633" s="1"/>
      <c r="L633" s="1"/>
      <c r="M633" s="1"/>
      <c r="N633" s="1"/>
      <c r="O633" s="1"/>
    </row>
    <row r="634" spans="7:15" s="2" customFormat="1">
      <c r="G634" s="1"/>
      <c r="H634" s="1"/>
      <c r="I634" s="1"/>
      <c r="J634" s="1"/>
      <c r="K634" s="1"/>
      <c r="L634" s="1"/>
      <c r="M634" s="1"/>
      <c r="N634" s="1"/>
      <c r="O634" s="1"/>
    </row>
    <row r="635" spans="7:15" s="2" customFormat="1">
      <c r="G635" s="1"/>
      <c r="H635" s="1"/>
      <c r="I635" s="1"/>
      <c r="J635" s="1"/>
      <c r="K635" s="1"/>
      <c r="L635" s="1"/>
      <c r="M635" s="1"/>
      <c r="N635" s="1"/>
      <c r="O635" s="1"/>
    </row>
    <row r="636" spans="7:15" s="2" customFormat="1">
      <c r="G636" s="1"/>
      <c r="H636" s="1"/>
      <c r="I636" s="1"/>
      <c r="J636" s="1"/>
      <c r="K636" s="1"/>
      <c r="L636" s="1"/>
      <c r="M636" s="1"/>
      <c r="N636" s="1"/>
      <c r="O636" s="1"/>
    </row>
    <row r="637" spans="7:15" s="2" customFormat="1">
      <c r="G637" s="1"/>
      <c r="H637" s="1"/>
      <c r="I637" s="1"/>
      <c r="J637" s="1"/>
      <c r="K637" s="1"/>
      <c r="L637" s="1"/>
      <c r="M637" s="1"/>
      <c r="N637" s="1"/>
      <c r="O637" s="1"/>
    </row>
    <row r="638" spans="7:15" s="2" customFormat="1">
      <c r="G638" s="1"/>
      <c r="H638" s="1"/>
      <c r="I638" s="1"/>
      <c r="J638" s="1"/>
      <c r="K638" s="1"/>
      <c r="L638" s="1"/>
      <c r="M638" s="1"/>
      <c r="N638" s="1"/>
      <c r="O638" s="1"/>
    </row>
    <row r="639" spans="7:15" s="2" customFormat="1">
      <c r="G639" s="1"/>
      <c r="H639" s="1"/>
      <c r="I639" s="1"/>
      <c r="J639" s="1"/>
      <c r="K639" s="1"/>
      <c r="L639" s="1"/>
      <c r="M639" s="1"/>
      <c r="N639" s="1"/>
      <c r="O639" s="1"/>
    </row>
    <row r="640" spans="7:15" s="2" customFormat="1">
      <c r="G640" s="1"/>
      <c r="H640" s="1"/>
      <c r="I640" s="1"/>
      <c r="J640" s="1"/>
      <c r="K640" s="1"/>
      <c r="L640" s="1"/>
      <c r="M640" s="1"/>
      <c r="N640" s="1"/>
      <c r="O640" s="1"/>
    </row>
    <row r="641" spans="7:15" s="2" customFormat="1">
      <c r="G641" s="1"/>
      <c r="H641" s="1"/>
      <c r="I641" s="1"/>
      <c r="J641" s="1"/>
      <c r="K641" s="1"/>
      <c r="L641" s="1"/>
      <c r="M641" s="1"/>
      <c r="N641" s="1"/>
      <c r="O641" s="1"/>
    </row>
    <row r="642" spans="7:15" s="2" customFormat="1">
      <c r="G642" s="1"/>
      <c r="H642" s="1"/>
      <c r="I642" s="1"/>
      <c r="J642" s="1"/>
      <c r="K642" s="1"/>
      <c r="L642" s="1"/>
      <c r="M642" s="1"/>
      <c r="N642" s="1"/>
      <c r="O642" s="1"/>
    </row>
    <row r="643" spans="7:15" s="2" customFormat="1">
      <c r="G643" s="1"/>
      <c r="H643" s="1"/>
      <c r="I643" s="1"/>
      <c r="J643" s="1"/>
      <c r="K643" s="1"/>
      <c r="L643" s="1"/>
      <c r="M643" s="1"/>
      <c r="N643" s="1"/>
      <c r="O643" s="1"/>
    </row>
    <row r="644" spans="7:15" s="2" customFormat="1">
      <c r="G644" s="1"/>
      <c r="H644" s="1"/>
      <c r="I644" s="1"/>
      <c r="J644" s="1"/>
      <c r="K644" s="1"/>
      <c r="L644" s="1"/>
      <c r="M644" s="1"/>
      <c r="N644" s="1"/>
      <c r="O644" s="1"/>
    </row>
    <row r="645" spans="7:15" s="2" customFormat="1">
      <c r="G645" s="1"/>
      <c r="H645" s="1"/>
      <c r="I645" s="1"/>
      <c r="J645" s="1"/>
      <c r="K645" s="1"/>
      <c r="L645" s="1"/>
      <c r="M645" s="1"/>
      <c r="N645" s="1"/>
      <c r="O645" s="1"/>
    </row>
    <row r="646" spans="7:15" s="2" customFormat="1">
      <c r="G646" s="1"/>
      <c r="H646" s="1"/>
      <c r="I646" s="1"/>
      <c r="J646" s="1"/>
      <c r="K646" s="1"/>
      <c r="L646" s="1"/>
      <c r="M646" s="1"/>
      <c r="N646" s="1"/>
      <c r="O646" s="1"/>
    </row>
    <row r="647" spans="7:15" s="2" customFormat="1">
      <c r="G647" s="1"/>
      <c r="H647" s="1"/>
      <c r="I647" s="1"/>
      <c r="J647" s="1"/>
      <c r="K647" s="1"/>
      <c r="L647" s="1"/>
      <c r="M647" s="1"/>
      <c r="N647" s="1"/>
      <c r="O647" s="1"/>
    </row>
    <row r="648" spans="7:15" s="2" customFormat="1">
      <c r="G648" s="1"/>
      <c r="H648" s="1"/>
      <c r="I648" s="1"/>
      <c r="J648" s="1"/>
      <c r="K648" s="1"/>
      <c r="L648" s="1"/>
      <c r="M648" s="1"/>
      <c r="N648" s="1"/>
      <c r="O648" s="1"/>
    </row>
    <row r="649" spans="7:15" s="2" customFormat="1">
      <c r="G649" s="1"/>
      <c r="H649" s="1"/>
      <c r="I649" s="1"/>
      <c r="J649" s="1"/>
      <c r="K649" s="1"/>
      <c r="L649" s="1"/>
      <c r="M649" s="1"/>
      <c r="N649" s="1"/>
      <c r="O649" s="1"/>
    </row>
    <row r="650" spans="7:15" s="2" customFormat="1">
      <c r="G650" s="1"/>
      <c r="H650" s="1"/>
      <c r="I650" s="1"/>
      <c r="J650" s="1"/>
      <c r="K650" s="1"/>
      <c r="L650" s="1"/>
      <c r="M650" s="1"/>
      <c r="N650" s="1"/>
      <c r="O650" s="1"/>
    </row>
    <row r="651" spans="7:15" s="2" customFormat="1">
      <c r="G651" s="1"/>
      <c r="H651" s="1"/>
      <c r="I651" s="1"/>
      <c r="J651" s="1"/>
      <c r="K651" s="1"/>
      <c r="L651" s="1"/>
      <c r="M651" s="1"/>
      <c r="N651" s="1"/>
      <c r="O651" s="1"/>
    </row>
    <row r="652" spans="7:15" s="2" customFormat="1">
      <c r="G652" s="1"/>
      <c r="H652" s="1"/>
      <c r="I652" s="1"/>
      <c r="J652" s="1"/>
      <c r="K652" s="1"/>
      <c r="L652" s="1"/>
      <c r="M652" s="1"/>
      <c r="N652" s="1"/>
      <c r="O652" s="1"/>
    </row>
    <row r="653" spans="7:15" s="2" customFormat="1">
      <c r="G653" s="1"/>
      <c r="H653" s="1"/>
      <c r="I653" s="1"/>
      <c r="J653" s="1"/>
      <c r="K653" s="1"/>
      <c r="L653" s="1"/>
      <c r="M653" s="1"/>
      <c r="N653" s="1"/>
      <c r="O653" s="1"/>
    </row>
    <row r="654" spans="7:15" s="2" customFormat="1">
      <c r="G654" s="1"/>
      <c r="H654" s="1"/>
      <c r="I654" s="1"/>
      <c r="J654" s="1"/>
      <c r="K654" s="1"/>
      <c r="L654" s="1"/>
      <c r="M654" s="1"/>
      <c r="N654" s="1"/>
      <c r="O654" s="1"/>
    </row>
    <row r="655" spans="7:15" s="2" customFormat="1">
      <c r="G655" s="1"/>
      <c r="H655" s="1"/>
      <c r="I655" s="1"/>
      <c r="J655" s="1"/>
      <c r="K655" s="1"/>
      <c r="L655" s="1"/>
      <c r="M655" s="1"/>
      <c r="N655" s="1"/>
      <c r="O655" s="1"/>
    </row>
    <row r="656" spans="7:15" s="2" customFormat="1">
      <c r="G656" s="1"/>
      <c r="H656" s="1"/>
      <c r="I656" s="1"/>
      <c r="J656" s="1"/>
      <c r="K656" s="1"/>
      <c r="L656" s="1"/>
      <c r="M656" s="1"/>
      <c r="N656" s="1"/>
      <c r="O656" s="1"/>
    </row>
    <row r="657" spans="7:15" s="2" customFormat="1">
      <c r="G657" s="1"/>
      <c r="H657" s="1"/>
      <c r="I657" s="1"/>
      <c r="J657" s="1"/>
      <c r="K657" s="1"/>
      <c r="L657" s="1"/>
      <c r="M657" s="1"/>
      <c r="N657" s="1"/>
      <c r="O657" s="1"/>
    </row>
    <row r="658" spans="7:15" s="2" customFormat="1">
      <c r="G658" s="1"/>
      <c r="H658" s="1"/>
      <c r="I658" s="1"/>
      <c r="J658" s="1"/>
      <c r="K658" s="1"/>
      <c r="L658" s="1"/>
      <c r="M658" s="1"/>
      <c r="N658" s="1"/>
      <c r="O658" s="1"/>
    </row>
    <row r="659" spans="7:15" s="2" customFormat="1">
      <c r="G659" s="1"/>
      <c r="H659" s="1"/>
      <c r="I659" s="1"/>
      <c r="J659" s="1"/>
      <c r="K659" s="1"/>
      <c r="L659" s="1"/>
      <c r="M659" s="1"/>
      <c r="N659" s="1"/>
      <c r="O659" s="1"/>
    </row>
    <row r="660" spans="7:15" s="2" customFormat="1">
      <c r="G660" s="1"/>
      <c r="H660" s="1"/>
      <c r="I660" s="1"/>
      <c r="J660" s="1"/>
      <c r="K660" s="1"/>
      <c r="L660" s="1"/>
      <c r="M660" s="1"/>
      <c r="N660" s="1"/>
      <c r="O660" s="1"/>
    </row>
    <row r="661" spans="7:15" s="2" customFormat="1">
      <c r="G661" s="1"/>
      <c r="H661" s="1"/>
      <c r="I661" s="1"/>
      <c r="J661" s="1"/>
      <c r="K661" s="1"/>
      <c r="L661" s="1"/>
      <c r="M661" s="1"/>
      <c r="N661" s="1"/>
      <c r="O661" s="1"/>
    </row>
    <row r="662" spans="7:15" s="2" customFormat="1">
      <c r="G662" s="1"/>
      <c r="H662" s="1"/>
      <c r="I662" s="1"/>
      <c r="J662" s="1"/>
      <c r="K662" s="1"/>
      <c r="L662" s="1"/>
      <c r="M662" s="1"/>
      <c r="N662" s="1"/>
      <c r="O662" s="1"/>
    </row>
    <row r="663" spans="7:15" s="2" customFormat="1">
      <c r="G663" s="1"/>
      <c r="H663" s="1"/>
      <c r="I663" s="1"/>
      <c r="J663" s="1"/>
      <c r="K663" s="1"/>
      <c r="L663" s="1"/>
      <c r="M663" s="1"/>
      <c r="N663" s="1"/>
      <c r="O663" s="1"/>
    </row>
    <row r="664" spans="7:15" s="2" customFormat="1">
      <c r="G664" s="1"/>
      <c r="H664" s="1"/>
      <c r="I664" s="1"/>
      <c r="J664" s="1"/>
      <c r="K664" s="1"/>
      <c r="L664" s="1"/>
      <c r="M664" s="1"/>
      <c r="N664" s="1"/>
      <c r="O664" s="1"/>
    </row>
    <row r="665" spans="7:15" s="2" customFormat="1">
      <c r="G665" s="1"/>
      <c r="H665" s="1"/>
      <c r="I665" s="1"/>
      <c r="J665" s="1"/>
      <c r="K665" s="1"/>
      <c r="L665" s="1"/>
      <c r="M665" s="1"/>
      <c r="N665" s="1"/>
      <c r="O665" s="1"/>
    </row>
    <row r="666" spans="7:15" s="2" customFormat="1">
      <c r="G666" s="1"/>
      <c r="H666" s="1"/>
      <c r="I666" s="1"/>
      <c r="J666" s="1"/>
      <c r="K666" s="1"/>
      <c r="L666" s="1"/>
      <c r="M666" s="1"/>
      <c r="N666" s="1"/>
      <c r="O666" s="1"/>
    </row>
    <row r="667" spans="7:15" s="2" customFormat="1">
      <c r="G667" s="1"/>
      <c r="H667" s="1"/>
      <c r="I667" s="1"/>
      <c r="J667" s="1"/>
      <c r="K667" s="1"/>
      <c r="L667" s="1"/>
      <c r="M667" s="1"/>
      <c r="N667" s="1"/>
      <c r="O667" s="1"/>
    </row>
    <row r="668" spans="7:15" s="2" customFormat="1">
      <c r="G668" s="1"/>
      <c r="H668" s="1"/>
      <c r="I668" s="1"/>
      <c r="J668" s="1"/>
      <c r="K668" s="1"/>
      <c r="L668" s="1"/>
      <c r="M668" s="1"/>
      <c r="N668" s="1"/>
      <c r="O668" s="1"/>
    </row>
    <row r="669" spans="7:15" s="2" customFormat="1">
      <c r="G669" s="1"/>
      <c r="H669" s="1"/>
      <c r="I669" s="1"/>
      <c r="J669" s="1"/>
      <c r="K669" s="1"/>
      <c r="L669" s="1"/>
      <c r="M669" s="1"/>
      <c r="N669" s="1"/>
      <c r="O669" s="1"/>
    </row>
    <row r="670" spans="7:15" s="2" customFormat="1">
      <c r="G670" s="1"/>
      <c r="H670" s="1"/>
      <c r="I670" s="1"/>
      <c r="J670" s="1"/>
      <c r="K670" s="1"/>
      <c r="L670" s="1"/>
      <c r="M670" s="1"/>
      <c r="N670" s="1"/>
      <c r="O670" s="1"/>
    </row>
    <row r="671" spans="7:15" s="2" customFormat="1">
      <c r="G671" s="1"/>
      <c r="H671" s="1"/>
      <c r="I671" s="1"/>
      <c r="J671" s="1"/>
      <c r="K671" s="1"/>
      <c r="L671" s="1"/>
      <c r="M671" s="1"/>
      <c r="N671" s="1"/>
      <c r="O671" s="1"/>
    </row>
    <row r="672" spans="7:15" s="2" customFormat="1">
      <c r="G672" s="1"/>
      <c r="H672" s="1"/>
      <c r="I672" s="1"/>
      <c r="J672" s="1"/>
      <c r="K672" s="1"/>
      <c r="L672" s="1"/>
      <c r="M672" s="1"/>
      <c r="N672" s="1"/>
      <c r="O672" s="1"/>
    </row>
    <row r="673" spans="7:15" s="2" customFormat="1">
      <c r="G673" s="1"/>
      <c r="H673" s="1"/>
      <c r="I673" s="1"/>
      <c r="J673" s="1"/>
      <c r="K673" s="1"/>
      <c r="L673" s="1"/>
      <c r="M673" s="1"/>
      <c r="N673" s="1"/>
      <c r="O673" s="1"/>
    </row>
    <row r="674" spans="7:15" s="2" customFormat="1">
      <c r="G674" s="1"/>
      <c r="H674" s="1"/>
      <c r="I674" s="1"/>
      <c r="J674" s="1"/>
      <c r="K674" s="1"/>
      <c r="L674" s="1"/>
      <c r="M674" s="1"/>
      <c r="N674" s="1"/>
      <c r="O674" s="1"/>
    </row>
    <row r="675" spans="7:15" s="2" customFormat="1">
      <c r="G675" s="1"/>
      <c r="H675" s="1"/>
      <c r="I675" s="1"/>
      <c r="J675" s="1"/>
      <c r="K675" s="1"/>
      <c r="L675" s="1"/>
      <c r="M675" s="1"/>
      <c r="N675" s="1"/>
      <c r="O675" s="1"/>
    </row>
    <row r="676" spans="7:15" s="2" customFormat="1">
      <c r="G676" s="1"/>
      <c r="H676" s="1"/>
      <c r="I676" s="1"/>
      <c r="J676" s="1"/>
      <c r="K676" s="1"/>
      <c r="L676" s="1"/>
      <c r="M676" s="1"/>
      <c r="N676" s="1"/>
      <c r="O676" s="1"/>
    </row>
    <row r="677" spans="7:15" s="2" customFormat="1">
      <c r="G677" s="1"/>
      <c r="H677" s="1"/>
      <c r="I677" s="1"/>
      <c r="J677" s="1"/>
      <c r="K677" s="1"/>
      <c r="L677" s="1"/>
      <c r="M677" s="1"/>
      <c r="N677" s="1"/>
      <c r="O677" s="1"/>
    </row>
    <row r="678" spans="7:15" s="2" customFormat="1">
      <c r="G678" s="1"/>
      <c r="H678" s="1"/>
      <c r="I678" s="1"/>
      <c r="J678" s="1"/>
      <c r="K678" s="1"/>
      <c r="L678" s="1"/>
      <c r="M678" s="1"/>
      <c r="N678" s="1"/>
      <c r="O678" s="1"/>
    </row>
    <row r="679" spans="7:15" s="2" customFormat="1">
      <c r="G679" s="1"/>
      <c r="H679" s="1"/>
      <c r="I679" s="1"/>
      <c r="J679" s="1"/>
      <c r="K679" s="1"/>
      <c r="L679" s="1"/>
      <c r="M679" s="1"/>
      <c r="N679" s="1"/>
      <c r="O679" s="1"/>
    </row>
    <row r="680" spans="7:15" s="2" customFormat="1">
      <c r="G680" s="1"/>
      <c r="H680" s="1"/>
      <c r="I680" s="1"/>
      <c r="J680" s="1"/>
      <c r="K680" s="1"/>
      <c r="L680" s="1"/>
      <c r="M680" s="1"/>
      <c r="N680" s="1"/>
      <c r="O680" s="1"/>
    </row>
    <row r="681" spans="7:15" s="2" customFormat="1">
      <c r="G681" s="1"/>
      <c r="H681" s="1"/>
      <c r="I681" s="1"/>
      <c r="J681" s="1"/>
      <c r="K681" s="1"/>
      <c r="L681" s="1"/>
      <c r="M681" s="1"/>
      <c r="N681" s="1"/>
      <c r="O681" s="1"/>
    </row>
  </sheetData>
  <sheetProtection formatCells="0" formatColumns="0" formatRows="0" insertColumns="0" insertRows="0" insertHyperlinks="0" deleteColumns="0" deleteRows="0" sort="0" autoFilter="0" pivotTables="0"/>
  <mergeCells count="14">
    <mergeCell ref="A126:F126"/>
    <mergeCell ref="A1:F1"/>
    <mergeCell ref="A2:F3"/>
    <mergeCell ref="A5:F5"/>
    <mergeCell ref="A72:F72"/>
    <mergeCell ref="A94:C94"/>
    <mergeCell ref="B144:C144"/>
    <mergeCell ref="B145:C145"/>
    <mergeCell ref="B136:B138"/>
    <mergeCell ref="B139:C139"/>
    <mergeCell ref="B140:C140"/>
    <mergeCell ref="B141:C141"/>
    <mergeCell ref="B142:C142"/>
    <mergeCell ref="B143:C143"/>
  </mergeCells>
  <pageMargins left="0.31496062992125984" right="0.31496062992125984" top="0.62992125984251968" bottom="1.1811023622047245" header="0.31496062992125984" footer="0.31496062992125984"/>
  <pageSetup paperSize="9" scale="72" fitToHeight="6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D5E8-78A5-42BD-B3E9-C67419E87F29}">
  <sheetPr>
    <tabColor rgb="FF0070C0"/>
    <pageSetUpPr fitToPage="1"/>
  </sheetPr>
  <dimension ref="A1:G141"/>
  <sheetViews>
    <sheetView view="pageBreakPreview" zoomScale="90" zoomScaleNormal="100" zoomScaleSheetLayoutView="90" workbookViewId="0">
      <selection activeCell="D99" sqref="D99"/>
    </sheetView>
  </sheetViews>
  <sheetFormatPr defaultRowHeight="15"/>
  <cols>
    <col min="1" max="1" width="27.5703125" customWidth="1"/>
    <col min="2" max="2" width="24.7109375" customWidth="1"/>
    <col min="3" max="3" width="36.140625" customWidth="1"/>
    <col min="4" max="4" width="19.5703125" customWidth="1"/>
    <col min="5" max="5" width="13.140625" customWidth="1"/>
  </cols>
  <sheetData>
    <row r="1" spans="1:6">
      <c r="A1" s="292" t="str">
        <f>'PLANILHA PRINCIPAL'!B9</f>
        <v>Veículo tipo "Caminhão leve utilitário 3/4" equipado com cesto aereo, COM motorista e SEM combustivel. CARACTERISTICAS MÍNIMAS: Com motor diesel, potência maxima de 148 cv, PBT 4 toneladas , equipado com carroceria para transporte de merenda para as escolas, EM PERFEITO ESTADO DE CONSERVAÇÃO. ANO DO VEÍCULO NÃO INFERIOR A 2015. Disponibilização do Veículo: Tempo Integral. Equipado com todos os componentes de segurança exigidos pelo CONTRAN.</v>
      </c>
      <c r="B1" s="293"/>
      <c r="C1" s="293"/>
      <c r="D1" s="293"/>
      <c r="E1" s="293"/>
      <c r="F1" s="294"/>
    </row>
    <row r="2" spans="1:6" ht="61.15" customHeight="1">
      <c r="A2" s="295"/>
      <c r="B2" s="296"/>
      <c r="C2" s="296"/>
      <c r="D2" s="296"/>
      <c r="E2" s="296"/>
      <c r="F2" s="297"/>
    </row>
    <row r="3" spans="1:6">
      <c r="A3" s="298" t="s">
        <v>262</v>
      </c>
      <c r="B3" s="299"/>
      <c r="C3" s="299"/>
      <c r="D3" s="299"/>
      <c r="E3" s="299"/>
      <c r="F3" s="300"/>
    </row>
    <row r="4" spans="1:6">
      <c r="A4" s="298"/>
      <c r="B4" s="299"/>
      <c r="C4" s="299"/>
      <c r="D4" s="299"/>
      <c r="E4" s="299"/>
      <c r="F4" s="300"/>
    </row>
    <row r="5" spans="1:6">
      <c r="A5" s="116"/>
      <c r="B5" s="2"/>
      <c r="C5" s="2"/>
      <c r="D5" s="117"/>
      <c r="E5" s="3"/>
      <c r="F5" s="118"/>
    </row>
    <row r="6" spans="1:6" ht="15.75" thickBot="1">
      <c r="A6" s="301" t="s">
        <v>261</v>
      </c>
      <c r="B6" s="302"/>
      <c r="C6" s="302"/>
      <c r="D6" s="302"/>
      <c r="E6" s="302"/>
      <c r="F6" s="303"/>
    </row>
    <row r="7" spans="1:6">
      <c r="A7" s="84" t="s">
        <v>105</v>
      </c>
      <c r="B7" s="85" t="s">
        <v>100</v>
      </c>
      <c r="C7" s="85" t="s">
        <v>101</v>
      </c>
      <c r="D7" s="86" t="s">
        <v>102</v>
      </c>
      <c r="E7" s="87"/>
      <c r="F7" s="88"/>
    </row>
    <row r="8" spans="1:6">
      <c r="A8" s="89" t="s">
        <v>103</v>
      </c>
      <c r="B8" s="101">
        <v>1</v>
      </c>
      <c r="C8" s="90">
        <f>'DADOS DE ENTRADA'!B7</f>
        <v>1910.5</v>
      </c>
      <c r="D8" s="16">
        <f>+C8*B8</f>
        <v>1910.5</v>
      </c>
      <c r="E8" s="100"/>
      <c r="F8" s="91"/>
    </row>
    <row r="9" spans="1:6">
      <c r="A9" s="89"/>
      <c r="B9" s="99"/>
      <c r="C9" s="19"/>
      <c r="D9" s="103">
        <f>D8</f>
        <v>1910.5</v>
      </c>
      <c r="E9" s="119" t="s">
        <v>5</v>
      </c>
      <c r="F9" s="91"/>
    </row>
    <row r="10" spans="1:6">
      <c r="A10" s="150"/>
      <c r="B10" s="151"/>
      <c r="C10" s="151"/>
      <c r="D10" s="151"/>
      <c r="E10" s="152"/>
      <c r="F10" s="153"/>
    </row>
    <row r="11" spans="1:6">
      <c r="A11" s="92" t="s">
        <v>106</v>
      </c>
      <c r="B11" s="93" t="s">
        <v>100</v>
      </c>
      <c r="C11" s="94" t="s">
        <v>101</v>
      </c>
      <c r="D11" s="94" t="s">
        <v>102</v>
      </c>
      <c r="E11" s="100"/>
      <c r="F11" s="91"/>
    </row>
    <row r="12" spans="1:6">
      <c r="A12" s="95" t="s">
        <v>104</v>
      </c>
      <c r="B12" s="102">
        <v>0.70109999999999995</v>
      </c>
      <c r="C12" s="94">
        <f>D8*B12</f>
        <v>1339.45155</v>
      </c>
      <c r="D12" s="16">
        <f>C12+D9</f>
        <v>3249.9515499999998</v>
      </c>
      <c r="E12" s="100"/>
      <c r="F12" s="91"/>
    </row>
    <row r="13" spans="1:6">
      <c r="A13" s="96"/>
      <c r="B13" s="98"/>
      <c r="C13" s="97" t="s">
        <v>109</v>
      </c>
      <c r="D13" s="103">
        <f>ROUND(SUM(D12),2)</f>
        <v>3249.95</v>
      </c>
      <c r="E13" s="119" t="s">
        <v>5</v>
      </c>
      <c r="F13" s="91"/>
    </row>
    <row r="14" spans="1:6" ht="15.75" thickBot="1">
      <c r="A14" s="150"/>
      <c r="B14" s="151"/>
      <c r="C14" s="151"/>
      <c r="D14" s="151"/>
      <c r="E14" s="152"/>
      <c r="F14" s="153"/>
    </row>
    <row r="15" spans="1:6">
      <c r="A15" s="105"/>
      <c r="B15" s="106"/>
      <c r="C15" s="107"/>
      <c r="D15" s="109"/>
      <c r="E15" s="104"/>
      <c r="F15" s="91"/>
    </row>
    <row r="16" spans="1:6">
      <c r="A16" s="105"/>
      <c r="B16" s="114" t="s">
        <v>108</v>
      </c>
      <c r="C16" s="110"/>
      <c r="D16" s="115">
        <f>D13</f>
        <v>3249.95</v>
      </c>
      <c r="E16" s="119" t="s">
        <v>5</v>
      </c>
      <c r="F16" s="108"/>
    </row>
    <row r="17" spans="1:6" ht="15.75" thickBot="1">
      <c r="A17" s="105"/>
      <c r="B17" s="111" t="s">
        <v>107</v>
      </c>
      <c r="C17" s="112"/>
      <c r="D17" s="113"/>
      <c r="E17" s="104"/>
      <c r="F17" s="91"/>
    </row>
    <row r="18" spans="1:6" ht="15.75" thickBot="1">
      <c r="A18" s="304"/>
      <c r="B18" s="305"/>
      <c r="C18" s="305"/>
      <c r="D18" s="305"/>
      <c r="E18" s="305"/>
      <c r="F18" s="306"/>
    </row>
    <row r="19" spans="1:6">
      <c r="A19" s="28" t="s">
        <v>7</v>
      </c>
      <c r="B19" s="6"/>
      <c r="C19" s="6"/>
      <c r="D19" s="29"/>
      <c r="E19" s="6"/>
      <c r="F19" s="7"/>
    </row>
    <row r="20" spans="1:6">
      <c r="A20" s="10"/>
      <c r="B20" s="120"/>
      <c r="C20" s="120"/>
      <c r="D20" s="121"/>
      <c r="E20" s="120"/>
      <c r="F20" s="9"/>
    </row>
    <row r="21" spans="1:6">
      <c r="A21" s="30" t="s">
        <v>98</v>
      </c>
      <c r="B21" s="120"/>
      <c r="C21" s="120"/>
      <c r="D21" s="31">
        <v>0.2</v>
      </c>
      <c r="E21" s="120"/>
      <c r="F21" s="9"/>
    </row>
    <row r="22" spans="1:6">
      <c r="A22" s="30"/>
      <c r="B22" s="120"/>
      <c r="C22" s="120"/>
      <c r="D22" s="120"/>
      <c r="E22" s="120"/>
      <c r="F22" s="9"/>
    </row>
    <row r="23" spans="1:6">
      <c r="A23" s="32"/>
      <c r="B23" s="122" t="s">
        <v>255</v>
      </c>
      <c r="C23" s="123"/>
      <c r="D23" s="16">
        <v>1</v>
      </c>
      <c r="E23" s="124" t="s">
        <v>8</v>
      </c>
      <c r="F23" s="9"/>
    </row>
    <row r="24" spans="1:6">
      <c r="A24" s="32"/>
      <c r="B24" s="122" t="s">
        <v>92</v>
      </c>
      <c r="C24" s="123"/>
      <c r="D24" s="8">
        <f>'DADOS DE ENTRADA'!E16</f>
        <v>311269</v>
      </c>
      <c r="E24" s="124" t="s">
        <v>5</v>
      </c>
      <c r="F24" s="9"/>
    </row>
    <row r="25" spans="1:6">
      <c r="A25" s="32"/>
      <c r="B25" s="122" t="s">
        <v>111</v>
      </c>
      <c r="C25" s="123"/>
      <c r="D25" s="8">
        <v>55000</v>
      </c>
      <c r="E25" s="124"/>
      <c r="F25" s="9"/>
    </row>
    <row r="26" spans="1:6">
      <c r="A26" s="32"/>
      <c r="B26" s="122" t="s">
        <v>256</v>
      </c>
      <c r="C26" s="123"/>
      <c r="D26" s="8">
        <f>D25+D24</f>
        <v>366269</v>
      </c>
      <c r="E26" s="124"/>
      <c r="F26" s="9"/>
    </row>
    <row r="27" spans="1:6">
      <c r="A27" s="32"/>
      <c r="B27" s="122" t="s">
        <v>9</v>
      </c>
      <c r="C27" s="123"/>
      <c r="D27" s="8">
        <v>5</v>
      </c>
      <c r="E27" s="124" t="s">
        <v>10</v>
      </c>
      <c r="F27" s="9"/>
    </row>
    <row r="28" spans="1:6" ht="15.75" thickBot="1">
      <c r="A28" s="33"/>
      <c r="B28" s="122" t="s">
        <v>3</v>
      </c>
      <c r="C28" s="123"/>
      <c r="D28" s="34">
        <f>(D26)*D21</f>
        <v>73253.8</v>
      </c>
      <c r="E28" s="124" t="s">
        <v>5</v>
      </c>
      <c r="F28" s="9"/>
    </row>
    <row r="29" spans="1:6">
      <c r="A29" s="33"/>
      <c r="B29" s="122" t="s">
        <v>11</v>
      </c>
      <c r="C29" s="123"/>
      <c r="D29" s="35">
        <v>2504.64</v>
      </c>
      <c r="E29" s="124" t="s">
        <v>12</v>
      </c>
      <c r="F29" s="9"/>
    </row>
    <row r="30" spans="1:6">
      <c r="A30" s="30"/>
      <c r="B30" s="122" t="s">
        <v>13</v>
      </c>
      <c r="C30" s="123"/>
      <c r="D30" s="36">
        <f>(D24-D28)/(D27*D29)</f>
        <v>19.005940973553088</v>
      </c>
      <c r="E30" s="124" t="s">
        <v>5</v>
      </c>
      <c r="F30" s="9"/>
    </row>
    <row r="31" spans="1:6">
      <c r="A31" s="30"/>
      <c r="B31" s="125" t="s">
        <v>14</v>
      </c>
      <c r="C31" s="123"/>
      <c r="D31" s="37">
        <f>D30*D29</f>
        <v>47603.040000000001</v>
      </c>
      <c r="E31" s="124" t="s">
        <v>5</v>
      </c>
      <c r="F31" s="9"/>
    </row>
    <row r="32" spans="1:6">
      <c r="A32" s="30"/>
      <c r="B32" s="125" t="s">
        <v>15</v>
      </c>
      <c r="C32" s="123"/>
      <c r="D32" s="38">
        <f>D31/12</f>
        <v>3966.92</v>
      </c>
      <c r="E32" s="124" t="s">
        <v>16</v>
      </c>
      <c r="F32" s="9"/>
    </row>
    <row r="33" spans="1:6" ht="15.75" thickBot="1">
      <c r="A33" s="30"/>
      <c r="B33" s="125" t="s">
        <v>121</v>
      </c>
      <c r="C33" s="123"/>
      <c r="D33" s="39">
        <f>D23*D32</f>
        <v>3966.92</v>
      </c>
      <c r="E33" s="124" t="s">
        <v>16</v>
      </c>
      <c r="F33" s="9"/>
    </row>
    <row r="34" spans="1:6">
      <c r="A34" s="30"/>
      <c r="B34" s="125"/>
      <c r="C34" s="123"/>
      <c r="D34" s="125"/>
      <c r="E34" s="124"/>
      <c r="F34" s="9"/>
    </row>
    <row r="35" spans="1:6">
      <c r="A35" s="40" t="s">
        <v>17</v>
      </c>
      <c r="B35" s="120"/>
      <c r="C35" s="120"/>
      <c r="D35" s="120"/>
      <c r="E35" s="19"/>
      <c r="F35" s="41"/>
    </row>
    <row r="36" spans="1:6">
      <c r="A36" s="40"/>
      <c r="B36" s="120"/>
      <c r="C36" s="120"/>
      <c r="D36" s="120"/>
      <c r="E36" s="19"/>
      <c r="F36" s="41"/>
    </row>
    <row r="37" spans="1:6">
      <c r="A37" s="30" t="s">
        <v>18</v>
      </c>
      <c r="B37" s="120"/>
      <c r="C37" s="120"/>
      <c r="D37" s="120"/>
      <c r="E37" s="19"/>
      <c r="F37" s="41"/>
    </row>
    <row r="38" spans="1:6">
      <c r="A38" s="43"/>
      <c r="B38" s="44" t="s">
        <v>19</v>
      </c>
      <c r="C38" s="45"/>
      <c r="D38" s="19"/>
      <c r="E38" s="19"/>
      <c r="F38" s="41"/>
    </row>
    <row r="39" spans="1:6">
      <c r="A39" s="43"/>
      <c r="B39" s="120"/>
      <c r="C39" s="120"/>
      <c r="D39" s="120"/>
      <c r="E39" s="19"/>
      <c r="F39" s="41"/>
    </row>
    <row r="40" spans="1:6">
      <c r="A40" s="43"/>
      <c r="B40" s="46" t="s">
        <v>20</v>
      </c>
      <c r="C40" s="47">
        <v>0.2</v>
      </c>
      <c r="D40" s="120"/>
      <c r="E40" s="19"/>
      <c r="F40" s="41"/>
    </row>
    <row r="41" spans="1:6">
      <c r="A41" s="43"/>
      <c r="B41" s="48" t="s">
        <v>21</v>
      </c>
      <c r="C41" s="49">
        <v>5</v>
      </c>
      <c r="D41" s="120"/>
      <c r="E41" s="19"/>
      <c r="F41" s="41"/>
    </row>
    <row r="42" spans="1:6">
      <c r="A42" s="43"/>
      <c r="B42" s="48" t="s">
        <v>22</v>
      </c>
      <c r="C42" s="50">
        <f>'DADOS DE ENTRADA'!B14</f>
        <v>0.13250000000000001</v>
      </c>
      <c r="D42" s="120"/>
      <c r="E42" s="19"/>
      <c r="F42" s="41"/>
    </row>
    <row r="43" spans="1:6" ht="15.75" thickBot="1">
      <c r="A43" s="32"/>
      <c r="B43" s="51" t="s">
        <v>23</v>
      </c>
      <c r="C43" s="52">
        <f>((2+(C41-1)*(C40+1))/(24*C41)*C42)</f>
        <v>7.508333333333333E-3</v>
      </c>
      <c r="D43" s="124"/>
      <c r="E43" s="124"/>
      <c r="F43" s="41"/>
    </row>
    <row r="44" spans="1:6">
      <c r="A44" s="32"/>
      <c r="B44" s="123"/>
      <c r="C44" s="123"/>
      <c r="D44" s="124"/>
      <c r="E44" s="124"/>
      <c r="F44" s="41"/>
    </row>
    <row r="45" spans="1:6">
      <c r="A45" s="32"/>
      <c r="B45" s="122" t="s">
        <v>255</v>
      </c>
      <c r="C45" s="124"/>
      <c r="D45" s="16">
        <v>1</v>
      </c>
      <c r="E45" s="124" t="s">
        <v>8</v>
      </c>
      <c r="F45" s="41"/>
    </row>
    <row r="46" spans="1:6">
      <c r="A46" s="32"/>
      <c r="B46" s="122" t="s">
        <v>112</v>
      </c>
      <c r="C46" s="123"/>
      <c r="D46" s="8">
        <f>D24+D25</f>
        <v>366269</v>
      </c>
      <c r="E46" s="124" t="s">
        <v>5</v>
      </c>
      <c r="F46" s="41"/>
    </row>
    <row r="47" spans="1:6">
      <c r="A47" s="32"/>
      <c r="B47" s="122" t="s">
        <v>24</v>
      </c>
      <c r="C47" s="123"/>
      <c r="D47" s="53">
        <f>C43</f>
        <v>7.508333333333333E-3</v>
      </c>
      <c r="E47" s="126"/>
      <c r="F47" s="41"/>
    </row>
    <row r="48" spans="1:6">
      <c r="A48" s="32"/>
      <c r="B48" s="122" t="s">
        <v>25</v>
      </c>
      <c r="C48" s="123"/>
      <c r="D48" s="8">
        <f>D46*D47</f>
        <v>2750.0697416666667</v>
      </c>
      <c r="E48" s="124" t="s">
        <v>5</v>
      </c>
      <c r="F48" s="41"/>
    </row>
    <row r="49" spans="1:6">
      <c r="A49" s="54"/>
      <c r="B49" s="125" t="s">
        <v>113</v>
      </c>
      <c r="C49" s="123"/>
      <c r="D49" s="55">
        <f>D48*D45</f>
        <v>2750.0697416666667</v>
      </c>
      <c r="E49" s="127"/>
      <c r="F49" s="41"/>
    </row>
    <row r="50" spans="1:6">
      <c r="A50" s="54"/>
      <c r="B50" s="125"/>
      <c r="C50" s="123"/>
      <c r="D50" s="123"/>
      <c r="E50" s="127"/>
      <c r="F50" s="41"/>
    </row>
    <row r="51" spans="1:6">
      <c r="A51" s="40" t="s">
        <v>26</v>
      </c>
      <c r="B51" s="120"/>
      <c r="C51" s="120"/>
      <c r="D51" s="120"/>
      <c r="E51" s="121"/>
      <c r="F51" s="9"/>
    </row>
    <row r="52" spans="1:6">
      <c r="A52" s="18"/>
      <c r="B52" s="120"/>
      <c r="C52" s="128" t="s">
        <v>27</v>
      </c>
      <c r="D52" s="56">
        <v>132.53</v>
      </c>
      <c r="E52" s="124" t="s">
        <v>5</v>
      </c>
      <c r="F52" s="9"/>
    </row>
    <row r="53" spans="1:6">
      <c r="A53" s="18"/>
      <c r="B53" s="120"/>
      <c r="C53" s="128" t="s">
        <v>28</v>
      </c>
      <c r="D53" s="56">
        <v>59.82</v>
      </c>
      <c r="E53" s="124" t="s">
        <v>5</v>
      </c>
      <c r="F53" s="9"/>
    </row>
    <row r="54" spans="1:6">
      <c r="A54" s="18"/>
      <c r="B54" s="120"/>
      <c r="C54" s="120"/>
      <c r="D54" s="120"/>
      <c r="E54" s="121"/>
      <c r="F54" s="9"/>
    </row>
    <row r="55" spans="1:6">
      <c r="A55" s="18"/>
      <c r="B55" s="122" t="s">
        <v>255</v>
      </c>
      <c r="C55" s="123"/>
      <c r="D55" s="16">
        <v>1</v>
      </c>
      <c r="E55" s="124" t="s">
        <v>8</v>
      </c>
      <c r="F55" s="9"/>
    </row>
    <row r="56" spans="1:6">
      <c r="A56" s="18"/>
      <c r="B56" s="122" t="s">
        <v>29</v>
      </c>
      <c r="C56" s="123"/>
      <c r="D56" s="8">
        <f>D24</f>
        <v>311269</v>
      </c>
      <c r="E56" s="124" t="s">
        <v>5</v>
      </c>
      <c r="F56" s="9"/>
    </row>
    <row r="57" spans="1:6">
      <c r="A57" s="18"/>
      <c r="B57" s="122" t="s">
        <v>30</v>
      </c>
      <c r="C57" s="131">
        <f>'DADOS DE ENTRADA'!B24</f>
        <v>0.05</v>
      </c>
      <c r="D57" s="57">
        <f>D56*C57</f>
        <v>15563.45</v>
      </c>
      <c r="E57" s="130" t="s">
        <v>31</v>
      </c>
      <c r="F57" s="9"/>
    </row>
    <row r="58" spans="1:6">
      <c r="A58" s="18"/>
      <c r="B58" s="122" t="s">
        <v>32</v>
      </c>
      <c r="C58" s="131">
        <v>0.01</v>
      </c>
      <c r="D58" s="57">
        <f>D24*C58</f>
        <v>3112.69</v>
      </c>
      <c r="E58" s="130" t="s">
        <v>31</v>
      </c>
      <c r="F58" s="9"/>
    </row>
    <row r="59" spans="1:6">
      <c r="A59" s="18"/>
      <c r="B59" s="122" t="s">
        <v>33</v>
      </c>
      <c r="C59" s="123"/>
      <c r="D59" s="17">
        <f>D57+D58+D52+D53</f>
        <v>18868.489999999998</v>
      </c>
      <c r="E59" s="130" t="s">
        <v>31</v>
      </c>
      <c r="F59" s="9"/>
    </row>
    <row r="60" spans="1:6">
      <c r="A60" s="18"/>
      <c r="B60" s="120"/>
      <c r="C60" s="120"/>
      <c r="D60" s="120"/>
      <c r="E60" s="121"/>
      <c r="F60" s="9"/>
    </row>
    <row r="61" spans="1:6">
      <c r="A61" s="18"/>
      <c r="B61" s="120"/>
      <c r="C61" s="132" t="s">
        <v>34</v>
      </c>
      <c r="D61" s="17">
        <f>ROUND((D59)/12,2)</f>
        <v>1572.37</v>
      </c>
      <c r="E61" s="124" t="s">
        <v>35</v>
      </c>
      <c r="F61" s="9"/>
    </row>
    <row r="62" spans="1:6">
      <c r="A62" s="18"/>
      <c r="B62" s="120"/>
      <c r="C62" s="120"/>
      <c r="D62" s="120"/>
      <c r="E62" s="121"/>
      <c r="F62" s="9"/>
    </row>
    <row r="63" spans="1:6">
      <c r="A63" s="40" t="s">
        <v>36</v>
      </c>
      <c r="B63" s="120"/>
      <c r="C63" s="120"/>
      <c r="D63" s="120"/>
      <c r="E63" s="121"/>
      <c r="F63" s="9"/>
    </row>
    <row r="64" spans="1:6">
      <c r="A64" s="10"/>
      <c r="B64" s="122" t="s">
        <v>255</v>
      </c>
      <c r="C64" s="123"/>
      <c r="D64" s="16">
        <v>1</v>
      </c>
      <c r="E64" s="124" t="s">
        <v>8</v>
      </c>
      <c r="F64" s="9"/>
    </row>
    <row r="65" spans="1:6">
      <c r="A65" s="10"/>
      <c r="B65" s="122" t="s">
        <v>112</v>
      </c>
      <c r="C65" s="123"/>
      <c r="D65" s="58">
        <f>D46</f>
        <v>366269</v>
      </c>
      <c r="E65" s="124" t="s">
        <v>5</v>
      </c>
      <c r="F65" s="9"/>
    </row>
    <row r="66" spans="1:6">
      <c r="A66" s="10"/>
      <c r="B66" s="122" t="s">
        <v>9</v>
      </c>
      <c r="C66" s="123"/>
      <c r="D66" s="58">
        <f>D27</f>
        <v>5</v>
      </c>
      <c r="E66" s="130" t="s">
        <v>10</v>
      </c>
      <c r="F66" s="9"/>
    </row>
    <row r="67" spans="1:6">
      <c r="A67" s="10"/>
      <c r="B67" s="122" t="s">
        <v>37</v>
      </c>
      <c r="C67" s="123"/>
      <c r="D67" s="58">
        <v>0.1</v>
      </c>
      <c r="E67" s="126"/>
      <c r="F67" s="9"/>
    </row>
    <row r="68" spans="1:6">
      <c r="A68" s="10"/>
      <c r="B68" s="122" t="s">
        <v>93</v>
      </c>
      <c r="C68" s="123"/>
      <c r="D68" s="59">
        <v>2500</v>
      </c>
      <c r="E68" s="130" t="s">
        <v>257</v>
      </c>
      <c r="F68" s="9"/>
    </row>
    <row r="69" spans="1:6">
      <c r="A69" s="10"/>
      <c r="B69" s="125" t="s">
        <v>33</v>
      </c>
      <c r="C69" s="123"/>
      <c r="D69" s="17">
        <f>(D65*D67)/(D68)</f>
        <v>14.65076</v>
      </c>
      <c r="E69" s="124" t="s">
        <v>5</v>
      </c>
      <c r="F69" s="9"/>
    </row>
    <row r="70" spans="1:6">
      <c r="A70" s="10"/>
      <c r="B70" s="125" t="s">
        <v>6</v>
      </c>
      <c r="C70" s="123"/>
      <c r="D70" s="17">
        <f>D69*D68/12</f>
        <v>3052.2416666666668</v>
      </c>
      <c r="E70" s="124" t="s">
        <v>5</v>
      </c>
      <c r="F70" s="9"/>
    </row>
    <row r="71" spans="1:6" ht="15.75" thickBot="1">
      <c r="A71" s="257"/>
      <c r="B71" s="151"/>
      <c r="C71" s="151"/>
      <c r="D71" s="151"/>
      <c r="E71" s="151"/>
      <c r="F71" s="153"/>
    </row>
    <row r="72" spans="1:6">
      <c r="A72" s="28" t="s">
        <v>38</v>
      </c>
      <c r="B72" s="6"/>
      <c r="C72" s="6"/>
      <c r="D72" s="6"/>
      <c r="E72" s="29"/>
      <c r="F72" s="7"/>
    </row>
    <row r="73" spans="1:6">
      <c r="A73" s="10"/>
      <c r="B73" s="122" t="s">
        <v>255</v>
      </c>
      <c r="C73" s="123"/>
      <c r="D73" s="16">
        <v>1</v>
      </c>
      <c r="E73" s="121"/>
      <c r="F73" s="9"/>
    </row>
    <row r="74" spans="1:6">
      <c r="A74" s="10"/>
      <c r="B74" s="135" t="s">
        <v>39</v>
      </c>
      <c r="C74" s="123"/>
      <c r="D74" s="61">
        <v>5.66</v>
      </c>
      <c r="E74" s="124" t="s">
        <v>40</v>
      </c>
      <c r="F74" s="9"/>
    </row>
    <row r="75" spans="1:6">
      <c r="A75" s="10"/>
      <c r="B75" s="122" t="s">
        <v>41</v>
      </c>
      <c r="C75" s="123"/>
      <c r="D75" s="59">
        <v>0</v>
      </c>
      <c r="E75" s="124" t="s">
        <v>42</v>
      </c>
      <c r="F75" s="9"/>
    </row>
    <row r="76" spans="1:6">
      <c r="A76" s="10"/>
      <c r="B76" s="135" t="s">
        <v>43</v>
      </c>
      <c r="C76" s="123"/>
      <c r="D76" s="16">
        <v>3.5</v>
      </c>
      <c r="E76" s="124" t="s">
        <v>44</v>
      </c>
      <c r="F76" s="9"/>
    </row>
    <row r="77" spans="1:6">
      <c r="A77" s="10"/>
      <c r="B77" s="125" t="s">
        <v>33</v>
      </c>
      <c r="C77" s="132"/>
      <c r="D77" s="60">
        <f>(D75/D76)*D74</f>
        <v>0</v>
      </c>
      <c r="E77" s="124" t="s">
        <v>5</v>
      </c>
      <c r="F77" s="9"/>
    </row>
    <row r="78" spans="1:6">
      <c r="A78" s="10"/>
      <c r="B78" s="120"/>
      <c r="C78" s="120"/>
      <c r="D78" s="120"/>
      <c r="E78" s="121"/>
      <c r="F78" s="9"/>
    </row>
    <row r="79" spans="1:6">
      <c r="A79" s="10"/>
      <c r="B79" s="120"/>
      <c r="C79" s="132" t="s">
        <v>45</v>
      </c>
      <c r="D79" s="17">
        <f>D77</f>
        <v>0</v>
      </c>
      <c r="E79" s="121"/>
      <c r="F79" s="9"/>
    </row>
    <row r="80" spans="1:6">
      <c r="A80" s="10" t="s">
        <v>46</v>
      </c>
      <c r="B80" s="120"/>
      <c r="C80" s="136"/>
      <c r="D80" s="136"/>
      <c r="E80" s="121"/>
      <c r="F80" s="9"/>
    </row>
    <row r="81" spans="1:6">
      <c r="A81" s="10"/>
      <c r="B81" s="122" t="s">
        <v>255</v>
      </c>
      <c r="C81" s="123"/>
      <c r="D81" s="16">
        <v>1</v>
      </c>
      <c r="E81" s="121"/>
      <c r="F81" s="9"/>
    </row>
    <row r="82" spans="1:6">
      <c r="A82" s="10"/>
      <c r="B82" s="135" t="s">
        <v>258</v>
      </c>
      <c r="C82" s="123"/>
      <c r="D82" s="61">
        <f>'DADOS DE ENTRADA'!E32*6</f>
        <v>13729.5</v>
      </c>
      <c r="E82" s="124" t="s">
        <v>5</v>
      </c>
      <c r="F82" s="9"/>
    </row>
    <row r="83" spans="1:6">
      <c r="A83" s="10"/>
      <c r="B83" s="122" t="s">
        <v>93</v>
      </c>
      <c r="C83" s="123"/>
      <c r="D83" s="59">
        <f>D68</f>
        <v>2500</v>
      </c>
      <c r="E83" s="124" t="s">
        <v>259</v>
      </c>
      <c r="F83" s="9"/>
    </row>
    <row r="84" spans="1:6">
      <c r="A84" s="10"/>
      <c r="B84" s="135" t="s">
        <v>48</v>
      </c>
      <c r="C84" s="123"/>
      <c r="D84" s="16">
        <v>40000</v>
      </c>
      <c r="E84" s="124" t="s">
        <v>49</v>
      </c>
      <c r="F84" s="9"/>
    </row>
    <row r="85" spans="1:6">
      <c r="A85" s="10"/>
      <c r="B85" s="125" t="s">
        <v>50</v>
      </c>
      <c r="C85" s="132"/>
      <c r="D85" s="60">
        <f>D82/D84</f>
        <v>0.34323749999999997</v>
      </c>
      <c r="E85" s="124" t="s">
        <v>5</v>
      </c>
      <c r="F85" s="9"/>
    </row>
    <row r="86" spans="1:6">
      <c r="A86" s="10"/>
      <c r="B86" s="120"/>
      <c r="C86" s="120"/>
      <c r="D86" s="120"/>
      <c r="E86" s="121"/>
      <c r="F86" s="9"/>
    </row>
    <row r="87" spans="1:6">
      <c r="A87" s="10"/>
      <c r="B87" s="120"/>
      <c r="C87" s="132" t="s">
        <v>52</v>
      </c>
      <c r="D87" s="17">
        <f>D85*D83</f>
        <v>858.09374999999989</v>
      </c>
      <c r="E87" s="121"/>
      <c r="F87" s="9"/>
    </row>
    <row r="88" spans="1:6">
      <c r="A88" s="40" t="s">
        <v>53</v>
      </c>
      <c r="B88" s="120"/>
      <c r="C88" s="120"/>
      <c r="D88" s="120"/>
      <c r="E88" s="121"/>
      <c r="F88" s="9"/>
    </row>
    <row r="89" spans="1:6">
      <c r="A89" s="289" t="s">
        <v>54</v>
      </c>
      <c r="B89" s="290"/>
      <c r="C89" s="291"/>
      <c r="D89" s="31">
        <v>0.1</v>
      </c>
      <c r="E89" s="121"/>
      <c r="F89" s="9"/>
    </row>
    <row r="90" spans="1:6">
      <c r="A90" s="43"/>
      <c r="B90" s="120"/>
      <c r="C90" s="120"/>
      <c r="D90" s="124"/>
      <c r="E90" s="121"/>
      <c r="F90" s="9"/>
    </row>
    <row r="91" spans="1:6">
      <c r="A91" s="43"/>
      <c r="B91" s="122" t="s">
        <v>260</v>
      </c>
      <c r="C91" s="128"/>
      <c r="D91" s="16">
        <v>1</v>
      </c>
      <c r="E91" s="124"/>
      <c r="F91" s="9"/>
    </row>
    <row r="92" spans="1:6">
      <c r="A92" s="43"/>
      <c r="B92" s="125" t="s">
        <v>33</v>
      </c>
      <c r="C92" s="128"/>
      <c r="D92" s="17">
        <f>D89*D70</f>
        <v>305.22416666666669</v>
      </c>
      <c r="E92" s="124"/>
      <c r="F92" s="9"/>
    </row>
    <row r="93" spans="1:6">
      <c r="A93" s="43"/>
      <c r="B93" s="120"/>
      <c r="C93" s="120"/>
      <c r="D93" s="124"/>
      <c r="E93" s="121"/>
      <c r="F93" s="9"/>
    </row>
    <row r="94" spans="1:6">
      <c r="A94" s="43"/>
      <c r="B94" s="135" t="s">
        <v>55</v>
      </c>
      <c r="C94" s="128"/>
      <c r="D94" s="58">
        <v>27.5</v>
      </c>
      <c r="E94" s="124" t="s">
        <v>56</v>
      </c>
      <c r="F94" s="9"/>
    </row>
    <row r="95" spans="1:6">
      <c r="A95" s="43"/>
      <c r="B95" s="135" t="s">
        <v>57</v>
      </c>
      <c r="C95" s="128"/>
      <c r="D95" s="247">
        <v>17.857099999999999</v>
      </c>
      <c r="E95" s="124" t="s">
        <v>56</v>
      </c>
      <c r="F95" s="9"/>
    </row>
    <row r="96" spans="1:6">
      <c r="A96" s="43"/>
      <c r="B96" s="135" t="s">
        <v>58</v>
      </c>
      <c r="C96" s="128"/>
      <c r="D96" s="58">
        <v>14</v>
      </c>
      <c r="E96" s="124" t="s">
        <v>56</v>
      </c>
      <c r="F96" s="9"/>
    </row>
    <row r="97" spans="1:6">
      <c r="A97" s="43"/>
      <c r="B97" s="135" t="s">
        <v>59</v>
      </c>
      <c r="C97" s="128"/>
      <c r="D97" s="247">
        <v>3.3332999999999999</v>
      </c>
      <c r="E97" s="124" t="s">
        <v>60</v>
      </c>
      <c r="F97" s="9"/>
    </row>
    <row r="98" spans="1:6">
      <c r="A98" s="43"/>
      <c r="B98" s="122" t="s">
        <v>61</v>
      </c>
      <c r="C98" s="128"/>
      <c r="D98" s="58">
        <v>10000</v>
      </c>
      <c r="E98" s="124" t="s">
        <v>42</v>
      </c>
      <c r="F98" s="9"/>
    </row>
    <row r="99" spans="1:6">
      <c r="A99" s="43"/>
      <c r="B99" s="135" t="s">
        <v>62</v>
      </c>
      <c r="C99" s="128"/>
      <c r="D99" s="62">
        <f>+D94/D98</f>
        <v>2.7499999999999998E-3</v>
      </c>
      <c r="E99" s="124" t="s">
        <v>63</v>
      </c>
      <c r="F99" s="9"/>
    </row>
    <row r="100" spans="1:6">
      <c r="A100" s="43"/>
      <c r="B100" s="135" t="s">
        <v>64</v>
      </c>
      <c r="C100" s="128"/>
      <c r="D100" s="62">
        <f>+D95/D98</f>
        <v>1.7857099999999998E-3</v>
      </c>
      <c r="E100" s="124" t="s">
        <v>63</v>
      </c>
      <c r="F100" s="9"/>
    </row>
    <row r="101" spans="1:6">
      <c r="A101" s="43"/>
      <c r="B101" s="135" t="s">
        <v>65</v>
      </c>
      <c r="C101" s="128"/>
      <c r="D101" s="62">
        <f>+D96/D98</f>
        <v>1.4E-3</v>
      </c>
      <c r="E101" s="124" t="s">
        <v>63</v>
      </c>
      <c r="F101" s="9"/>
    </row>
    <row r="102" spans="1:6">
      <c r="A102" s="43"/>
      <c r="B102" s="135" t="s">
        <v>66</v>
      </c>
      <c r="C102" s="128"/>
      <c r="D102" s="62">
        <f>+D97/D98</f>
        <v>3.3333000000000001E-4</v>
      </c>
      <c r="E102" s="130" t="s">
        <v>67</v>
      </c>
      <c r="F102" s="9"/>
    </row>
    <row r="103" spans="1:6">
      <c r="A103" s="43"/>
      <c r="B103" s="135" t="s">
        <v>68</v>
      </c>
      <c r="C103" s="139"/>
      <c r="D103" s="58">
        <v>29.45</v>
      </c>
      <c r="E103" s="124" t="s">
        <v>40</v>
      </c>
      <c r="F103" s="9"/>
    </row>
    <row r="104" spans="1:6">
      <c r="A104" s="43"/>
      <c r="B104" s="135" t="s">
        <v>69</v>
      </c>
      <c r="C104" s="139"/>
      <c r="D104" s="58">
        <v>21.29</v>
      </c>
      <c r="E104" s="124" t="s">
        <v>40</v>
      </c>
      <c r="F104" s="9"/>
    </row>
    <row r="105" spans="1:6">
      <c r="A105" s="43"/>
      <c r="B105" s="135" t="s">
        <v>70</v>
      </c>
      <c r="C105" s="139"/>
      <c r="D105" s="58">
        <v>11.99</v>
      </c>
      <c r="E105" s="124" t="s">
        <v>40</v>
      </c>
      <c r="F105" s="9"/>
    </row>
    <row r="106" spans="1:6">
      <c r="A106" s="43"/>
      <c r="B106" s="135" t="s">
        <v>71</v>
      </c>
      <c r="C106" s="139"/>
      <c r="D106" s="58">
        <v>19.489999999999998</v>
      </c>
      <c r="E106" s="124" t="s">
        <v>72</v>
      </c>
      <c r="F106" s="9"/>
    </row>
    <row r="107" spans="1:6">
      <c r="A107" s="43"/>
      <c r="B107" s="135" t="s">
        <v>73</v>
      </c>
      <c r="C107" s="128"/>
      <c r="D107" s="53">
        <f>+(D99*D103)+(D100*D104)+(D101*D105)+(D102*D106)</f>
        <v>0.14228786759999998</v>
      </c>
      <c r="E107" s="130" t="s">
        <v>74</v>
      </c>
      <c r="F107" s="9"/>
    </row>
    <row r="108" spans="1:6">
      <c r="A108" s="32"/>
      <c r="B108" s="122" t="s">
        <v>47</v>
      </c>
      <c r="C108" s="140"/>
      <c r="D108" s="59">
        <f>D83</f>
        <v>2500</v>
      </c>
      <c r="E108" s="124" t="s">
        <v>42</v>
      </c>
      <c r="F108" s="9"/>
    </row>
    <row r="109" spans="1:6">
      <c r="A109" s="32"/>
      <c r="B109" s="135" t="s">
        <v>75</v>
      </c>
      <c r="C109" s="128"/>
      <c r="D109" s="60">
        <f>ROUND(+D107*D108,2)</f>
        <v>355.72</v>
      </c>
      <c r="E109" s="124" t="s">
        <v>5</v>
      </c>
      <c r="F109" s="9"/>
    </row>
    <row r="110" spans="1:6">
      <c r="A110" s="32"/>
      <c r="B110" s="135" t="s">
        <v>76</v>
      </c>
      <c r="C110" s="140"/>
      <c r="D110" s="58">
        <v>15</v>
      </c>
      <c r="E110" s="124" t="s">
        <v>77</v>
      </c>
      <c r="F110" s="9"/>
    </row>
    <row r="111" spans="1:6">
      <c r="A111" s="32"/>
      <c r="B111" s="122" t="s">
        <v>78</v>
      </c>
      <c r="C111" s="140"/>
      <c r="D111" s="60">
        <f>ROUND(+D109*D110/100,2)</f>
        <v>53.36</v>
      </c>
      <c r="E111" s="124" t="s">
        <v>5</v>
      </c>
      <c r="F111" s="9"/>
    </row>
    <row r="112" spans="1:6">
      <c r="A112" s="32"/>
      <c r="B112" s="122" t="s">
        <v>79</v>
      </c>
      <c r="C112" s="140"/>
      <c r="D112" s="60">
        <f>D109+D111</f>
        <v>409.08000000000004</v>
      </c>
      <c r="E112" s="124"/>
      <c r="F112" s="9"/>
    </row>
    <row r="113" spans="1:6">
      <c r="A113" s="32"/>
      <c r="B113" s="135" t="s">
        <v>51</v>
      </c>
      <c r="C113" s="140"/>
      <c r="D113" s="17">
        <f>D112*D91</f>
        <v>409.08000000000004</v>
      </c>
      <c r="E113" s="124"/>
      <c r="F113" s="9"/>
    </row>
    <row r="114" spans="1:6">
      <c r="A114" s="32"/>
      <c r="B114" s="122"/>
      <c r="C114" s="140"/>
      <c r="D114" s="140"/>
      <c r="E114" s="124"/>
      <c r="F114" s="9"/>
    </row>
    <row r="115" spans="1:6">
      <c r="A115" s="32"/>
      <c r="B115" s="120"/>
      <c r="C115" s="132" t="s">
        <v>80</v>
      </c>
      <c r="D115" s="17">
        <f>D92+D113</f>
        <v>714.30416666666679</v>
      </c>
      <c r="E115" s="124" t="s">
        <v>5</v>
      </c>
      <c r="F115" s="9"/>
    </row>
    <row r="116" spans="1:6">
      <c r="A116" s="43"/>
      <c r="B116" s="141" t="s">
        <v>81</v>
      </c>
      <c r="C116" s="63"/>
      <c r="D116" s="142"/>
      <c r="E116" s="124"/>
      <c r="F116" s="9"/>
    </row>
    <row r="117" spans="1:6">
      <c r="A117" s="43"/>
      <c r="B117" s="143"/>
      <c r="C117" s="136" t="s">
        <v>82</v>
      </c>
      <c r="D117" s="60">
        <f>D79+D115+D87</f>
        <v>1572.3979166666668</v>
      </c>
      <c r="E117" s="124" t="s">
        <v>5</v>
      </c>
      <c r="F117" s="9"/>
    </row>
    <row r="118" spans="1:6" ht="15.75" thickBot="1">
      <c r="A118" s="25"/>
      <c r="B118" s="15"/>
      <c r="C118" s="15"/>
      <c r="D118" s="26"/>
      <c r="E118" s="27"/>
      <c r="F118" s="11"/>
    </row>
    <row r="119" spans="1:6" ht="15.75" thickBot="1">
      <c r="A119" s="282"/>
      <c r="B119" s="283"/>
      <c r="C119" s="283"/>
      <c r="D119" s="283"/>
      <c r="E119" s="283"/>
      <c r="F119" s="284"/>
    </row>
    <row r="120" spans="1:6">
      <c r="A120" s="12" t="s">
        <v>83</v>
      </c>
      <c r="B120" s="13"/>
      <c r="C120" s="13"/>
      <c r="D120" s="13"/>
      <c r="E120" s="13"/>
      <c r="F120" s="65"/>
    </row>
    <row r="121" spans="1:6">
      <c r="A121" s="66"/>
      <c r="B121" s="140"/>
      <c r="C121" s="140"/>
      <c r="D121" s="140"/>
      <c r="E121" s="140"/>
      <c r="F121" s="9"/>
    </row>
    <row r="122" spans="1:6">
      <c r="A122" s="66"/>
      <c r="B122" s="140"/>
      <c r="C122" s="140"/>
      <c r="D122" s="140"/>
      <c r="E122" s="140"/>
      <c r="F122" s="9"/>
    </row>
    <row r="123" spans="1:6">
      <c r="A123" s="66"/>
      <c r="B123" s="140"/>
      <c r="C123" s="140"/>
      <c r="D123" s="140"/>
      <c r="E123" s="140"/>
      <c r="F123" s="9"/>
    </row>
    <row r="124" spans="1:6">
      <c r="A124" s="66"/>
      <c r="B124" s="140"/>
      <c r="C124" s="140"/>
      <c r="D124" s="140"/>
      <c r="E124" s="140"/>
      <c r="F124" s="9"/>
    </row>
    <row r="125" spans="1:6">
      <c r="A125" s="66"/>
      <c r="B125" s="140"/>
      <c r="C125" s="140"/>
      <c r="D125" s="140"/>
      <c r="E125" s="140"/>
      <c r="F125" s="9"/>
    </row>
    <row r="126" spans="1:6">
      <c r="A126" s="66"/>
      <c r="B126" s="285" t="s">
        <v>84</v>
      </c>
      <c r="C126" s="67" t="s">
        <v>1</v>
      </c>
      <c r="D126" s="68">
        <v>6.4999999999999997E-3</v>
      </c>
      <c r="E126" s="140"/>
      <c r="F126" s="9"/>
    </row>
    <row r="127" spans="1:6">
      <c r="A127" s="66"/>
      <c r="B127" s="286"/>
      <c r="C127" s="67" t="s">
        <v>2</v>
      </c>
      <c r="D127" s="68">
        <v>0.03</v>
      </c>
      <c r="E127" s="140"/>
      <c r="F127" s="9"/>
    </row>
    <row r="128" spans="1:6">
      <c r="A128" s="66"/>
      <c r="B128" s="286"/>
      <c r="C128" s="67" t="s">
        <v>94</v>
      </c>
      <c r="D128" s="68">
        <v>0.05</v>
      </c>
      <c r="E128" s="140"/>
      <c r="F128" s="9"/>
    </row>
    <row r="129" spans="1:7">
      <c r="A129" s="66"/>
      <c r="B129" s="280" t="s">
        <v>85</v>
      </c>
      <c r="C129" s="280"/>
      <c r="D129" s="69">
        <f>D126+D127+D128</f>
        <v>8.6499999999999994E-2</v>
      </c>
      <c r="E129" s="140"/>
      <c r="F129" s="9"/>
    </row>
    <row r="130" spans="1:7">
      <c r="A130" s="21"/>
      <c r="B130" s="287" t="s">
        <v>86</v>
      </c>
      <c r="C130" s="288"/>
      <c r="D130" s="68">
        <f>'DADOS DE ENTRADA'!B18</f>
        <v>4.4900000000000002E-2</v>
      </c>
      <c r="E130" s="140"/>
      <c r="F130" s="9"/>
    </row>
    <row r="131" spans="1:7">
      <c r="A131" s="21"/>
      <c r="B131" s="280" t="s">
        <v>87</v>
      </c>
      <c r="C131" s="280"/>
      <c r="D131" s="68">
        <f>'DADOS DE ENTRADA'!B19</f>
        <v>8.8999999999999999E-3</v>
      </c>
      <c r="E131" s="140"/>
      <c r="F131" s="9"/>
    </row>
    <row r="132" spans="1:7">
      <c r="A132" s="18"/>
      <c r="B132" s="280" t="s">
        <v>88</v>
      </c>
      <c r="C132" s="280"/>
      <c r="D132" s="68">
        <f>'DADOS DE ENTRADA'!B20</f>
        <v>8.2000000000000007E-3</v>
      </c>
      <c r="E132" s="140"/>
      <c r="F132" s="9"/>
    </row>
    <row r="133" spans="1:7">
      <c r="A133" s="18"/>
      <c r="B133" s="280" t="s">
        <v>89</v>
      </c>
      <c r="C133" s="280"/>
      <c r="D133" s="68">
        <f>'DADOS DE ENTRADA'!B21</f>
        <v>1.11E-2</v>
      </c>
      <c r="E133" s="140"/>
      <c r="F133" s="9"/>
    </row>
    <row r="134" spans="1:7">
      <c r="A134" s="21"/>
      <c r="B134" s="280" t="s">
        <v>90</v>
      </c>
      <c r="C134" s="280"/>
      <c r="D134" s="68">
        <f>'DADOS DE ENTRADA'!B22</f>
        <v>6.2199999999999998E-2</v>
      </c>
      <c r="E134" s="140"/>
      <c r="F134" s="9"/>
    </row>
    <row r="135" spans="1:7">
      <c r="A135" s="66"/>
      <c r="B135" s="281" t="s">
        <v>91</v>
      </c>
      <c r="C135" s="281"/>
      <c r="D135" s="70">
        <f>((1+D130+D131+D132)*(1+D133)*(1+D134))/(1-D129)-1</f>
        <v>0.24857999566502453</v>
      </c>
      <c r="E135" s="140"/>
      <c r="F135" s="9"/>
    </row>
    <row r="136" spans="1:7" ht="15.75" thickBot="1">
      <c r="A136" s="71"/>
      <c r="B136" s="72"/>
      <c r="C136" s="72"/>
      <c r="D136" s="72"/>
      <c r="E136" s="72"/>
      <c r="F136" s="73"/>
    </row>
    <row r="137" spans="1:7">
      <c r="A137" s="64"/>
      <c r="B137" s="5"/>
      <c r="C137" s="5"/>
      <c r="D137" s="13"/>
      <c r="E137" s="13"/>
      <c r="F137" s="65"/>
    </row>
    <row r="138" spans="1:7">
      <c r="A138" s="21"/>
      <c r="B138" s="120"/>
      <c r="C138" s="132" t="s">
        <v>95</v>
      </c>
      <c r="D138" s="17">
        <f>D117+D70+D61+D49+D33+D16</f>
        <v>16163.949325000001</v>
      </c>
      <c r="E138" s="123" t="s">
        <v>35</v>
      </c>
      <c r="F138" s="9"/>
    </row>
    <row r="139" spans="1:7">
      <c r="A139" s="18"/>
      <c r="B139" s="120"/>
      <c r="C139" s="120"/>
      <c r="D139" s="120"/>
      <c r="E139" s="120"/>
      <c r="F139" s="9"/>
    </row>
    <row r="140" spans="1:7">
      <c r="A140" s="18"/>
      <c r="B140" s="149"/>
      <c r="C140" s="132" t="s">
        <v>96</v>
      </c>
      <c r="D140" s="17">
        <f>D138*(1+D135)</f>
        <v>20181.983778138179</v>
      </c>
      <c r="E140" s="123" t="s">
        <v>35</v>
      </c>
      <c r="F140" s="20"/>
    </row>
    <row r="141" spans="1:7" ht="15.75" thickBot="1">
      <c r="A141" s="75"/>
      <c r="B141" s="76"/>
      <c r="C141" s="76"/>
      <c r="D141" s="15"/>
      <c r="E141" s="77"/>
      <c r="F141" s="23"/>
      <c r="G141" s="258"/>
    </row>
  </sheetData>
  <mergeCells count="14">
    <mergeCell ref="B134:C134"/>
    <mergeCell ref="B135:C135"/>
    <mergeCell ref="B126:B128"/>
    <mergeCell ref="B129:C129"/>
    <mergeCell ref="B130:C130"/>
    <mergeCell ref="B131:C131"/>
    <mergeCell ref="B132:C132"/>
    <mergeCell ref="B133:C133"/>
    <mergeCell ref="A119:F119"/>
    <mergeCell ref="A1:F2"/>
    <mergeCell ref="A3:F4"/>
    <mergeCell ref="A6:F6"/>
    <mergeCell ref="A18:F18"/>
    <mergeCell ref="A89:C89"/>
  </mergeCells>
  <pageMargins left="0.511811024" right="0.511811024" top="0.78740157499999996" bottom="0.78740157499999996" header="0.31496062000000002" footer="0.31496062000000002"/>
  <pageSetup paperSize="9" scale="71" fitToHeight="6" orientation="portrait" r:id="rId1"/>
  <rowBreaks count="2" manualBreakCount="2">
    <brk id="62" max="16383" man="1"/>
    <brk id="136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2AC23-DEB0-4055-BAE4-C6ABD2D7FB83}">
  <sheetPr>
    <tabColor theme="4"/>
    <pageSetUpPr fitToPage="1"/>
  </sheetPr>
  <dimension ref="A1:O681"/>
  <sheetViews>
    <sheetView view="pageBreakPreview" topLeftCell="A124" zoomScaleNormal="100" zoomScaleSheetLayoutView="100" workbookViewId="0">
      <selection activeCell="D99" sqref="D99"/>
    </sheetView>
  </sheetViews>
  <sheetFormatPr defaultColWidth="11.42578125" defaultRowHeight="11.25"/>
  <cols>
    <col min="1" max="1" width="30" style="2" customWidth="1"/>
    <col min="2" max="2" width="20.7109375" style="2" customWidth="1"/>
    <col min="3" max="3" width="37.140625" style="2" customWidth="1"/>
    <col min="4" max="4" width="20.5703125" style="2" customWidth="1"/>
    <col min="5" max="5" width="18" style="2" customWidth="1"/>
    <col min="6" max="6" width="8.28515625" style="2" customWidth="1"/>
    <col min="7" max="7" width="12.7109375" style="1" customWidth="1"/>
    <col min="8" max="16384" width="11.42578125" style="1"/>
  </cols>
  <sheetData>
    <row r="1" spans="1:6" ht="80.45" customHeight="1">
      <c r="A1" s="292" t="str">
        <f>'PLANILHA PRINCIPAL'!B10</f>
        <v>Carreta basculante hidráulico. Capacidade de carga 5 Ton 5,13m³; Dimensões da carroceria externa (CxLxA) 	3,26 x 1,85 x 1,00; Dimensões totais &lt;&lt; Carreta c/ pneus 700 x 16" e cabeçalho 	4,60 x 1,85 x 2,35; Quantidade de rodas x aro 4 aro 16" 6 furos; Altura da carreta basculada 3,45m; Distância entre eixos 	950mm mod. Tandem; Chassi 	Perfil "U" chapa 1/4; Freio Opcional; Engate Rígido; Ângulo inclinado basculante 45°; ano não inferior a 2025.</v>
      </c>
      <c r="B1" s="293"/>
      <c r="C1" s="293"/>
      <c r="D1" s="293"/>
      <c r="E1" s="293"/>
      <c r="F1" s="294"/>
    </row>
    <row r="2" spans="1:6" ht="25.5" customHeight="1">
      <c r="A2" s="298" t="s">
        <v>246</v>
      </c>
      <c r="B2" s="299"/>
      <c r="C2" s="299"/>
      <c r="D2" s="299"/>
      <c r="E2" s="299"/>
      <c r="F2" s="300"/>
    </row>
    <row r="3" spans="1:6">
      <c r="A3" s="298"/>
      <c r="B3" s="299"/>
      <c r="C3" s="299"/>
      <c r="D3" s="299"/>
      <c r="E3" s="299"/>
      <c r="F3" s="300"/>
    </row>
    <row r="4" spans="1:6">
      <c r="A4" s="116"/>
      <c r="D4" s="117"/>
      <c r="E4" s="3"/>
      <c r="F4" s="118"/>
    </row>
    <row r="5" spans="1:6" ht="14.25">
      <c r="A5" s="301" t="s">
        <v>247</v>
      </c>
      <c r="B5" s="302"/>
      <c r="C5" s="302"/>
      <c r="D5" s="302"/>
      <c r="E5" s="302"/>
      <c r="F5" s="303"/>
    </row>
    <row r="6" spans="1:6" ht="15" thickBot="1">
      <c r="A6" s="215"/>
      <c r="B6" s="216"/>
      <c r="C6" s="216"/>
      <c r="D6" s="216"/>
      <c r="E6" s="216"/>
      <c r="F6" s="217"/>
    </row>
    <row r="7" spans="1:6">
      <c r="A7" s="218" t="s">
        <v>105</v>
      </c>
      <c r="B7" s="219" t="s">
        <v>100</v>
      </c>
      <c r="C7" s="219" t="s">
        <v>101</v>
      </c>
      <c r="D7" s="220" t="s">
        <v>102</v>
      </c>
      <c r="E7" s="221"/>
      <c r="F7" s="222"/>
    </row>
    <row r="8" spans="1:6">
      <c r="A8" s="223" t="s">
        <v>103</v>
      </c>
      <c r="B8" s="224">
        <v>0</v>
      </c>
      <c r="C8" s="225">
        <f>'DADOS DE ENTRADA'!B8</f>
        <v>1840.39</v>
      </c>
      <c r="D8" s="16">
        <f>+C8*B8</f>
        <v>0</v>
      </c>
      <c r="E8" s="226"/>
      <c r="F8" s="227"/>
    </row>
    <row r="9" spans="1:6">
      <c r="A9" s="223"/>
      <c r="B9" s="228"/>
      <c r="C9" s="229"/>
      <c r="D9" s="103">
        <f>D8</f>
        <v>0</v>
      </c>
      <c r="E9" s="230" t="s">
        <v>5</v>
      </c>
      <c r="F9" s="227"/>
    </row>
    <row r="10" spans="1:6">
      <c r="A10" s="116"/>
      <c r="C10" s="22"/>
      <c r="E10" s="117"/>
      <c r="F10" s="118"/>
    </row>
    <row r="11" spans="1:6">
      <c r="A11" s="231" t="s">
        <v>106</v>
      </c>
      <c r="B11" s="232" t="s">
        <v>100</v>
      </c>
      <c r="C11" s="94" t="s">
        <v>101</v>
      </c>
      <c r="D11" s="94" t="s">
        <v>102</v>
      </c>
      <c r="E11" s="226"/>
      <c r="F11" s="227"/>
    </row>
    <row r="12" spans="1:6">
      <c r="A12" s="233" t="s">
        <v>110</v>
      </c>
      <c r="B12" s="102">
        <v>0.7</v>
      </c>
      <c r="C12" s="94">
        <f>D8*B12</f>
        <v>0</v>
      </c>
      <c r="D12" s="16">
        <f>C12</f>
        <v>0</v>
      </c>
      <c r="E12" s="226"/>
      <c r="F12" s="227"/>
    </row>
    <row r="13" spans="1:6">
      <c r="A13" s="234"/>
      <c r="B13" s="235"/>
      <c r="C13" s="97"/>
      <c r="D13" s="103">
        <f>ROUND(SUM(D12),2)</f>
        <v>0</v>
      </c>
      <c r="E13" s="230" t="s">
        <v>5</v>
      </c>
      <c r="F13" s="227"/>
    </row>
    <row r="14" spans="1:6" ht="12" thickBot="1">
      <c r="A14" s="116"/>
      <c r="E14" s="117"/>
      <c r="F14" s="118"/>
    </row>
    <row r="15" spans="1:6">
      <c r="A15" s="236"/>
      <c r="B15" s="237"/>
      <c r="C15" s="238"/>
      <c r="D15" s="239"/>
      <c r="E15" s="104"/>
      <c r="F15" s="227"/>
    </row>
    <row r="16" spans="1:6">
      <c r="A16" s="236"/>
      <c r="B16" s="240" t="s">
        <v>108</v>
      </c>
      <c r="C16" s="241"/>
      <c r="D16" s="115">
        <f>D13+D9</f>
        <v>0</v>
      </c>
      <c r="E16" s="230" t="s">
        <v>5</v>
      </c>
      <c r="F16" s="242"/>
    </row>
    <row r="17" spans="1:6" ht="12" thickBot="1">
      <c r="A17" s="236"/>
      <c r="B17" s="243" t="s">
        <v>107</v>
      </c>
      <c r="C17" s="244"/>
      <c r="D17" s="245"/>
      <c r="E17" s="104"/>
      <c r="F17" s="227"/>
    </row>
    <row r="18" spans="1:6" ht="12" thickBot="1">
      <c r="A18" s="116"/>
      <c r="E18" s="117"/>
      <c r="F18" s="118"/>
    </row>
    <row r="19" spans="1:6">
      <c r="A19" s="28" t="s">
        <v>7</v>
      </c>
      <c r="B19" s="6"/>
      <c r="C19" s="6"/>
      <c r="D19" s="29"/>
      <c r="E19" s="6"/>
      <c r="F19" s="7"/>
    </row>
    <row r="20" spans="1:6">
      <c r="A20" s="10"/>
      <c r="B20" s="120"/>
      <c r="C20" s="120"/>
      <c r="D20" s="121"/>
      <c r="E20" s="120"/>
      <c r="F20" s="9"/>
    </row>
    <row r="21" spans="1:6">
      <c r="A21" s="30" t="s">
        <v>225</v>
      </c>
      <c r="B21" s="120"/>
      <c r="C21" s="120"/>
      <c r="D21" s="31">
        <v>0.1</v>
      </c>
      <c r="E21" s="120"/>
      <c r="F21" s="9"/>
    </row>
    <row r="22" spans="1:6">
      <c r="A22" s="30"/>
      <c r="B22" s="120"/>
      <c r="C22" s="120"/>
      <c r="D22" s="120"/>
      <c r="E22" s="120"/>
      <c r="F22" s="9"/>
    </row>
    <row r="23" spans="1:6">
      <c r="A23" s="32"/>
      <c r="B23" s="122" t="s">
        <v>118</v>
      </c>
      <c r="C23" s="123"/>
      <c r="D23" s="16">
        <v>1</v>
      </c>
      <c r="E23" s="124" t="s">
        <v>8</v>
      </c>
      <c r="F23" s="9"/>
    </row>
    <row r="24" spans="1:6">
      <c r="A24" s="32"/>
      <c r="B24" s="122" t="s">
        <v>92</v>
      </c>
      <c r="C24" s="123"/>
      <c r="D24" s="8">
        <v>39250</v>
      </c>
      <c r="E24" s="124" t="s">
        <v>5</v>
      </c>
      <c r="F24" s="9"/>
    </row>
    <row r="25" spans="1:6">
      <c r="A25" s="32"/>
      <c r="B25" s="122" t="s">
        <v>9</v>
      </c>
      <c r="C25" s="123"/>
      <c r="D25" s="8">
        <v>10</v>
      </c>
      <c r="E25" s="124" t="s">
        <v>10</v>
      </c>
      <c r="F25" s="9"/>
    </row>
    <row r="26" spans="1:6" ht="12" thickBot="1">
      <c r="A26" s="33"/>
      <c r="B26" s="122" t="s">
        <v>3</v>
      </c>
      <c r="C26" s="123"/>
      <c r="D26" s="34">
        <f>D21*D24</f>
        <v>3925</v>
      </c>
      <c r="E26" s="124" t="s">
        <v>5</v>
      </c>
      <c r="F26" s="9"/>
    </row>
    <row r="27" spans="1:6">
      <c r="A27" s="33"/>
      <c r="B27" s="122" t="s">
        <v>11</v>
      </c>
      <c r="C27" s="123"/>
      <c r="D27" s="35">
        <v>2504.64</v>
      </c>
      <c r="E27" s="124" t="s">
        <v>12</v>
      </c>
      <c r="F27" s="9"/>
    </row>
    <row r="28" spans="1:6">
      <c r="A28" s="30"/>
      <c r="B28" s="122" t="s">
        <v>13</v>
      </c>
      <c r="C28" s="123"/>
      <c r="D28" s="36">
        <f>(D24-D26)/(D25*D27)</f>
        <v>1.4103823303947873</v>
      </c>
      <c r="E28" s="124" t="s">
        <v>5</v>
      </c>
      <c r="F28" s="9"/>
    </row>
    <row r="29" spans="1:6" ht="12.75" customHeight="1">
      <c r="A29" s="30"/>
      <c r="B29" s="125" t="s">
        <v>14</v>
      </c>
      <c r="C29" s="123"/>
      <c r="D29" s="37">
        <f>D28*D27</f>
        <v>3532.5</v>
      </c>
      <c r="E29" s="124" t="s">
        <v>5</v>
      </c>
      <c r="F29" s="9"/>
    </row>
    <row r="30" spans="1:6">
      <c r="A30" s="30"/>
      <c r="B30" s="125" t="s">
        <v>15</v>
      </c>
      <c r="C30" s="123"/>
      <c r="D30" s="38">
        <f>D29/12</f>
        <v>294.375</v>
      </c>
      <c r="E30" s="124" t="s">
        <v>16</v>
      </c>
      <c r="F30" s="9"/>
    </row>
    <row r="31" spans="1:6" ht="12.75" customHeight="1" thickBot="1">
      <c r="A31" s="30"/>
      <c r="B31" s="125" t="s">
        <v>226</v>
      </c>
      <c r="C31" s="123"/>
      <c r="D31" s="39">
        <f>D23*D30</f>
        <v>294.375</v>
      </c>
      <c r="E31" s="124" t="s">
        <v>16</v>
      </c>
      <c r="F31" s="9"/>
    </row>
    <row r="32" spans="1:6">
      <c r="A32" s="30"/>
      <c r="B32" s="125"/>
      <c r="C32" s="123"/>
      <c r="D32" s="125"/>
      <c r="E32" s="124"/>
      <c r="F32" s="9"/>
    </row>
    <row r="33" spans="1:7">
      <c r="A33" s="10"/>
      <c r="B33" s="120"/>
      <c r="C33" s="120"/>
      <c r="D33" s="120"/>
      <c r="E33" s="19"/>
      <c r="F33" s="41"/>
    </row>
    <row r="34" spans="1:7">
      <c r="A34" s="40" t="s">
        <v>17</v>
      </c>
      <c r="B34" s="120"/>
      <c r="C34" s="120"/>
      <c r="D34" s="120"/>
      <c r="E34" s="19"/>
      <c r="F34" s="41"/>
    </row>
    <row r="35" spans="1:7">
      <c r="A35" s="40"/>
      <c r="B35" s="120"/>
      <c r="C35" s="120"/>
      <c r="D35" s="120"/>
      <c r="E35" s="19"/>
      <c r="F35" s="41"/>
    </row>
    <row r="36" spans="1:7">
      <c r="A36" s="30" t="s">
        <v>18</v>
      </c>
      <c r="B36" s="120"/>
      <c r="C36" s="120"/>
      <c r="D36" s="120"/>
      <c r="E36" s="19"/>
      <c r="F36" s="41"/>
    </row>
    <row r="37" spans="1:7">
      <c r="A37" s="43"/>
      <c r="B37" s="44" t="s">
        <v>19</v>
      </c>
      <c r="C37" s="45"/>
      <c r="D37" s="19"/>
      <c r="E37" s="19"/>
      <c r="F37" s="41"/>
      <c r="G37" s="14"/>
    </row>
    <row r="38" spans="1:7">
      <c r="A38" s="43"/>
      <c r="B38" s="120"/>
      <c r="C38" s="120"/>
      <c r="D38" s="120"/>
      <c r="E38" s="19"/>
      <c r="F38" s="41"/>
      <c r="G38" s="14"/>
    </row>
    <row r="39" spans="1:7" ht="11.25" customHeight="1">
      <c r="A39" s="43"/>
      <c r="B39" s="46" t="s">
        <v>20</v>
      </c>
      <c r="C39" s="47">
        <f>D21</f>
        <v>0.1</v>
      </c>
      <c r="D39" s="120"/>
      <c r="E39" s="19"/>
      <c r="F39" s="41"/>
      <c r="G39" s="14"/>
    </row>
    <row r="40" spans="1:7" ht="12.75" customHeight="1">
      <c r="A40" s="43"/>
      <c r="B40" s="48" t="s">
        <v>21</v>
      </c>
      <c r="C40" s="246">
        <f>D25</f>
        <v>10</v>
      </c>
      <c r="D40" s="120"/>
      <c r="E40" s="19"/>
      <c r="F40" s="41"/>
      <c r="G40" s="14"/>
    </row>
    <row r="41" spans="1:7" ht="12.75" customHeight="1">
      <c r="A41" s="43"/>
      <c r="B41" s="48" t="s">
        <v>22</v>
      </c>
      <c r="C41" s="50">
        <f>'DADOS DE ENTRADA'!B14</f>
        <v>0.13250000000000001</v>
      </c>
      <c r="D41" s="120"/>
      <c r="E41" s="19"/>
      <c r="F41" s="41"/>
      <c r="G41" s="14"/>
    </row>
    <row r="42" spans="1:7" ht="12.75" customHeight="1" thickBot="1">
      <c r="A42" s="32"/>
      <c r="B42" s="51" t="s">
        <v>23</v>
      </c>
      <c r="C42" s="52">
        <f>((2+(C40-1)*(C39+1))/(24*C40)*C41)</f>
        <v>6.5697916666666674E-3</v>
      </c>
      <c r="D42" s="124"/>
      <c r="E42" s="124"/>
      <c r="F42" s="41"/>
      <c r="G42" s="14"/>
    </row>
    <row r="43" spans="1:7">
      <c r="A43" s="32"/>
      <c r="B43" s="123"/>
      <c r="C43" s="123"/>
      <c r="D43" s="124"/>
      <c r="E43" s="124"/>
      <c r="F43" s="41"/>
      <c r="G43" s="14"/>
    </row>
    <row r="44" spans="1:7">
      <c r="A44" s="32"/>
      <c r="B44" s="122" t="s">
        <v>227</v>
      </c>
      <c r="C44" s="124"/>
      <c r="D44" s="16">
        <f>D23</f>
        <v>1</v>
      </c>
      <c r="E44" s="124" t="s">
        <v>8</v>
      </c>
      <c r="F44" s="41"/>
      <c r="G44" s="14"/>
    </row>
    <row r="45" spans="1:7">
      <c r="A45" s="32"/>
      <c r="B45" s="122" t="s">
        <v>228</v>
      </c>
      <c r="C45" s="123"/>
      <c r="D45" s="8">
        <f>D24</f>
        <v>39250</v>
      </c>
      <c r="E45" s="124" t="s">
        <v>5</v>
      </c>
      <c r="F45" s="41"/>
      <c r="G45" s="14"/>
    </row>
    <row r="46" spans="1:7">
      <c r="A46" s="32"/>
      <c r="B46" s="122" t="s">
        <v>24</v>
      </c>
      <c r="C46" s="123"/>
      <c r="D46" s="53">
        <f>C42</f>
        <v>6.5697916666666674E-3</v>
      </c>
      <c r="E46" s="126"/>
      <c r="F46" s="41"/>
      <c r="G46" s="14"/>
    </row>
    <row r="47" spans="1:7">
      <c r="A47" s="32"/>
      <c r="B47" s="122" t="s">
        <v>25</v>
      </c>
      <c r="C47" s="123"/>
      <c r="D47" s="8">
        <f>D45*D46</f>
        <v>257.86432291666671</v>
      </c>
      <c r="E47" s="124" t="s">
        <v>5</v>
      </c>
      <c r="F47" s="41"/>
    </row>
    <row r="48" spans="1:7">
      <c r="A48" s="54"/>
      <c r="B48" s="125" t="s">
        <v>229</v>
      </c>
      <c r="C48" s="123"/>
      <c r="D48" s="55">
        <f>D47*D44</f>
        <v>257.86432291666671</v>
      </c>
      <c r="E48" s="127"/>
      <c r="F48" s="41"/>
    </row>
    <row r="49" spans="1:6">
      <c r="A49" s="54"/>
      <c r="B49" s="125"/>
      <c r="C49" s="123"/>
      <c r="D49" s="123"/>
      <c r="E49" s="127"/>
      <c r="F49" s="41"/>
    </row>
    <row r="50" spans="1:6">
      <c r="A50" s="40" t="s">
        <v>26</v>
      </c>
      <c r="B50" s="120"/>
      <c r="C50" s="120"/>
      <c r="D50" s="120"/>
      <c r="E50" s="121"/>
      <c r="F50" s="9"/>
    </row>
    <row r="51" spans="1:6">
      <c r="A51" s="18"/>
      <c r="B51" s="120"/>
      <c r="C51" s="128" t="s">
        <v>27</v>
      </c>
      <c r="D51" s="56">
        <v>0</v>
      </c>
      <c r="E51" s="124" t="s">
        <v>5</v>
      </c>
      <c r="F51" s="9"/>
    </row>
    <row r="52" spans="1:6">
      <c r="A52" s="18"/>
      <c r="B52" s="120"/>
      <c r="C52" s="128" t="s">
        <v>28</v>
      </c>
      <c r="D52" s="56">
        <v>0</v>
      </c>
      <c r="E52" s="124" t="s">
        <v>5</v>
      </c>
      <c r="F52" s="9"/>
    </row>
    <row r="53" spans="1:6">
      <c r="A53" s="18"/>
      <c r="B53" s="120"/>
      <c r="C53" s="120"/>
      <c r="D53" s="120"/>
      <c r="E53" s="121"/>
      <c r="F53" s="9"/>
    </row>
    <row r="54" spans="1:6">
      <c r="A54" s="18"/>
      <c r="B54" s="122" t="s">
        <v>118</v>
      </c>
      <c r="C54" s="123"/>
      <c r="D54" s="16">
        <f>D44</f>
        <v>1</v>
      </c>
      <c r="E54" s="124" t="s">
        <v>8</v>
      </c>
      <c r="F54" s="9"/>
    </row>
    <row r="55" spans="1:6">
      <c r="A55" s="18"/>
      <c r="B55" s="122" t="s">
        <v>29</v>
      </c>
      <c r="C55" s="123"/>
      <c r="D55" s="8">
        <v>0</v>
      </c>
      <c r="E55" s="124" t="s">
        <v>5</v>
      </c>
      <c r="F55" s="9"/>
    </row>
    <row r="56" spans="1:6">
      <c r="A56" s="18"/>
      <c r="B56" s="122" t="s">
        <v>30</v>
      </c>
      <c r="C56" s="131">
        <v>3.5000000000000003E-2</v>
      </c>
      <c r="D56" s="57">
        <f>D45*C56</f>
        <v>1373.7500000000002</v>
      </c>
      <c r="E56" s="130" t="s">
        <v>31</v>
      </c>
      <c r="F56" s="9"/>
    </row>
    <row r="57" spans="1:6">
      <c r="A57" s="18"/>
      <c r="B57" s="122" t="s">
        <v>32</v>
      </c>
      <c r="C57" s="131">
        <v>0</v>
      </c>
      <c r="D57" s="57">
        <f>D55*C57</f>
        <v>0</v>
      </c>
      <c r="E57" s="130" t="s">
        <v>31</v>
      </c>
      <c r="F57" s="9"/>
    </row>
    <row r="58" spans="1:6">
      <c r="A58" s="18"/>
      <c r="B58" s="122" t="s">
        <v>33</v>
      </c>
      <c r="C58" s="123"/>
      <c r="D58" s="17">
        <f>D56+D57+D51+D52</f>
        <v>1373.7500000000002</v>
      </c>
      <c r="E58" s="130" t="s">
        <v>31</v>
      </c>
      <c r="F58" s="9"/>
    </row>
    <row r="59" spans="1:6">
      <c r="A59" s="18"/>
      <c r="B59" s="120"/>
      <c r="C59" s="120"/>
      <c r="D59" s="120"/>
      <c r="E59" s="121"/>
      <c r="F59" s="9"/>
    </row>
    <row r="60" spans="1:6">
      <c r="A60" s="18"/>
      <c r="B60" s="120"/>
      <c r="C60" s="132" t="s">
        <v>34</v>
      </c>
      <c r="D60" s="17">
        <f>ROUND((D58)/12,2)</f>
        <v>114.48</v>
      </c>
      <c r="E60" s="124" t="s">
        <v>35</v>
      </c>
      <c r="F60" s="9"/>
    </row>
    <row r="61" spans="1:6">
      <c r="A61" s="18"/>
      <c r="B61" s="120"/>
      <c r="C61" s="120"/>
      <c r="D61" s="120"/>
      <c r="E61" s="121"/>
      <c r="F61" s="9"/>
    </row>
    <row r="62" spans="1:6">
      <c r="A62" s="40" t="s">
        <v>36</v>
      </c>
      <c r="B62" s="120"/>
      <c r="C62" s="120"/>
      <c r="D62" s="120"/>
      <c r="E62" s="121"/>
      <c r="F62" s="9"/>
    </row>
    <row r="63" spans="1:6">
      <c r="A63" s="10"/>
      <c r="B63" s="120"/>
      <c r="C63" s="120"/>
      <c r="D63" s="120"/>
      <c r="E63" s="121"/>
      <c r="F63" s="9"/>
    </row>
    <row r="64" spans="1:6">
      <c r="A64" s="10"/>
      <c r="B64" s="122" t="s">
        <v>227</v>
      </c>
      <c r="C64" s="123"/>
      <c r="D64" s="16">
        <v>1</v>
      </c>
      <c r="E64" s="124" t="s">
        <v>230</v>
      </c>
      <c r="F64" s="9"/>
    </row>
    <row r="65" spans="1:6">
      <c r="A65" s="10"/>
      <c r="B65" s="122" t="s">
        <v>231</v>
      </c>
      <c r="C65" s="123"/>
      <c r="D65" s="58">
        <f>D45</f>
        <v>39250</v>
      </c>
      <c r="E65" s="124" t="s">
        <v>5</v>
      </c>
      <c r="F65" s="9"/>
    </row>
    <row r="66" spans="1:6">
      <c r="A66" s="10"/>
      <c r="B66" s="122" t="s">
        <v>9</v>
      </c>
      <c r="C66" s="123"/>
      <c r="D66" s="58">
        <f>D25</f>
        <v>10</v>
      </c>
      <c r="E66" s="130" t="s">
        <v>10</v>
      </c>
      <c r="F66" s="9"/>
    </row>
    <row r="67" spans="1:6">
      <c r="A67" s="10"/>
      <c r="B67" s="122" t="s">
        <v>37</v>
      </c>
      <c r="C67" s="123"/>
      <c r="D67" s="58">
        <v>0.15</v>
      </c>
      <c r="E67" s="126"/>
      <c r="F67" s="9"/>
    </row>
    <row r="68" spans="1:6">
      <c r="A68" s="10"/>
      <c r="B68" s="122" t="s">
        <v>232</v>
      </c>
      <c r="C68" s="123"/>
      <c r="D68" s="59">
        <v>5000</v>
      </c>
      <c r="E68" s="130" t="s">
        <v>233</v>
      </c>
      <c r="F68" s="9"/>
    </row>
    <row r="69" spans="1:6">
      <c r="A69" s="10"/>
      <c r="B69" s="125" t="s">
        <v>33</v>
      </c>
      <c r="C69" s="123"/>
      <c r="D69" s="17">
        <f>(D65*D67)/(D68)</f>
        <v>1.1775</v>
      </c>
      <c r="E69" s="124" t="s">
        <v>5</v>
      </c>
      <c r="F69" s="9"/>
    </row>
    <row r="70" spans="1:6">
      <c r="A70" s="10"/>
      <c r="B70" s="125" t="s">
        <v>6</v>
      </c>
      <c r="C70" s="123"/>
      <c r="D70" s="17">
        <f>D69*D68/12</f>
        <v>490.625</v>
      </c>
      <c r="E70" s="124" t="s">
        <v>5</v>
      </c>
      <c r="F70" s="9"/>
    </row>
    <row r="71" spans="1:6">
      <c r="A71" s="116"/>
      <c r="C71" s="133"/>
      <c r="E71" s="117"/>
      <c r="F71" s="118"/>
    </row>
    <row r="72" spans="1:6">
      <c r="A72" s="307"/>
      <c r="B72" s="308"/>
      <c r="C72" s="308"/>
      <c r="D72" s="308"/>
      <c r="E72" s="308"/>
      <c r="F72" s="309"/>
    </row>
    <row r="73" spans="1:6" ht="12" thickBot="1">
      <c r="A73" s="134"/>
      <c r="F73" s="118"/>
    </row>
    <row r="74" spans="1:6">
      <c r="A74" s="28" t="s">
        <v>38</v>
      </c>
      <c r="B74" s="6"/>
      <c r="C74" s="6"/>
      <c r="D74" s="6"/>
      <c r="E74" s="29"/>
      <c r="F74" s="7"/>
    </row>
    <row r="75" spans="1:6">
      <c r="A75" s="10"/>
      <c r="B75" s="120"/>
      <c r="C75" s="120"/>
      <c r="D75" s="120"/>
      <c r="E75" s="121"/>
      <c r="F75" s="9"/>
    </row>
    <row r="76" spans="1:6">
      <c r="A76" s="10"/>
      <c r="B76" s="122" t="s">
        <v>227</v>
      </c>
      <c r="C76" s="123"/>
      <c r="D76" s="16">
        <v>1</v>
      </c>
      <c r="E76" s="121"/>
      <c r="F76" s="9"/>
    </row>
    <row r="77" spans="1:6">
      <c r="A77" s="10"/>
      <c r="B77" s="135" t="s">
        <v>39</v>
      </c>
      <c r="C77" s="123"/>
      <c r="D77" s="61">
        <v>0</v>
      </c>
      <c r="E77" s="124" t="s">
        <v>40</v>
      </c>
      <c r="F77" s="9"/>
    </row>
    <row r="78" spans="1:6">
      <c r="A78" s="10"/>
      <c r="B78" s="122" t="s">
        <v>232</v>
      </c>
      <c r="C78" s="123"/>
      <c r="D78" s="59">
        <f>D68</f>
        <v>5000</v>
      </c>
      <c r="E78" s="124" t="s">
        <v>117</v>
      </c>
      <c r="F78" s="9"/>
    </row>
    <row r="79" spans="1:6">
      <c r="A79" s="10"/>
      <c r="B79" s="135" t="s">
        <v>43</v>
      </c>
      <c r="C79" s="123"/>
      <c r="D79" s="16">
        <v>8.8000000000000007</v>
      </c>
      <c r="E79" s="124" t="s">
        <v>44</v>
      </c>
      <c r="F79" s="9"/>
    </row>
    <row r="80" spans="1:6">
      <c r="A80" s="10"/>
      <c r="B80" s="125" t="s">
        <v>33</v>
      </c>
      <c r="C80" s="132"/>
      <c r="D80" s="60">
        <f>(D78/D79)*D77</f>
        <v>0</v>
      </c>
      <c r="E80" s="124" t="s">
        <v>5</v>
      </c>
      <c r="F80" s="9"/>
    </row>
    <row r="81" spans="1:8">
      <c r="A81" s="10"/>
      <c r="B81" s="120"/>
      <c r="C81" s="120"/>
      <c r="D81" s="120"/>
      <c r="E81" s="121"/>
      <c r="F81" s="9"/>
    </row>
    <row r="82" spans="1:8">
      <c r="A82" s="10"/>
      <c r="B82" s="120"/>
      <c r="C82" s="132" t="s">
        <v>45</v>
      </c>
      <c r="D82" s="17">
        <f>D80</f>
        <v>0</v>
      </c>
      <c r="E82" s="121"/>
      <c r="F82" s="9"/>
    </row>
    <row r="83" spans="1:8">
      <c r="A83" s="10"/>
      <c r="B83" s="120"/>
      <c r="C83" s="136"/>
      <c r="D83" s="136"/>
      <c r="E83" s="121"/>
      <c r="F83" s="9"/>
    </row>
    <row r="84" spans="1:8">
      <c r="A84" s="10" t="s">
        <v>46</v>
      </c>
      <c r="B84" s="120"/>
      <c r="C84" s="136"/>
      <c r="D84" s="136"/>
      <c r="E84" s="121"/>
      <c r="F84" s="9"/>
      <c r="G84" s="14"/>
    </row>
    <row r="85" spans="1:8">
      <c r="A85" s="10"/>
      <c r="B85" s="122" t="s">
        <v>227</v>
      </c>
      <c r="C85" s="123"/>
      <c r="D85" s="16">
        <f>D76</f>
        <v>1</v>
      </c>
      <c r="E85" s="121"/>
      <c r="F85" s="9"/>
      <c r="G85" s="14"/>
      <c r="H85" s="83"/>
    </row>
    <row r="86" spans="1:8">
      <c r="A86" s="10"/>
      <c r="B86" s="135" t="s">
        <v>97</v>
      </c>
      <c r="C86" s="123"/>
      <c r="D86" s="61">
        <f>4*429.9</f>
        <v>1719.6</v>
      </c>
      <c r="E86" s="124" t="s">
        <v>5</v>
      </c>
      <c r="F86" s="9"/>
    </row>
    <row r="87" spans="1:8">
      <c r="A87" s="10"/>
      <c r="B87" s="122" t="s">
        <v>93</v>
      </c>
      <c r="C87" s="123"/>
      <c r="D87" s="59">
        <f>D68</f>
        <v>5000</v>
      </c>
      <c r="E87" s="124" t="s">
        <v>42</v>
      </c>
      <c r="F87" s="9"/>
    </row>
    <row r="88" spans="1:8">
      <c r="A88" s="10"/>
      <c r="B88" s="135" t="s">
        <v>48</v>
      </c>
      <c r="C88" s="123"/>
      <c r="D88" s="16">
        <v>40000</v>
      </c>
      <c r="E88" s="124" t="s">
        <v>49</v>
      </c>
      <c r="F88" s="9"/>
    </row>
    <row r="89" spans="1:8">
      <c r="A89" s="10"/>
      <c r="B89" s="125" t="s">
        <v>50</v>
      </c>
      <c r="C89" s="132"/>
      <c r="D89" s="60">
        <f>D86/D88</f>
        <v>4.299E-2</v>
      </c>
      <c r="E89" s="124" t="s">
        <v>5</v>
      </c>
      <c r="F89" s="9"/>
    </row>
    <row r="90" spans="1:8">
      <c r="A90" s="10"/>
      <c r="B90" s="120"/>
      <c r="C90" s="120"/>
      <c r="D90" s="120"/>
      <c r="E90" s="121"/>
      <c r="F90" s="9"/>
    </row>
    <row r="91" spans="1:8">
      <c r="A91" s="10"/>
      <c r="B91" s="120"/>
      <c r="C91" s="132" t="s">
        <v>52</v>
      </c>
      <c r="D91" s="17">
        <f>D89*D87</f>
        <v>214.95</v>
      </c>
      <c r="E91" s="121"/>
      <c r="F91" s="9"/>
    </row>
    <row r="92" spans="1:8">
      <c r="A92" s="10"/>
      <c r="B92" s="120"/>
      <c r="C92" s="121"/>
      <c r="D92" s="137"/>
      <c r="E92" s="138"/>
      <c r="F92" s="9"/>
    </row>
    <row r="93" spans="1:8">
      <c r="A93" s="40" t="s">
        <v>53</v>
      </c>
      <c r="B93" s="120"/>
      <c r="C93" s="120"/>
      <c r="D93" s="120"/>
      <c r="E93" s="121"/>
      <c r="F93" s="9"/>
    </row>
    <row r="94" spans="1:8">
      <c r="A94" s="289" t="s">
        <v>54</v>
      </c>
      <c r="B94" s="290"/>
      <c r="C94" s="291"/>
      <c r="D94" s="31">
        <v>0.1</v>
      </c>
      <c r="E94" s="121"/>
      <c r="F94" s="9"/>
    </row>
    <row r="95" spans="1:8">
      <c r="A95" s="43"/>
      <c r="B95" s="120"/>
      <c r="C95" s="120"/>
      <c r="D95" s="124"/>
      <c r="E95" s="121"/>
      <c r="F95" s="9"/>
    </row>
    <row r="96" spans="1:8">
      <c r="A96" s="43"/>
      <c r="B96" s="122" t="s">
        <v>234</v>
      </c>
      <c r="C96" s="128"/>
      <c r="D96" s="16">
        <v>1</v>
      </c>
      <c r="E96" s="124"/>
      <c r="F96" s="9"/>
    </row>
    <row r="97" spans="1:6">
      <c r="A97" s="43"/>
      <c r="B97" s="125" t="s">
        <v>33</v>
      </c>
      <c r="C97" s="128"/>
      <c r="D97" s="17">
        <f>D94*D70</f>
        <v>49.0625</v>
      </c>
      <c r="E97" s="124"/>
      <c r="F97" s="9"/>
    </row>
    <row r="98" spans="1:6">
      <c r="A98" s="43"/>
      <c r="B98" s="120"/>
      <c r="C98" s="120"/>
      <c r="D98" s="124"/>
      <c r="E98" s="121"/>
      <c r="F98" s="9"/>
    </row>
    <row r="99" spans="1:6">
      <c r="A99" s="43"/>
      <c r="B99" s="135" t="s">
        <v>55</v>
      </c>
      <c r="C99" s="128"/>
      <c r="D99" s="58">
        <v>0</v>
      </c>
      <c r="E99" s="124" t="s">
        <v>56</v>
      </c>
      <c r="F99" s="9"/>
    </row>
    <row r="100" spans="1:6">
      <c r="A100" s="43"/>
      <c r="B100" s="135" t="s">
        <v>57</v>
      </c>
      <c r="C100" s="128"/>
      <c r="D100" s="247">
        <v>3.5</v>
      </c>
      <c r="E100" s="124" t="s">
        <v>56</v>
      </c>
      <c r="F100" s="9"/>
    </row>
    <row r="101" spans="1:6">
      <c r="A101" s="43"/>
      <c r="B101" s="135" t="s">
        <v>58</v>
      </c>
      <c r="C101" s="128"/>
      <c r="D101" s="58">
        <v>0</v>
      </c>
      <c r="E101" s="124" t="s">
        <v>56</v>
      </c>
      <c r="F101" s="9"/>
    </row>
    <row r="102" spans="1:6">
      <c r="A102" s="43"/>
      <c r="B102" s="135" t="s">
        <v>59</v>
      </c>
      <c r="C102" s="128"/>
      <c r="D102" s="247">
        <v>3.33</v>
      </c>
      <c r="E102" s="124" t="s">
        <v>60</v>
      </c>
      <c r="F102" s="9"/>
    </row>
    <row r="103" spans="1:6">
      <c r="A103" s="43"/>
      <c r="B103" s="122" t="s">
        <v>61</v>
      </c>
      <c r="C103" s="128"/>
      <c r="D103" s="58">
        <v>10000</v>
      </c>
      <c r="E103" s="124" t="s">
        <v>42</v>
      </c>
      <c r="F103" s="9"/>
    </row>
    <row r="104" spans="1:6">
      <c r="A104" s="43"/>
      <c r="B104" s="135" t="s">
        <v>62</v>
      </c>
      <c r="C104" s="128"/>
      <c r="D104" s="62">
        <f>+D99/D103</f>
        <v>0</v>
      </c>
      <c r="E104" s="124" t="s">
        <v>63</v>
      </c>
      <c r="F104" s="9"/>
    </row>
    <row r="105" spans="1:6">
      <c r="A105" s="43"/>
      <c r="B105" s="135" t="s">
        <v>64</v>
      </c>
      <c r="C105" s="128"/>
      <c r="D105" s="62">
        <f>+D100/D103</f>
        <v>3.5E-4</v>
      </c>
      <c r="E105" s="124" t="s">
        <v>63</v>
      </c>
      <c r="F105" s="9"/>
    </row>
    <row r="106" spans="1:6">
      <c r="A106" s="43"/>
      <c r="B106" s="135" t="s">
        <v>65</v>
      </c>
      <c r="C106" s="128"/>
      <c r="D106" s="62">
        <f>+D101/D103</f>
        <v>0</v>
      </c>
      <c r="E106" s="124" t="s">
        <v>63</v>
      </c>
      <c r="F106" s="9"/>
    </row>
    <row r="107" spans="1:6">
      <c r="A107" s="43"/>
      <c r="B107" s="135" t="s">
        <v>66</v>
      </c>
      <c r="C107" s="128"/>
      <c r="D107" s="62">
        <f>+D102/D103</f>
        <v>3.3300000000000002E-4</v>
      </c>
      <c r="E107" s="130" t="s">
        <v>67</v>
      </c>
      <c r="F107" s="9"/>
    </row>
    <row r="108" spans="1:6">
      <c r="A108" s="43"/>
      <c r="B108" s="135" t="s">
        <v>68</v>
      </c>
      <c r="C108" s="139"/>
      <c r="D108" s="58">
        <f>'DADOS DE ENTRADA'!H40</f>
        <v>29.45</v>
      </c>
      <c r="E108" s="124" t="s">
        <v>40</v>
      </c>
      <c r="F108" s="9"/>
    </row>
    <row r="109" spans="1:6">
      <c r="A109" s="43"/>
      <c r="B109" s="135" t="s">
        <v>69</v>
      </c>
      <c r="C109" s="139"/>
      <c r="D109" s="58">
        <f>'DADOS DE ENTRADA'!H41</f>
        <v>21.29</v>
      </c>
      <c r="E109" s="124" t="s">
        <v>40</v>
      </c>
      <c r="F109" s="9"/>
    </row>
    <row r="110" spans="1:6">
      <c r="A110" s="43"/>
      <c r="B110" s="135" t="s">
        <v>70</v>
      </c>
      <c r="C110" s="139"/>
      <c r="D110" s="58">
        <f>'DADOS DE ENTRADA'!H42</f>
        <v>11.99</v>
      </c>
      <c r="E110" s="124" t="s">
        <v>40</v>
      </c>
      <c r="F110" s="9"/>
    </row>
    <row r="111" spans="1:6">
      <c r="A111" s="43"/>
      <c r="B111" s="135" t="s">
        <v>71</v>
      </c>
      <c r="C111" s="139"/>
      <c r="D111" s="58">
        <f>'DADOS DE ENTRADA'!H43</f>
        <v>19.489999999999998</v>
      </c>
      <c r="E111" s="124" t="s">
        <v>72</v>
      </c>
      <c r="F111" s="9"/>
    </row>
    <row r="112" spans="1:6">
      <c r="A112" s="43"/>
      <c r="B112" s="135" t="s">
        <v>73</v>
      </c>
      <c r="C112" s="128"/>
      <c r="D112" s="53">
        <f>+(D104*D108)+(D105*D109)+(D106*D110)+(D107*D111)</f>
        <v>1.394167E-2</v>
      </c>
      <c r="E112" s="130" t="s">
        <v>74</v>
      </c>
      <c r="F112" s="9"/>
    </row>
    <row r="113" spans="1:6">
      <c r="A113" s="32"/>
      <c r="B113" s="122" t="s">
        <v>47</v>
      </c>
      <c r="C113" s="140"/>
      <c r="D113" s="59">
        <f>D87</f>
        <v>5000</v>
      </c>
      <c r="E113" s="124" t="s">
        <v>42</v>
      </c>
      <c r="F113" s="9"/>
    </row>
    <row r="114" spans="1:6">
      <c r="A114" s="32"/>
      <c r="B114" s="135" t="s">
        <v>75</v>
      </c>
      <c r="C114" s="128"/>
      <c r="D114" s="60">
        <f>ROUND(+D112*D113,2)</f>
        <v>69.709999999999994</v>
      </c>
      <c r="E114" s="124" t="s">
        <v>5</v>
      </c>
      <c r="F114" s="9"/>
    </row>
    <row r="115" spans="1:6">
      <c r="A115" s="32"/>
      <c r="B115" s="135" t="s">
        <v>76</v>
      </c>
      <c r="C115" s="140"/>
      <c r="D115" s="58">
        <v>0</v>
      </c>
      <c r="E115" s="124" t="s">
        <v>77</v>
      </c>
      <c r="F115" s="9"/>
    </row>
    <row r="116" spans="1:6">
      <c r="A116" s="32"/>
      <c r="B116" s="122" t="s">
        <v>78</v>
      </c>
      <c r="C116" s="140"/>
      <c r="D116" s="60">
        <f>ROUND(+D114*D115/100,2)</f>
        <v>0</v>
      </c>
      <c r="E116" s="124" t="s">
        <v>5</v>
      </c>
      <c r="F116" s="9"/>
    </row>
    <row r="117" spans="1:6">
      <c r="A117" s="32"/>
      <c r="B117" s="122" t="s">
        <v>79</v>
      </c>
      <c r="C117" s="140"/>
      <c r="D117" s="60">
        <f>D114+D116</f>
        <v>69.709999999999994</v>
      </c>
      <c r="E117" s="124"/>
      <c r="F117" s="9"/>
    </row>
    <row r="118" spans="1:6">
      <c r="A118" s="32"/>
      <c r="B118" s="135" t="s">
        <v>235</v>
      </c>
      <c r="C118" s="140"/>
      <c r="D118" s="17">
        <f>D117*D96</f>
        <v>69.709999999999994</v>
      </c>
      <c r="E118" s="124"/>
      <c r="F118" s="9"/>
    </row>
    <row r="119" spans="1:6">
      <c r="A119" s="32"/>
      <c r="B119" s="122"/>
      <c r="C119" s="140"/>
      <c r="D119" s="140"/>
      <c r="E119" s="124"/>
      <c r="F119" s="9"/>
    </row>
    <row r="120" spans="1:6">
      <c r="A120" s="32"/>
      <c r="B120" s="120"/>
      <c r="C120" s="132" t="s">
        <v>80</v>
      </c>
      <c r="D120" s="17">
        <f>D97+D118</f>
        <v>118.77249999999999</v>
      </c>
      <c r="E120" s="124" t="s">
        <v>5</v>
      </c>
      <c r="F120" s="9"/>
    </row>
    <row r="121" spans="1:6">
      <c r="A121" s="32"/>
      <c r="B121" s="120"/>
      <c r="C121" s="120"/>
      <c r="D121" s="120"/>
      <c r="E121" s="121"/>
      <c r="F121" s="9"/>
    </row>
    <row r="122" spans="1:6">
      <c r="A122" s="43"/>
      <c r="B122" s="141" t="s">
        <v>81</v>
      </c>
      <c r="C122" s="63"/>
      <c r="D122" s="142"/>
      <c r="E122" s="124"/>
      <c r="F122" s="9"/>
    </row>
    <row r="123" spans="1:6" ht="12" customHeight="1">
      <c r="A123" s="43"/>
      <c r="B123" s="143"/>
      <c r="C123" s="136" t="s">
        <v>82</v>
      </c>
      <c r="D123" s="60">
        <f>D82+D120+D91</f>
        <v>333.72249999999997</v>
      </c>
      <c r="E123" s="124" t="s">
        <v>5</v>
      </c>
      <c r="F123" s="9"/>
    </row>
    <row r="124" spans="1:6" ht="12" thickBot="1">
      <c r="A124" s="25"/>
      <c r="B124" s="15"/>
      <c r="C124" s="15"/>
      <c r="D124" s="26"/>
      <c r="E124" s="27"/>
      <c r="F124" s="11"/>
    </row>
    <row r="125" spans="1:6">
      <c r="A125" s="116"/>
      <c r="B125" s="144"/>
      <c r="D125" s="117"/>
      <c r="E125" s="145"/>
      <c r="F125" s="146"/>
    </row>
    <row r="126" spans="1:6" ht="14.25">
      <c r="A126" s="282"/>
      <c r="B126" s="283"/>
      <c r="C126" s="283"/>
      <c r="D126" s="283"/>
      <c r="E126" s="283"/>
      <c r="F126" s="284"/>
    </row>
    <row r="127" spans="1:6" ht="12" thickBot="1">
      <c r="A127" s="134"/>
      <c r="C127" s="147"/>
      <c r="E127" s="148"/>
      <c r="F127" s="118"/>
    </row>
    <row r="128" spans="1:6">
      <c r="A128" s="12" t="s">
        <v>83</v>
      </c>
      <c r="B128" s="13"/>
      <c r="C128" s="13"/>
      <c r="D128" s="13"/>
      <c r="E128" s="13"/>
      <c r="F128" s="65"/>
    </row>
    <row r="129" spans="1:6">
      <c r="A129" s="66"/>
      <c r="B129" s="140"/>
      <c r="C129" s="140"/>
      <c r="D129" s="140"/>
      <c r="E129" s="140"/>
      <c r="F129" s="9"/>
    </row>
    <row r="130" spans="1:6">
      <c r="A130" s="66"/>
      <c r="B130" s="140"/>
      <c r="C130" s="140"/>
      <c r="D130" s="140"/>
      <c r="E130" s="140"/>
      <c r="F130" s="9"/>
    </row>
    <row r="131" spans="1:6">
      <c r="A131" s="66"/>
      <c r="B131" s="140"/>
      <c r="C131" s="140"/>
      <c r="D131" s="140"/>
      <c r="E131" s="140"/>
      <c r="F131" s="9"/>
    </row>
    <row r="132" spans="1:6">
      <c r="A132" s="66"/>
      <c r="B132" s="140"/>
      <c r="C132" s="140"/>
      <c r="D132" s="140"/>
      <c r="E132" s="140"/>
      <c r="F132" s="9"/>
    </row>
    <row r="133" spans="1:6">
      <c r="A133" s="66"/>
      <c r="B133" s="140"/>
      <c r="C133" s="140"/>
      <c r="D133" s="140"/>
      <c r="E133" s="140"/>
      <c r="F133" s="9"/>
    </row>
    <row r="134" spans="1:6">
      <c r="A134" s="66"/>
      <c r="B134" s="140"/>
      <c r="C134" s="140"/>
      <c r="D134" s="140"/>
      <c r="E134" s="140"/>
      <c r="F134" s="9"/>
    </row>
    <row r="135" spans="1:6">
      <c r="A135" s="66"/>
      <c r="B135" s="140"/>
      <c r="C135" s="140"/>
      <c r="D135" s="140"/>
      <c r="E135" s="140"/>
      <c r="F135" s="9"/>
    </row>
    <row r="136" spans="1:6" ht="14.25">
      <c r="A136" s="66"/>
      <c r="B136" s="285" t="s">
        <v>84</v>
      </c>
      <c r="C136" s="67" t="s">
        <v>1</v>
      </c>
      <c r="D136" s="68">
        <v>6.4999999999999997E-3</v>
      </c>
      <c r="E136" s="140"/>
      <c r="F136" s="9"/>
    </row>
    <row r="137" spans="1:6" ht="14.25">
      <c r="A137" s="66"/>
      <c r="B137" s="286"/>
      <c r="C137" s="67" t="s">
        <v>2</v>
      </c>
      <c r="D137" s="68">
        <v>0.03</v>
      </c>
      <c r="E137" s="140"/>
      <c r="F137" s="9"/>
    </row>
    <row r="138" spans="1:6" ht="14.25">
      <c r="A138" s="66"/>
      <c r="B138" s="286"/>
      <c r="C138" s="67" t="s">
        <v>147</v>
      </c>
      <c r="D138" s="68">
        <v>0</v>
      </c>
      <c r="E138" s="140"/>
      <c r="F138" s="9"/>
    </row>
    <row r="139" spans="1:6" ht="14.25">
      <c r="A139" s="66"/>
      <c r="B139" s="280" t="s">
        <v>85</v>
      </c>
      <c r="C139" s="280"/>
      <c r="D139" s="69">
        <f>D136+D137+D138</f>
        <v>3.6499999999999998E-2</v>
      </c>
      <c r="E139" s="140"/>
      <c r="F139" s="9"/>
    </row>
    <row r="140" spans="1:6" ht="14.25">
      <c r="A140" s="21"/>
      <c r="B140" s="287" t="s">
        <v>86</v>
      </c>
      <c r="C140" s="288"/>
      <c r="D140" s="68">
        <v>4.4900000000000002E-2</v>
      </c>
      <c r="E140" s="140"/>
      <c r="F140" s="9"/>
    </row>
    <row r="141" spans="1:6" ht="14.25">
      <c r="A141" s="21"/>
      <c r="B141" s="280" t="s">
        <v>87</v>
      </c>
      <c r="C141" s="280"/>
      <c r="D141" s="68">
        <v>8.8999999999999999E-3</v>
      </c>
      <c r="E141" s="140"/>
      <c r="F141" s="9"/>
    </row>
    <row r="142" spans="1:6" ht="14.25">
      <c r="A142" s="18"/>
      <c r="B142" s="280" t="s">
        <v>88</v>
      </c>
      <c r="C142" s="280"/>
      <c r="D142" s="68">
        <v>8.2000000000000007E-3</v>
      </c>
      <c r="E142" s="140"/>
      <c r="F142" s="9"/>
    </row>
    <row r="143" spans="1:6" ht="14.25">
      <c r="A143" s="18"/>
      <c r="B143" s="280" t="s">
        <v>89</v>
      </c>
      <c r="C143" s="280"/>
      <c r="D143" s="68">
        <v>1.11E-2</v>
      </c>
      <c r="E143" s="140"/>
      <c r="F143" s="9"/>
    </row>
    <row r="144" spans="1:6" ht="14.25">
      <c r="A144" s="21"/>
      <c r="B144" s="280" t="s">
        <v>90</v>
      </c>
      <c r="C144" s="280"/>
      <c r="D144" s="68">
        <v>6.2199999999999998E-2</v>
      </c>
      <c r="E144" s="140"/>
      <c r="F144" s="9"/>
    </row>
    <row r="145" spans="1:6" ht="12" customHeight="1">
      <c r="A145" s="66"/>
      <c r="B145" s="281" t="s">
        <v>91</v>
      </c>
      <c r="C145" s="281"/>
      <c r="D145" s="70">
        <f>((1+D140+D141+D142)*(1+D143)*(1+D144))/(1-D139)-1</f>
        <v>0.18378601560975594</v>
      </c>
      <c r="E145" s="140"/>
      <c r="F145" s="9"/>
    </row>
    <row r="146" spans="1:6" ht="12" customHeight="1" thickBot="1">
      <c r="A146" s="71"/>
      <c r="B146" s="72"/>
      <c r="C146" s="72"/>
      <c r="D146" s="72"/>
      <c r="E146" s="72"/>
      <c r="F146" s="73"/>
    </row>
    <row r="147" spans="1:6" ht="12" customHeight="1">
      <c r="A147" s="64"/>
      <c r="B147" s="5"/>
      <c r="C147" s="5"/>
      <c r="D147" s="13"/>
      <c r="E147" s="13"/>
      <c r="F147" s="65"/>
    </row>
    <row r="148" spans="1:6" ht="12" customHeight="1">
      <c r="A148" s="21"/>
      <c r="B148" s="120"/>
      <c r="C148" s="132" t="s">
        <v>95</v>
      </c>
      <c r="D148" s="17">
        <f>D123+D70+D60+D48+D31+D16</f>
        <v>1491.0668229166668</v>
      </c>
      <c r="E148" s="123" t="s">
        <v>35</v>
      </c>
      <c r="F148" s="9"/>
    </row>
    <row r="149" spans="1:6" ht="12" customHeight="1">
      <c r="A149" s="18"/>
      <c r="B149" s="120"/>
      <c r="C149" s="120"/>
      <c r="D149" s="120"/>
      <c r="E149" s="120"/>
      <c r="F149" s="9"/>
    </row>
    <row r="150" spans="1:6" ht="12" customHeight="1">
      <c r="A150" s="18"/>
      <c r="B150" s="149"/>
      <c r="C150" s="132" t="s">
        <v>96</v>
      </c>
      <c r="D150" s="17">
        <f>D148*(1+D145)</f>
        <v>1765.1040533084185</v>
      </c>
      <c r="E150" s="123" t="s">
        <v>35</v>
      </c>
      <c r="F150" s="20"/>
    </row>
    <row r="151" spans="1:6" ht="12" customHeight="1" thickBot="1">
      <c r="A151" s="75"/>
      <c r="B151" s="76"/>
      <c r="C151" s="76"/>
      <c r="D151" s="15"/>
      <c r="E151" s="77"/>
      <c r="F151" s="23"/>
    </row>
    <row r="152" spans="1:6" ht="12" customHeight="1">
      <c r="A152" s="74"/>
      <c r="B152" s="74"/>
      <c r="C152" s="78"/>
      <c r="D152" s="24"/>
      <c r="E152" s="79"/>
      <c r="F152" s="42"/>
    </row>
    <row r="153" spans="1:6" ht="12" customHeight="1">
      <c r="A153" s="74"/>
      <c r="B153" s="74"/>
      <c r="C153" s="78"/>
      <c r="D153" s="80"/>
      <c r="E153" s="79"/>
      <c r="F153" s="42"/>
    </row>
    <row r="154" spans="1:6" ht="12" customHeight="1">
      <c r="A154" s="74"/>
      <c r="B154" s="74"/>
      <c r="C154" s="78"/>
      <c r="D154" s="24"/>
      <c r="E154" s="79"/>
      <c r="F154" s="42"/>
    </row>
    <row r="155" spans="1:6" ht="12" customHeight="1">
      <c r="A155" s="74"/>
      <c r="B155" s="74"/>
      <c r="C155" s="78"/>
      <c r="D155" s="80"/>
      <c r="E155" s="79"/>
      <c r="F155" s="42"/>
    </row>
    <row r="156" spans="1:6" ht="12" customHeight="1">
      <c r="A156" s="74"/>
      <c r="B156" s="74"/>
      <c r="C156" s="78"/>
      <c r="D156" s="24"/>
      <c r="E156" s="79"/>
      <c r="F156" s="42"/>
    </row>
    <row r="157" spans="1:6" ht="12" customHeight="1">
      <c r="A157" s="74"/>
      <c r="B157" s="74"/>
      <c r="C157" s="78"/>
      <c r="D157" s="24"/>
      <c r="E157" s="79"/>
      <c r="F157" s="42"/>
    </row>
    <row r="158" spans="1:6" ht="12" customHeight="1">
      <c r="A158" s="74"/>
      <c r="B158" s="74"/>
      <c r="C158" s="78"/>
      <c r="D158" s="24"/>
      <c r="E158" s="79"/>
      <c r="F158" s="42"/>
    </row>
    <row r="159" spans="1:6" ht="12" customHeight="1">
      <c r="A159" s="74"/>
      <c r="B159" s="74"/>
      <c r="C159" s="78"/>
      <c r="D159" s="24"/>
      <c r="E159" s="79"/>
      <c r="F159" s="42"/>
    </row>
    <row r="160" spans="1:6" ht="12" customHeight="1">
      <c r="A160" s="74"/>
      <c r="B160" s="74"/>
      <c r="C160" s="78"/>
      <c r="D160" s="24"/>
      <c r="E160" s="79"/>
      <c r="F160" s="42"/>
    </row>
    <row r="161" spans="1:6" ht="12" customHeight="1">
      <c r="A161" s="74"/>
      <c r="B161" s="74"/>
      <c r="C161" s="78"/>
      <c r="D161" s="24"/>
      <c r="E161" s="79"/>
      <c r="F161" s="42"/>
    </row>
    <row r="162" spans="1:6" ht="12" customHeight="1">
      <c r="A162" s="74"/>
      <c r="B162" s="74"/>
      <c r="C162" s="78"/>
      <c r="D162" s="24"/>
      <c r="E162" s="79"/>
      <c r="F162" s="42"/>
    </row>
    <row r="163" spans="1:6" ht="12" customHeight="1">
      <c r="A163" s="74"/>
      <c r="B163" s="74"/>
      <c r="C163" s="78"/>
      <c r="D163" s="24"/>
      <c r="E163" s="79"/>
      <c r="F163" s="42"/>
    </row>
    <row r="164" spans="1:6" ht="12" customHeight="1">
      <c r="A164" s="74"/>
      <c r="B164" s="74"/>
      <c r="C164" s="78"/>
      <c r="D164" s="24"/>
      <c r="E164" s="79"/>
      <c r="F164" s="42"/>
    </row>
    <row r="165" spans="1:6" ht="12" customHeight="1">
      <c r="A165" s="74"/>
      <c r="B165" s="74"/>
      <c r="C165" s="78"/>
      <c r="D165" s="24"/>
      <c r="E165" s="79"/>
      <c r="F165" s="42"/>
    </row>
    <row r="166" spans="1:6" ht="12" customHeight="1">
      <c r="A166" s="74"/>
      <c r="B166" s="74"/>
      <c r="C166" s="78"/>
      <c r="D166" s="24"/>
      <c r="E166" s="79"/>
      <c r="F166" s="42"/>
    </row>
    <row r="167" spans="1:6" ht="12" customHeight="1">
      <c r="A167" s="74"/>
      <c r="B167" s="74"/>
      <c r="C167" s="78"/>
      <c r="D167" s="24"/>
      <c r="E167" s="79"/>
      <c r="F167" s="42"/>
    </row>
    <row r="168" spans="1:6" ht="12" customHeight="1">
      <c r="A168" s="74"/>
      <c r="B168" s="74"/>
      <c r="C168" s="78"/>
      <c r="D168" s="24"/>
      <c r="E168" s="79"/>
      <c r="F168" s="42"/>
    </row>
    <row r="169" spans="1:6" ht="12" customHeight="1">
      <c r="A169" s="74"/>
      <c r="B169" s="74"/>
      <c r="C169" s="78"/>
      <c r="D169" s="24"/>
      <c r="E169" s="79"/>
      <c r="F169" s="42"/>
    </row>
    <row r="170" spans="1:6" ht="12" customHeight="1">
      <c r="A170" s="74"/>
      <c r="B170" s="74"/>
      <c r="C170" s="78"/>
      <c r="D170" s="24"/>
      <c r="E170" s="79"/>
      <c r="F170" s="42"/>
    </row>
    <row r="171" spans="1:6" ht="12" customHeight="1">
      <c r="A171" s="74"/>
      <c r="B171" s="74"/>
      <c r="C171" s="78"/>
      <c r="D171" s="24"/>
      <c r="E171" s="79"/>
      <c r="F171" s="42"/>
    </row>
    <row r="172" spans="1:6" ht="12" customHeight="1">
      <c r="A172" s="74"/>
      <c r="B172" s="74"/>
      <c r="C172" s="78"/>
      <c r="D172" s="24"/>
      <c r="E172" s="79"/>
      <c r="F172" s="42"/>
    </row>
    <row r="173" spans="1:6" ht="12" customHeight="1">
      <c r="A173" s="74"/>
      <c r="B173" s="74"/>
      <c r="C173" s="78"/>
      <c r="D173" s="24"/>
      <c r="E173" s="79"/>
      <c r="F173" s="42"/>
    </row>
    <row r="174" spans="1:6" ht="12" customHeight="1">
      <c r="A174" s="74"/>
      <c r="B174" s="74"/>
      <c r="C174" s="78"/>
      <c r="D174" s="24"/>
      <c r="E174" s="79"/>
      <c r="F174" s="42"/>
    </row>
    <row r="175" spans="1:6" ht="12" customHeight="1">
      <c r="A175" s="74"/>
      <c r="B175" s="74"/>
      <c r="C175" s="78"/>
      <c r="D175" s="24"/>
      <c r="E175" s="79"/>
      <c r="F175" s="42"/>
    </row>
    <row r="176" spans="1:6" ht="12" customHeight="1">
      <c r="A176" s="74"/>
      <c r="B176" s="74"/>
      <c r="C176" s="78"/>
      <c r="D176" s="24"/>
      <c r="E176" s="79"/>
      <c r="F176" s="42"/>
    </row>
    <row r="177" spans="1:6" ht="12" customHeight="1">
      <c r="A177" s="74"/>
      <c r="B177" s="74"/>
      <c r="C177" s="78"/>
      <c r="D177" s="24"/>
      <c r="E177" s="79"/>
      <c r="F177" s="42"/>
    </row>
    <row r="178" spans="1:6" ht="12" customHeight="1">
      <c r="A178" s="74"/>
      <c r="B178" s="74"/>
      <c r="C178" s="78"/>
      <c r="D178" s="24"/>
      <c r="E178" s="79"/>
      <c r="F178" s="42"/>
    </row>
    <row r="179" spans="1:6" ht="12" customHeight="1">
      <c r="A179" s="74"/>
      <c r="B179" s="74"/>
      <c r="C179" s="78"/>
      <c r="D179" s="24"/>
      <c r="E179" s="79"/>
      <c r="F179" s="42"/>
    </row>
    <row r="180" spans="1:6" ht="12" customHeight="1">
      <c r="A180" s="74"/>
      <c r="B180" s="74"/>
      <c r="C180" s="78"/>
      <c r="D180" s="24"/>
      <c r="E180" s="79"/>
      <c r="F180" s="42"/>
    </row>
    <row r="181" spans="1:6" ht="12" customHeight="1">
      <c r="A181" s="74"/>
      <c r="B181" s="74"/>
      <c r="C181" s="78"/>
      <c r="D181" s="24"/>
      <c r="E181" s="79"/>
      <c r="F181" s="42"/>
    </row>
    <row r="182" spans="1:6" ht="12" customHeight="1">
      <c r="A182" s="74"/>
      <c r="B182" s="74"/>
      <c r="C182" s="78"/>
      <c r="D182" s="24"/>
      <c r="E182" s="79"/>
      <c r="F182" s="42"/>
    </row>
    <row r="183" spans="1:6" ht="12" customHeight="1">
      <c r="A183" s="74"/>
      <c r="B183" s="74"/>
      <c r="C183" s="78"/>
      <c r="D183" s="24"/>
      <c r="E183" s="79"/>
      <c r="F183" s="42"/>
    </row>
    <row r="184" spans="1:6" ht="12" customHeight="1">
      <c r="A184" s="74"/>
      <c r="B184" s="74"/>
      <c r="C184" s="78"/>
      <c r="D184" s="24"/>
      <c r="E184" s="79"/>
      <c r="F184" s="42"/>
    </row>
    <row r="185" spans="1:6" ht="12" customHeight="1">
      <c r="A185" s="74"/>
      <c r="B185" s="74"/>
      <c r="C185" s="78"/>
      <c r="D185" s="24"/>
      <c r="E185" s="79"/>
      <c r="F185" s="42"/>
    </row>
    <row r="186" spans="1:6" ht="12" customHeight="1">
      <c r="A186" s="74"/>
      <c r="B186" s="74"/>
      <c r="C186" s="78"/>
      <c r="D186" s="24"/>
      <c r="E186" s="79"/>
      <c r="F186" s="42"/>
    </row>
    <row r="187" spans="1:6" ht="12" customHeight="1">
      <c r="A187" s="74"/>
      <c r="B187" s="74"/>
      <c r="C187" s="78"/>
      <c r="D187" s="24"/>
      <c r="E187" s="79"/>
      <c r="F187" s="42"/>
    </row>
    <row r="188" spans="1:6" ht="12" customHeight="1">
      <c r="A188" s="74"/>
      <c r="B188" s="74"/>
      <c r="C188" s="78"/>
      <c r="D188" s="24"/>
      <c r="E188" s="79"/>
      <c r="F188" s="42"/>
    </row>
    <row r="189" spans="1:6" ht="12" customHeight="1">
      <c r="A189" s="74"/>
      <c r="B189" s="74"/>
      <c r="C189" s="78"/>
      <c r="D189" s="24"/>
      <c r="E189" s="79"/>
      <c r="F189" s="42"/>
    </row>
    <row r="190" spans="1:6" ht="12" customHeight="1">
      <c r="A190" s="74"/>
      <c r="B190" s="74"/>
      <c r="C190" s="78"/>
      <c r="D190" s="24"/>
      <c r="E190" s="79"/>
      <c r="F190" s="42"/>
    </row>
    <row r="191" spans="1:6" ht="12" customHeight="1">
      <c r="A191" s="74"/>
      <c r="B191" s="74"/>
      <c r="C191" s="78"/>
      <c r="D191" s="24"/>
      <c r="E191" s="79"/>
      <c r="F191" s="42"/>
    </row>
    <row r="192" spans="1:6" ht="12" customHeight="1">
      <c r="A192" s="74"/>
      <c r="B192" s="74"/>
      <c r="C192" s="78"/>
      <c r="D192" s="24"/>
      <c r="E192" s="79"/>
      <c r="F192" s="42"/>
    </row>
    <row r="193" spans="1:6" ht="12" customHeight="1">
      <c r="A193" s="74"/>
      <c r="B193" s="74"/>
      <c r="C193" s="78"/>
      <c r="D193" s="24"/>
      <c r="E193" s="79"/>
      <c r="F193" s="42"/>
    </row>
    <row r="194" spans="1:6" ht="12" customHeight="1">
      <c r="A194" s="74"/>
      <c r="B194" s="74"/>
      <c r="C194" s="78"/>
      <c r="D194" s="24"/>
      <c r="E194" s="79"/>
      <c r="F194" s="42"/>
    </row>
    <row r="195" spans="1:6" ht="12" customHeight="1">
      <c r="A195" s="74"/>
      <c r="B195" s="74"/>
      <c r="C195" s="78"/>
      <c r="D195" s="24"/>
      <c r="E195" s="79"/>
      <c r="F195" s="42"/>
    </row>
    <row r="196" spans="1:6" ht="12" customHeight="1">
      <c r="A196" s="74"/>
      <c r="B196" s="74"/>
      <c r="C196" s="78"/>
      <c r="D196" s="24"/>
      <c r="E196" s="79"/>
      <c r="F196" s="42"/>
    </row>
    <row r="197" spans="1:6" ht="12" customHeight="1">
      <c r="A197" s="74"/>
      <c r="B197" s="74"/>
      <c r="C197" s="78"/>
      <c r="D197" s="24"/>
      <c r="E197" s="79"/>
      <c r="F197" s="42"/>
    </row>
    <row r="198" spans="1:6" ht="12" customHeight="1">
      <c r="A198" s="74"/>
      <c r="B198" s="74"/>
      <c r="C198" s="78"/>
      <c r="D198" s="24"/>
      <c r="E198" s="79"/>
      <c r="F198" s="42"/>
    </row>
    <row r="199" spans="1:6" ht="12" customHeight="1">
      <c r="A199" s="74"/>
      <c r="B199" s="74"/>
      <c r="C199" s="78"/>
      <c r="D199" s="24"/>
      <c r="E199" s="79"/>
      <c r="F199" s="42"/>
    </row>
    <row r="200" spans="1:6" ht="12" customHeight="1">
      <c r="A200" s="74"/>
      <c r="B200" s="74"/>
      <c r="C200" s="78"/>
      <c r="D200" s="24"/>
      <c r="E200" s="79"/>
      <c r="F200" s="42"/>
    </row>
    <row r="201" spans="1:6" ht="12" customHeight="1">
      <c r="A201" s="74"/>
      <c r="B201" s="74"/>
      <c r="C201" s="78"/>
      <c r="D201" s="24"/>
      <c r="E201" s="79"/>
      <c r="F201" s="42"/>
    </row>
    <row r="202" spans="1:6" ht="12" customHeight="1">
      <c r="A202" s="74"/>
      <c r="B202" s="74"/>
      <c r="C202" s="78"/>
      <c r="D202" s="24"/>
      <c r="E202" s="79"/>
      <c r="F202" s="42"/>
    </row>
    <row r="203" spans="1:6" ht="12" customHeight="1">
      <c r="A203" s="74"/>
      <c r="B203" s="74"/>
      <c r="C203" s="78"/>
      <c r="D203" s="24"/>
      <c r="E203" s="79"/>
      <c r="F203" s="42"/>
    </row>
    <row r="204" spans="1:6" ht="12" customHeight="1">
      <c r="A204" s="74"/>
      <c r="B204" s="74"/>
      <c r="C204" s="78"/>
      <c r="D204" s="24"/>
      <c r="E204" s="79"/>
      <c r="F204" s="42"/>
    </row>
    <row r="205" spans="1:6" ht="12" customHeight="1">
      <c r="A205" s="74"/>
      <c r="B205" s="74"/>
      <c r="C205" s="78"/>
      <c r="D205" s="24"/>
      <c r="E205" s="79"/>
      <c r="F205" s="42"/>
    </row>
    <row r="206" spans="1:6" ht="12" customHeight="1">
      <c r="A206" s="74"/>
      <c r="B206" s="74"/>
      <c r="C206" s="78"/>
      <c r="D206" s="24"/>
      <c r="E206" s="79"/>
      <c r="F206" s="42"/>
    </row>
    <row r="207" spans="1:6" ht="12" customHeight="1">
      <c r="A207" s="74"/>
      <c r="B207" s="74"/>
      <c r="C207" s="78"/>
      <c r="D207" s="24"/>
      <c r="E207" s="79"/>
      <c r="F207" s="42"/>
    </row>
    <row r="208" spans="1:6" ht="12" customHeight="1">
      <c r="A208" s="74"/>
      <c r="B208" s="74"/>
      <c r="C208" s="78"/>
      <c r="D208" s="24"/>
      <c r="E208" s="79"/>
      <c r="F208" s="42"/>
    </row>
    <row r="209" spans="1:6" ht="12" customHeight="1">
      <c r="A209" s="74"/>
      <c r="B209" s="74"/>
      <c r="C209" s="78"/>
      <c r="D209" s="24"/>
      <c r="E209" s="79"/>
      <c r="F209" s="42"/>
    </row>
    <row r="210" spans="1:6" ht="12" customHeight="1">
      <c r="A210" s="74"/>
      <c r="B210" s="74"/>
      <c r="C210" s="78"/>
      <c r="D210" s="24"/>
      <c r="E210" s="79"/>
      <c r="F210" s="42"/>
    </row>
    <row r="211" spans="1:6" ht="12" customHeight="1">
      <c r="A211" s="74"/>
      <c r="B211" s="74"/>
      <c r="C211" s="78"/>
      <c r="D211" s="24"/>
      <c r="E211" s="79"/>
      <c r="F211" s="42"/>
    </row>
    <row r="212" spans="1:6" ht="12" customHeight="1">
      <c r="A212" s="74"/>
      <c r="B212" s="74"/>
      <c r="C212" s="78"/>
      <c r="D212" s="24"/>
      <c r="E212" s="79"/>
      <c r="F212" s="42"/>
    </row>
    <row r="213" spans="1:6" ht="12" customHeight="1">
      <c r="A213" s="74"/>
      <c r="B213" s="74"/>
      <c r="C213" s="78"/>
      <c r="D213" s="24"/>
      <c r="E213" s="79"/>
      <c r="F213" s="42"/>
    </row>
    <row r="214" spans="1:6" ht="12" customHeight="1">
      <c r="A214" s="74"/>
      <c r="B214" s="74"/>
      <c r="C214" s="78"/>
      <c r="D214" s="24"/>
      <c r="E214" s="79"/>
      <c r="F214" s="42"/>
    </row>
    <row r="215" spans="1:6" ht="12" customHeight="1">
      <c r="A215" s="74"/>
      <c r="B215" s="74"/>
      <c r="C215" s="78"/>
      <c r="D215" s="24"/>
      <c r="E215" s="79"/>
      <c r="F215" s="42"/>
    </row>
    <row r="216" spans="1:6" ht="12" customHeight="1">
      <c r="A216" s="74"/>
      <c r="B216" s="74"/>
      <c r="C216" s="78"/>
      <c r="D216" s="24"/>
      <c r="E216" s="79"/>
      <c r="F216" s="42"/>
    </row>
    <row r="217" spans="1:6" ht="12" customHeight="1">
      <c r="A217" s="74"/>
      <c r="B217" s="74"/>
      <c r="C217" s="78"/>
      <c r="D217" s="24"/>
      <c r="E217" s="79"/>
      <c r="F217" s="42"/>
    </row>
    <row r="218" spans="1:6" ht="12" customHeight="1">
      <c r="A218" s="74"/>
      <c r="B218" s="74"/>
      <c r="C218" s="78"/>
      <c r="D218" s="24"/>
      <c r="E218" s="79"/>
      <c r="F218" s="42"/>
    </row>
    <row r="219" spans="1:6" ht="12" customHeight="1">
      <c r="A219" s="74"/>
      <c r="B219" s="74"/>
      <c r="C219" s="78"/>
      <c r="D219" s="24"/>
      <c r="E219" s="79"/>
      <c r="F219" s="42"/>
    </row>
    <row r="220" spans="1:6" ht="12" customHeight="1">
      <c r="A220" s="74"/>
      <c r="B220" s="74"/>
      <c r="C220" s="78"/>
      <c r="D220" s="24"/>
      <c r="E220" s="79"/>
      <c r="F220" s="42"/>
    </row>
    <row r="221" spans="1:6" ht="12" customHeight="1">
      <c r="A221" s="74"/>
      <c r="B221" s="74"/>
      <c r="C221" s="78"/>
      <c r="D221" s="24"/>
      <c r="E221" s="79"/>
      <c r="F221" s="42"/>
    </row>
    <row r="222" spans="1:6" ht="12" customHeight="1">
      <c r="A222" s="74"/>
      <c r="B222" s="74"/>
      <c r="C222" s="78"/>
      <c r="D222" s="24"/>
      <c r="E222" s="79"/>
      <c r="F222" s="42"/>
    </row>
    <row r="223" spans="1:6" ht="12" customHeight="1">
      <c r="A223" s="74"/>
      <c r="B223" s="74"/>
      <c r="C223" s="78"/>
      <c r="D223" s="24"/>
      <c r="E223" s="79"/>
      <c r="F223" s="42"/>
    </row>
    <row r="224" spans="1:6" ht="12" customHeight="1">
      <c r="A224" s="74"/>
      <c r="B224" s="74"/>
      <c r="C224" s="78"/>
      <c r="D224" s="24"/>
      <c r="E224" s="79"/>
      <c r="F224" s="42"/>
    </row>
    <row r="225" spans="1:6" ht="12" customHeight="1">
      <c r="A225" s="74"/>
      <c r="B225" s="74"/>
      <c r="C225" s="78"/>
      <c r="D225" s="24"/>
      <c r="E225" s="79"/>
      <c r="F225" s="42"/>
    </row>
    <row r="226" spans="1:6" ht="12" customHeight="1">
      <c r="A226" s="74"/>
      <c r="B226" s="74"/>
      <c r="C226" s="78"/>
      <c r="D226" s="24"/>
      <c r="E226" s="79"/>
      <c r="F226" s="42"/>
    </row>
    <row r="227" spans="1:6" ht="12" customHeight="1">
      <c r="A227" s="74"/>
      <c r="B227" s="74"/>
      <c r="C227" s="78"/>
      <c r="D227" s="24"/>
      <c r="E227" s="79"/>
      <c r="F227" s="42"/>
    </row>
    <row r="228" spans="1:6" ht="12" customHeight="1">
      <c r="A228" s="74"/>
      <c r="B228" s="74"/>
      <c r="C228" s="78"/>
      <c r="D228" s="24"/>
      <c r="E228" s="79"/>
      <c r="F228" s="42"/>
    </row>
    <row r="229" spans="1:6">
      <c r="A229" s="74"/>
      <c r="B229" s="74"/>
      <c r="C229" s="78"/>
      <c r="D229" s="24"/>
      <c r="E229" s="79"/>
      <c r="F229" s="42"/>
    </row>
    <row r="230" spans="1:6">
      <c r="A230" s="74"/>
      <c r="B230" s="74"/>
      <c r="C230" s="78"/>
      <c r="D230" s="24"/>
      <c r="E230" s="79"/>
      <c r="F230" s="42"/>
    </row>
    <row r="231" spans="1:6" ht="11.25" customHeight="1">
      <c r="A231" s="74"/>
      <c r="B231" s="74"/>
      <c r="C231" s="78"/>
      <c r="D231" s="24"/>
      <c r="E231" s="79"/>
      <c r="F231" s="42"/>
    </row>
    <row r="232" spans="1:6">
      <c r="A232" s="74"/>
      <c r="B232" s="74"/>
      <c r="C232" s="78"/>
      <c r="D232" s="24"/>
      <c r="E232" s="79"/>
      <c r="F232" s="42"/>
    </row>
    <row r="233" spans="1:6">
      <c r="A233" s="74"/>
      <c r="B233" s="74"/>
      <c r="C233" s="78"/>
      <c r="D233" s="24"/>
      <c r="E233" s="79"/>
      <c r="F233" s="42"/>
    </row>
    <row r="234" spans="1:6">
      <c r="A234" s="74"/>
      <c r="B234" s="74"/>
      <c r="C234" s="78"/>
      <c r="D234" s="24"/>
      <c r="E234" s="79"/>
      <c r="F234" s="42"/>
    </row>
    <row r="235" spans="1:6" ht="13.5" customHeight="1">
      <c r="A235" s="74"/>
      <c r="B235" s="74"/>
      <c r="C235" s="78"/>
      <c r="D235" s="24"/>
      <c r="E235" s="79"/>
      <c r="F235" s="42"/>
    </row>
    <row r="236" spans="1:6" ht="13.5" customHeight="1">
      <c r="A236" s="74"/>
      <c r="B236" s="74"/>
      <c r="C236" s="78"/>
      <c r="D236" s="24"/>
      <c r="E236" s="79"/>
      <c r="F236" s="42"/>
    </row>
    <row r="237" spans="1:6" ht="13.5" customHeight="1">
      <c r="A237" s="74"/>
      <c r="B237" s="74"/>
      <c r="C237" s="78"/>
      <c r="D237" s="24"/>
      <c r="E237" s="79"/>
      <c r="F237" s="42"/>
    </row>
    <row r="238" spans="1:6" ht="13.5" customHeight="1">
      <c r="A238" s="74"/>
      <c r="B238" s="74"/>
      <c r="C238" s="78"/>
      <c r="D238" s="24"/>
      <c r="E238" s="79"/>
      <c r="F238" s="42"/>
    </row>
    <row r="239" spans="1:6" ht="13.5" customHeight="1">
      <c r="A239" s="74"/>
      <c r="B239" s="74"/>
      <c r="C239" s="78"/>
      <c r="D239" s="24"/>
      <c r="E239" s="79"/>
      <c r="F239" s="42"/>
    </row>
    <row r="240" spans="1:6" ht="13.5" customHeight="1">
      <c r="A240" s="74"/>
      <c r="B240" s="74"/>
      <c r="C240" s="78"/>
      <c r="D240" s="24"/>
      <c r="E240" s="79"/>
      <c r="F240" s="42"/>
    </row>
    <row r="241" spans="1:6" ht="13.5" customHeight="1">
      <c r="A241" s="74"/>
      <c r="B241" s="74"/>
      <c r="C241" s="78"/>
      <c r="D241" s="24"/>
      <c r="E241" s="79"/>
      <c r="F241" s="42"/>
    </row>
    <row r="242" spans="1:6" ht="13.5" customHeight="1">
      <c r="A242" s="74"/>
      <c r="B242" s="74"/>
      <c r="C242" s="78"/>
      <c r="D242" s="24"/>
      <c r="E242" s="79"/>
      <c r="F242" s="42"/>
    </row>
    <row r="243" spans="1:6" ht="13.5" customHeight="1">
      <c r="A243" s="74"/>
      <c r="B243" s="74"/>
      <c r="C243" s="78"/>
      <c r="D243" s="24"/>
      <c r="E243" s="79"/>
      <c r="F243" s="42"/>
    </row>
    <row r="244" spans="1:6" ht="13.5" customHeight="1">
      <c r="A244" s="74"/>
      <c r="B244" s="74"/>
      <c r="C244" s="78"/>
      <c r="D244" s="24"/>
      <c r="E244" s="79"/>
      <c r="F244" s="42"/>
    </row>
    <row r="245" spans="1:6" ht="13.5" customHeight="1">
      <c r="A245" s="74"/>
      <c r="B245" s="74"/>
      <c r="C245" s="78"/>
      <c r="D245" s="24"/>
      <c r="E245" s="79"/>
      <c r="F245" s="42"/>
    </row>
    <row r="246" spans="1:6" ht="13.5" customHeight="1">
      <c r="A246" s="74"/>
      <c r="B246" s="74"/>
      <c r="C246" s="78"/>
      <c r="D246" s="24"/>
      <c r="E246" s="79"/>
      <c r="F246" s="42"/>
    </row>
    <row r="247" spans="1:6" ht="13.5" customHeight="1">
      <c r="A247" s="74"/>
      <c r="B247" s="74"/>
      <c r="C247" s="78"/>
      <c r="D247" s="24"/>
      <c r="E247" s="79"/>
      <c r="F247" s="42"/>
    </row>
    <row r="248" spans="1:6" ht="13.5" customHeight="1">
      <c r="A248" s="74"/>
      <c r="B248" s="74"/>
      <c r="C248" s="78"/>
      <c r="D248" s="24"/>
      <c r="E248" s="79"/>
      <c r="F248" s="42"/>
    </row>
    <row r="249" spans="1:6" ht="13.5" customHeight="1">
      <c r="A249" s="22"/>
      <c r="D249" s="4"/>
      <c r="E249" s="4"/>
    </row>
    <row r="250" spans="1:6" ht="13.5" customHeight="1">
      <c r="A250" s="22"/>
      <c r="D250" s="4"/>
      <c r="E250" s="4"/>
    </row>
    <row r="251" spans="1:6" ht="13.5" customHeight="1">
      <c r="A251" s="22"/>
      <c r="D251" s="4"/>
      <c r="E251" s="4"/>
    </row>
    <row r="252" spans="1:6" ht="13.5" customHeight="1">
      <c r="A252" s="1"/>
      <c r="B252" s="1"/>
      <c r="C252" s="1"/>
      <c r="D252" s="1"/>
    </row>
    <row r="253" spans="1:6" ht="13.5" customHeight="1">
      <c r="D253" s="81"/>
    </row>
    <row r="254" spans="1:6" ht="13.5" customHeight="1">
      <c r="A254" s="82"/>
      <c r="D254" s="81"/>
    </row>
    <row r="255" spans="1:6" ht="13.5" customHeight="1"/>
    <row r="256" spans="1:6" ht="13.5" customHeight="1"/>
    <row r="257" spans="7:15" ht="13.5" customHeight="1"/>
    <row r="258" spans="7:15" ht="13.5" customHeight="1"/>
    <row r="259" spans="7:15" ht="13.5" customHeight="1"/>
    <row r="260" spans="7:15" ht="13.5" customHeight="1"/>
    <row r="261" spans="7:15" ht="13.5" customHeight="1"/>
    <row r="262" spans="7:15" ht="13.5" customHeight="1"/>
    <row r="263" spans="7:15" ht="13.5" customHeight="1"/>
    <row r="264" spans="7:15" s="2" customFormat="1" ht="13.5" customHeight="1">
      <c r="G264" s="1"/>
      <c r="H264" s="1"/>
      <c r="I264" s="1"/>
      <c r="J264" s="1"/>
      <c r="K264" s="1"/>
      <c r="L264" s="1"/>
      <c r="M264" s="1"/>
      <c r="N264" s="1"/>
      <c r="O264" s="1"/>
    </row>
    <row r="265" spans="7:15" s="2" customFormat="1" ht="13.5" customHeight="1">
      <c r="G265" s="1"/>
      <c r="H265" s="1"/>
      <c r="I265" s="1"/>
      <c r="J265" s="1"/>
      <c r="K265" s="1"/>
      <c r="L265" s="1"/>
      <c r="M265" s="1"/>
      <c r="N265" s="1"/>
      <c r="O265" s="1"/>
    </row>
    <row r="266" spans="7:15" s="2" customFormat="1" ht="13.5" customHeight="1">
      <c r="G266" s="1"/>
      <c r="H266" s="1"/>
      <c r="I266" s="1"/>
      <c r="J266" s="1"/>
      <c r="K266" s="1"/>
      <c r="L266" s="1"/>
      <c r="M266" s="1"/>
      <c r="N266" s="1"/>
      <c r="O266" s="1"/>
    </row>
    <row r="267" spans="7:15" s="2" customFormat="1" ht="13.5" customHeight="1">
      <c r="G267" s="1"/>
      <c r="H267" s="1"/>
      <c r="I267" s="1"/>
      <c r="J267" s="1"/>
      <c r="K267" s="1"/>
      <c r="L267" s="1"/>
      <c r="M267" s="1"/>
      <c r="N267" s="1"/>
      <c r="O267" s="1"/>
    </row>
    <row r="268" spans="7:15" s="2" customFormat="1" ht="13.5" customHeight="1">
      <c r="G268" s="1"/>
      <c r="H268" s="1"/>
      <c r="I268" s="1"/>
      <c r="J268" s="1"/>
      <c r="K268" s="1"/>
      <c r="L268" s="1"/>
      <c r="M268" s="1"/>
      <c r="N268" s="1"/>
      <c r="O268" s="1"/>
    </row>
    <row r="269" spans="7:15" s="2" customFormat="1" ht="13.5" customHeight="1">
      <c r="G269" s="1"/>
      <c r="H269" s="1"/>
      <c r="I269" s="1"/>
      <c r="J269" s="1"/>
      <c r="K269" s="1"/>
      <c r="L269" s="1"/>
      <c r="M269" s="1"/>
      <c r="N269" s="1"/>
      <c r="O269" s="1"/>
    </row>
    <row r="270" spans="7:15" s="2" customFormat="1" ht="13.5" customHeight="1">
      <c r="G270" s="1"/>
      <c r="H270" s="1"/>
      <c r="I270" s="1"/>
      <c r="J270" s="1"/>
      <c r="K270" s="1"/>
      <c r="L270" s="1"/>
      <c r="M270" s="1"/>
      <c r="N270" s="1"/>
      <c r="O270" s="1"/>
    </row>
    <row r="271" spans="7:15" s="2" customFormat="1" ht="13.5" customHeight="1">
      <c r="G271" s="1"/>
      <c r="H271" s="1"/>
      <c r="I271" s="1"/>
      <c r="J271" s="1"/>
      <c r="K271" s="1"/>
      <c r="L271" s="1"/>
      <c r="M271" s="1"/>
      <c r="N271" s="1"/>
      <c r="O271" s="1"/>
    </row>
    <row r="272" spans="7:15" s="2" customFormat="1" ht="13.5" customHeight="1">
      <c r="G272" s="1"/>
      <c r="H272" s="1"/>
      <c r="I272" s="1"/>
      <c r="J272" s="1"/>
      <c r="K272" s="1"/>
      <c r="L272" s="1"/>
      <c r="M272" s="1"/>
      <c r="N272" s="1"/>
      <c r="O272" s="1"/>
    </row>
    <row r="273" spans="7:15" s="2" customFormat="1" ht="13.5" customHeight="1">
      <c r="G273" s="1"/>
      <c r="H273" s="1"/>
      <c r="I273" s="1"/>
      <c r="J273" s="1"/>
      <c r="K273" s="1"/>
      <c r="L273" s="1"/>
      <c r="M273" s="1"/>
      <c r="N273" s="1"/>
      <c r="O273" s="1"/>
    </row>
    <row r="274" spans="7:15" s="2" customFormat="1" ht="13.5" customHeight="1">
      <c r="G274" s="1"/>
      <c r="H274" s="1"/>
      <c r="I274" s="1"/>
      <c r="J274" s="1"/>
      <c r="K274" s="1"/>
      <c r="L274" s="1"/>
      <c r="M274" s="1"/>
      <c r="N274" s="1"/>
      <c r="O274" s="1"/>
    </row>
    <row r="275" spans="7:15" s="2" customFormat="1" ht="13.5" customHeight="1">
      <c r="G275" s="1"/>
      <c r="H275" s="1"/>
      <c r="I275" s="1"/>
      <c r="J275" s="1"/>
      <c r="K275" s="1"/>
      <c r="L275" s="1"/>
      <c r="M275" s="1"/>
      <c r="N275" s="1"/>
      <c r="O275" s="1"/>
    </row>
    <row r="276" spans="7:15" s="2" customFormat="1" ht="13.5" customHeight="1">
      <c r="G276" s="1"/>
      <c r="H276" s="1"/>
      <c r="I276" s="1"/>
      <c r="J276" s="1"/>
      <c r="K276" s="1"/>
      <c r="L276" s="1"/>
      <c r="M276" s="1"/>
      <c r="N276" s="1"/>
      <c r="O276" s="1"/>
    </row>
    <row r="277" spans="7:15" s="2" customFormat="1" ht="13.5" customHeight="1">
      <c r="G277" s="1"/>
      <c r="H277" s="1"/>
      <c r="I277" s="1"/>
      <c r="J277" s="1"/>
      <c r="K277" s="1"/>
      <c r="L277" s="1"/>
      <c r="M277" s="1"/>
      <c r="N277" s="1"/>
      <c r="O277" s="1"/>
    </row>
    <row r="278" spans="7:15" s="2" customFormat="1" ht="13.5" customHeight="1">
      <c r="G278" s="1"/>
      <c r="H278" s="1"/>
      <c r="I278" s="1"/>
      <c r="J278" s="1"/>
      <c r="K278" s="1"/>
      <c r="L278" s="1"/>
      <c r="M278" s="1"/>
      <c r="N278" s="1"/>
      <c r="O278" s="1"/>
    </row>
    <row r="279" spans="7:15" s="2" customFormat="1" ht="13.5" customHeight="1">
      <c r="G279" s="1"/>
      <c r="H279" s="1"/>
      <c r="I279" s="1"/>
      <c r="J279" s="1"/>
      <c r="K279" s="1"/>
      <c r="L279" s="1"/>
      <c r="M279" s="1"/>
      <c r="N279" s="1"/>
      <c r="O279" s="1"/>
    </row>
    <row r="280" spans="7:15" ht="13.5" customHeight="1"/>
    <row r="281" spans="7:15" ht="13.5" customHeight="1"/>
    <row r="282" spans="7:15" ht="13.5" customHeight="1"/>
    <row r="283" spans="7:15" ht="13.5" customHeight="1"/>
    <row r="284" spans="7:15" ht="13.5" customHeight="1"/>
    <row r="285" spans="7:15" ht="13.5" customHeight="1"/>
    <row r="286" spans="7:15" ht="13.5" customHeight="1"/>
    <row r="287" spans="7:15" ht="13.5" customHeight="1"/>
    <row r="288" spans="7:15" ht="13.5" customHeight="1"/>
    <row r="289" spans="7:15" ht="13.5" customHeight="1"/>
    <row r="290" spans="7:15" ht="13.5" customHeight="1"/>
    <row r="293" spans="7:15" ht="12.75" customHeight="1"/>
    <row r="296" spans="7:15" s="2" customFormat="1">
      <c r="G296" s="1"/>
      <c r="H296" s="1"/>
      <c r="I296" s="1"/>
      <c r="J296" s="1"/>
      <c r="K296" s="1"/>
      <c r="L296" s="1"/>
      <c r="M296" s="1"/>
      <c r="N296" s="1"/>
      <c r="O296" s="1"/>
    </row>
    <row r="297" spans="7:15" s="2" customFormat="1">
      <c r="G297" s="1"/>
      <c r="H297" s="1"/>
      <c r="I297" s="1"/>
      <c r="J297" s="1"/>
      <c r="K297" s="1"/>
      <c r="L297" s="1"/>
      <c r="M297" s="1"/>
      <c r="N297" s="1"/>
      <c r="O297" s="1"/>
    </row>
    <row r="298" spans="7:15" s="2" customFormat="1">
      <c r="G298" s="1"/>
      <c r="H298" s="1"/>
      <c r="I298" s="1"/>
      <c r="J298" s="1"/>
      <c r="K298" s="1"/>
      <c r="L298" s="1"/>
      <c r="M298" s="1"/>
      <c r="N298" s="1"/>
      <c r="O298" s="1"/>
    </row>
    <row r="299" spans="7:15" s="2" customFormat="1">
      <c r="G299" s="1"/>
      <c r="H299" s="1"/>
      <c r="I299" s="1"/>
      <c r="J299" s="1"/>
      <c r="K299" s="1"/>
      <c r="L299" s="1"/>
      <c r="M299" s="1"/>
      <c r="N299" s="1"/>
      <c r="O299" s="1"/>
    </row>
    <row r="300" spans="7:15" s="2" customFormat="1">
      <c r="G300" s="1"/>
      <c r="H300" s="1"/>
      <c r="I300" s="1"/>
      <c r="J300" s="1"/>
      <c r="K300" s="1"/>
      <c r="L300" s="1"/>
      <c r="M300" s="1"/>
      <c r="N300" s="1"/>
      <c r="O300" s="1"/>
    </row>
    <row r="301" spans="7:15" s="2" customFormat="1">
      <c r="G301" s="1"/>
      <c r="H301" s="1"/>
      <c r="I301" s="1"/>
      <c r="J301" s="1"/>
      <c r="K301" s="1"/>
      <c r="L301" s="1"/>
      <c r="M301" s="1"/>
      <c r="N301" s="1"/>
      <c r="O301" s="1"/>
    </row>
    <row r="302" spans="7:15" s="2" customFormat="1">
      <c r="G302" s="1"/>
      <c r="H302" s="1"/>
      <c r="I302" s="1"/>
      <c r="J302" s="1"/>
      <c r="K302" s="1"/>
      <c r="L302" s="1"/>
      <c r="M302" s="1"/>
      <c r="N302" s="1"/>
      <c r="O302" s="1"/>
    </row>
    <row r="303" spans="7:15" s="2" customFormat="1">
      <c r="G303" s="1"/>
      <c r="H303" s="1"/>
      <c r="I303" s="1"/>
      <c r="J303" s="1"/>
      <c r="K303" s="1"/>
      <c r="L303" s="1"/>
      <c r="M303" s="1"/>
      <c r="N303" s="1"/>
      <c r="O303" s="1"/>
    </row>
    <row r="304" spans="7:15" s="2" customFormat="1">
      <c r="G304" s="1"/>
      <c r="H304" s="1"/>
      <c r="I304" s="1"/>
      <c r="J304" s="1"/>
      <c r="K304" s="1"/>
      <c r="L304" s="1"/>
      <c r="M304" s="1"/>
      <c r="N304" s="1"/>
      <c r="O304" s="1"/>
    </row>
    <row r="305" spans="7:15" s="2" customFormat="1">
      <c r="G305" s="1"/>
      <c r="H305" s="1"/>
      <c r="I305" s="1"/>
      <c r="J305" s="1"/>
      <c r="K305" s="1"/>
      <c r="L305" s="1"/>
      <c r="M305" s="1"/>
      <c r="N305" s="1"/>
      <c r="O305" s="1"/>
    </row>
    <row r="306" spans="7:15" s="2" customFormat="1">
      <c r="G306" s="1"/>
      <c r="H306" s="1"/>
      <c r="I306" s="1"/>
      <c r="J306" s="1"/>
      <c r="K306" s="1"/>
      <c r="L306" s="1"/>
      <c r="M306" s="1"/>
      <c r="N306" s="1"/>
      <c r="O306" s="1"/>
    </row>
    <row r="307" spans="7:15" s="2" customFormat="1">
      <c r="G307" s="1"/>
      <c r="H307" s="1"/>
      <c r="I307" s="1"/>
      <c r="J307" s="1"/>
      <c r="K307" s="1"/>
      <c r="L307" s="1"/>
      <c r="M307" s="1"/>
      <c r="N307" s="1"/>
      <c r="O307" s="1"/>
    </row>
    <row r="308" spans="7:15" s="2" customFormat="1">
      <c r="G308" s="1"/>
      <c r="H308" s="1"/>
      <c r="I308" s="1"/>
      <c r="J308" s="1"/>
      <c r="K308" s="1"/>
      <c r="L308" s="1"/>
      <c r="M308" s="1"/>
      <c r="N308" s="1"/>
      <c r="O308" s="1"/>
    </row>
    <row r="309" spans="7:15" s="2" customFormat="1">
      <c r="G309" s="1"/>
      <c r="H309" s="1"/>
      <c r="I309" s="1"/>
      <c r="J309" s="1"/>
      <c r="K309" s="1"/>
      <c r="L309" s="1"/>
      <c r="M309" s="1"/>
      <c r="N309" s="1"/>
      <c r="O309" s="1"/>
    </row>
    <row r="310" spans="7:15" s="2" customFormat="1">
      <c r="G310" s="1"/>
      <c r="H310" s="1"/>
      <c r="I310" s="1"/>
      <c r="J310" s="1"/>
      <c r="K310" s="1"/>
      <c r="L310" s="1"/>
      <c r="M310" s="1"/>
      <c r="N310" s="1"/>
      <c r="O310" s="1"/>
    </row>
    <row r="311" spans="7:15" s="2" customFormat="1">
      <c r="G311" s="1"/>
      <c r="H311" s="1"/>
      <c r="I311" s="1"/>
      <c r="J311" s="1"/>
      <c r="K311" s="1"/>
      <c r="L311" s="1"/>
      <c r="M311" s="1"/>
      <c r="N311" s="1"/>
      <c r="O311" s="1"/>
    </row>
    <row r="312" spans="7:15" s="2" customFormat="1">
      <c r="G312" s="1"/>
      <c r="H312" s="1"/>
      <c r="I312" s="1"/>
      <c r="J312" s="1"/>
      <c r="K312" s="1"/>
      <c r="L312" s="1"/>
      <c r="M312" s="1"/>
      <c r="N312" s="1"/>
      <c r="O312" s="1"/>
    </row>
    <row r="313" spans="7:15" s="2" customFormat="1">
      <c r="G313" s="1"/>
      <c r="H313" s="1"/>
      <c r="I313" s="1"/>
      <c r="J313" s="1"/>
      <c r="K313" s="1"/>
      <c r="L313" s="1"/>
      <c r="M313" s="1"/>
      <c r="N313" s="1"/>
      <c r="O313" s="1"/>
    </row>
    <row r="314" spans="7:15" s="2" customFormat="1">
      <c r="G314" s="1"/>
      <c r="H314" s="1"/>
      <c r="I314" s="1"/>
      <c r="J314" s="1"/>
      <c r="K314" s="1"/>
      <c r="L314" s="1"/>
      <c r="M314" s="1"/>
      <c r="N314" s="1"/>
      <c r="O314" s="1"/>
    </row>
    <row r="315" spans="7:15" s="2" customFormat="1">
      <c r="G315" s="1"/>
      <c r="H315" s="1"/>
      <c r="I315" s="1"/>
      <c r="J315" s="1"/>
      <c r="K315" s="1"/>
      <c r="L315" s="1"/>
      <c r="M315" s="1"/>
      <c r="N315" s="1"/>
      <c r="O315" s="1"/>
    </row>
    <row r="316" spans="7:15" s="2" customFormat="1">
      <c r="G316" s="1"/>
      <c r="H316" s="1"/>
      <c r="I316" s="1"/>
      <c r="J316" s="1"/>
      <c r="K316" s="1"/>
      <c r="L316" s="1"/>
      <c r="M316" s="1"/>
      <c r="N316" s="1"/>
      <c r="O316" s="1"/>
    </row>
    <row r="317" spans="7:15" s="2" customFormat="1">
      <c r="G317" s="1"/>
      <c r="H317" s="1"/>
      <c r="I317" s="1"/>
      <c r="J317" s="1"/>
      <c r="K317" s="1"/>
      <c r="L317" s="1"/>
      <c r="M317" s="1"/>
      <c r="N317" s="1"/>
      <c r="O317" s="1"/>
    </row>
    <row r="318" spans="7:15" s="2" customFormat="1">
      <c r="G318" s="1"/>
      <c r="H318" s="1"/>
      <c r="I318" s="1"/>
      <c r="J318" s="1"/>
      <c r="K318" s="1"/>
      <c r="L318" s="1"/>
      <c r="M318" s="1"/>
      <c r="N318" s="1"/>
      <c r="O318" s="1"/>
    </row>
    <row r="319" spans="7:15" s="2" customFormat="1">
      <c r="G319" s="1"/>
      <c r="H319" s="1"/>
      <c r="I319" s="1"/>
      <c r="J319" s="1"/>
      <c r="K319" s="1"/>
      <c r="L319" s="1"/>
      <c r="M319" s="1"/>
      <c r="N319" s="1"/>
      <c r="O319" s="1"/>
    </row>
    <row r="320" spans="7:15" s="2" customFormat="1">
      <c r="G320" s="1"/>
      <c r="H320" s="1"/>
      <c r="I320" s="1"/>
      <c r="J320" s="1"/>
      <c r="K320" s="1"/>
      <c r="L320" s="1"/>
      <c r="M320" s="1"/>
      <c r="N320" s="1"/>
      <c r="O320" s="1"/>
    </row>
    <row r="321" spans="7:15" s="2" customFormat="1">
      <c r="G321" s="1"/>
      <c r="H321" s="1"/>
      <c r="I321" s="1"/>
      <c r="J321" s="1"/>
      <c r="K321" s="1"/>
      <c r="L321" s="1"/>
      <c r="M321" s="1"/>
      <c r="N321" s="1"/>
      <c r="O321" s="1"/>
    </row>
    <row r="322" spans="7:15" s="2" customFormat="1">
      <c r="G322" s="1"/>
      <c r="H322" s="1"/>
      <c r="I322" s="1"/>
      <c r="J322" s="1"/>
      <c r="K322" s="1"/>
      <c r="L322" s="1"/>
      <c r="M322" s="1"/>
      <c r="N322" s="1"/>
      <c r="O322" s="1"/>
    </row>
    <row r="323" spans="7:15" s="2" customFormat="1">
      <c r="G323" s="1"/>
      <c r="H323" s="1"/>
      <c r="I323" s="1"/>
      <c r="J323" s="1"/>
      <c r="K323" s="1"/>
      <c r="L323" s="1"/>
      <c r="M323" s="1"/>
      <c r="N323" s="1"/>
      <c r="O323" s="1"/>
    </row>
    <row r="324" spans="7:15" s="2" customFormat="1">
      <c r="G324" s="1"/>
      <c r="H324" s="1"/>
      <c r="I324" s="1"/>
      <c r="J324" s="1"/>
      <c r="K324" s="1"/>
      <c r="L324" s="1"/>
      <c r="M324" s="1"/>
      <c r="N324" s="1"/>
      <c r="O324" s="1"/>
    </row>
    <row r="325" spans="7:15" s="2" customFormat="1">
      <c r="G325" s="1"/>
      <c r="H325" s="1"/>
      <c r="I325" s="1"/>
      <c r="J325" s="1"/>
      <c r="K325" s="1"/>
      <c r="L325" s="1"/>
      <c r="M325" s="1"/>
      <c r="N325" s="1"/>
      <c r="O325" s="1"/>
    </row>
    <row r="326" spans="7:15" s="2" customFormat="1">
      <c r="G326" s="1"/>
      <c r="H326" s="1"/>
      <c r="I326" s="1"/>
      <c r="J326" s="1"/>
      <c r="K326" s="1"/>
      <c r="L326" s="1"/>
      <c r="M326" s="1"/>
      <c r="N326" s="1"/>
      <c r="O326" s="1"/>
    </row>
    <row r="327" spans="7:15" s="2" customFormat="1">
      <c r="G327" s="1"/>
      <c r="H327" s="1"/>
      <c r="I327" s="1"/>
      <c r="J327" s="1"/>
      <c r="K327" s="1"/>
      <c r="L327" s="1"/>
      <c r="M327" s="1"/>
      <c r="N327" s="1"/>
      <c r="O327" s="1"/>
    </row>
    <row r="339" ht="13.5" customHeight="1"/>
    <row r="376" spans="7:15" s="2" customFormat="1">
      <c r="G376" s="1"/>
      <c r="H376" s="1"/>
      <c r="I376" s="1"/>
      <c r="J376" s="1"/>
      <c r="K376" s="1"/>
      <c r="L376" s="1"/>
      <c r="M376" s="1"/>
      <c r="N376" s="1"/>
      <c r="O376" s="1"/>
    </row>
    <row r="377" spans="7:15" s="2" customFormat="1">
      <c r="G377" s="1"/>
      <c r="H377" s="1"/>
      <c r="I377" s="1"/>
      <c r="J377" s="1"/>
      <c r="K377" s="1"/>
      <c r="L377" s="1"/>
      <c r="M377" s="1"/>
      <c r="N377" s="1"/>
      <c r="O377" s="1"/>
    </row>
    <row r="378" spans="7:15" s="2" customFormat="1">
      <c r="G378" s="1"/>
      <c r="H378" s="1"/>
      <c r="I378" s="1"/>
      <c r="J378" s="1"/>
      <c r="K378" s="1"/>
      <c r="L378" s="1"/>
      <c r="M378" s="1"/>
      <c r="N378" s="1"/>
      <c r="O378" s="1"/>
    </row>
    <row r="379" spans="7:15" s="2" customFormat="1">
      <c r="G379" s="1"/>
      <c r="H379" s="1"/>
      <c r="I379" s="1"/>
      <c r="J379" s="1"/>
      <c r="K379" s="1"/>
      <c r="L379" s="1"/>
      <c r="M379" s="1"/>
      <c r="N379" s="1"/>
      <c r="O379" s="1"/>
    </row>
    <row r="380" spans="7:15" s="2" customFormat="1">
      <c r="G380" s="1"/>
      <c r="H380" s="1"/>
      <c r="I380" s="1"/>
      <c r="J380" s="1"/>
      <c r="K380" s="1"/>
      <c r="L380" s="1"/>
      <c r="M380" s="1"/>
      <c r="N380" s="1"/>
      <c r="O380" s="1"/>
    </row>
    <row r="381" spans="7:15" s="2" customFormat="1">
      <c r="G381" s="1"/>
      <c r="H381" s="1"/>
      <c r="I381" s="1"/>
      <c r="J381" s="1"/>
      <c r="K381" s="1"/>
      <c r="L381" s="1"/>
      <c r="M381" s="1"/>
      <c r="N381" s="1"/>
      <c r="O381" s="1"/>
    </row>
    <row r="382" spans="7:15" s="2" customFormat="1">
      <c r="G382" s="1"/>
      <c r="H382" s="1"/>
      <c r="I382" s="1"/>
      <c r="J382" s="1"/>
      <c r="K382" s="1"/>
      <c r="L382" s="1"/>
      <c r="M382" s="1"/>
      <c r="N382" s="1"/>
      <c r="O382" s="1"/>
    </row>
    <row r="383" spans="7:15" s="2" customFormat="1">
      <c r="G383" s="1"/>
      <c r="H383" s="1"/>
      <c r="I383" s="1"/>
      <c r="J383" s="1"/>
      <c r="K383" s="1"/>
      <c r="L383" s="1"/>
      <c r="M383" s="1"/>
      <c r="N383" s="1"/>
      <c r="O383" s="1"/>
    </row>
    <row r="384" spans="7:15" s="2" customFormat="1">
      <c r="G384" s="1"/>
      <c r="H384" s="1"/>
      <c r="I384" s="1"/>
      <c r="J384" s="1"/>
      <c r="K384" s="1"/>
      <c r="L384" s="1"/>
      <c r="M384" s="1"/>
      <c r="N384" s="1"/>
      <c r="O384" s="1"/>
    </row>
    <row r="385" spans="7:15" s="2" customFormat="1">
      <c r="G385" s="1"/>
      <c r="H385" s="1"/>
      <c r="I385" s="1"/>
      <c r="J385" s="1"/>
      <c r="K385" s="1"/>
      <c r="L385" s="1"/>
      <c r="M385" s="1"/>
      <c r="N385" s="1"/>
      <c r="O385" s="1"/>
    </row>
    <row r="386" spans="7:15" s="2" customFormat="1">
      <c r="G386" s="1"/>
      <c r="H386" s="1"/>
      <c r="I386" s="1"/>
      <c r="J386" s="1"/>
      <c r="K386" s="1"/>
      <c r="L386" s="1"/>
      <c r="M386" s="1"/>
      <c r="N386" s="1"/>
      <c r="O386" s="1"/>
    </row>
    <row r="387" spans="7:15" s="2" customFormat="1">
      <c r="G387" s="1"/>
      <c r="H387" s="1"/>
      <c r="I387" s="1"/>
      <c r="J387" s="1"/>
      <c r="K387" s="1"/>
      <c r="L387" s="1"/>
      <c r="M387" s="1"/>
      <c r="N387" s="1"/>
      <c r="O387" s="1"/>
    </row>
    <row r="388" spans="7:15" s="2" customFormat="1">
      <c r="G388" s="1"/>
      <c r="H388" s="1"/>
      <c r="I388" s="1"/>
      <c r="J388" s="1"/>
      <c r="K388" s="1"/>
      <c r="L388" s="1"/>
      <c r="M388" s="1"/>
      <c r="N388" s="1"/>
      <c r="O388" s="1"/>
    </row>
    <row r="389" spans="7:15" s="2" customFormat="1">
      <c r="G389" s="1"/>
      <c r="H389" s="1"/>
      <c r="I389" s="1"/>
      <c r="J389" s="1"/>
      <c r="K389" s="1"/>
      <c r="L389" s="1"/>
      <c r="M389" s="1"/>
      <c r="N389" s="1"/>
      <c r="O389" s="1"/>
    </row>
    <row r="390" spans="7:15" s="2" customFormat="1">
      <c r="G390" s="1"/>
      <c r="H390" s="1"/>
      <c r="I390" s="1"/>
      <c r="J390" s="1"/>
      <c r="K390" s="1"/>
      <c r="L390" s="1"/>
      <c r="M390" s="1"/>
      <c r="N390" s="1"/>
      <c r="O390" s="1"/>
    </row>
    <row r="391" spans="7:15" s="2" customFormat="1">
      <c r="G391" s="1"/>
      <c r="H391" s="1"/>
      <c r="I391" s="1"/>
      <c r="J391" s="1"/>
      <c r="K391" s="1"/>
      <c r="L391" s="1"/>
      <c r="M391" s="1"/>
      <c r="N391" s="1"/>
      <c r="O391" s="1"/>
    </row>
    <row r="392" spans="7:15" s="2" customFormat="1">
      <c r="G392" s="1"/>
      <c r="H392" s="1"/>
      <c r="I392" s="1"/>
      <c r="J392" s="1"/>
      <c r="K392" s="1"/>
      <c r="L392" s="1"/>
      <c r="M392" s="1"/>
      <c r="N392" s="1"/>
      <c r="O392" s="1"/>
    </row>
    <row r="393" spans="7:15" s="2" customFormat="1">
      <c r="G393" s="1"/>
      <c r="H393" s="1"/>
      <c r="I393" s="1"/>
      <c r="J393" s="1"/>
      <c r="K393" s="1"/>
      <c r="L393" s="1"/>
      <c r="M393" s="1"/>
      <c r="N393" s="1"/>
      <c r="O393" s="1"/>
    </row>
    <row r="394" spans="7:15" s="2" customFormat="1">
      <c r="G394" s="1"/>
      <c r="H394" s="1"/>
      <c r="I394" s="1"/>
      <c r="J394" s="1"/>
      <c r="K394" s="1"/>
      <c r="L394" s="1"/>
      <c r="M394" s="1"/>
      <c r="N394" s="1"/>
      <c r="O394" s="1"/>
    </row>
    <row r="395" spans="7:15" s="2" customFormat="1">
      <c r="G395" s="1"/>
      <c r="H395" s="1"/>
      <c r="I395" s="1"/>
      <c r="J395" s="1"/>
      <c r="K395" s="1"/>
      <c r="L395" s="1"/>
      <c r="M395" s="1"/>
      <c r="N395" s="1"/>
      <c r="O395" s="1"/>
    </row>
    <row r="396" spans="7:15" s="2" customFormat="1">
      <c r="G396" s="1"/>
      <c r="H396" s="1"/>
      <c r="I396" s="1"/>
      <c r="J396" s="1"/>
      <c r="K396" s="1"/>
      <c r="L396" s="1"/>
      <c r="M396" s="1"/>
      <c r="N396" s="1"/>
      <c r="O396" s="1"/>
    </row>
    <row r="397" spans="7:15" s="2" customFormat="1">
      <c r="G397" s="1"/>
      <c r="H397" s="1"/>
      <c r="I397" s="1"/>
      <c r="J397" s="1"/>
      <c r="K397" s="1"/>
      <c r="L397" s="1"/>
      <c r="M397" s="1"/>
      <c r="N397" s="1"/>
      <c r="O397" s="1"/>
    </row>
    <row r="398" spans="7:15" s="2" customFormat="1">
      <c r="G398" s="1"/>
      <c r="H398" s="1"/>
      <c r="I398" s="1"/>
      <c r="J398" s="1"/>
      <c r="K398" s="1"/>
      <c r="L398" s="1"/>
      <c r="M398" s="1"/>
      <c r="N398" s="1"/>
      <c r="O398" s="1"/>
    </row>
    <row r="399" spans="7:15" s="2" customFormat="1">
      <c r="G399" s="1"/>
      <c r="H399" s="1"/>
      <c r="I399" s="1"/>
      <c r="J399" s="1"/>
      <c r="K399" s="1"/>
      <c r="L399" s="1"/>
      <c r="M399" s="1"/>
      <c r="N399" s="1"/>
      <c r="O399" s="1"/>
    </row>
    <row r="400" spans="7:15" s="2" customFormat="1">
      <c r="G400" s="1"/>
      <c r="H400" s="1"/>
      <c r="I400" s="1"/>
      <c r="J400" s="1"/>
      <c r="K400" s="1"/>
      <c r="L400" s="1"/>
      <c r="M400" s="1"/>
      <c r="N400" s="1"/>
      <c r="O400" s="1"/>
    </row>
    <row r="401" spans="7:15" s="2" customFormat="1">
      <c r="G401" s="1"/>
      <c r="H401" s="1"/>
      <c r="I401" s="1"/>
      <c r="J401" s="1"/>
      <c r="K401" s="1"/>
      <c r="L401" s="1"/>
      <c r="M401" s="1"/>
      <c r="N401" s="1"/>
      <c r="O401" s="1"/>
    </row>
    <row r="402" spans="7:15" s="2" customFormat="1">
      <c r="G402" s="1"/>
      <c r="H402" s="1"/>
      <c r="I402" s="1"/>
      <c r="J402" s="1"/>
      <c r="K402" s="1"/>
      <c r="L402" s="1"/>
      <c r="M402" s="1"/>
      <c r="N402" s="1"/>
      <c r="O402" s="1"/>
    </row>
    <row r="403" spans="7:15" s="2" customFormat="1">
      <c r="G403" s="1"/>
      <c r="H403" s="1"/>
      <c r="I403" s="1"/>
      <c r="J403" s="1"/>
      <c r="K403" s="1"/>
      <c r="L403" s="1"/>
      <c r="M403" s="1"/>
      <c r="N403" s="1"/>
      <c r="O403" s="1"/>
    </row>
    <row r="404" spans="7:15" s="2" customFormat="1">
      <c r="G404" s="1"/>
      <c r="H404" s="1"/>
      <c r="I404" s="1"/>
      <c r="J404" s="1"/>
      <c r="K404" s="1"/>
      <c r="L404" s="1"/>
      <c r="M404" s="1"/>
      <c r="N404" s="1"/>
      <c r="O404" s="1"/>
    </row>
    <row r="405" spans="7:15" s="2" customFormat="1">
      <c r="G405" s="1"/>
      <c r="H405" s="1"/>
      <c r="I405" s="1"/>
      <c r="J405" s="1"/>
      <c r="K405" s="1"/>
      <c r="L405" s="1"/>
      <c r="M405" s="1"/>
      <c r="N405" s="1"/>
      <c r="O405" s="1"/>
    </row>
    <row r="406" spans="7:15" s="2" customFormat="1">
      <c r="G406" s="1"/>
      <c r="H406" s="1"/>
      <c r="I406" s="1"/>
      <c r="J406" s="1"/>
      <c r="K406" s="1"/>
      <c r="L406" s="1"/>
      <c r="M406" s="1"/>
      <c r="N406" s="1"/>
      <c r="O406" s="1"/>
    </row>
    <row r="407" spans="7:15" s="2" customFormat="1">
      <c r="G407" s="1"/>
      <c r="H407" s="1"/>
      <c r="I407" s="1"/>
      <c r="J407" s="1"/>
      <c r="K407" s="1"/>
      <c r="L407" s="1"/>
      <c r="M407" s="1"/>
      <c r="N407" s="1"/>
      <c r="O407" s="1"/>
    </row>
    <row r="424" spans="7:15" s="2" customFormat="1">
      <c r="G424" s="1"/>
      <c r="H424" s="1"/>
      <c r="I424" s="1"/>
      <c r="J424" s="1"/>
      <c r="K424" s="1"/>
      <c r="L424" s="1"/>
      <c r="M424" s="1"/>
      <c r="N424" s="1"/>
      <c r="O424" s="1"/>
    </row>
    <row r="425" spans="7:15" s="2" customFormat="1">
      <c r="G425" s="1"/>
      <c r="H425" s="1"/>
      <c r="I425" s="1"/>
      <c r="J425" s="1"/>
      <c r="K425" s="1"/>
      <c r="L425" s="1"/>
      <c r="M425" s="1"/>
      <c r="N425" s="1"/>
      <c r="O425" s="1"/>
    </row>
    <row r="426" spans="7:15" s="2" customFormat="1">
      <c r="G426" s="1"/>
      <c r="H426" s="1"/>
      <c r="I426" s="1"/>
      <c r="J426" s="1"/>
      <c r="K426" s="1"/>
      <c r="L426" s="1"/>
      <c r="M426" s="1"/>
      <c r="N426" s="1"/>
      <c r="O426" s="1"/>
    </row>
    <row r="427" spans="7:15" s="2" customFormat="1" ht="12.75" customHeight="1">
      <c r="G427" s="1"/>
      <c r="H427" s="1"/>
      <c r="I427" s="1"/>
      <c r="J427" s="1"/>
      <c r="K427" s="1"/>
      <c r="L427" s="1"/>
      <c r="M427" s="1"/>
      <c r="N427" s="1"/>
      <c r="O427" s="1"/>
    </row>
    <row r="428" spans="7:15" s="2" customFormat="1" ht="12.75" customHeight="1">
      <c r="G428" s="1"/>
      <c r="H428" s="1"/>
      <c r="I428" s="1"/>
      <c r="J428" s="1"/>
      <c r="K428" s="1"/>
      <c r="L428" s="1"/>
      <c r="M428" s="1"/>
      <c r="N428" s="1"/>
      <c r="O428" s="1"/>
    </row>
    <row r="429" spans="7:15" s="2" customFormat="1" ht="12.75" customHeight="1">
      <c r="G429" s="1"/>
      <c r="H429" s="1"/>
      <c r="I429" s="1"/>
      <c r="J429" s="1"/>
      <c r="K429" s="1"/>
      <c r="L429" s="1"/>
      <c r="M429" s="1"/>
      <c r="N429" s="1"/>
      <c r="O429" s="1"/>
    </row>
    <row r="430" spans="7:15" s="2" customFormat="1" ht="12.75" customHeight="1">
      <c r="G430" s="1"/>
      <c r="H430" s="1"/>
      <c r="I430" s="1"/>
      <c r="J430" s="1"/>
      <c r="K430" s="1"/>
      <c r="L430" s="1"/>
      <c r="M430" s="1"/>
      <c r="N430" s="1"/>
      <c r="O430" s="1"/>
    </row>
    <row r="431" spans="7:15" s="2" customFormat="1" ht="12.75" customHeight="1">
      <c r="G431" s="1"/>
      <c r="H431" s="1"/>
      <c r="I431" s="1"/>
      <c r="J431" s="1"/>
      <c r="K431" s="1"/>
      <c r="L431" s="1"/>
      <c r="M431" s="1"/>
      <c r="N431" s="1"/>
      <c r="O431" s="1"/>
    </row>
    <row r="432" spans="7:15" s="2" customFormat="1" ht="12.75" customHeight="1">
      <c r="G432" s="1"/>
      <c r="H432" s="1"/>
      <c r="I432" s="1"/>
      <c r="J432" s="1"/>
      <c r="K432" s="1"/>
      <c r="L432" s="1"/>
      <c r="M432" s="1"/>
      <c r="N432" s="1"/>
      <c r="O432" s="1"/>
    </row>
    <row r="433" spans="7:15" s="2" customFormat="1" ht="12.75" customHeight="1">
      <c r="G433" s="1"/>
      <c r="H433" s="1"/>
      <c r="I433" s="1"/>
      <c r="J433" s="1"/>
      <c r="K433" s="1"/>
      <c r="L433" s="1"/>
      <c r="M433" s="1"/>
      <c r="N433" s="1"/>
      <c r="O433" s="1"/>
    </row>
    <row r="434" spans="7:15" s="2" customFormat="1" ht="12.75" customHeight="1">
      <c r="G434" s="1"/>
      <c r="H434" s="1"/>
      <c r="I434" s="1"/>
      <c r="J434" s="1"/>
      <c r="K434" s="1"/>
      <c r="L434" s="1"/>
      <c r="M434" s="1"/>
      <c r="N434" s="1"/>
      <c r="O434" s="1"/>
    </row>
    <row r="435" spans="7:15" s="2" customFormat="1" ht="12.75" customHeight="1">
      <c r="G435" s="1"/>
      <c r="H435" s="1"/>
      <c r="I435" s="1"/>
      <c r="J435" s="1"/>
      <c r="K435" s="1"/>
      <c r="L435" s="1"/>
      <c r="M435" s="1"/>
      <c r="N435" s="1"/>
      <c r="O435" s="1"/>
    </row>
    <row r="436" spans="7:15" s="2" customFormat="1" ht="12.75" customHeight="1">
      <c r="G436" s="1"/>
      <c r="H436" s="1"/>
      <c r="I436" s="1"/>
      <c r="J436" s="1"/>
      <c r="K436" s="1"/>
      <c r="L436" s="1"/>
      <c r="M436" s="1"/>
      <c r="N436" s="1"/>
      <c r="O436" s="1"/>
    </row>
    <row r="437" spans="7:15" s="2" customFormat="1" ht="12.75" customHeight="1">
      <c r="G437" s="1"/>
      <c r="H437" s="1"/>
      <c r="I437" s="1"/>
      <c r="J437" s="1"/>
      <c r="K437" s="1"/>
      <c r="L437" s="1"/>
      <c r="M437" s="1"/>
      <c r="N437" s="1"/>
      <c r="O437" s="1"/>
    </row>
    <row r="438" spans="7:15" s="2" customFormat="1" ht="12.75" customHeight="1">
      <c r="G438" s="1"/>
      <c r="H438" s="1"/>
      <c r="I438" s="1"/>
      <c r="J438" s="1"/>
      <c r="K438" s="1"/>
      <c r="L438" s="1"/>
      <c r="M438" s="1"/>
      <c r="N438" s="1"/>
      <c r="O438" s="1"/>
    </row>
    <row r="439" spans="7:15" s="2" customFormat="1" ht="12.75" customHeight="1">
      <c r="G439" s="1"/>
      <c r="H439" s="1"/>
      <c r="I439" s="1"/>
      <c r="J439" s="1"/>
      <c r="K439" s="1"/>
      <c r="L439" s="1"/>
      <c r="M439" s="1"/>
      <c r="N439" s="1"/>
      <c r="O439" s="1"/>
    </row>
    <row r="440" spans="7:15" s="2" customFormat="1" ht="12.75" customHeight="1">
      <c r="G440" s="1"/>
      <c r="H440" s="1"/>
      <c r="I440" s="1"/>
      <c r="J440" s="1"/>
      <c r="K440" s="1"/>
      <c r="L440" s="1"/>
      <c r="M440" s="1"/>
      <c r="N440" s="1"/>
      <c r="O440" s="1"/>
    </row>
    <row r="441" spans="7:15" s="2" customFormat="1" ht="12.75" customHeight="1">
      <c r="G441" s="1"/>
      <c r="H441" s="1"/>
      <c r="I441" s="1"/>
      <c r="J441" s="1"/>
      <c r="K441" s="1"/>
      <c r="L441" s="1"/>
      <c r="M441" s="1"/>
      <c r="N441" s="1"/>
      <c r="O441" s="1"/>
    </row>
    <row r="442" spans="7:15" s="2" customFormat="1" ht="12.75" customHeight="1">
      <c r="G442" s="1"/>
      <c r="H442" s="1"/>
      <c r="I442" s="1"/>
      <c r="J442" s="1"/>
      <c r="K442" s="1"/>
      <c r="L442" s="1"/>
      <c r="M442" s="1"/>
      <c r="N442" s="1"/>
      <c r="O442" s="1"/>
    </row>
    <row r="443" spans="7:15" s="2" customFormat="1" ht="12.75" customHeight="1">
      <c r="G443" s="1"/>
      <c r="H443" s="1"/>
      <c r="I443" s="1"/>
      <c r="J443" s="1"/>
      <c r="K443" s="1"/>
      <c r="L443" s="1"/>
      <c r="M443" s="1"/>
      <c r="N443" s="1"/>
      <c r="O443" s="1"/>
    </row>
    <row r="444" spans="7:15" s="2" customFormat="1" ht="12.75" customHeight="1">
      <c r="G444" s="1"/>
      <c r="H444" s="1"/>
      <c r="I444" s="1"/>
      <c r="J444" s="1"/>
      <c r="K444" s="1"/>
      <c r="L444" s="1"/>
      <c r="M444" s="1"/>
      <c r="N444" s="1"/>
      <c r="O444" s="1"/>
    </row>
    <row r="445" spans="7:15" s="2" customFormat="1" ht="12.75" customHeight="1">
      <c r="G445" s="1"/>
      <c r="H445" s="1"/>
      <c r="I445" s="1"/>
      <c r="J445" s="1"/>
      <c r="K445" s="1"/>
      <c r="L445" s="1"/>
      <c r="M445" s="1"/>
      <c r="N445" s="1"/>
      <c r="O445" s="1"/>
    </row>
    <row r="446" spans="7:15" s="2" customFormat="1" ht="12.75" customHeight="1">
      <c r="G446" s="1"/>
      <c r="H446" s="1"/>
      <c r="I446" s="1"/>
      <c r="J446" s="1"/>
      <c r="K446" s="1"/>
      <c r="L446" s="1"/>
      <c r="M446" s="1"/>
      <c r="N446" s="1"/>
      <c r="O446" s="1"/>
    </row>
    <row r="447" spans="7:15" s="2" customFormat="1" ht="12.75" customHeight="1">
      <c r="G447" s="1"/>
      <c r="H447" s="1"/>
      <c r="I447" s="1"/>
      <c r="J447" s="1"/>
      <c r="K447" s="1"/>
      <c r="L447" s="1"/>
      <c r="M447" s="1"/>
      <c r="N447" s="1"/>
      <c r="O447" s="1"/>
    </row>
    <row r="448" spans="7:15" s="2" customFormat="1" ht="12.75" customHeight="1">
      <c r="G448" s="1"/>
      <c r="H448" s="1"/>
      <c r="I448" s="1"/>
      <c r="J448" s="1"/>
      <c r="K448" s="1"/>
      <c r="L448" s="1"/>
      <c r="M448" s="1"/>
      <c r="N448" s="1"/>
      <c r="O448" s="1"/>
    </row>
    <row r="449" spans="7:15" s="2" customFormat="1" ht="12.75" customHeight="1">
      <c r="G449" s="1"/>
      <c r="H449" s="1"/>
      <c r="I449" s="1"/>
      <c r="J449" s="1"/>
      <c r="K449" s="1"/>
      <c r="L449" s="1"/>
      <c r="M449" s="1"/>
      <c r="N449" s="1"/>
      <c r="O449" s="1"/>
    </row>
    <row r="450" spans="7:15" s="2" customFormat="1" ht="12" customHeight="1">
      <c r="G450" s="1"/>
      <c r="H450" s="1"/>
      <c r="I450" s="1"/>
      <c r="J450" s="1"/>
      <c r="K450" s="1"/>
      <c r="L450" s="1"/>
      <c r="M450" s="1"/>
      <c r="N450" s="1"/>
      <c r="O450" s="1"/>
    </row>
    <row r="451" spans="7:15" s="2" customFormat="1">
      <c r="G451" s="1"/>
      <c r="H451" s="1"/>
      <c r="I451" s="1"/>
      <c r="J451" s="1"/>
      <c r="K451" s="1"/>
      <c r="L451" s="1"/>
      <c r="M451" s="1"/>
      <c r="N451" s="1"/>
      <c r="O451" s="1"/>
    </row>
    <row r="452" spans="7:15" s="2" customFormat="1">
      <c r="G452" s="1"/>
      <c r="H452" s="1"/>
      <c r="I452" s="1"/>
      <c r="J452" s="1"/>
      <c r="K452" s="1"/>
      <c r="L452" s="1"/>
      <c r="M452" s="1"/>
      <c r="N452" s="1"/>
      <c r="O452" s="1"/>
    </row>
    <row r="453" spans="7:15" s="2" customFormat="1">
      <c r="G453" s="1"/>
      <c r="H453" s="1"/>
      <c r="I453" s="1"/>
      <c r="J453" s="1"/>
      <c r="K453" s="1"/>
      <c r="L453" s="1"/>
      <c r="M453" s="1"/>
      <c r="N453" s="1"/>
      <c r="O453" s="1"/>
    </row>
    <row r="454" spans="7:15" s="2" customFormat="1">
      <c r="G454" s="1"/>
      <c r="H454" s="1"/>
      <c r="I454" s="1"/>
      <c r="J454" s="1"/>
      <c r="K454" s="1"/>
      <c r="L454" s="1"/>
      <c r="M454" s="1"/>
      <c r="N454" s="1"/>
      <c r="O454" s="1"/>
    </row>
    <row r="455" spans="7:15" s="2" customFormat="1">
      <c r="G455" s="1"/>
      <c r="H455" s="1"/>
      <c r="I455" s="1"/>
      <c r="J455" s="1"/>
      <c r="K455" s="1"/>
      <c r="L455" s="1"/>
      <c r="M455" s="1"/>
      <c r="N455" s="1"/>
      <c r="O455" s="1"/>
    </row>
    <row r="472" spans="7:15" s="2" customFormat="1">
      <c r="G472" s="1"/>
      <c r="H472" s="1"/>
      <c r="I472" s="1"/>
      <c r="J472" s="1"/>
      <c r="K472" s="1"/>
      <c r="L472" s="1"/>
      <c r="M472" s="1"/>
      <c r="N472" s="1"/>
      <c r="O472" s="1"/>
    </row>
    <row r="473" spans="7:15" s="2" customFormat="1">
      <c r="G473" s="1"/>
      <c r="H473" s="1"/>
      <c r="I473" s="1"/>
      <c r="J473" s="1"/>
      <c r="K473" s="1"/>
      <c r="L473" s="1"/>
      <c r="M473" s="1"/>
      <c r="N473" s="1"/>
      <c r="O473" s="1"/>
    </row>
    <row r="474" spans="7:15" s="2" customFormat="1">
      <c r="G474" s="1"/>
      <c r="H474" s="1"/>
      <c r="I474" s="1"/>
      <c r="J474" s="1"/>
      <c r="K474" s="1"/>
      <c r="L474" s="1"/>
      <c r="M474" s="1"/>
      <c r="N474" s="1"/>
      <c r="O474" s="1"/>
    </row>
    <row r="475" spans="7:15" s="2" customFormat="1">
      <c r="G475" s="1"/>
      <c r="H475" s="1"/>
      <c r="I475" s="1"/>
      <c r="J475" s="1"/>
      <c r="K475" s="1"/>
      <c r="L475" s="1"/>
      <c r="M475" s="1"/>
      <c r="N475" s="1"/>
      <c r="O475" s="1"/>
    </row>
    <row r="476" spans="7:15" s="2" customFormat="1">
      <c r="G476" s="1"/>
      <c r="H476" s="1"/>
      <c r="I476" s="1"/>
      <c r="J476" s="1"/>
      <c r="K476" s="1"/>
      <c r="L476" s="1"/>
      <c r="M476" s="1"/>
      <c r="N476" s="1"/>
      <c r="O476" s="1"/>
    </row>
    <row r="477" spans="7:15" s="2" customFormat="1">
      <c r="G477" s="1"/>
      <c r="H477" s="1"/>
      <c r="I477" s="1"/>
      <c r="J477" s="1"/>
      <c r="K477" s="1"/>
      <c r="L477" s="1"/>
      <c r="M477" s="1"/>
      <c r="N477" s="1"/>
      <c r="O477" s="1"/>
    </row>
    <row r="478" spans="7:15" s="2" customFormat="1">
      <c r="G478" s="1"/>
      <c r="H478" s="1"/>
      <c r="I478" s="1"/>
      <c r="J478" s="1"/>
      <c r="K478" s="1"/>
      <c r="L478" s="1"/>
      <c r="M478" s="1"/>
      <c r="N478" s="1"/>
      <c r="O478" s="1"/>
    </row>
    <row r="479" spans="7:15" s="2" customFormat="1">
      <c r="G479" s="1"/>
      <c r="H479" s="1"/>
      <c r="I479" s="1"/>
      <c r="J479" s="1"/>
      <c r="K479" s="1"/>
      <c r="L479" s="1"/>
      <c r="M479" s="1"/>
      <c r="N479" s="1"/>
      <c r="O479" s="1"/>
    </row>
    <row r="480" spans="7:15" s="2" customFormat="1">
      <c r="G480" s="1"/>
      <c r="H480" s="1"/>
      <c r="I480" s="1"/>
      <c r="J480" s="1"/>
      <c r="K480" s="1"/>
      <c r="L480" s="1"/>
      <c r="M480" s="1"/>
      <c r="N480" s="1"/>
      <c r="O480" s="1"/>
    </row>
    <row r="481" spans="7:15" s="2" customFormat="1">
      <c r="G481" s="1"/>
      <c r="H481" s="1"/>
      <c r="I481" s="1"/>
      <c r="J481" s="1"/>
      <c r="K481" s="1"/>
      <c r="L481" s="1"/>
      <c r="M481" s="1"/>
      <c r="N481" s="1"/>
      <c r="O481" s="1"/>
    </row>
    <row r="482" spans="7:15" s="2" customFormat="1">
      <c r="G482" s="1"/>
      <c r="H482" s="1"/>
      <c r="I482" s="1"/>
      <c r="J482" s="1"/>
      <c r="K482" s="1"/>
      <c r="L482" s="1"/>
      <c r="M482" s="1"/>
      <c r="N482" s="1"/>
      <c r="O482" s="1"/>
    </row>
    <row r="483" spans="7:15" s="2" customFormat="1">
      <c r="G483" s="1"/>
      <c r="H483" s="1"/>
      <c r="I483" s="1"/>
      <c r="J483" s="1"/>
      <c r="K483" s="1"/>
      <c r="L483" s="1"/>
      <c r="M483" s="1"/>
      <c r="N483" s="1"/>
      <c r="O483" s="1"/>
    </row>
    <row r="484" spans="7:15" s="2" customFormat="1">
      <c r="G484" s="1"/>
      <c r="H484" s="1"/>
      <c r="I484" s="1"/>
      <c r="J484" s="1"/>
      <c r="K484" s="1"/>
      <c r="L484" s="1"/>
      <c r="M484" s="1"/>
      <c r="N484" s="1"/>
      <c r="O484" s="1"/>
    </row>
    <row r="485" spans="7:15" s="2" customFormat="1">
      <c r="G485" s="1"/>
      <c r="H485" s="1"/>
      <c r="I485" s="1"/>
      <c r="J485" s="1"/>
      <c r="K485" s="1"/>
      <c r="L485" s="1"/>
      <c r="M485" s="1"/>
      <c r="N485" s="1"/>
      <c r="O485" s="1"/>
    </row>
    <row r="486" spans="7:15" s="2" customFormat="1">
      <c r="G486" s="1"/>
      <c r="H486" s="1"/>
      <c r="I486" s="1"/>
      <c r="J486" s="1"/>
      <c r="K486" s="1"/>
      <c r="L486" s="1"/>
      <c r="M486" s="1"/>
      <c r="N486" s="1"/>
      <c r="O486" s="1"/>
    </row>
    <row r="487" spans="7:15" s="2" customFormat="1">
      <c r="G487" s="1"/>
      <c r="H487" s="1"/>
      <c r="I487" s="1"/>
      <c r="J487" s="1"/>
      <c r="K487" s="1"/>
      <c r="L487" s="1"/>
      <c r="M487" s="1"/>
      <c r="N487" s="1"/>
      <c r="O487" s="1"/>
    </row>
    <row r="552" spans="7:15" s="2" customFormat="1">
      <c r="G552" s="1"/>
      <c r="H552" s="1"/>
      <c r="I552" s="1"/>
      <c r="J552" s="1"/>
      <c r="K552" s="1"/>
      <c r="L552" s="1"/>
      <c r="M552" s="1"/>
      <c r="N552" s="1"/>
      <c r="O552" s="1"/>
    </row>
    <row r="553" spans="7:15" s="2" customFormat="1">
      <c r="G553" s="1"/>
      <c r="H553" s="1"/>
      <c r="I553" s="1"/>
      <c r="J553" s="1"/>
      <c r="K553" s="1"/>
      <c r="L553" s="1"/>
      <c r="M553" s="1"/>
      <c r="N553" s="1"/>
      <c r="O553" s="1"/>
    </row>
    <row r="554" spans="7:15" s="2" customFormat="1">
      <c r="G554" s="1"/>
      <c r="H554" s="1"/>
      <c r="I554" s="1"/>
      <c r="J554" s="1"/>
      <c r="K554" s="1"/>
      <c r="L554" s="1"/>
      <c r="M554" s="1"/>
      <c r="N554" s="1"/>
      <c r="O554" s="1"/>
    </row>
    <row r="555" spans="7:15" s="2" customFormat="1">
      <c r="G555" s="1"/>
      <c r="H555" s="1"/>
      <c r="I555" s="1"/>
      <c r="J555" s="1"/>
      <c r="K555" s="1"/>
      <c r="L555" s="1"/>
      <c r="M555" s="1"/>
      <c r="N555" s="1"/>
      <c r="O555" s="1"/>
    </row>
    <row r="556" spans="7:15" s="2" customFormat="1" ht="13.5" customHeight="1">
      <c r="G556" s="1"/>
      <c r="H556" s="1"/>
      <c r="I556" s="1"/>
      <c r="J556" s="1"/>
      <c r="K556" s="1"/>
      <c r="L556" s="1"/>
      <c r="M556" s="1"/>
      <c r="N556" s="1"/>
      <c r="O556" s="1"/>
    </row>
    <row r="557" spans="7:15" s="2" customFormat="1" ht="13.5" customHeight="1">
      <c r="G557" s="1"/>
      <c r="H557" s="1"/>
      <c r="I557" s="1"/>
      <c r="J557" s="1"/>
      <c r="K557" s="1"/>
      <c r="L557" s="1"/>
      <c r="M557" s="1"/>
      <c r="N557" s="1"/>
      <c r="O557" s="1"/>
    </row>
    <row r="558" spans="7:15" s="2" customFormat="1" ht="13.5" customHeight="1">
      <c r="G558" s="1"/>
      <c r="H558" s="1"/>
      <c r="I558" s="1"/>
      <c r="J558" s="1"/>
      <c r="K558" s="1"/>
      <c r="L558" s="1"/>
      <c r="M558" s="1"/>
      <c r="N558" s="1"/>
      <c r="O558" s="1"/>
    </row>
    <row r="559" spans="7:15" s="2" customFormat="1" ht="13.5" customHeight="1">
      <c r="G559" s="1"/>
      <c r="H559" s="1"/>
      <c r="I559" s="1"/>
      <c r="J559" s="1"/>
      <c r="K559" s="1"/>
      <c r="L559" s="1"/>
      <c r="M559" s="1"/>
      <c r="N559" s="1"/>
      <c r="O559" s="1"/>
    </row>
    <row r="560" spans="7:15" s="2" customFormat="1" ht="13.5" customHeight="1">
      <c r="G560" s="1"/>
      <c r="H560" s="1"/>
      <c r="I560" s="1"/>
      <c r="J560" s="1"/>
      <c r="K560" s="1"/>
      <c r="L560" s="1"/>
      <c r="M560" s="1"/>
      <c r="N560" s="1"/>
      <c r="O560" s="1"/>
    </row>
    <row r="561" spans="7:15" s="2" customFormat="1" ht="13.5" customHeight="1">
      <c r="G561" s="1"/>
      <c r="H561" s="1"/>
      <c r="I561" s="1"/>
      <c r="J561" s="1"/>
      <c r="K561" s="1"/>
      <c r="L561" s="1"/>
      <c r="M561" s="1"/>
      <c r="N561" s="1"/>
      <c r="O561" s="1"/>
    </row>
    <row r="562" spans="7:15" s="2" customFormat="1" ht="13.5" customHeight="1">
      <c r="G562" s="1"/>
      <c r="H562" s="1"/>
      <c r="I562" s="1"/>
      <c r="J562" s="1"/>
      <c r="K562" s="1"/>
      <c r="L562" s="1"/>
      <c r="M562" s="1"/>
      <c r="N562" s="1"/>
      <c r="O562" s="1"/>
    </row>
    <row r="563" spans="7:15" s="2" customFormat="1" ht="13.5" customHeight="1">
      <c r="G563" s="1"/>
      <c r="H563" s="1"/>
      <c r="I563" s="1"/>
      <c r="J563" s="1"/>
      <c r="K563" s="1"/>
      <c r="L563" s="1"/>
      <c r="M563" s="1"/>
      <c r="N563" s="1"/>
      <c r="O563" s="1"/>
    </row>
    <row r="564" spans="7:15" s="2" customFormat="1" ht="13.5" customHeight="1">
      <c r="G564" s="1"/>
      <c r="H564" s="1"/>
      <c r="I564" s="1"/>
      <c r="J564" s="1"/>
      <c r="K564" s="1"/>
      <c r="L564" s="1"/>
      <c r="M564" s="1"/>
      <c r="N564" s="1"/>
      <c r="O564" s="1"/>
    </row>
    <row r="565" spans="7:15" s="2" customFormat="1" ht="13.5" customHeight="1">
      <c r="G565" s="1"/>
      <c r="H565" s="1"/>
      <c r="I565" s="1"/>
      <c r="J565" s="1"/>
      <c r="K565" s="1"/>
      <c r="L565" s="1"/>
      <c r="M565" s="1"/>
      <c r="N565" s="1"/>
      <c r="O565" s="1"/>
    </row>
    <row r="566" spans="7:15" s="2" customFormat="1" ht="13.5" customHeight="1">
      <c r="G566" s="1"/>
      <c r="H566" s="1"/>
      <c r="I566" s="1"/>
      <c r="J566" s="1"/>
      <c r="K566" s="1"/>
      <c r="L566" s="1"/>
      <c r="M566" s="1"/>
      <c r="N566" s="1"/>
      <c r="O566" s="1"/>
    </row>
    <row r="567" spans="7:15" s="2" customFormat="1" ht="13.5" customHeight="1">
      <c r="G567" s="1"/>
      <c r="H567" s="1"/>
      <c r="I567" s="1"/>
      <c r="J567" s="1"/>
      <c r="K567" s="1"/>
      <c r="L567" s="1"/>
      <c r="M567" s="1"/>
      <c r="N567" s="1"/>
      <c r="O567" s="1"/>
    </row>
    <row r="568" spans="7:15" ht="13.5" customHeight="1"/>
    <row r="569" spans="7:15" ht="13.5" customHeight="1"/>
    <row r="570" spans="7:15" ht="13.5" customHeight="1"/>
    <row r="571" spans="7:15" ht="13.5" customHeight="1"/>
    <row r="572" spans="7:15" ht="13.5" customHeight="1"/>
    <row r="573" spans="7:15" ht="13.5" customHeight="1"/>
    <row r="574" spans="7:15" ht="13.5" customHeight="1"/>
    <row r="575" spans="7:15" ht="13.5" customHeight="1"/>
    <row r="576" spans="7:15" ht="13.5" customHeight="1"/>
    <row r="580" spans="7:15" ht="12.75" customHeight="1"/>
    <row r="584" spans="7:15" s="2" customFormat="1">
      <c r="G584" s="1"/>
      <c r="H584" s="1"/>
      <c r="I584" s="1"/>
      <c r="J584" s="1"/>
      <c r="K584" s="1"/>
      <c r="L584" s="1"/>
      <c r="M584" s="1"/>
      <c r="N584" s="1"/>
      <c r="O584" s="1"/>
    </row>
    <row r="585" spans="7:15" s="2" customFormat="1">
      <c r="G585" s="1"/>
      <c r="H585" s="1"/>
      <c r="I585" s="1"/>
      <c r="J585" s="1"/>
      <c r="K585" s="1"/>
      <c r="L585" s="1"/>
      <c r="M585" s="1"/>
      <c r="N585" s="1"/>
      <c r="O585" s="1"/>
    </row>
    <row r="586" spans="7:15" s="2" customFormat="1">
      <c r="G586" s="1"/>
      <c r="H586" s="1"/>
      <c r="I586" s="1"/>
      <c r="J586" s="1"/>
      <c r="K586" s="1"/>
      <c r="L586" s="1"/>
      <c r="M586" s="1"/>
      <c r="N586" s="1"/>
      <c r="O586" s="1"/>
    </row>
    <row r="587" spans="7:15" s="2" customFormat="1">
      <c r="G587" s="1"/>
      <c r="H587" s="1"/>
      <c r="I587" s="1"/>
      <c r="J587" s="1"/>
      <c r="K587" s="1"/>
      <c r="L587" s="1"/>
      <c r="M587" s="1"/>
      <c r="N587" s="1"/>
      <c r="O587" s="1"/>
    </row>
    <row r="588" spans="7:15" s="2" customFormat="1">
      <c r="G588" s="1"/>
      <c r="H588" s="1"/>
      <c r="I588" s="1"/>
      <c r="J588" s="1"/>
      <c r="K588" s="1"/>
      <c r="L588" s="1"/>
      <c r="M588" s="1"/>
      <c r="N588" s="1"/>
      <c r="O588" s="1"/>
    </row>
    <row r="589" spans="7:15" s="2" customFormat="1">
      <c r="G589" s="1"/>
      <c r="H589" s="1"/>
      <c r="I589" s="1"/>
      <c r="J589" s="1"/>
      <c r="K589" s="1"/>
      <c r="L589" s="1"/>
      <c r="M589" s="1"/>
      <c r="N589" s="1"/>
      <c r="O589" s="1"/>
    </row>
    <row r="590" spans="7:15" s="2" customFormat="1">
      <c r="G590" s="1"/>
      <c r="H590" s="1"/>
      <c r="I590" s="1"/>
      <c r="J590" s="1"/>
      <c r="K590" s="1"/>
      <c r="L590" s="1"/>
      <c r="M590" s="1"/>
      <c r="N590" s="1"/>
      <c r="O590" s="1"/>
    </row>
    <row r="591" spans="7:15" s="2" customFormat="1">
      <c r="G591" s="1"/>
      <c r="H591" s="1"/>
      <c r="I591" s="1"/>
      <c r="J591" s="1"/>
      <c r="K591" s="1"/>
      <c r="L591" s="1"/>
      <c r="M591" s="1"/>
      <c r="N591" s="1"/>
      <c r="O591" s="1"/>
    </row>
    <row r="592" spans="7:15" s="2" customFormat="1">
      <c r="G592" s="1"/>
      <c r="H592" s="1"/>
      <c r="I592" s="1"/>
      <c r="J592" s="1"/>
      <c r="K592" s="1"/>
      <c r="L592" s="1"/>
      <c r="M592" s="1"/>
      <c r="N592" s="1"/>
      <c r="O592" s="1"/>
    </row>
    <row r="593" spans="7:15" s="2" customFormat="1">
      <c r="G593" s="1"/>
      <c r="H593" s="1"/>
      <c r="I593" s="1"/>
      <c r="J593" s="1"/>
      <c r="K593" s="1"/>
      <c r="L593" s="1"/>
      <c r="M593" s="1"/>
      <c r="N593" s="1"/>
      <c r="O593" s="1"/>
    </row>
    <row r="594" spans="7:15" s="2" customFormat="1">
      <c r="G594" s="1"/>
      <c r="H594" s="1"/>
      <c r="I594" s="1"/>
      <c r="J594" s="1"/>
      <c r="K594" s="1"/>
      <c r="L594" s="1"/>
      <c r="M594" s="1"/>
      <c r="N594" s="1"/>
      <c r="O594" s="1"/>
    </row>
    <row r="595" spans="7:15" s="2" customFormat="1">
      <c r="G595" s="1"/>
      <c r="H595" s="1"/>
      <c r="I595" s="1"/>
      <c r="J595" s="1"/>
      <c r="K595" s="1"/>
      <c r="L595" s="1"/>
      <c r="M595" s="1"/>
      <c r="N595" s="1"/>
      <c r="O595" s="1"/>
    </row>
    <row r="596" spans="7:15" s="2" customFormat="1">
      <c r="G596" s="1"/>
      <c r="H596" s="1"/>
      <c r="I596" s="1"/>
      <c r="J596" s="1"/>
      <c r="K596" s="1"/>
      <c r="L596" s="1"/>
      <c r="M596" s="1"/>
      <c r="N596" s="1"/>
      <c r="O596" s="1"/>
    </row>
    <row r="597" spans="7:15" s="2" customFormat="1">
      <c r="G597" s="1"/>
      <c r="H597" s="1"/>
      <c r="I597" s="1"/>
      <c r="J597" s="1"/>
      <c r="K597" s="1"/>
      <c r="L597" s="1"/>
      <c r="M597" s="1"/>
      <c r="N597" s="1"/>
      <c r="O597" s="1"/>
    </row>
    <row r="598" spans="7:15" s="2" customFormat="1">
      <c r="G598" s="1"/>
      <c r="H598" s="1"/>
      <c r="I598" s="1"/>
      <c r="J598" s="1"/>
      <c r="K598" s="1"/>
      <c r="L598" s="1"/>
      <c r="M598" s="1"/>
      <c r="N598" s="1"/>
      <c r="O598" s="1"/>
    </row>
    <row r="599" spans="7:15" s="2" customFormat="1">
      <c r="G599" s="1"/>
      <c r="H599" s="1"/>
      <c r="I599" s="1"/>
      <c r="J599" s="1"/>
      <c r="K599" s="1"/>
      <c r="L599" s="1"/>
      <c r="M599" s="1"/>
      <c r="N599" s="1"/>
      <c r="O599" s="1"/>
    </row>
    <row r="600" spans="7:15" s="2" customFormat="1">
      <c r="G600" s="1"/>
      <c r="H600" s="1"/>
      <c r="I600" s="1"/>
      <c r="J600" s="1"/>
      <c r="K600" s="1"/>
      <c r="L600" s="1"/>
      <c r="M600" s="1"/>
      <c r="N600" s="1"/>
      <c r="O600" s="1"/>
    </row>
    <row r="601" spans="7:15" s="2" customFormat="1">
      <c r="G601" s="1"/>
      <c r="H601" s="1"/>
      <c r="I601" s="1"/>
      <c r="J601" s="1"/>
      <c r="K601" s="1"/>
      <c r="L601" s="1"/>
      <c r="M601" s="1"/>
      <c r="N601" s="1"/>
      <c r="O601" s="1"/>
    </row>
    <row r="602" spans="7:15" s="2" customFormat="1">
      <c r="G602" s="1"/>
      <c r="H602" s="1"/>
      <c r="I602" s="1"/>
      <c r="J602" s="1"/>
      <c r="K602" s="1"/>
      <c r="L602" s="1"/>
      <c r="M602" s="1"/>
      <c r="N602" s="1"/>
      <c r="O602" s="1"/>
    </row>
    <row r="603" spans="7:15" s="2" customFormat="1">
      <c r="G603" s="1"/>
      <c r="H603" s="1"/>
      <c r="I603" s="1"/>
      <c r="J603" s="1"/>
      <c r="K603" s="1"/>
      <c r="L603" s="1"/>
      <c r="M603" s="1"/>
      <c r="N603" s="1"/>
      <c r="O603" s="1"/>
    </row>
    <row r="604" spans="7:15" s="2" customFormat="1">
      <c r="G604" s="1"/>
      <c r="H604" s="1"/>
      <c r="I604" s="1"/>
      <c r="J604" s="1"/>
      <c r="K604" s="1"/>
      <c r="L604" s="1"/>
      <c r="M604" s="1"/>
      <c r="N604" s="1"/>
      <c r="O604" s="1"/>
    </row>
    <row r="605" spans="7:15" s="2" customFormat="1">
      <c r="G605" s="1"/>
      <c r="H605" s="1"/>
      <c r="I605" s="1"/>
      <c r="J605" s="1"/>
      <c r="K605" s="1"/>
      <c r="L605" s="1"/>
      <c r="M605" s="1"/>
      <c r="N605" s="1"/>
      <c r="O605" s="1"/>
    </row>
    <row r="606" spans="7:15" s="2" customFormat="1">
      <c r="G606" s="1"/>
      <c r="H606" s="1"/>
      <c r="I606" s="1"/>
      <c r="J606" s="1"/>
      <c r="K606" s="1"/>
      <c r="L606" s="1"/>
      <c r="M606" s="1"/>
      <c r="N606" s="1"/>
      <c r="O606" s="1"/>
    </row>
    <row r="607" spans="7:15" s="2" customFormat="1">
      <c r="G607" s="1"/>
      <c r="H607" s="1"/>
      <c r="I607" s="1"/>
      <c r="J607" s="1"/>
      <c r="K607" s="1"/>
      <c r="L607" s="1"/>
      <c r="M607" s="1"/>
      <c r="N607" s="1"/>
      <c r="O607" s="1"/>
    </row>
    <row r="608" spans="7:15" s="2" customFormat="1">
      <c r="G608" s="1"/>
      <c r="H608" s="1"/>
      <c r="I608" s="1"/>
      <c r="J608" s="1"/>
      <c r="K608" s="1"/>
      <c r="L608" s="1"/>
      <c r="M608" s="1"/>
      <c r="N608" s="1"/>
      <c r="O608" s="1"/>
    </row>
    <row r="609" spans="7:15" s="2" customFormat="1">
      <c r="G609" s="1"/>
      <c r="H609" s="1"/>
      <c r="I609" s="1"/>
      <c r="J609" s="1"/>
      <c r="K609" s="1"/>
      <c r="L609" s="1"/>
      <c r="M609" s="1"/>
      <c r="N609" s="1"/>
      <c r="O609" s="1"/>
    </row>
    <row r="610" spans="7:15" s="2" customFormat="1">
      <c r="G610" s="1"/>
      <c r="H610" s="1"/>
      <c r="I610" s="1"/>
      <c r="J610" s="1"/>
      <c r="K610" s="1"/>
      <c r="L610" s="1"/>
      <c r="M610" s="1"/>
      <c r="N610" s="1"/>
      <c r="O610" s="1"/>
    </row>
    <row r="611" spans="7:15" s="2" customFormat="1">
      <c r="G611" s="1"/>
      <c r="H611" s="1"/>
      <c r="I611" s="1"/>
      <c r="J611" s="1"/>
      <c r="K611" s="1"/>
      <c r="L611" s="1"/>
      <c r="M611" s="1"/>
      <c r="N611" s="1"/>
      <c r="O611" s="1"/>
    </row>
    <row r="612" spans="7:15" s="2" customFormat="1">
      <c r="G612" s="1"/>
      <c r="H612" s="1"/>
      <c r="I612" s="1"/>
      <c r="J612" s="1"/>
      <c r="K612" s="1"/>
      <c r="L612" s="1"/>
      <c r="M612" s="1"/>
      <c r="N612" s="1"/>
      <c r="O612" s="1"/>
    </row>
    <row r="613" spans="7:15" s="2" customFormat="1">
      <c r="G613" s="1"/>
      <c r="H613" s="1"/>
      <c r="I613" s="1"/>
      <c r="J613" s="1"/>
      <c r="K613" s="1"/>
      <c r="L613" s="1"/>
      <c r="M613" s="1"/>
      <c r="N613" s="1"/>
      <c r="O613" s="1"/>
    </row>
    <row r="614" spans="7:15" s="2" customFormat="1">
      <c r="G614" s="1"/>
      <c r="H614" s="1"/>
      <c r="I614" s="1"/>
      <c r="J614" s="1"/>
      <c r="K614" s="1"/>
      <c r="L614" s="1"/>
      <c r="M614" s="1"/>
      <c r="N614" s="1"/>
      <c r="O614" s="1"/>
    </row>
    <row r="615" spans="7:15" s="2" customFormat="1">
      <c r="G615" s="1"/>
      <c r="H615" s="1"/>
      <c r="I615" s="1"/>
      <c r="J615" s="1"/>
      <c r="K615" s="1"/>
      <c r="L615" s="1"/>
      <c r="M615" s="1"/>
      <c r="N615" s="1"/>
      <c r="O615" s="1"/>
    </row>
    <row r="616" spans="7:15" s="2" customFormat="1">
      <c r="G616" s="1"/>
      <c r="H616" s="1"/>
      <c r="I616" s="1"/>
      <c r="J616" s="1"/>
      <c r="K616" s="1"/>
      <c r="L616" s="1"/>
      <c r="M616" s="1"/>
      <c r="N616" s="1"/>
      <c r="O616" s="1"/>
    </row>
    <row r="617" spans="7:15" s="2" customFormat="1">
      <c r="G617" s="1"/>
      <c r="H617" s="1"/>
      <c r="I617" s="1"/>
      <c r="J617" s="1"/>
      <c r="K617" s="1"/>
      <c r="L617" s="1"/>
      <c r="M617" s="1"/>
      <c r="N617" s="1"/>
      <c r="O617" s="1"/>
    </row>
    <row r="618" spans="7:15" s="2" customFormat="1">
      <c r="G618" s="1"/>
      <c r="H618" s="1"/>
      <c r="I618" s="1"/>
      <c r="J618" s="1"/>
      <c r="K618" s="1"/>
      <c r="L618" s="1"/>
      <c r="M618" s="1"/>
      <c r="N618" s="1"/>
      <c r="O618" s="1"/>
    </row>
    <row r="619" spans="7:15" s="2" customFormat="1">
      <c r="G619" s="1"/>
      <c r="H619" s="1"/>
      <c r="I619" s="1"/>
      <c r="J619" s="1"/>
      <c r="K619" s="1"/>
      <c r="L619" s="1"/>
      <c r="M619" s="1"/>
      <c r="N619" s="1"/>
      <c r="O619" s="1"/>
    </row>
    <row r="620" spans="7:15" s="2" customFormat="1">
      <c r="G620" s="1"/>
      <c r="H620" s="1"/>
      <c r="I620" s="1"/>
      <c r="J620" s="1"/>
      <c r="K620" s="1"/>
      <c r="L620" s="1"/>
      <c r="M620" s="1"/>
      <c r="N620" s="1"/>
      <c r="O620" s="1"/>
    </row>
    <row r="621" spans="7:15" s="2" customFormat="1">
      <c r="G621" s="1"/>
      <c r="H621" s="1"/>
      <c r="I621" s="1"/>
      <c r="J621" s="1"/>
      <c r="K621" s="1"/>
      <c r="L621" s="1"/>
      <c r="M621" s="1"/>
      <c r="N621" s="1"/>
      <c r="O621" s="1"/>
    </row>
    <row r="622" spans="7:15" s="2" customFormat="1">
      <c r="G622" s="1"/>
      <c r="H622" s="1"/>
      <c r="I622" s="1"/>
      <c r="J622" s="1"/>
      <c r="K622" s="1"/>
      <c r="L622" s="1"/>
      <c r="M622" s="1"/>
      <c r="N622" s="1"/>
      <c r="O622" s="1"/>
    </row>
    <row r="623" spans="7:15" s="2" customFormat="1">
      <c r="G623" s="1"/>
      <c r="H623" s="1"/>
      <c r="I623" s="1"/>
      <c r="J623" s="1"/>
      <c r="K623" s="1"/>
      <c r="L623" s="1"/>
      <c r="M623" s="1"/>
      <c r="N623" s="1"/>
      <c r="O623" s="1"/>
    </row>
    <row r="624" spans="7:15" s="2" customFormat="1">
      <c r="G624" s="1"/>
      <c r="H624" s="1"/>
      <c r="I624" s="1"/>
      <c r="J624" s="1"/>
      <c r="K624" s="1"/>
      <c r="L624" s="1"/>
      <c r="M624" s="1"/>
      <c r="N624" s="1"/>
      <c r="O624" s="1"/>
    </row>
    <row r="625" spans="7:15" s="2" customFormat="1">
      <c r="G625" s="1"/>
      <c r="H625" s="1"/>
      <c r="I625" s="1"/>
      <c r="J625" s="1"/>
      <c r="K625" s="1"/>
      <c r="L625" s="1"/>
      <c r="M625" s="1"/>
      <c r="N625" s="1"/>
      <c r="O625" s="1"/>
    </row>
    <row r="626" spans="7:15" s="2" customFormat="1">
      <c r="G626" s="1"/>
      <c r="H626" s="1"/>
      <c r="I626" s="1"/>
      <c r="J626" s="1"/>
      <c r="K626" s="1"/>
      <c r="L626" s="1"/>
      <c r="M626" s="1"/>
      <c r="N626" s="1"/>
      <c r="O626" s="1"/>
    </row>
    <row r="627" spans="7:15" s="2" customFormat="1">
      <c r="G627" s="1"/>
      <c r="H627" s="1"/>
      <c r="I627" s="1"/>
      <c r="J627" s="1"/>
      <c r="K627" s="1"/>
      <c r="L627" s="1"/>
      <c r="M627" s="1"/>
      <c r="N627" s="1"/>
      <c r="O627" s="1"/>
    </row>
    <row r="628" spans="7:15" s="2" customFormat="1">
      <c r="G628" s="1"/>
      <c r="H628" s="1"/>
      <c r="I628" s="1"/>
      <c r="J628" s="1"/>
      <c r="K628" s="1"/>
      <c r="L628" s="1"/>
      <c r="M628" s="1"/>
      <c r="N628" s="1"/>
      <c r="O628" s="1"/>
    </row>
    <row r="629" spans="7:15" s="2" customFormat="1">
      <c r="G629" s="1"/>
      <c r="H629" s="1"/>
      <c r="I629" s="1"/>
      <c r="J629" s="1"/>
      <c r="K629" s="1"/>
      <c r="L629" s="1"/>
      <c r="M629" s="1"/>
      <c r="N629" s="1"/>
      <c r="O629" s="1"/>
    </row>
    <row r="630" spans="7:15" s="2" customFormat="1">
      <c r="G630" s="1"/>
      <c r="H630" s="1"/>
      <c r="I630" s="1"/>
      <c r="J630" s="1"/>
      <c r="K630" s="1"/>
      <c r="L630" s="1"/>
      <c r="M630" s="1"/>
      <c r="N630" s="1"/>
      <c r="O630" s="1"/>
    </row>
    <row r="631" spans="7:15" s="2" customFormat="1">
      <c r="G631" s="1"/>
      <c r="H631" s="1"/>
      <c r="I631" s="1"/>
      <c r="J631" s="1"/>
      <c r="K631" s="1"/>
      <c r="L631" s="1"/>
      <c r="M631" s="1"/>
      <c r="N631" s="1"/>
      <c r="O631" s="1"/>
    </row>
    <row r="632" spans="7:15" s="2" customFormat="1">
      <c r="G632" s="1"/>
      <c r="H632" s="1"/>
      <c r="I632" s="1"/>
      <c r="J632" s="1"/>
      <c r="K632" s="1"/>
      <c r="L632" s="1"/>
      <c r="M632" s="1"/>
      <c r="N632" s="1"/>
      <c r="O632" s="1"/>
    </row>
    <row r="633" spans="7:15" s="2" customFormat="1">
      <c r="G633" s="1"/>
      <c r="H633" s="1"/>
      <c r="I633" s="1"/>
      <c r="J633" s="1"/>
      <c r="K633" s="1"/>
      <c r="L633" s="1"/>
      <c r="M633" s="1"/>
      <c r="N633" s="1"/>
      <c r="O633" s="1"/>
    </row>
    <row r="634" spans="7:15" s="2" customFormat="1">
      <c r="G634" s="1"/>
      <c r="H634" s="1"/>
      <c r="I634" s="1"/>
      <c r="J634" s="1"/>
      <c r="K634" s="1"/>
      <c r="L634" s="1"/>
      <c r="M634" s="1"/>
      <c r="N634" s="1"/>
      <c r="O634" s="1"/>
    </row>
    <row r="635" spans="7:15" s="2" customFormat="1">
      <c r="G635" s="1"/>
      <c r="H635" s="1"/>
      <c r="I635" s="1"/>
      <c r="J635" s="1"/>
      <c r="K635" s="1"/>
      <c r="L635" s="1"/>
      <c r="M635" s="1"/>
      <c r="N635" s="1"/>
      <c r="O635" s="1"/>
    </row>
    <row r="636" spans="7:15" s="2" customFormat="1">
      <c r="G636" s="1"/>
      <c r="H636" s="1"/>
      <c r="I636" s="1"/>
      <c r="J636" s="1"/>
      <c r="K636" s="1"/>
      <c r="L636" s="1"/>
      <c r="M636" s="1"/>
      <c r="N636" s="1"/>
      <c r="O636" s="1"/>
    </row>
    <row r="637" spans="7:15" s="2" customFormat="1">
      <c r="G637" s="1"/>
      <c r="H637" s="1"/>
      <c r="I637" s="1"/>
      <c r="J637" s="1"/>
      <c r="K637" s="1"/>
      <c r="L637" s="1"/>
      <c r="M637" s="1"/>
      <c r="N637" s="1"/>
      <c r="O637" s="1"/>
    </row>
    <row r="638" spans="7:15" s="2" customFormat="1">
      <c r="G638" s="1"/>
      <c r="H638" s="1"/>
      <c r="I638" s="1"/>
      <c r="J638" s="1"/>
      <c r="K638" s="1"/>
      <c r="L638" s="1"/>
      <c r="M638" s="1"/>
      <c r="N638" s="1"/>
      <c r="O638" s="1"/>
    </row>
    <row r="639" spans="7:15" s="2" customFormat="1">
      <c r="G639" s="1"/>
      <c r="H639" s="1"/>
      <c r="I639" s="1"/>
      <c r="J639" s="1"/>
      <c r="K639" s="1"/>
      <c r="L639" s="1"/>
      <c r="M639" s="1"/>
      <c r="N639" s="1"/>
      <c r="O639" s="1"/>
    </row>
    <row r="640" spans="7:15" s="2" customFormat="1">
      <c r="G640" s="1"/>
      <c r="H640" s="1"/>
      <c r="I640" s="1"/>
      <c r="J640" s="1"/>
      <c r="K640" s="1"/>
      <c r="L640" s="1"/>
      <c r="M640" s="1"/>
      <c r="N640" s="1"/>
      <c r="O640" s="1"/>
    </row>
    <row r="641" spans="7:15" s="2" customFormat="1">
      <c r="G641" s="1"/>
      <c r="H641" s="1"/>
      <c r="I641" s="1"/>
      <c r="J641" s="1"/>
      <c r="K641" s="1"/>
      <c r="L641" s="1"/>
      <c r="M641" s="1"/>
      <c r="N641" s="1"/>
      <c r="O641" s="1"/>
    </row>
    <row r="642" spans="7:15" s="2" customFormat="1">
      <c r="G642" s="1"/>
      <c r="H642" s="1"/>
      <c r="I642" s="1"/>
      <c r="J642" s="1"/>
      <c r="K642" s="1"/>
      <c r="L642" s="1"/>
      <c r="M642" s="1"/>
      <c r="N642" s="1"/>
      <c r="O642" s="1"/>
    </row>
    <row r="643" spans="7:15" s="2" customFormat="1">
      <c r="G643" s="1"/>
      <c r="H643" s="1"/>
      <c r="I643" s="1"/>
      <c r="J643" s="1"/>
      <c r="K643" s="1"/>
      <c r="L643" s="1"/>
      <c r="M643" s="1"/>
      <c r="N643" s="1"/>
      <c r="O643" s="1"/>
    </row>
    <row r="644" spans="7:15" s="2" customFormat="1">
      <c r="G644" s="1"/>
      <c r="H644" s="1"/>
      <c r="I644" s="1"/>
      <c r="J644" s="1"/>
      <c r="K644" s="1"/>
      <c r="L644" s="1"/>
      <c r="M644" s="1"/>
      <c r="N644" s="1"/>
      <c r="O644" s="1"/>
    </row>
    <row r="645" spans="7:15" s="2" customFormat="1">
      <c r="G645" s="1"/>
      <c r="H645" s="1"/>
      <c r="I645" s="1"/>
      <c r="J645" s="1"/>
      <c r="K645" s="1"/>
      <c r="L645" s="1"/>
      <c r="M645" s="1"/>
      <c r="N645" s="1"/>
      <c r="O645" s="1"/>
    </row>
    <row r="646" spans="7:15" s="2" customFormat="1">
      <c r="G646" s="1"/>
      <c r="H646" s="1"/>
      <c r="I646" s="1"/>
      <c r="J646" s="1"/>
      <c r="K646" s="1"/>
      <c r="L646" s="1"/>
      <c r="M646" s="1"/>
      <c r="N646" s="1"/>
      <c r="O646" s="1"/>
    </row>
    <row r="647" spans="7:15" s="2" customFormat="1">
      <c r="G647" s="1"/>
      <c r="H647" s="1"/>
      <c r="I647" s="1"/>
      <c r="J647" s="1"/>
      <c r="K647" s="1"/>
      <c r="L647" s="1"/>
      <c r="M647" s="1"/>
      <c r="N647" s="1"/>
      <c r="O647" s="1"/>
    </row>
    <row r="648" spans="7:15" s="2" customFormat="1">
      <c r="G648" s="1"/>
      <c r="H648" s="1"/>
      <c r="I648" s="1"/>
      <c r="J648" s="1"/>
      <c r="K648" s="1"/>
      <c r="L648" s="1"/>
      <c r="M648" s="1"/>
      <c r="N648" s="1"/>
      <c r="O648" s="1"/>
    </row>
    <row r="649" spans="7:15" s="2" customFormat="1">
      <c r="G649" s="1"/>
      <c r="H649" s="1"/>
      <c r="I649" s="1"/>
      <c r="J649" s="1"/>
      <c r="K649" s="1"/>
      <c r="L649" s="1"/>
      <c r="M649" s="1"/>
      <c r="N649" s="1"/>
      <c r="O649" s="1"/>
    </row>
    <row r="650" spans="7:15" s="2" customFormat="1">
      <c r="G650" s="1"/>
      <c r="H650" s="1"/>
      <c r="I650" s="1"/>
      <c r="J650" s="1"/>
      <c r="K650" s="1"/>
      <c r="L650" s="1"/>
      <c r="M650" s="1"/>
      <c r="N650" s="1"/>
      <c r="O650" s="1"/>
    </row>
    <row r="651" spans="7:15" s="2" customFormat="1">
      <c r="G651" s="1"/>
      <c r="H651" s="1"/>
      <c r="I651" s="1"/>
      <c r="J651" s="1"/>
      <c r="K651" s="1"/>
      <c r="L651" s="1"/>
      <c r="M651" s="1"/>
      <c r="N651" s="1"/>
      <c r="O651" s="1"/>
    </row>
    <row r="652" spans="7:15" s="2" customFormat="1">
      <c r="G652" s="1"/>
      <c r="H652" s="1"/>
      <c r="I652" s="1"/>
      <c r="J652" s="1"/>
      <c r="K652" s="1"/>
      <c r="L652" s="1"/>
      <c r="M652" s="1"/>
      <c r="N652" s="1"/>
      <c r="O652" s="1"/>
    </row>
    <row r="653" spans="7:15" s="2" customFormat="1">
      <c r="G653" s="1"/>
      <c r="H653" s="1"/>
      <c r="I653" s="1"/>
      <c r="J653" s="1"/>
      <c r="K653" s="1"/>
      <c r="L653" s="1"/>
      <c r="M653" s="1"/>
      <c r="N653" s="1"/>
      <c r="O653" s="1"/>
    </row>
    <row r="654" spans="7:15" s="2" customFormat="1">
      <c r="G654" s="1"/>
      <c r="H654" s="1"/>
      <c r="I654" s="1"/>
      <c r="J654" s="1"/>
      <c r="K654" s="1"/>
      <c r="L654" s="1"/>
      <c r="M654" s="1"/>
      <c r="N654" s="1"/>
      <c r="O654" s="1"/>
    </row>
    <row r="655" spans="7:15" s="2" customFormat="1">
      <c r="G655" s="1"/>
      <c r="H655" s="1"/>
      <c r="I655" s="1"/>
      <c r="J655" s="1"/>
      <c r="K655" s="1"/>
      <c r="L655" s="1"/>
      <c r="M655" s="1"/>
      <c r="N655" s="1"/>
      <c r="O655" s="1"/>
    </row>
    <row r="656" spans="7:15" s="2" customFormat="1">
      <c r="G656" s="1"/>
      <c r="H656" s="1"/>
      <c r="I656" s="1"/>
      <c r="J656" s="1"/>
      <c r="K656" s="1"/>
      <c r="L656" s="1"/>
      <c r="M656" s="1"/>
      <c r="N656" s="1"/>
      <c r="O656" s="1"/>
    </row>
    <row r="657" spans="7:15" s="2" customFormat="1">
      <c r="G657" s="1"/>
      <c r="H657" s="1"/>
      <c r="I657" s="1"/>
      <c r="J657" s="1"/>
      <c r="K657" s="1"/>
      <c r="L657" s="1"/>
      <c r="M657" s="1"/>
      <c r="N657" s="1"/>
      <c r="O657" s="1"/>
    </row>
    <row r="658" spans="7:15" s="2" customFormat="1">
      <c r="G658" s="1"/>
      <c r="H658" s="1"/>
      <c r="I658" s="1"/>
      <c r="J658" s="1"/>
      <c r="K658" s="1"/>
      <c r="L658" s="1"/>
      <c r="M658" s="1"/>
      <c r="N658" s="1"/>
      <c r="O658" s="1"/>
    </row>
    <row r="659" spans="7:15" s="2" customFormat="1">
      <c r="G659" s="1"/>
      <c r="H659" s="1"/>
      <c r="I659" s="1"/>
      <c r="J659" s="1"/>
      <c r="K659" s="1"/>
      <c r="L659" s="1"/>
      <c r="M659" s="1"/>
      <c r="N659" s="1"/>
      <c r="O659" s="1"/>
    </row>
    <row r="660" spans="7:15" s="2" customFormat="1">
      <c r="G660" s="1"/>
      <c r="H660" s="1"/>
      <c r="I660" s="1"/>
      <c r="J660" s="1"/>
      <c r="K660" s="1"/>
      <c r="L660" s="1"/>
      <c r="M660" s="1"/>
      <c r="N660" s="1"/>
      <c r="O660" s="1"/>
    </row>
    <row r="661" spans="7:15" s="2" customFormat="1">
      <c r="G661" s="1"/>
      <c r="H661" s="1"/>
      <c r="I661" s="1"/>
      <c r="J661" s="1"/>
      <c r="K661" s="1"/>
      <c r="L661" s="1"/>
      <c r="M661" s="1"/>
      <c r="N661" s="1"/>
      <c r="O661" s="1"/>
    </row>
    <row r="662" spans="7:15" s="2" customFormat="1">
      <c r="G662" s="1"/>
      <c r="H662" s="1"/>
      <c r="I662" s="1"/>
      <c r="J662" s="1"/>
      <c r="K662" s="1"/>
      <c r="L662" s="1"/>
      <c r="M662" s="1"/>
      <c r="N662" s="1"/>
      <c r="O662" s="1"/>
    </row>
    <row r="663" spans="7:15" s="2" customFormat="1">
      <c r="G663" s="1"/>
      <c r="H663" s="1"/>
      <c r="I663" s="1"/>
      <c r="J663" s="1"/>
      <c r="K663" s="1"/>
      <c r="L663" s="1"/>
      <c r="M663" s="1"/>
      <c r="N663" s="1"/>
      <c r="O663" s="1"/>
    </row>
    <row r="664" spans="7:15" s="2" customFormat="1">
      <c r="G664" s="1"/>
      <c r="H664" s="1"/>
      <c r="I664" s="1"/>
      <c r="J664" s="1"/>
      <c r="K664" s="1"/>
      <c r="L664" s="1"/>
      <c r="M664" s="1"/>
      <c r="N664" s="1"/>
      <c r="O664" s="1"/>
    </row>
    <row r="665" spans="7:15" s="2" customFormat="1">
      <c r="G665" s="1"/>
      <c r="H665" s="1"/>
      <c r="I665" s="1"/>
      <c r="J665" s="1"/>
      <c r="K665" s="1"/>
      <c r="L665" s="1"/>
      <c r="M665" s="1"/>
      <c r="N665" s="1"/>
      <c r="O665" s="1"/>
    </row>
    <row r="666" spans="7:15" s="2" customFormat="1">
      <c r="G666" s="1"/>
      <c r="H666" s="1"/>
      <c r="I666" s="1"/>
      <c r="J666" s="1"/>
      <c r="K666" s="1"/>
      <c r="L666" s="1"/>
      <c r="M666" s="1"/>
      <c r="N666" s="1"/>
      <c r="O666" s="1"/>
    </row>
    <row r="667" spans="7:15" s="2" customFormat="1">
      <c r="G667" s="1"/>
      <c r="H667" s="1"/>
      <c r="I667" s="1"/>
      <c r="J667" s="1"/>
      <c r="K667" s="1"/>
      <c r="L667" s="1"/>
      <c r="M667" s="1"/>
      <c r="N667" s="1"/>
      <c r="O667" s="1"/>
    </row>
    <row r="668" spans="7:15" s="2" customFormat="1">
      <c r="G668" s="1"/>
      <c r="H668" s="1"/>
      <c r="I668" s="1"/>
      <c r="J668" s="1"/>
      <c r="K668" s="1"/>
      <c r="L668" s="1"/>
      <c r="M668" s="1"/>
      <c r="N668" s="1"/>
      <c r="O668" s="1"/>
    </row>
    <row r="669" spans="7:15" s="2" customFormat="1">
      <c r="G669" s="1"/>
      <c r="H669" s="1"/>
      <c r="I669" s="1"/>
      <c r="J669" s="1"/>
      <c r="K669" s="1"/>
      <c r="L669" s="1"/>
      <c r="M669" s="1"/>
      <c r="N669" s="1"/>
      <c r="O669" s="1"/>
    </row>
    <row r="670" spans="7:15" s="2" customFormat="1">
      <c r="G670" s="1"/>
      <c r="H670" s="1"/>
      <c r="I670" s="1"/>
      <c r="J670" s="1"/>
      <c r="K670" s="1"/>
      <c r="L670" s="1"/>
      <c r="M670" s="1"/>
      <c r="N670" s="1"/>
      <c r="O670" s="1"/>
    </row>
    <row r="671" spans="7:15" s="2" customFormat="1">
      <c r="G671" s="1"/>
      <c r="H671" s="1"/>
      <c r="I671" s="1"/>
      <c r="J671" s="1"/>
      <c r="K671" s="1"/>
      <c r="L671" s="1"/>
      <c r="M671" s="1"/>
      <c r="N671" s="1"/>
      <c r="O671" s="1"/>
    </row>
    <row r="672" spans="7:15" s="2" customFormat="1">
      <c r="G672" s="1"/>
      <c r="H672" s="1"/>
      <c r="I672" s="1"/>
      <c r="J672" s="1"/>
      <c r="K672" s="1"/>
      <c r="L672" s="1"/>
      <c r="M672" s="1"/>
      <c r="N672" s="1"/>
      <c r="O672" s="1"/>
    </row>
    <row r="673" spans="7:15" s="2" customFormat="1">
      <c r="G673" s="1"/>
      <c r="H673" s="1"/>
      <c r="I673" s="1"/>
      <c r="J673" s="1"/>
      <c r="K673" s="1"/>
      <c r="L673" s="1"/>
      <c r="M673" s="1"/>
      <c r="N673" s="1"/>
      <c r="O673" s="1"/>
    </row>
    <row r="674" spans="7:15" s="2" customFormat="1">
      <c r="G674" s="1"/>
      <c r="H674" s="1"/>
      <c r="I674" s="1"/>
      <c r="J674" s="1"/>
      <c r="K674" s="1"/>
      <c r="L674" s="1"/>
      <c r="M674" s="1"/>
      <c r="N674" s="1"/>
      <c r="O674" s="1"/>
    </row>
    <row r="675" spans="7:15" s="2" customFormat="1">
      <c r="G675" s="1"/>
      <c r="H675" s="1"/>
      <c r="I675" s="1"/>
      <c r="J675" s="1"/>
      <c r="K675" s="1"/>
      <c r="L675" s="1"/>
      <c r="M675" s="1"/>
      <c r="N675" s="1"/>
      <c r="O675" s="1"/>
    </row>
    <row r="676" spans="7:15" s="2" customFormat="1">
      <c r="G676" s="1"/>
      <c r="H676" s="1"/>
      <c r="I676" s="1"/>
      <c r="J676" s="1"/>
      <c r="K676" s="1"/>
      <c r="L676" s="1"/>
      <c r="M676" s="1"/>
      <c r="N676" s="1"/>
      <c r="O676" s="1"/>
    </row>
    <row r="677" spans="7:15" s="2" customFormat="1">
      <c r="G677" s="1"/>
      <c r="H677" s="1"/>
      <c r="I677" s="1"/>
      <c r="J677" s="1"/>
      <c r="K677" s="1"/>
      <c r="L677" s="1"/>
      <c r="M677" s="1"/>
      <c r="N677" s="1"/>
      <c r="O677" s="1"/>
    </row>
    <row r="678" spans="7:15" s="2" customFormat="1">
      <c r="G678" s="1"/>
      <c r="H678" s="1"/>
      <c r="I678" s="1"/>
      <c r="J678" s="1"/>
      <c r="K678" s="1"/>
      <c r="L678" s="1"/>
      <c r="M678" s="1"/>
      <c r="N678" s="1"/>
      <c r="O678" s="1"/>
    </row>
    <row r="679" spans="7:15" s="2" customFormat="1">
      <c r="G679" s="1"/>
      <c r="H679" s="1"/>
      <c r="I679" s="1"/>
      <c r="J679" s="1"/>
      <c r="K679" s="1"/>
      <c r="L679" s="1"/>
      <c r="M679" s="1"/>
      <c r="N679" s="1"/>
      <c r="O679" s="1"/>
    </row>
    <row r="680" spans="7:15" s="2" customFormat="1">
      <c r="G680" s="1"/>
      <c r="H680" s="1"/>
      <c r="I680" s="1"/>
      <c r="J680" s="1"/>
      <c r="K680" s="1"/>
      <c r="L680" s="1"/>
      <c r="M680" s="1"/>
      <c r="N680" s="1"/>
      <c r="O680" s="1"/>
    </row>
    <row r="681" spans="7:15" s="2" customFormat="1">
      <c r="G681" s="1"/>
      <c r="H681" s="1"/>
      <c r="I681" s="1"/>
      <c r="J681" s="1"/>
      <c r="K681" s="1"/>
      <c r="L681" s="1"/>
      <c r="M681" s="1"/>
      <c r="N681" s="1"/>
      <c r="O681" s="1"/>
    </row>
  </sheetData>
  <sheetProtection formatCells="0" formatColumns="0" formatRows="0" insertColumns="0" insertRows="0" insertHyperlinks="0" deleteColumns="0" deleteRows="0" sort="0" autoFilter="0" pivotTables="0"/>
  <mergeCells count="14">
    <mergeCell ref="A126:F126"/>
    <mergeCell ref="A1:F1"/>
    <mergeCell ref="A2:F3"/>
    <mergeCell ref="A5:F5"/>
    <mergeCell ref="A72:F72"/>
    <mergeCell ref="A94:C94"/>
    <mergeCell ref="B144:C144"/>
    <mergeCell ref="B145:C145"/>
    <mergeCell ref="B136:B138"/>
    <mergeCell ref="B139:C139"/>
    <mergeCell ref="B140:C140"/>
    <mergeCell ref="B141:C141"/>
    <mergeCell ref="B142:C142"/>
    <mergeCell ref="B143:C143"/>
  </mergeCells>
  <pageMargins left="0.31496062992125984" right="0.31496062992125984" top="0.62992125984251968" bottom="1.1811023622047245" header="0.31496062992125984" footer="0.31496062992125984"/>
  <pageSetup paperSize="9" scale="72" fitToHeight="6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0770F-2DEA-4333-9334-97EBE862AC23}">
  <sheetPr>
    <tabColor theme="4"/>
    <pageSetUpPr fitToPage="1"/>
  </sheetPr>
  <dimension ref="A1:O681"/>
  <sheetViews>
    <sheetView view="pageBreakPreview" zoomScaleNormal="100" zoomScaleSheetLayoutView="100" workbookViewId="0">
      <selection activeCell="E143" sqref="E143"/>
    </sheetView>
  </sheetViews>
  <sheetFormatPr defaultColWidth="11.42578125" defaultRowHeight="11.25"/>
  <cols>
    <col min="1" max="1" width="30" style="2" customWidth="1"/>
    <col min="2" max="2" width="20.7109375" style="2" customWidth="1"/>
    <col min="3" max="3" width="37.140625" style="2" customWidth="1"/>
    <col min="4" max="4" width="20.5703125" style="2" customWidth="1"/>
    <col min="5" max="5" width="18" style="2" customWidth="1"/>
    <col min="6" max="6" width="8.28515625" style="2" customWidth="1"/>
    <col min="7" max="7" width="12.7109375" style="1" customWidth="1"/>
    <col min="8" max="16384" width="11.42578125" style="1"/>
  </cols>
  <sheetData>
    <row r="1" spans="1:6" ht="109.15" customHeight="1">
      <c r="A1" s="292" t="str">
        <f>'PLANILHA PRINCIPAL'!B9</f>
        <v>Veículo tipo "Caminhão leve utilitário 3/4" equipado com cesto aereo, COM motorista e SEM combustivel. CARACTERISTICAS MÍNIMAS: Com motor diesel, potência maxima de 148 cv, PBT 4 toneladas , equipado com carroceria para transporte de merenda para as escolas, EM PERFEITO ESTADO DE CONSERVAÇÃO. ANO DO VEÍCULO NÃO INFERIOR A 2015. Disponibilização do Veículo: Tempo Integral. Equipado com todos os componentes de segurança exigidos pelo CONTRAN.</v>
      </c>
      <c r="B1" s="293"/>
      <c r="C1" s="293"/>
      <c r="D1" s="293"/>
      <c r="E1" s="293"/>
      <c r="F1" s="294"/>
    </row>
    <row r="2" spans="1:6" ht="25.5" customHeight="1">
      <c r="A2" s="298" t="s">
        <v>244</v>
      </c>
      <c r="B2" s="299"/>
      <c r="C2" s="299"/>
      <c r="D2" s="299"/>
      <c r="E2" s="299"/>
      <c r="F2" s="300"/>
    </row>
    <row r="3" spans="1:6">
      <c r="A3" s="298"/>
      <c r="B3" s="299"/>
      <c r="C3" s="299"/>
      <c r="D3" s="299"/>
      <c r="E3" s="299"/>
      <c r="F3" s="300"/>
    </row>
    <row r="4" spans="1:6">
      <c r="A4" s="116"/>
      <c r="D4" s="117"/>
      <c r="E4" s="3"/>
      <c r="F4" s="118"/>
    </row>
    <row r="5" spans="1:6" ht="14.25">
      <c r="A5" s="301" t="s">
        <v>245</v>
      </c>
      <c r="B5" s="302"/>
      <c r="C5" s="302"/>
      <c r="D5" s="302"/>
      <c r="E5" s="302"/>
      <c r="F5" s="303"/>
    </row>
    <row r="6" spans="1:6" ht="15" thickBot="1">
      <c r="A6" s="215"/>
      <c r="B6" s="216"/>
      <c r="C6" s="216"/>
      <c r="D6" s="216"/>
      <c r="E6" s="216"/>
      <c r="F6" s="217"/>
    </row>
    <row r="7" spans="1:6">
      <c r="A7" s="218" t="s">
        <v>105</v>
      </c>
      <c r="B7" s="219" t="s">
        <v>100</v>
      </c>
      <c r="C7" s="219" t="s">
        <v>101</v>
      </c>
      <c r="D7" s="220" t="s">
        <v>102</v>
      </c>
      <c r="E7" s="221"/>
      <c r="F7" s="222"/>
    </row>
    <row r="8" spans="1:6">
      <c r="A8" s="223" t="s">
        <v>103</v>
      </c>
      <c r="B8" s="224">
        <v>0</v>
      </c>
      <c r="C8" s="225">
        <f>'DADOS DE ENTRADA'!B8</f>
        <v>1840.39</v>
      </c>
      <c r="D8" s="16">
        <f>+C8*B8</f>
        <v>0</v>
      </c>
      <c r="E8" s="226"/>
      <c r="F8" s="227"/>
    </row>
    <row r="9" spans="1:6">
      <c r="A9" s="223"/>
      <c r="B9" s="228"/>
      <c r="C9" s="229"/>
      <c r="D9" s="103">
        <f>D8</f>
        <v>0</v>
      </c>
      <c r="E9" s="230" t="s">
        <v>5</v>
      </c>
      <c r="F9" s="227"/>
    </row>
    <row r="10" spans="1:6">
      <c r="A10" s="116"/>
      <c r="C10" s="22"/>
      <c r="E10" s="117"/>
      <c r="F10" s="118"/>
    </row>
    <row r="11" spans="1:6">
      <c r="A11" s="231" t="s">
        <v>106</v>
      </c>
      <c r="B11" s="232" t="s">
        <v>100</v>
      </c>
      <c r="C11" s="94" t="s">
        <v>101</v>
      </c>
      <c r="D11" s="94" t="s">
        <v>102</v>
      </c>
      <c r="E11" s="226"/>
      <c r="F11" s="227"/>
    </row>
    <row r="12" spans="1:6">
      <c r="A12" s="233" t="s">
        <v>110</v>
      </c>
      <c r="B12" s="102">
        <v>0.7</v>
      </c>
      <c r="C12" s="94">
        <f>D8*B12</f>
        <v>0</v>
      </c>
      <c r="D12" s="16">
        <f>C12</f>
        <v>0</v>
      </c>
      <c r="E12" s="226"/>
      <c r="F12" s="227"/>
    </row>
    <row r="13" spans="1:6">
      <c r="A13" s="234"/>
      <c r="B13" s="235"/>
      <c r="C13" s="97"/>
      <c r="D13" s="103">
        <f>ROUND(SUM(D12),2)</f>
        <v>0</v>
      </c>
      <c r="E13" s="230" t="s">
        <v>5</v>
      </c>
      <c r="F13" s="227"/>
    </row>
    <row r="14" spans="1:6" ht="12" thickBot="1">
      <c r="A14" s="116"/>
      <c r="E14" s="117"/>
      <c r="F14" s="118"/>
    </row>
    <row r="15" spans="1:6">
      <c r="A15" s="236"/>
      <c r="B15" s="237"/>
      <c r="C15" s="238"/>
      <c r="D15" s="239"/>
      <c r="E15" s="104"/>
      <c r="F15" s="227"/>
    </row>
    <row r="16" spans="1:6">
      <c r="A16" s="236"/>
      <c r="B16" s="240" t="s">
        <v>108</v>
      </c>
      <c r="C16" s="241"/>
      <c r="D16" s="115">
        <f>D13+D9</f>
        <v>0</v>
      </c>
      <c r="E16" s="230" t="s">
        <v>5</v>
      </c>
      <c r="F16" s="242"/>
    </row>
    <row r="17" spans="1:6" ht="12" thickBot="1">
      <c r="A17" s="236"/>
      <c r="B17" s="243" t="s">
        <v>107</v>
      </c>
      <c r="C17" s="244"/>
      <c r="D17" s="245"/>
      <c r="E17" s="104"/>
      <c r="F17" s="227"/>
    </row>
    <row r="18" spans="1:6" ht="12" thickBot="1">
      <c r="A18" s="116"/>
      <c r="E18" s="117"/>
      <c r="F18" s="118"/>
    </row>
    <row r="19" spans="1:6">
      <c r="A19" s="28" t="s">
        <v>7</v>
      </c>
      <c r="B19" s="6"/>
      <c r="C19" s="6"/>
      <c r="D19" s="29"/>
      <c r="E19" s="6"/>
      <c r="F19" s="7"/>
    </row>
    <row r="20" spans="1:6">
      <c r="A20" s="10"/>
      <c r="B20" s="120"/>
      <c r="C20" s="120"/>
      <c r="D20" s="121"/>
      <c r="E20" s="120"/>
      <c r="F20" s="9"/>
    </row>
    <row r="21" spans="1:6">
      <c r="A21" s="30" t="s">
        <v>225</v>
      </c>
      <c r="B21" s="120"/>
      <c r="C21" s="120"/>
      <c r="D21" s="31">
        <v>0.1</v>
      </c>
      <c r="E21" s="120"/>
      <c r="F21" s="9"/>
    </row>
    <row r="22" spans="1:6">
      <c r="A22" s="30"/>
      <c r="B22" s="120"/>
      <c r="C22" s="120"/>
      <c r="D22" s="120"/>
      <c r="E22" s="120"/>
      <c r="F22" s="9"/>
    </row>
    <row r="23" spans="1:6">
      <c r="A23" s="32"/>
      <c r="B23" s="122" t="s">
        <v>118</v>
      </c>
      <c r="C23" s="123"/>
      <c r="D23" s="16">
        <v>1</v>
      </c>
      <c r="E23" s="124" t="s">
        <v>8</v>
      </c>
      <c r="F23" s="9"/>
    </row>
    <row r="24" spans="1:6">
      <c r="A24" s="32"/>
      <c r="B24" s="122" t="s">
        <v>92</v>
      </c>
      <c r="C24" s="123"/>
      <c r="D24" s="8">
        <v>25400</v>
      </c>
      <c r="E24" s="124" t="s">
        <v>5</v>
      </c>
      <c r="F24" s="9"/>
    </row>
    <row r="25" spans="1:6">
      <c r="A25" s="32"/>
      <c r="B25" s="122" t="s">
        <v>9</v>
      </c>
      <c r="C25" s="123"/>
      <c r="D25" s="8">
        <v>10</v>
      </c>
      <c r="E25" s="124" t="s">
        <v>10</v>
      </c>
      <c r="F25" s="9"/>
    </row>
    <row r="26" spans="1:6" ht="12" thickBot="1">
      <c r="A26" s="33"/>
      <c r="B26" s="122" t="s">
        <v>3</v>
      </c>
      <c r="C26" s="123"/>
      <c r="D26" s="34">
        <f>D21*D24</f>
        <v>2540</v>
      </c>
      <c r="E26" s="124" t="s">
        <v>5</v>
      </c>
      <c r="F26" s="9"/>
    </row>
    <row r="27" spans="1:6">
      <c r="A27" s="33"/>
      <c r="B27" s="122" t="s">
        <v>11</v>
      </c>
      <c r="C27" s="123"/>
      <c r="D27" s="35">
        <v>2504.64</v>
      </c>
      <c r="E27" s="124" t="s">
        <v>12</v>
      </c>
      <c r="F27" s="9"/>
    </row>
    <row r="28" spans="1:6">
      <c r="A28" s="30"/>
      <c r="B28" s="122" t="s">
        <v>13</v>
      </c>
      <c r="C28" s="123"/>
      <c r="D28" s="36">
        <f>(D24-D26)/(D25*D27)</f>
        <v>0.91270601763127646</v>
      </c>
      <c r="E28" s="124" t="s">
        <v>5</v>
      </c>
      <c r="F28" s="9"/>
    </row>
    <row r="29" spans="1:6" ht="12.75" customHeight="1">
      <c r="A29" s="30"/>
      <c r="B29" s="125" t="s">
        <v>14</v>
      </c>
      <c r="C29" s="123"/>
      <c r="D29" s="37">
        <f>D28*D27</f>
        <v>2286</v>
      </c>
      <c r="E29" s="124" t="s">
        <v>5</v>
      </c>
      <c r="F29" s="9"/>
    </row>
    <row r="30" spans="1:6">
      <c r="A30" s="30"/>
      <c r="B30" s="125" t="s">
        <v>15</v>
      </c>
      <c r="C30" s="123"/>
      <c r="D30" s="38">
        <f>D29/12</f>
        <v>190.5</v>
      </c>
      <c r="E30" s="124" t="s">
        <v>16</v>
      </c>
      <c r="F30" s="9"/>
    </row>
    <row r="31" spans="1:6" ht="12.75" customHeight="1" thickBot="1">
      <c r="A31" s="30"/>
      <c r="B31" s="125" t="s">
        <v>226</v>
      </c>
      <c r="C31" s="123"/>
      <c r="D31" s="39">
        <f>D23*D30</f>
        <v>190.5</v>
      </c>
      <c r="E31" s="124" t="s">
        <v>16</v>
      </c>
      <c r="F31" s="9"/>
    </row>
    <row r="32" spans="1:6">
      <c r="A32" s="30"/>
      <c r="B32" s="125"/>
      <c r="C32" s="123"/>
      <c r="D32" s="125"/>
      <c r="E32" s="124"/>
      <c r="F32" s="9"/>
    </row>
    <row r="33" spans="1:7">
      <c r="A33" s="10"/>
      <c r="B33" s="120"/>
      <c r="C33" s="120"/>
      <c r="D33" s="120"/>
      <c r="E33" s="19"/>
      <c r="F33" s="41"/>
    </row>
    <row r="34" spans="1:7">
      <c r="A34" s="40" t="s">
        <v>17</v>
      </c>
      <c r="B34" s="120"/>
      <c r="C34" s="120"/>
      <c r="D34" s="120"/>
      <c r="E34" s="19"/>
      <c r="F34" s="41"/>
    </row>
    <row r="35" spans="1:7">
      <c r="A35" s="40"/>
      <c r="B35" s="120"/>
      <c r="C35" s="120"/>
      <c r="D35" s="120"/>
      <c r="E35" s="19"/>
      <c r="F35" s="41"/>
    </row>
    <row r="36" spans="1:7">
      <c r="A36" s="30" t="s">
        <v>18</v>
      </c>
      <c r="B36" s="120"/>
      <c r="C36" s="120"/>
      <c r="D36" s="120"/>
      <c r="E36" s="19"/>
      <c r="F36" s="41"/>
    </row>
    <row r="37" spans="1:7">
      <c r="A37" s="43"/>
      <c r="B37" s="44" t="s">
        <v>19</v>
      </c>
      <c r="C37" s="45"/>
      <c r="D37" s="19"/>
      <c r="E37" s="19"/>
      <c r="F37" s="41"/>
      <c r="G37" s="14"/>
    </row>
    <row r="38" spans="1:7">
      <c r="A38" s="43"/>
      <c r="B38" s="120"/>
      <c r="C38" s="120"/>
      <c r="D38" s="120"/>
      <c r="E38" s="19"/>
      <c r="F38" s="41"/>
      <c r="G38" s="14"/>
    </row>
    <row r="39" spans="1:7" ht="11.25" customHeight="1">
      <c r="A39" s="43"/>
      <c r="B39" s="46" t="s">
        <v>20</v>
      </c>
      <c r="C39" s="47">
        <f>D21</f>
        <v>0.1</v>
      </c>
      <c r="D39" s="120"/>
      <c r="E39" s="19"/>
      <c r="F39" s="41"/>
      <c r="G39" s="14"/>
    </row>
    <row r="40" spans="1:7" ht="12.75" customHeight="1">
      <c r="A40" s="43"/>
      <c r="B40" s="48" t="s">
        <v>21</v>
      </c>
      <c r="C40" s="246">
        <f>D25</f>
        <v>10</v>
      </c>
      <c r="D40" s="120"/>
      <c r="E40" s="19"/>
      <c r="F40" s="41"/>
      <c r="G40" s="14"/>
    </row>
    <row r="41" spans="1:7" ht="12.75" customHeight="1">
      <c r="A41" s="43"/>
      <c r="B41" s="48" t="s">
        <v>22</v>
      </c>
      <c r="C41" s="50">
        <f>'DADOS DE ENTRADA'!B14</f>
        <v>0.13250000000000001</v>
      </c>
      <c r="D41" s="120"/>
      <c r="E41" s="19"/>
      <c r="F41" s="41"/>
      <c r="G41" s="14"/>
    </row>
    <row r="42" spans="1:7" ht="12.75" customHeight="1" thickBot="1">
      <c r="A42" s="32"/>
      <c r="B42" s="51" t="s">
        <v>23</v>
      </c>
      <c r="C42" s="52">
        <f>((2+(C40-1)*(C39+1))/(24*C40)*C41)</f>
        <v>6.5697916666666674E-3</v>
      </c>
      <c r="D42" s="124"/>
      <c r="E42" s="124"/>
      <c r="F42" s="41"/>
      <c r="G42" s="14"/>
    </row>
    <row r="43" spans="1:7">
      <c r="A43" s="32"/>
      <c r="B43" s="123"/>
      <c r="C43" s="123"/>
      <c r="D43" s="124"/>
      <c r="E43" s="124"/>
      <c r="F43" s="41"/>
      <c r="G43" s="14"/>
    </row>
    <row r="44" spans="1:7">
      <c r="A44" s="32"/>
      <c r="B44" s="122" t="s">
        <v>227</v>
      </c>
      <c r="C44" s="124"/>
      <c r="D44" s="16">
        <f>D23</f>
        <v>1</v>
      </c>
      <c r="E44" s="124" t="s">
        <v>8</v>
      </c>
      <c r="F44" s="41"/>
      <c r="G44" s="14"/>
    </row>
    <row r="45" spans="1:7">
      <c r="A45" s="32"/>
      <c r="B45" s="122" t="s">
        <v>228</v>
      </c>
      <c r="C45" s="123"/>
      <c r="D45" s="8">
        <f>D24</f>
        <v>25400</v>
      </c>
      <c r="E45" s="124" t="s">
        <v>5</v>
      </c>
      <c r="F45" s="41"/>
      <c r="G45" s="14"/>
    </row>
    <row r="46" spans="1:7">
      <c r="A46" s="32"/>
      <c r="B46" s="122" t="s">
        <v>24</v>
      </c>
      <c r="C46" s="123"/>
      <c r="D46" s="53">
        <f>C42</f>
        <v>6.5697916666666674E-3</v>
      </c>
      <c r="E46" s="126"/>
      <c r="F46" s="41"/>
      <c r="G46" s="14"/>
    </row>
    <row r="47" spans="1:7">
      <c r="A47" s="32"/>
      <c r="B47" s="122" t="s">
        <v>25</v>
      </c>
      <c r="C47" s="123"/>
      <c r="D47" s="8">
        <f>D45*D46</f>
        <v>166.87270833333335</v>
      </c>
      <c r="E47" s="124" t="s">
        <v>5</v>
      </c>
      <c r="F47" s="41"/>
    </row>
    <row r="48" spans="1:7">
      <c r="A48" s="54"/>
      <c r="B48" s="125" t="s">
        <v>229</v>
      </c>
      <c r="C48" s="123"/>
      <c r="D48" s="55">
        <f>D47*D44</f>
        <v>166.87270833333335</v>
      </c>
      <c r="E48" s="127"/>
      <c r="F48" s="41"/>
    </row>
    <row r="49" spans="1:6">
      <c r="A49" s="54"/>
      <c r="B49" s="125"/>
      <c r="C49" s="123"/>
      <c r="D49" s="123"/>
      <c r="E49" s="127"/>
      <c r="F49" s="41"/>
    </row>
    <row r="50" spans="1:6">
      <c r="A50" s="40" t="s">
        <v>26</v>
      </c>
      <c r="B50" s="120"/>
      <c r="C50" s="120"/>
      <c r="D50" s="120"/>
      <c r="E50" s="121"/>
      <c r="F50" s="9"/>
    </row>
    <row r="51" spans="1:6">
      <c r="A51" s="18"/>
      <c r="B51" s="120"/>
      <c r="C51" s="128" t="s">
        <v>27</v>
      </c>
      <c r="D51" s="56">
        <v>0</v>
      </c>
      <c r="E51" s="124" t="s">
        <v>5</v>
      </c>
      <c r="F51" s="9"/>
    </row>
    <row r="52" spans="1:6">
      <c r="A52" s="18"/>
      <c r="B52" s="120"/>
      <c r="C52" s="128" t="s">
        <v>28</v>
      </c>
      <c r="D52" s="56">
        <v>0</v>
      </c>
      <c r="E52" s="124" t="s">
        <v>5</v>
      </c>
      <c r="F52" s="9"/>
    </row>
    <row r="53" spans="1:6">
      <c r="A53" s="18"/>
      <c r="B53" s="120"/>
      <c r="C53" s="120"/>
      <c r="D53" s="120"/>
      <c r="E53" s="121"/>
      <c r="F53" s="9"/>
    </row>
    <row r="54" spans="1:6">
      <c r="A54" s="18"/>
      <c r="B54" s="122" t="s">
        <v>118</v>
      </c>
      <c r="C54" s="123"/>
      <c r="D54" s="16">
        <f>D44</f>
        <v>1</v>
      </c>
      <c r="E54" s="124" t="s">
        <v>8</v>
      </c>
      <c r="F54" s="9"/>
    </row>
    <row r="55" spans="1:6">
      <c r="A55" s="18"/>
      <c r="B55" s="122" t="s">
        <v>29</v>
      </c>
      <c r="C55" s="123"/>
      <c r="D55" s="8">
        <f>D24</f>
        <v>25400</v>
      </c>
      <c r="E55" s="124" t="s">
        <v>5</v>
      </c>
      <c r="F55" s="9"/>
    </row>
    <row r="56" spans="1:6">
      <c r="A56" s="18"/>
      <c r="B56" s="122" t="s">
        <v>30</v>
      </c>
      <c r="C56" s="131">
        <v>3.5000000000000003E-2</v>
      </c>
      <c r="D56" s="57">
        <f>D55*C56</f>
        <v>889.00000000000011</v>
      </c>
      <c r="E56" s="130" t="s">
        <v>31</v>
      </c>
      <c r="F56" s="9"/>
    </row>
    <row r="57" spans="1:6">
      <c r="A57" s="18"/>
      <c r="B57" s="122" t="s">
        <v>32</v>
      </c>
      <c r="C57" s="131">
        <v>0</v>
      </c>
      <c r="D57" s="57">
        <f>D55*C57</f>
        <v>0</v>
      </c>
      <c r="E57" s="130" t="s">
        <v>31</v>
      </c>
      <c r="F57" s="9"/>
    </row>
    <row r="58" spans="1:6">
      <c r="A58" s="18"/>
      <c r="B58" s="122" t="s">
        <v>33</v>
      </c>
      <c r="C58" s="123"/>
      <c r="D58" s="17">
        <f>D56+D57+D51+D52</f>
        <v>889.00000000000011</v>
      </c>
      <c r="E58" s="130" t="s">
        <v>31</v>
      </c>
      <c r="F58" s="9"/>
    </row>
    <row r="59" spans="1:6">
      <c r="A59" s="18"/>
      <c r="B59" s="120"/>
      <c r="C59" s="120"/>
      <c r="D59" s="120"/>
      <c r="E59" s="121"/>
      <c r="F59" s="9"/>
    </row>
    <row r="60" spans="1:6">
      <c r="A60" s="18"/>
      <c r="B60" s="120"/>
      <c r="C60" s="132" t="s">
        <v>34</v>
      </c>
      <c r="D60" s="17">
        <f>ROUND((D58)/12,2)</f>
        <v>74.08</v>
      </c>
      <c r="E60" s="124" t="s">
        <v>35</v>
      </c>
      <c r="F60" s="9"/>
    </row>
    <row r="61" spans="1:6">
      <c r="A61" s="18"/>
      <c r="B61" s="120"/>
      <c r="C61" s="120"/>
      <c r="D61" s="120"/>
      <c r="E61" s="121"/>
      <c r="F61" s="9"/>
    </row>
    <row r="62" spans="1:6">
      <c r="A62" s="40" t="s">
        <v>36</v>
      </c>
      <c r="B62" s="120"/>
      <c r="C62" s="120"/>
      <c r="D62" s="120"/>
      <c r="E62" s="121"/>
      <c r="F62" s="9"/>
    </row>
    <row r="63" spans="1:6">
      <c r="A63" s="10"/>
      <c r="B63" s="120"/>
      <c r="C63" s="120"/>
      <c r="D63" s="120"/>
      <c r="E63" s="121"/>
      <c r="F63" s="9"/>
    </row>
    <row r="64" spans="1:6">
      <c r="A64" s="10"/>
      <c r="B64" s="122" t="s">
        <v>227</v>
      </c>
      <c r="C64" s="123"/>
      <c r="D64" s="16">
        <v>1</v>
      </c>
      <c r="E64" s="124" t="s">
        <v>230</v>
      </c>
      <c r="F64" s="9"/>
    </row>
    <row r="65" spans="1:6">
      <c r="A65" s="10"/>
      <c r="B65" s="122" t="s">
        <v>231</v>
      </c>
      <c r="C65" s="123"/>
      <c r="D65" s="58">
        <f>D45</f>
        <v>25400</v>
      </c>
      <c r="E65" s="124" t="s">
        <v>5</v>
      </c>
      <c r="F65" s="9"/>
    </row>
    <row r="66" spans="1:6">
      <c r="A66" s="10"/>
      <c r="B66" s="122" t="s">
        <v>9</v>
      </c>
      <c r="C66" s="123"/>
      <c r="D66" s="58">
        <f>D25</f>
        <v>10</v>
      </c>
      <c r="E66" s="130" t="s">
        <v>10</v>
      </c>
      <c r="F66" s="9"/>
    </row>
    <row r="67" spans="1:6">
      <c r="A67" s="10"/>
      <c r="B67" s="122" t="s">
        <v>37</v>
      </c>
      <c r="C67" s="123"/>
      <c r="D67" s="58">
        <v>0.15</v>
      </c>
      <c r="E67" s="126"/>
      <c r="F67" s="9"/>
    </row>
    <row r="68" spans="1:6">
      <c r="A68" s="10"/>
      <c r="B68" s="122" t="s">
        <v>232</v>
      </c>
      <c r="C68" s="123"/>
      <c r="D68" s="59">
        <v>5000</v>
      </c>
      <c r="E68" s="130" t="s">
        <v>233</v>
      </c>
      <c r="F68" s="9"/>
    </row>
    <row r="69" spans="1:6">
      <c r="A69" s="10"/>
      <c r="B69" s="125" t="s">
        <v>33</v>
      </c>
      <c r="C69" s="123"/>
      <c r="D69" s="17">
        <f>(D65*D67)/(D68)</f>
        <v>0.76200000000000001</v>
      </c>
      <c r="E69" s="124" t="s">
        <v>5</v>
      </c>
      <c r="F69" s="9"/>
    </row>
    <row r="70" spans="1:6">
      <c r="A70" s="10"/>
      <c r="B70" s="125" t="s">
        <v>6</v>
      </c>
      <c r="C70" s="123"/>
      <c r="D70" s="17">
        <f>D69*D68/12</f>
        <v>317.5</v>
      </c>
      <c r="E70" s="124" t="s">
        <v>5</v>
      </c>
      <c r="F70" s="9"/>
    </row>
    <row r="71" spans="1:6">
      <c r="A71" s="116"/>
      <c r="C71" s="133"/>
      <c r="E71" s="117"/>
      <c r="F71" s="118"/>
    </row>
    <row r="72" spans="1:6">
      <c r="A72" s="307"/>
      <c r="B72" s="308"/>
      <c r="C72" s="308"/>
      <c r="D72" s="308"/>
      <c r="E72" s="308"/>
      <c r="F72" s="309"/>
    </row>
    <row r="73" spans="1:6" ht="12" thickBot="1">
      <c r="A73" s="134"/>
      <c r="F73" s="118"/>
    </row>
    <row r="74" spans="1:6">
      <c r="A74" s="28" t="s">
        <v>38</v>
      </c>
      <c r="B74" s="6"/>
      <c r="C74" s="6"/>
      <c r="D74" s="6"/>
      <c r="E74" s="29"/>
      <c r="F74" s="7"/>
    </row>
    <row r="75" spans="1:6">
      <c r="A75" s="10"/>
      <c r="B75" s="120"/>
      <c r="C75" s="120"/>
      <c r="D75" s="120"/>
      <c r="E75" s="121"/>
      <c r="F75" s="9"/>
    </row>
    <row r="76" spans="1:6">
      <c r="A76" s="10"/>
      <c r="B76" s="122" t="s">
        <v>227</v>
      </c>
      <c r="C76" s="123"/>
      <c r="D76" s="16">
        <v>1</v>
      </c>
      <c r="E76" s="121"/>
      <c r="F76" s="9"/>
    </row>
    <row r="77" spans="1:6">
      <c r="A77" s="10"/>
      <c r="B77" s="135" t="s">
        <v>39</v>
      </c>
      <c r="C77" s="123"/>
      <c r="D77" s="61">
        <v>0</v>
      </c>
      <c r="E77" s="124" t="s">
        <v>40</v>
      </c>
      <c r="F77" s="9"/>
    </row>
    <row r="78" spans="1:6">
      <c r="A78" s="10"/>
      <c r="B78" s="122" t="s">
        <v>232</v>
      </c>
      <c r="C78" s="123"/>
      <c r="D78" s="59">
        <f>D68</f>
        <v>5000</v>
      </c>
      <c r="E78" s="124" t="s">
        <v>117</v>
      </c>
      <c r="F78" s="9"/>
    </row>
    <row r="79" spans="1:6">
      <c r="A79" s="10"/>
      <c r="B79" s="135" t="s">
        <v>43</v>
      </c>
      <c r="C79" s="123"/>
      <c r="D79" s="16">
        <v>8.8000000000000007</v>
      </c>
      <c r="E79" s="124" t="s">
        <v>44</v>
      </c>
      <c r="F79" s="9"/>
    </row>
    <row r="80" spans="1:6">
      <c r="A80" s="10"/>
      <c r="B80" s="125" t="s">
        <v>33</v>
      </c>
      <c r="C80" s="132"/>
      <c r="D80" s="60">
        <f>(D78/D79)*D77</f>
        <v>0</v>
      </c>
      <c r="E80" s="124" t="s">
        <v>5</v>
      </c>
      <c r="F80" s="9"/>
    </row>
    <row r="81" spans="1:8">
      <c r="A81" s="10"/>
      <c r="B81" s="120"/>
      <c r="C81" s="120"/>
      <c r="D81" s="120"/>
      <c r="E81" s="121"/>
      <c r="F81" s="9"/>
    </row>
    <row r="82" spans="1:8">
      <c r="A82" s="10"/>
      <c r="B82" s="120"/>
      <c r="C82" s="132" t="s">
        <v>45</v>
      </c>
      <c r="D82" s="17">
        <f>D80</f>
        <v>0</v>
      </c>
      <c r="E82" s="121"/>
      <c r="F82" s="9"/>
    </row>
    <row r="83" spans="1:8">
      <c r="A83" s="10"/>
      <c r="B83" s="120"/>
      <c r="C83" s="136"/>
      <c r="D83" s="136"/>
      <c r="E83" s="121"/>
      <c r="F83" s="9"/>
    </row>
    <row r="84" spans="1:8">
      <c r="A84" s="10" t="s">
        <v>46</v>
      </c>
      <c r="B84" s="120"/>
      <c r="C84" s="136"/>
      <c r="D84" s="136"/>
      <c r="E84" s="121"/>
      <c r="F84" s="9"/>
      <c r="G84" s="14"/>
    </row>
    <row r="85" spans="1:8">
      <c r="A85" s="10"/>
      <c r="B85" s="122" t="s">
        <v>227</v>
      </c>
      <c r="C85" s="123"/>
      <c r="D85" s="16">
        <f>D76</f>
        <v>1</v>
      </c>
      <c r="E85" s="121"/>
      <c r="F85" s="9"/>
      <c r="G85" s="14"/>
      <c r="H85" s="83"/>
    </row>
    <row r="86" spans="1:8">
      <c r="A86" s="10"/>
      <c r="B86" s="135" t="s">
        <v>97</v>
      </c>
      <c r="C86" s="123"/>
      <c r="D86" s="61">
        <f>4*429.9</f>
        <v>1719.6</v>
      </c>
      <c r="E86" s="124" t="s">
        <v>5</v>
      </c>
      <c r="F86" s="9"/>
    </row>
    <row r="87" spans="1:8">
      <c r="A87" s="10"/>
      <c r="B87" s="122" t="s">
        <v>93</v>
      </c>
      <c r="C87" s="123"/>
      <c r="D87" s="59">
        <f>D68</f>
        <v>5000</v>
      </c>
      <c r="E87" s="124" t="s">
        <v>42</v>
      </c>
      <c r="F87" s="9"/>
    </row>
    <row r="88" spans="1:8">
      <c r="A88" s="10"/>
      <c r="B88" s="135" t="s">
        <v>48</v>
      </c>
      <c r="C88" s="123"/>
      <c r="D88" s="16">
        <v>40000</v>
      </c>
      <c r="E88" s="124" t="s">
        <v>49</v>
      </c>
      <c r="F88" s="9"/>
    </row>
    <row r="89" spans="1:8">
      <c r="A89" s="10"/>
      <c r="B89" s="125" t="s">
        <v>50</v>
      </c>
      <c r="C89" s="132"/>
      <c r="D89" s="60">
        <f>D86/D88</f>
        <v>4.299E-2</v>
      </c>
      <c r="E89" s="124" t="s">
        <v>5</v>
      </c>
      <c r="F89" s="9"/>
    </row>
    <row r="90" spans="1:8">
      <c r="A90" s="10"/>
      <c r="B90" s="120"/>
      <c r="C90" s="120"/>
      <c r="D90" s="120"/>
      <c r="E90" s="121"/>
      <c r="F90" s="9"/>
    </row>
    <row r="91" spans="1:8">
      <c r="A91" s="10"/>
      <c r="B91" s="120"/>
      <c r="C91" s="132" t="s">
        <v>52</v>
      </c>
      <c r="D91" s="17">
        <f>D89*D87</f>
        <v>214.95</v>
      </c>
      <c r="E91" s="121"/>
      <c r="F91" s="9"/>
    </row>
    <row r="92" spans="1:8">
      <c r="A92" s="10"/>
      <c r="B92" s="120"/>
      <c r="C92" s="121"/>
      <c r="D92" s="137"/>
      <c r="E92" s="138"/>
      <c r="F92" s="9"/>
    </row>
    <row r="93" spans="1:8">
      <c r="A93" s="40" t="s">
        <v>53</v>
      </c>
      <c r="B93" s="120"/>
      <c r="C93" s="120"/>
      <c r="D93" s="120"/>
      <c r="E93" s="121"/>
      <c r="F93" s="9"/>
    </row>
    <row r="94" spans="1:8">
      <c r="A94" s="289" t="s">
        <v>54</v>
      </c>
      <c r="B94" s="290"/>
      <c r="C94" s="291"/>
      <c r="D94" s="31">
        <v>0.1</v>
      </c>
      <c r="E94" s="121"/>
      <c r="F94" s="9"/>
    </row>
    <row r="95" spans="1:8">
      <c r="A95" s="43"/>
      <c r="B95" s="120"/>
      <c r="C95" s="120"/>
      <c r="D95" s="124"/>
      <c r="E95" s="121"/>
      <c r="F95" s="9"/>
    </row>
    <row r="96" spans="1:8">
      <c r="A96" s="43"/>
      <c r="B96" s="122" t="s">
        <v>234</v>
      </c>
      <c r="C96" s="128"/>
      <c r="D96" s="16">
        <v>1</v>
      </c>
      <c r="E96" s="124"/>
      <c r="F96" s="9"/>
    </row>
    <row r="97" spans="1:6">
      <c r="A97" s="43"/>
      <c r="B97" s="125" t="s">
        <v>33</v>
      </c>
      <c r="C97" s="128"/>
      <c r="D97" s="17">
        <f>D94*D70</f>
        <v>31.75</v>
      </c>
      <c r="E97" s="124"/>
      <c r="F97" s="9"/>
    </row>
    <row r="98" spans="1:6">
      <c r="A98" s="43"/>
      <c r="B98" s="120"/>
      <c r="C98" s="120"/>
      <c r="D98" s="124"/>
      <c r="E98" s="121"/>
      <c r="F98" s="9"/>
    </row>
    <row r="99" spans="1:6">
      <c r="A99" s="43"/>
      <c r="B99" s="135" t="s">
        <v>55</v>
      </c>
      <c r="C99" s="128"/>
      <c r="D99" s="58">
        <v>0</v>
      </c>
      <c r="E99" s="124" t="s">
        <v>56</v>
      </c>
      <c r="F99" s="9"/>
    </row>
    <row r="100" spans="1:6">
      <c r="A100" s="43"/>
      <c r="B100" s="135" t="s">
        <v>57</v>
      </c>
      <c r="C100" s="128"/>
      <c r="D100" s="247">
        <v>0</v>
      </c>
      <c r="E100" s="124" t="s">
        <v>56</v>
      </c>
      <c r="F100" s="9"/>
    </row>
    <row r="101" spans="1:6">
      <c r="A101" s="43"/>
      <c r="B101" s="135" t="s">
        <v>58</v>
      </c>
      <c r="C101" s="128"/>
      <c r="D101" s="58">
        <v>0</v>
      </c>
      <c r="E101" s="124" t="s">
        <v>56</v>
      </c>
      <c r="F101" s="9"/>
    </row>
    <row r="102" spans="1:6">
      <c r="A102" s="43"/>
      <c r="B102" s="135" t="s">
        <v>59</v>
      </c>
      <c r="C102" s="128"/>
      <c r="D102" s="247">
        <v>3.33</v>
      </c>
      <c r="E102" s="124" t="s">
        <v>60</v>
      </c>
      <c r="F102" s="9"/>
    </row>
    <row r="103" spans="1:6">
      <c r="A103" s="43"/>
      <c r="B103" s="122" t="s">
        <v>61</v>
      </c>
      <c r="C103" s="128"/>
      <c r="D103" s="58">
        <v>10000</v>
      </c>
      <c r="E103" s="124" t="s">
        <v>42</v>
      </c>
      <c r="F103" s="9"/>
    </row>
    <row r="104" spans="1:6">
      <c r="A104" s="43"/>
      <c r="B104" s="135" t="s">
        <v>62</v>
      </c>
      <c r="C104" s="128"/>
      <c r="D104" s="62">
        <f>+D99/D103</f>
        <v>0</v>
      </c>
      <c r="E104" s="124" t="s">
        <v>63</v>
      </c>
      <c r="F104" s="9"/>
    </row>
    <row r="105" spans="1:6">
      <c r="A105" s="43"/>
      <c r="B105" s="135" t="s">
        <v>64</v>
      </c>
      <c r="C105" s="128"/>
      <c r="D105" s="62">
        <f>+D100/D103</f>
        <v>0</v>
      </c>
      <c r="E105" s="124" t="s">
        <v>63</v>
      </c>
      <c r="F105" s="9"/>
    </row>
    <row r="106" spans="1:6">
      <c r="A106" s="43"/>
      <c r="B106" s="135" t="s">
        <v>65</v>
      </c>
      <c r="C106" s="128"/>
      <c r="D106" s="62">
        <f>+D101/D103</f>
        <v>0</v>
      </c>
      <c r="E106" s="124" t="s">
        <v>63</v>
      </c>
      <c r="F106" s="9"/>
    </row>
    <row r="107" spans="1:6">
      <c r="A107" s="43"/>
      <c r="B107" s="135" t="s">
        <v>66</v>
      </c>
      <c r="C107" s="128"/>
      <c r="D107" s="62">
        <f>+D102/D103</f>
        <v>3.3300000000000002E-4</v>
      </c>
      <c r="E107" s="130" t="s">
        <v>67</v>
      </c>
      <c r="F107" s="9"/>
    </row>
    <row r="108" spans="1:6">
      <c r="A108" s="43"/>
      <c r="B108" s="135" t="s">
        <v>68</v>
      </c>
      <c r="C108" s="139"/>
      <c r="D108" s="58">
        <f>'DADOS DE ENTRADA'!H40</f>
        <v>29.45</v>
      </c>
      <c r="E108" s="124" t="s">
        <v>40</v>
      </c>
      <c r="F108" s="9"/>
    </row>
    <row r="109" spans="1:6">
      <c r="A109" s="43"/>
      <c r="B109" s="135" t="s">
        <v>69</v>
      </c>
      <c r="C109" s="139"/>
      <c r="D109" s="58">
        <f>'DADOS DE ENTRADA'!H41</f>
        <v>21.29</v>
      </c>
      <c r="E109" s="124" t="s">
        <v>40</v>
      </c>
      <c r="F109" s="9"/>
    </row>
    <row r="110" spans="1:6">
      <c r="A110" s="43"/>
      <c r="B110" s="135" t="s">
        <v>70</v>
      </c>
      <c r="C110" s="139"/>
      <c r="D110" s="58">
        <f>'DADOS DE ENTRADA'!H42</f>
        <v>11.99</v>
      </c>
      <c r="E110" s="124" t="s">
        <v>40</v>
      </c>
      <c r="F110" s="9"/>
    </row>
    <row r="111" spans="1:6">
      <c r="A111" s="43"/>
      <c r="B111" s="135" t="s">
        <v>71</v>
      </c>
      <c r="C111" s="139"/>
      <c r="D111" s="58">
        <f>'DADOS DE ENTRADA'!H43</f>
        <v>19.489999999999998</v>
      </c>
      <c r="E111" s="124" t="s">
        <v>72</v>
      </c>
      <c r="F111" s="9"/>
    </row>
    <row r="112" spans="1:6">
      <c r="A112" s="43"/>
      <c r="B112" s="135" t="s">
        <v>73</v>
      </c>
      <c r="C112" s="128"/>
      <c r="D112" s="53">
        <f>+(D104*D108)+(D105*D109)+(D106*D110)+(D107*D111)</f>
        <v>6.49017E-3</v>
      </c>
      <c r="E112" s="130" t="s">
        <v>74</v>
      </c>
      <c r="F112" s="9"/>
    </row>
    <row r="113" spans="1:6">
      <c r="A113" s="32"/>
      <c r="B113" s="122" t="s">
        <v>47</v>
      </c>
      <c r="C113" s="140"/>
      <c r="D113" s="59">
        <f>D87</f>
        <v>5000</v>
      </c>
      <c r="E113" s="124" t="s">
        <v>42</v>
      </c>
      <c r="F113" s="9"/>
    </row>
    <row r="114" spans="1:6">
      <c r="A114" s="32"/>
      <c r="B114" s="135" t="s">
        <v>75</v>
      </c>
      <c r="C114" s="128"/>
      <c r="D114" s="60">
        <f>ROUND(+D112*D113,2)</f>
        <v>32.450000000000003</v>
      </c>
      <c r="E114" s="124" t="s">
        <v>5</v>
      </c>
      <c r="F114" s="9"/>
    </row>
    <row r="115" spans="1:6">
      <c r="A115" s="32"/>
      <c r="B115" s="135" t="s">
        <v>76</v>
      </c>
      <c r="C115" s="140"/>
      <c r="D115" s="58">
        <v>15</v>
      </c>
      <c r="E115" s="124" t="s">
        <v>77</v>
      </c>
      <c r="F115" s="9"/>
    </row>
    <row r="116" spans="1:6">
      <c r="A116" s="32"/>
      <c r="B116" s="122" t="s">
        <v>78</v>
      </c>
      <c r="C116" s="140"/>
      <c r="D116" s="60">
        <f>ROUND(+D114*D115/100,2)</f>
        <v>4.87</v>
      </c>
      <c r="E116" s="124" t="s">
        <v>5</v>
      </c>
      <c r="F116" s="9"/>
    </row>
    <row r="117" spans="1:6">
      <c r="A117" s="32"/>
      <c r="B117" s="122" t="s">
        <v>79</v>
      </c>
      <c r="C117" s="140"/>
      <c r="D117" s="60">
        <f>D114+D116</f>
        <v>37.32</v>
      </c>
      <c r="E117" s="124"/>
      <c r="F117" s="9"/>
    </row>
    <row r="118" spans="1:6">
      <c r="A118" s="32"/>
      <c r="B118" s="135" t="s">
        <v>235</v>
      </c>
      <c r="C118" s="140"/>
      <c r="D118" s="17">
        <f>D117*D96</f>
        <v>37.32</v>
      </c>
      <c r="E118" s="124"/>
      <c r="F118" s="9"/>
    </row>
    <row r="119" spans="1:6">
      <c r="A119" s="32"/>
      <c r="B119" s="122"/>
      <c r="C119" s="140"/>
      <c r="D119" s="140"/>
      <c r="E119" s="124"/>
      <c r="F119" s="9"/>
    </row>
    <row r="120" spans="1:6">
      <c r="A120" s="32"/>
      <c r="B120" s="120"/>
      <c r="C120" s="132" t="s">
        <v>80</v>
      </c>
      <c r="D120" s="17">
        <f>D97+D118</f>
        <v>69.069999999999993</v>
      </c>
      <c r="E120" s="124" t="s">
        <v>5</v>
      </c>
      <c r="F120" s="9"/>
    </row>
    <row r="121" spans="1:6">
      <c r="A121" s="32"/>
      <c r="B121" s="120"/>
      <c r="C121" s="120"/>
      <c r="D121" s="120"/>
      <c r="E121" s="121"/>
      <c r="F121" s="9"/>
    </row>
    <row r="122" spans="1:6">
      <c r="A122" s="43"/>
      <c r="B122" s="141" t="s">
        <v>81</v>
      </c>
      <c r="C122" s="63"/>
      <c r="D122" s="142"/>
      <c r="E122" s="124"/>
      <c r="F122" s="9"/>
    </row>
    <row r="123" spans="1:6" ht="12" customHeight="1">
      <c r="A123" s="43"/>
      <c r="B123" s="143"/>
      <c r="C123" s="136" t="s">
        <v>82</v>
      </c>
      <c r="D123" s="60">
        <f>D82+D120+D91</f>
        <v>284.02</v>
      </c>
      <c r="E123" s="124" t="s">
        <v>5</v>
      </c>
      <c r="F123" s="9"/>
    </row>
    <row r="124" spans="1:6" ht="12" thickBot="1">
      <c r="A124" s="25"/>
      <c r="B124" s="15"/>
      <c r="C124" s="15"/>
      <c r="D124" s="26"/>
      <c r="E124" s="27"/>
      <c r="F124" s="11"/>
    </row>
    <row r="125" spans="1:6">
      <c r="A125" s="116"/>
      <c r="B125" s="144"/>
      <c r="D125" s="117"/>
      <c r="E125" s="145"/>
      <c r="F125" s="146"/>
    </row>
    <row r="126" spans="1:6" ht="14.25">
      <c r="A126" s="282"/>
      <c r="B126" s="283"/>
      <c r="C126" s="283"/>
      <c r="D126" s="283"/>
      <c r="E126" s="283"/>
      <c r="F126" s="284"/>
    </row>
    <row r="127" spans="1:6" ht="12" thickBot="1">
      <c r="A127" s="134"/>
      <c r="C127" s="147"/>
      <c r="E127" s="148"/>
      <c r="F127" s="118"/>
    </row>
    <row r="128" spans="1:6">
      <c r="A128" s="12" t="s">
        <v>83</v>
      </c>
      <c r="B128" s="13"/>
      <c r="C128" s="13"/>
      <c r="D128" s="13"/>
      <c r="E128" s="13"/>
      <c r="F128" s="65"/>
    </row>
    <row r="129" spans="1:6">
      <c r="A129" s="66"/>
      <c r="B129" s="140"/>
      <c r="C129" s="140"/>
      <c r="D129" s="140"/>
      <c r="E129" s="140"/>
      <c r="F129" s="9"/>
    </row>
    <row r="130" spans="1:6">
      <c r="A130" s="66"/>
      <c r="B130" s="140"/>
      <c r="C130" s="140"/>
      <c r="D130" s="140"/>
      <c r="E130" s="140"/>
      <c r="F130" s="9"/>
    </row>
    <row r="131" spans="1:6">
      <c r="A131" s="66"/>
      <c r="B131" s="140"/>
      <c r="C131" s="140"/>
      <c r="D131" s="140"/>
      <c r="E131" s="140"/>
      <c r="F131" s="9"/>
    </row>
    <row r="132" spans="1:6">
      <c r="A132" s="66"/>
      <c r="B132" s="140"/>
      <c r="C132" s="140"/>
      <c r="D132" s="140"/>
      <c r="E132" s="140"/>
      <c r="F132" s="9"/>
    </row>
    <row r="133" spans="1:6">
      <c r="A133" s="66"/>
      <c r="B133" s="140"/>
      <c r="C133" s="140"/>
      <c r="D133" s="140"/>
      <c r="E133" s="140"/>
      <c r="F133" s="9"/>
    </row>
    <row r="134" spans="1:6">
      <c r="A134" s="66"/>
      <c r="B134" s="140"/>
      <c r="C134" s="140"/>
      <c r="D134" s="140"/>
      <c r="E134" s="140"/>
      <c r="F134" s="9"/>
    </row>
    <row r="135" spans="1:6">
      <c r="A135" s="66"/>
      <c r="B135" s="140"/>
      <c r="C135" s="140"/>
      <c r="D135" s="140"/>
      <c r="E135" s="140"/>
      <c r="F135" s="9"/>
    </row>
    <row r="136" spans="1:6" ht="14.25">
      <c r="A136" s="66"/>
      <c r="B136" s="285" t="s">
        <v>84</v>
      </c>
      <c r="C136" s="67" t="s">
        <v>1</v>
      </c>
      <c r="D136" s="68">
        <v>6.4999999999999997E-3</v>
      </c>
      <c r="E136" s="140"/>
      <c r="F136" s="9"/>
    </row>
    <row r="137" spans="1:6" ht="14.25">
      <c r="A137" s="66"/>
      <c r="B137" s="286"/>
      <c r="C137" s="67" t="s">
        <v>2</v>
      </c>
      <c r="D137" s="68">
        <v>0.03</v>
      </c>
      <c r="E137" s="140"/>
      <c r="F137" s="9"/>
    </row>
    <row r="138" spans="1:6" ht="14.25">
      <c r="A138" s="66"/>
      <c r="B138" s="286"/>
      <c r="C138" s="67" t="s">
        <v>147</v>
      </c>
      <c r="D138" s="68">
        <v>0</v>
      </c>
      <c r="E138" s="140"/>
      <c r="F138" s="9"/>
    </row>
    <row r="139" spans="1:6" ht="14.25">
      <c r="A139" s="66"/>
      <c r="B139" s="280" t="s">
        <v>85</v>
      </c>
      <c r="C139" s="280"/>
      <c r="D139" s="69">
        <f>D136+D137+D138</f>
        <v>3.6499999999999998E-2</v>
      </c>
      <c r="E139" s="140"/>
      <c r="F139" s="9"/>
    </row>
    <row r="140" spans="1:6" ht="14.25">
      <c r="A140" s="21"/>
      <c r="B140" s="287" t="s">
        <v>86</v>
      </c>
      <c r="C140" s="288"/>
      <c r="D140" s="68">
        <v>4.4900000000000002E-2</v>
      </c>
      <c r="E140" s="140"/>
      <c r="F140" s="9"/>
    </row>
    <row r="141" spans="1:6" ht="14.25">
      <c r="A141" s="21"/>
      <c r="B141" s="280" t="s">
        <v>87</v>
      </c>
      <c r="C141" s="280"/>
      <c r="D141" s="68">
        <v>8.8999999999999999E-3</v>
      </c>
      <c r="E141" s="140"/>
      <c r="F141" s="9"/>
    </row>
    <row r="142" spans="1:6" ht="14.25">
      <c r="A142" s="18"/>
      <c r="B142" s="280" t="s">
        <v>88</v>
      </c>
      <c r="C142" s="280"/>
      <c r="D142" s="68">
        <v>8.2000000000000007E-3</v>
      </c>
      <c r="E142" s="140"/>
      <c r="F142" s="9"/>
    </row>
    <row r="143" spans="1:6" ht="14.25">
      <c r="A143" s="18"/>
      <c r="B143" s="280" t="s">
        <v>89</v>
      </c>
      <c r="C143" s="280"/>
      <c r="D143" s="68">
        <v>1.11E-2</v>
      </c>
      <c r="E143" s="140"/>
      <c r="F143" s="9"/>
    </row>
    <row r="144" spans="1:6" ht="14.25">
      <c r="A144" s="21"/>
      <c r="B144" s="280" t="s">
        <v>90</v>
      </c>
      <c r="C144" s="280"/>
      <c r="D144" s="68">
        <v>6.2199999999999998E-2</v>
      </c>
      <c r="E144" s="140"/>
      <c r="F144" s="9"/>
    </row>
    <row r="145" spans="1:6" ht="12" customHeight="1">
      <c r="A145" s="66"/>
      <c r="B145" s="281" t="s">
        <v>91</v>
      </c>
      <c r="C145" s="281"/>
      <c r="D145" s="70">
        <f>((1+D140+D141+D142)*(1+D143)*(1+D144))/(1-D139)-1</f>
        <v>0.18378601560975594</v>
      </c>
      <c r="E145" s="140"/>
      <c r="F145" s="9"/>
    </row>
    <row r="146" spans="1:6" ht="12" customHeight="1" thickBot="1">
      <c r="A146" s="71"/>
      <c r="B146" s="72"/>
      <c r="C146" s="72"/>
      <c r="D146" s="72"/>
      <c r="E146" s="72"/>
      <c r="F146" s="73"/>
    </row>
    <row r="147" spans="1:6" ht="12" customHeight="1">
      <c r="A147" s="64"/>
      <c r="B147" s="5"/>
      <c r="C147" s="5"/>
      <c r="D147" s="13"/>
      <c r="E147" s="13"/>
      <c r="F147" s="65"/>
    </row>
    <row r="148" spans="1:6" ht="12" customHeight="1">
      <c r="A148" s="21"/>
      <c r="B148" s="120"/>
      <c r="C148" s="132" t="s">
        <v>95</v>
      </c>
      <c r="D148" s="17">
        <f>D123+D70+D60+D48+D31+D16</f>
        <v>1032.9727083333332</v>
      </c>
      <c r="E148" s="123" t="s">
        <v>35</v>
      </c>
      <c r="F148" s="9"/>
    </row>
    <row r="149" spans="1:6" ht="12" customHeight="1">
      <c r="A149" s="18"/>
      <c r="B149" s="120"/>
      <c r="C149" s="120"/>
      <c r="D149" s="120"/>
      <c r="E149" s="120"/>
      <c r="F149" s="9"/>
    </row>
    <row r="150" spans="1:6" ht="12" customHeight="1">
      <c r="A150" s="18"/>
      <c r="B150" s="149"/>
      <c r="C150" s="132" t="s">
        <v>96</v>
      </c>
      <c r="D150" s="17">
        <f>D148*(1+D145)</f>
        <v>1222.8186466315351</v>
      </c>
      <c r="E150" s="123" t="s">
        <v>35</v>
      </c>
      <c r="F150" s="20"/>
    </row>
    <row r="151" spans="1:6" ht="12" customHeight="1" thickBot="1">
      <c r="A151" s="75"/>
      <c r="B151" s="76"/>
      <c r="C151" s="76"/>
      <c r="D151" s="15"/>
      <c r="E151" s="77"/>
      <c r="F151" s="23"/>
    </row>
    <row r="152" spans="1:6" ht="12" customHeight="1">
      <c r="A152" s="74"/>
      <c r="B152" s="74"/>
      <c r="C152" s="78"/>
      <c r="D152" s="24"/>
      <c r="E152" s="79"/>
      <c r="F152" s="42"/>
    </row>
    <row r="153" spans="1:6" ht="12" customHeight="1">
      <c r="A153" s="74"/>
      <c r="B153" s="74"/>
      <c r="C153" s="78"/>
      <c r="D153" s="80"/>
      <c r="E153" s="79"/>
      <c r="F153" s="42"/>
    </row>
    <row r="154" spans="1:6" ht="12" customHeight="1">
      <c r="A154" s="74"/>
      <c r="B154" s="74"/>
      <c r="C154" s="78"/>
      <c r="D154" s="24"/>
      <c r="E154" s="79"/>
      <c r="F154" s="42"/>
    </row>
    <row r="155" spans="1:6" ht="12" customHeight="1">
      <c r="A155" s="74"/>
      <c r="B155" s="74"/>
      <c r="C155" s="78"/>
      <c r="D155" s="80"/>
      <c r="E155" s="79"/>
      <c r="F155" s="42"/>
    </row>
    <row r="156" spans="1:6" ht="12" customHeight="1">
      <c r="A156" s="74"/>
      <c r="B156" s="74"/>
      <c r="C156" s="78"/>
      <c r="D156" s="24"/>
      <c r="E156" s="79"/>
      <c r="F156" s="42"/>
    </row>
    <row r="157" spans="1:6" ht="12" customHeight="1">
      <c r="A157" s="74"/>
      <c r="B157" s="74"/>
      <c r="C157" s="78"/>
      <c r="D157" s="24"/>
      <c r="E157" s="79"/>
      <c r="F157" s="42"/>
    </row>
    <row r="158" spans="1:6" ht="12" customHeight="1">
      <c r="A158" s="74"/>
      <c r="B158" s="74"/>
      <c r="C158" s="78"/>
      <c r="D158" s="24"/>
      <c r="E158" s="79"/>
      <c r="F158" s="42"/>
    </row>
    <row r="159" spans="1:6" ht="12" customHeight="1">
      <c r="A159" s="74"/>
      <c r="B159" s="74"/>
      <c r="C159" s="78"/>
      <c r="D159" s="24"/>
      <c r="E159" s="79"/>
      <c r="F159" s="42"/>
    </row>
    <row r="160" spans="1:6" ht="12" customHeight="1">
      <c r="A160" s="74"/>
      <c r="B160" s="74"/>
      <c r="C160" s="78"/>
      <c r="D160" s="24"/>
      <c r="E160" s="79"/>
      <c r="F160" s="42"/>
    </row>
    <row r="161" spans="1:6" ht="12" customHeight="1">
      <c r="A161" s="74"/>
      <c r="B161" s="74"/>
      <c r="C161" s="78"/>
      <c r="D161" s="24"/>
      <c r="E161" s="79"/>
      <c r="F161" s="42"/>
    </row>
    <row r="162" spans="1:6" ht="12" customHeight="1">
      <c r="A162" s="74"/>
      <c r="B162" s="74"/>
      <c r="C162" s="78"/>
      <c r="D162" s="24"/>
      <c r="E162" s="79"/>
      <c r="F162" s="42"/>
    </row>
    <row r="163" spans="1:6" ht="12" customHeight="1">
      <c r="A163" s="74"/>
      <c r="B163" s="74"/>
      <c r="C163" s="78"/>
      <c r="D163" s="24"/>
      <c r="E163" s="79"/>
      <c r="F163" s="42"/>
    </row>
    <row r="164" spans="1:6" ht="12" customHeight="1">
      <c r="A164" s="74"/>
      <c r="B164" s="74"/>
      <c r="C164" s="78"/>
      <c r="D164" s="24"/>
      <c r="E164" s="79"/>
      <c r="F164" s="42"/>
    </row>
    <row r="165" spans="1:6" ht="12" customHeight="1">
      <c r="A165" s="74"/>
      <c r="B165" s="74"/>
      <c r="C165" s="78"/>
      <c r="D165" s="24"/>
      <c r="E165" s="79"/>
      <c r="F165" s="42"/>
    </row>
    <row r="166" spans="1:6" ht="12" customHeight="1">
      <c r="A166" s="74"/>
      <c r="B166" s="74"/>
      <c r="C166" s="78"/>
      <c r="D166" s="24"/>
      <c r="E166" s="79"/>
      <c r="F166" s="42"/>
    </row>
    <row r="167" spans="1:6" ht="12" customHeight="1">
      <c r="A167" s="74"/>
      <c r="B167" s="74"/>
      <c r="C167" s="78"/>
      <c r="D167" s="24"/>
      <c r="E167" s="79"/>
      <c r="F167" s="42"/>
    </row>
    <row r="168" spans="1:6" ht="12" customHeight="1">
      <c r="A168" s="74"/>
      <c r="B168" s="74"/>
      <c r="C168" s="78"/>
      <c r="D168" s="24"/>
      <c r="E168" s="79"/>
      <c r="F168" s="42"/>
    </row>
    <row r="169" spans="1:6" ht="12" customHeight="1">
      <c r="A169" s="74"/>
      <c r="B169" s="74"/>
      <c r="C169" s="78"/>
      <c r="D169" s="24"/>
      <c r="E169" s="79"/>
      <c r="F169" s="42"/>
    </row>
    <row r="170" spans="1:6" ht="12" customHeight="1">
      <c r="A170" s="74"/>
      <c r="B170" s="74"/>
      <c r="C170" s="78"/>
      <c r="D170" s="24"/>
      <c r="E170" s="79"/>
      <c r="F170" s="42"/>
    </row>
    <row r="171" spans="1:6" ht="12" customHeight="1">
      <c r="A171" s="74"/>
      <c r="B171" s="74"/>
      <c r="C171" s="78"/>
      <c r="D171" s="24"/>
      <c r="E171" s="79"/>
      <c r="F171" s="42"/>
    </row>
    <row r="172" spans="1:6" ht="12" customHeight="1">
      <c r="A172" s="74"/>
      <c r="B172" s="74"/>
      <c r="C172" s="78"/>
      <c r="D172" s="24"/>
      <c r="E172" s="79"/>
      <c r="F172" s="42"/>
    </row>
    <row r="173" spans="1:6" ht="12" customHeight="1">
      <c r="A173" s="74"/>
      <c r="B173" s="74"/>
      <c r="C173" s="78"/>
      <c r="D173" s="24"/>
      <c r="E173" s="79"/>
      <c r="F173" s="42"/>
    </row>
    <row r="174" spans="1:6" ht="12" customHeight="1">
      <c r="A174" s="74"/>
      <c r="B174" s="74"/>
      <c r="C174" s="78"/>
      <c r="D174" s="24"/>
      <c r="E174" s="79"/>
      <c r="F174" s="42"/>
    </row>
    <row r="175" spans="1:6" ht="12" customHeight="1">
      <c r="A175" s="74"/>
      <c r="B175" s="74"/>
      <c r="C175" s="78"/>
      <c r="D175" s="24"/>
      <c r="E175" s="79"/>
      <c r="F175" s="42"/>
    </row>
    <row r="176" spans="1:6" ht="12" customHeight="1">
      <c r="A176" s="74"/>
      <c r="B176" s="74"/>
      <c r="C176" s="78"/>
      <c r="D176" s="24"/>
      <c r="E176" s="79"/>
      <c r="F176" s="42"/>
    </row>
    <row r="177" spans="1:6" ht="12" customHeight="1">
      <c r="A177" s="74"/>
      <c r="B177" s="74"/>
      <c r="C177" s="78"/>
      <c r="D177" s="24"/>
      <c r="E177" s="79"/>
      <c r="F177" s="42"/>
    </row>
    <row r="178" spans="1:6" ht="12" customHeight="1">
      <c r="A178" s="74"/>
      <c r="B178" s="74"/>
      <c r="C178" s="78"/>
      <c r="D178" s="24"/>
      <c r="E178" s="79"/>
      <c r="F178" s="42"/>
    </row>
    <row r="179" spans="1:6" ht="12" customHeight="1">
      <c r="A179" s="74"/>
      <c r="B179" s="74"/>
      <c r="C179" s="78"/>
      <c r="D179" s="24"/>
      <c r="E179" s="79"/>
      <c r="F179" s="42"/>
    </row>
    <row r="180" spans="1:6" ht="12" customHeight="1">
      <c r="A180" s="74"/>
      <c r="B180" s="74"/>
      <c r="C180" s="78"/>
      <c r="D180" s="24"/>
      <c r="E180" s="79"/>
      <c r="F180" s="42"/>
    </row>
    <row r="181" spans="1:6" ht="12" customHeight="1">
      <c r="A181" s="74"/>
      <c r="B181" s="74"/>
      <c r="C181" s="78"/>
      <c r="D181" s="24"/>
      <c r="E181" s="79"/>
      <c r="F181" s="42"/>
    </row>
    <row r="182" spans="1:6" ht="12" customHeight="1">
      <c r="A182" s="74"/>
      <c r="B182" s="74"/>
      <c r="C182" s="78"/>
      <c r="D182" s="24"/>
      <c r="E182" s="79"/>
      <c r="F182" s="42"/>
    </row>
    <row r="183" spans="1:6" ht="12" customHeight="1">
      <c r="A183" s="74"/>
      <c r="B183" s="74"/>
      <c r="C183" s="78"/>
      <c r="D183" s="24"/>
      <c r="E183" s="79"/>
      <c r="F183" s="42"/>
    </row>
    <row r="184" spans="1:6" ht="12" customHeight="1">
      <c r="A184" s="74"/>
      <c r="B184" s="74"/>
      <c r="C184" s="78"/>
      <c r="D184" s="24"/>
      <c r="E184" s="79"/>
      <c r="F184" s="42"/>
    </row>
    <row r="185" spans="1:6" ht="12" customHeight="1">
      <c r="A185" s="74"/>
      <c r="B185" s="74"/>
      <c r="C185" s="78"/>
      <c r="D185" s="24"/>
      <c r="E185" s="79"/>
      <c r="F185" s="42"/>
    </row>
    <row r="186" spans="1:6" ht="12" customHeight="1">
      <c r="A186" s="74"/>
      <c r="B186" s="74"/>
      <c r="C186" s="78"/>
      <c r="D186" s="24"/>
      <c r="E186" s="79"/>
      <c r="F186" s="42"/>
    </row>
    <row r="187" spans="1:6" ht="12" customHeight="1">
      <c r="A187" s="74"/>
      <c r="B187" s="74"/>
      <c r="C187" s="78"/>
      <c r="D187" s="24"/>
      <c r="E187" s="79"/>
      <c r="F187" s="42"/>
    </row>
    <row r="188" spans="1:6" ht="12" customHeight="1">
      <c r="A188" s="74"/>
      <c r="B188" s="74"/>
      <c r="C188" s="78"/>
      <c r="D188" s="24"/>
      <c r="E188" s="79"/>
      <c r="F188" s="42"/>
    </row>
    <row r="189" spans="1:6" ht="12" customHeight="1">
      <c r="A189" s="74"/>
      <c r="B189" s="74"/>
      <c r="C189" s="78"/>
      <c r="D189" s="24"/>
      <c r="E189" s="79"/>
      <c r="F189" s="42"/>
    </row>
    <row r="190" spans="1:6" ht="12" customHeight="1">
      <c r="A190" s="74"/>
      <c r="B190" s="74"/>
      <c r="C190" s="78"/>
      <c r="D190" s="24"/>
      <c r="E190" s="79"/>
      <c r="F190" s="42"/>
    </row>
    <row r="191" spans="1:6" ht="12" customHeight="1">
      <c r="A191" s="74"/>
      <c r="B191" s="74"/>
      <c r="C191" s="78"/>
      <c r="D191" s="24"/>
      <c r="E191" s="79"/>
      <c r="F191" s="42"/>
    </row>
    <row r="192" spans="1:6" ht="12" customHeight="1">
      <c r="A192" s="74"/>
      <c r="B192" s="74"/>
      <c r="C192" s="78"/>
      <c r="D192" s="24"/>
      <c r="E192" s="79"/>
      <c r="F192" s="42"/>
    </row>
    <row r="193" spans="1:6" ht="12" customHeight="1">
      <c r="A193" s="74"/>
      <c r="B193" s="74"/>
      <c r="C193" s="78"/>
      <c r="D193" s="24"/>
      <c r="E193" s="79"/>
      <c r="F193" s="42"/>
    </row>
    <row r="194" spans="1:6" ht="12" customHeight="1">
      <c r="A194" s="74"/>
      <c r="B194" s="74"/>
      <c r="C194" s="78"/>
      <c r="D194" s="24"/>
      <c r="E194" s="79"/>
      <c r="F194" s="42"/>
    </row>
    <row r="195" spans="1:6" ht="12" customHeight="1">
      <c r="A195" s="74"/>
      <c r="B195" s="74"/>
      <c r="C195" s="78"/>
      <c r="D195" s="24"/>
      <c r="E195" s="79"/>
      <c r="F195" s="42"/>
    </row>
    <row r="196" spans="1:6" ht="12" customHeight="1">
      <c r="A196" s="74"/>
      <c r="B196" s="74"/>
      <c r="C196" s="78"/>
      <c r="D196" s="24"/>
      <c r="E196" s="79"/>
      <c r="F196" s="42"/>
    </row>
    <row r="197" spans="1:6" ht="12" customHeight="1">
      <c r="A197" s="74"/>
      <c r="B197" s="74"/>
      <c r="C197" s="78"/>
      <c r="D197" s="24"/>
      <c r="E197" s="79"/>
      <c r="F197" s="42"/>
    </row>
    <row r="198" spans="1:6" ht="12" customHeight="1">
      <c r="A198" s="74"/>
      <c r="B198" s="74"/>
      <c r="C198" s="78"/>
      <c r="D198" s="24"/>
      <c r="E198" s="79"/>
      <c r="F198" s="42"/>
    </row>
    <row r="199" spans="1:6" ht="12" customHeight="1">
      <c r="A199" s="74"/>
      <c r="B199" s="74"/>
      <c r="C199" s="78"/>
      <c r="D199" s="24"/>
      <c r="E199" s="79"/>
      <c r="F199" s="42"/>
    </row>
    <row r="200" spans="1:6" ht="12" customHeight="1">
      <c r="A200" s="74"/>
      <c r="B200" s="74"/>
      <c r="C200" s="78"/>
      <c r="D200" s="24"/>
      <c r="E200" s="79"/>
      <c r="F200" s="42"/>
    </row>
    <row r="201" spans="1:6" ht="12" customHeight="1">
      <c r="A201" s="74"/>
      <c r="B201" s="74"/>
      <c r="C201" s="78"/>
      <c r="D201" s="24"/>
      <c r="E201" s="79"/>
      <c r="F201" s="42"/>
    </row>
    <row r="202" spans="1:6" ht="12" customHeight="1">
      <c r="A202" s="74"/>
      <c r="B202" s="74"/>
      <c r="C202" s="78"/>
      <c r="D202" s="24"/>
      <c r="E202" s="79"/>
      <c r="F202" s="42"/>
    </row>
    <row r="203" spans="1:6" ht="12" customHeight="1">
      <c r="A203" s="74"/>
      <c r="B203" s="74"/>
      <c r="C203" s="78"/>
      <c r="D203" s="24"/>
      <c r="E203" s="79"/>
      <c r="F203" s="42"/>
    </row>
    <row r="204" spans="1:6" ht="12" customHeight="1">
      <c r="A204" s="74"/>
      <c r="B204" s="74"/>
      <c r="C204" s="78"/>
      <c r="D204" s="24"/>
      <c r="E204" s="79"/>
      <c r="F204" s="42"/>
    </row>
    <row r="205" spans="1:6" ht="12" customHeight="1">
      <c r="A205" s="74"/>
      <c r="B205" s="74"/>
      <c r="C205" s="78"/>
      <c r="D205" s="24"/>
      <c r="E205" s="79"/>
      <c r="F205" s="42"/>
    </row>
    <row r="206" spans="1:6" ht="12" customHeight="1">
      <c r="A206" s="74"/>
      <c r="B206" s="74"/>
      <c r="C206" s="78"/>
      <c r="D206" s="24"/>
      <c r="E206" s="79"/>
      <c r="F206" s="42"/>
    </row>
    <row r="207" spans="1:6" ht="12" customHeight="1">
      <c r="A207" s="74"/>
      <c r="B207" s="74"/>
      <c r="C207" s="78"/>
      <c r="D207" s="24"/>
      <c r="E207" s="79"/>
      <c r="F207" s="42"/>
    </row>
    <row r="208" spans="1:6" ht="12" customHeight="1">
      <c r="A208" s="74"/>
      <c r="B208" s="74"/>
      <c r="C208" s="78"/>
      <c r="D208" s="24"/>
      <c r="E208" s="79"/>
      <c r="F208" s="42"/>
    </row>
    <row r="209" spans="1:6" ht="12" customHeight="1">
      <c r="A209" s="74"/>
      <c r="B209" s="74"/>
      <c r="C209" s="78"/>
      <c r="D209" s="24"/>
      <c r="E209" s="79"/>
      <c r="F209" s="42"/>
    </row>
    <row r="210" spans="1:6" ht="12" customHeight="1">
      <c r="A210" s="74"/>
      <c r="B210" s="74"/>
      <c r="C210" s="78"/>
      <c r="D210" s="24"/>
      <c r="E210" s="79"/>
      <c r="F210" s="42"/>
    </row>
    <row r="211" spans="1:6" ht="12" customHeight="1">
      <c r="A211" s="74"/>
      <c r="B211" s="74"/>
      <c r="C211" s="78"/>
      <c r="D211" s="24"/>
      <c r="E211" s="79"/>
      <c r="F211" s="42"/>
    </row>
    <row r="212" spans="1:6" ht="12" customHeight="1">
      <c r="A212" s="74"/>
      <c r="B212" s="74"/>
      <c r="C212" s="78"/>
      <c r="D212" s="24"/>
      <c r="E212" s="79"/>
      <c r="F212" s="42"/>
    </row>
    <row r="213" spans="1:6" ht="12" customHeight="1">
      <c r="A213" s="74"/>
      <c r="B213" s="74"/>
      <c r="C213" s="78"/>
      <c r="D213" s="24"/>
      <c r="E213" s="79"/>
      <c r="F213" s="42"/>
    </row>
    <row r="214" spans="1:6" ht="12" customHeight="1">
      <c r="A214" s="74"/>
      <c r="B214" s="74"/>
      <c r="C214" s="78"/>
      <c r="D214" s="24"/>
      <c r="E214" s="79"/>
      <c r="F214" s="42"/>
    </row>
    <row r="215" spans="1:6" ht="12" customHeight="1">
      <c r="A215" s="74"/>
      <c r="B215" s="74"/>
      <c r="C215" s="78"/>
      <c r="D215" s="24"/>
      <c r="E215" s="79"/>
      <c r="F215" s="42"/>
    </row>
    <row r="216" spans="1:6" ht="12" customHeight="1">
      <c r="A216" s="74"/>
      <c r="B216" s="74"/>
      <c r="C216" s="78"/>
      <c r="D216" s="24"/>
      <c r="E216" s="79"/>
      <c r="F216" s="42"/>
    </row>
    <row r="217" spans="1:6" ht="12" customHeight="1">
      <c r="A217" s="74"/>
      <c r="B217" s="74"/>
      <c r="C217" s="78"/>
      <c r="D217" s="24"/>
      <c r="E217" s="79"/>
      <c r="F217" s="42"/>
    </row>
    <row r="218" spans="1:6" ht="12" customHeight="1">
      <c r="A218" s="74"/>
      <c r="B218" s="74"/>
      <c r="C218" s="78"/>
      <c r="D218" s="24"/>
      <c r="E218" s="79"/>
      <c r="F218" s="42"/>
    </row>
    <row r="219" spans="1:6" ht="12" customHeight="1">
      <c r="A219" s="74"/>
      <c r="B219" s="74"/>
      <c r="C219" s="78"/>
      <c r="D219" s="24"/>
      <c r="E219" s="79"/>
      <c r="F219" s="42"/>
    </row>
    <row r="220" spans="1:6" ht="12" customHeight="1">
      <c r="A220" s="74"/>
      <c r="B220" s="74"/>
      <c r="C220" s="78"/>
      <c r="D220" s="24"/>
      <c r="E220" s="79"/>
      <c r="F220" s="42"/>
    </row>
    <row r="221" spans="1:6" ht="12" customHeight="1">
      <c r="A221" s="74"/>
      <c r="B221" s="74"/>
      <c r="C221" s="78"/>
      <c r="D221" s="24"/>
      <c r="E221" s="79"/>
      <c r="F221" s="42"/>
    </row>
    <row r="222" spans="1:6" ht="12" customHeight="1">
      <c r="A222" s="74"/>
      <c r="B222" s="74"/>
      <c r="C222" s="78"/>
      <c r="D222" s="24"/>
      <c r="E222" s="79"/>
      <c r="F222" s="42"/>
    </row>
    <row r="223" spans="1:6" ht="12" customHeight="1">
      <c r="A223" s="74"/>
      <c r="B223" s="74"/>
      <c r="C223" s="78"/>
      <c r="D223" s="24"/>
      <c r="E223" s="79"/>
      <c r="F223" s="42"/>
    </row>
    <row r="224" spans="1:6" ht="12" customHeight="1">
      <c r="A224" s="74"/>
      <c r="B224" s="74"/>
      <c r="C224" s="78"/>
      <c r="D224" s="24"/>
      <c r="E224" s="79"/>
      <c r="F224" s="42"/>
    </row>
    <row r="225" spans="1:6" ht="12" customHeight="1">
      <c r="A225" s="74"/>
      <c r="B225" s="74"/>
      <c r="C225" s="78"/>
      <c r="D225" s="24"/>
      <c r="E225" s="79"/>
      <c r="F225" s="42"/>
    </row>
    <row r="226" spans="1:6" ht="12" customHeight="1">
      <c r="A226" s="74"/>
      <c r="B226" s="74"/>
      <c r="C226" s="78"/>
      <c r="D226" s="24"/>
      <c r="E226" s="79"/>
      <c r="F226" s="42"/>
    </row>
    <row r="227" spans="1:6" ht="12" customHeight="1">
      <c r="A227" s="74"/>
      <c r="B227" s="74"/>
      <c r="C227" s="78"/>
      <c r="D227" s="24"/>
      <c r="E227" s="79"/>
      <c r="F227" s="42"/>
    </row>
    <row r="228" spans="1:6" ht="12" customHeight="1">
      <c r="A228" s="74"/>
      <c r="B228" s="74"/>
      <c r="C228" s="78"/>
      <c r="D228" s="24"/>
      <c r="E228" s="79"/>
      <c r="F228" s="42"/>
    </row>
    <row r="229" spans="1:6">
      <c r="A229" s="74"/>
      <c r="B229" s="74"/>
      <c r="C229" s="78"/>
      <c r="D229" s="24"/>
      <c r="E229" s="79"/>
      <c r="F229" s="42"/>
    </row>
    <row r="230" spans="1:6">
      <c r="A230" s="74"/>
      <c r="B230" s="74"/>
      <c r="C230" s="78"/>
      <c r="D230" s="24"/>
      <c r="E230" s="79"/>
      <c r="F230" s="42"/>
    </row>
    <row r="231" spans="1:6" ht="11.25" customHeight="1">
      <c r="A231" s="74"/>
      <c r="B231" s="74"/>
      <c r="C231" s="78"/>
      <c r="D231" s="24"/>
      <c r="E231" s="79"/>
      <c r="F231" s="42"/>
    </row>
    <row r="232" spans="1:6">
      <c r="A232" s="74"/>
      <c r="B232" s="74"/>
      <c r="C232" s="78"/>
      <c r="D232" s="24"/>
      <c r="E232" s="79"/>
      <c r="F232" s="42"/>
    </row>
    <row r="233" spans="1:6">
      <c r="A233" s="74"/>
      <c r="B233" s="74"/>
      <c r="C233" s="78"/>
      <c r="D233" s="24"/>
      <c r="E233" s="79"/>
      <c r="F233" s="42"/>
    </row>
    <row r="234" spans="1:6">
      <c r="A234" s="74"/>
      <c r="B234" s="74"/>
      <c r="C234" s="78"/>
      <c r="D234" s="24"/>
      <c r="E234" s="79"/>
      <c r="F234" s="42"/>
    </row>
    <row r="235" spans="1:6" ht="13.5" customHeight="1">
      <c r="A235" s="74"/>
      <c r="B235" s="74"/>
      <c r="C235" s="78"/>
      <c r="D235" s="24"/>
      <c r="E235" s="79"/>
      <c r="F235" s="42"/>
    </row>
    <row r="236" spans="1:6" ht="13.5" customHeight="1">
      <c r="A236" s="74"/>
      <c r="B236" s="74"/>
      <c r="C236" s="78"/>
      <c r="D236" s="24"/>
      <c r="E236" s="79"/>
      <c r="F236" s="42"/>
    </row>
    <row r="237" spans="1:6" ht="13.5" customHeight="1">
      <c r="A237" s="74"/>
      <c r="B237" s="74"/>
      <c r="C237" s="78"/>
      <c r="D237" s="24"/>
      <c r="E237" s="79"/>
      <c r="F237" s="42"/>
    </row>
    <row r="238" spans="1:6" ht="13.5" customHeight="1">
      <c r="A238" s="74"/>
      <c r="B238" s="74"/>
      <c r="C238" s="78"/>
      <c r="D238" s="24"/>
      <c r="E238" s="79"/>
      <c r="F238" s="42"/>
    </row>
    <row r="239" spans="1:6" ht="13.5" customHeight="1">
      <c r="A239" s="74"/>
      <c r="B239" s="74"/>
      <c r="C239" s="78"/>
      <c r="D239" s="24"/>
      <c r="E239" s="79"/>
      <c r="F239" s="42"/>
    </row>
    <row r="240" spans="1:6" ht="13.5" customHeight="1">
      <c r="A240" s="74"/>
      <c r="B240" s="74"/>
      <c r="C240" s="78"/>
      <c r="D240" s="24"/>
      <c r="E240" s="79"/>
      <c r="F240" s="42"/>
    </row>
    <row r="241" spans="1:6" ht="13.5" customHeight="1">
      <c r="A241" s="74"/>
      <c r="B241" s="74"/>
      <c r="C241" s="78"/>
      <c r="D241" s="24"/>
      <c r="E241" s="79"/>
      <c r="F241" s="42"/>
    </row>
    <row r="242" spans="1:6" ht="13.5" customHeight="1">
      <c r="A242" s="74"/>
      <c r="B242" s="74"/>
      <c r="C242" s="78"/>
      <c r="D242" s="24"/>
      <c r="E242" s="79"/>
      <c r="F242" s="42"/>
    </row>
    <row r="243" spans="1:6" ht="13.5" customHeight="1">
      <c r="A243" s="74"/>
      <c r="B243" s="74"/>
      <c r="C243" s="78"/>
      <c r="D243" s="24"/>
      <c r="E243" s="79"/>
      <c r="F243" s="42"/>
    </row>
    <row r="244" spans="1:6" ht="13.5" customHeight="1">
      <c r="A244" s="74"/>
      <c r="B244" s="74"/>
      <c r="C244" s="78"/>
      <c r="D244" s="24"/>
      <c r="E244" s="79"/>
      <c r="F244" s="42"/>
    </row>
    <row r="245" spans="1:6" ht="13.5" customHeight="1">
      <c r="A245" s="74"/>
      <c r="B245" s="74"/>
      <c r="C245" s="78"/>
      <c r="D245" s="24"/>
      <c r="E245" s="79"/>
      <c r="F245" s="42"/>
    </row>
    <row r="246" spans="1:6" ht="13.5" customHeight="1">
      <c r="A246" s="74"/>
      <c r="B246" s="74"/>
      <c r="C246" s="78"/>
      <c r="D246" s="24"/>
      <c r="E246" s="79"/>
      <c r="F246" s="42"/>
    </row>
    <row r="247" spans="1:6" ht="13.5" customHeight="1">
      <c r="A247" s="74"/>
      <c r="B247" s="74"/>
      <c r="C247" s="78"/>
      <c r="D247" s="24"/>
      <c r="E247" s="79"/>
      <c r="F247" s="42"/>
    </row>
    <row r="248" spans="1:6" ht="13.5" customHeight="1">
      <c r="A248" s="74"/>
      <c r="B248" s="74"/>
      <c r="C248" s="78"/>
      <c r="D248" s="24"/>
      <c r="E248" s="79"/>
      <c r="F248" s="42"/>
    </row>
    <row r="249" spans="1:6" ht="13.5" customHeight="1">
      <c r="A249" s="22"/>
      <c r="D249" s="4"/>
      <c r="E249" s="4"/>
    </row>
    <row r="250" spans="1:6" ht="13.5" customHeight="1">
      <c r="A250" s="22"/>
      <c r="D250" s="4"/>
      <c r="E250" s="4"/>
    </row>
    <row r="251" spans="1:6" ht="13.5" customHeight="1">
      <c r="A251" s="22"/>
      <c r="D251" s="4"/>
      <c r="E251" s="4"/>
    </row>
    <row r="252" spans="1:6" ht="13.5" customHeight="1">
      <c r="A252" s="1"/>
      <c r="B252" s="1"/>
      <c r="C252" s="1"/>
      <c r="D252" s="1"/>
    </row>
    <row r="253" spans="1:6" ht="13.5" customHeight="1">
      <c r="D253" s="81"/>
    </row>
    <row r="254" spans="1:6" ht="13.5" customHeight="1">
      <c r="A254" s="82"/>
      <c r="D254" s="81"/>
    </row>
    <row r="255" spans="1:6" ht="13.5" customHeight="1"/>
    <row r="256" spans="1:6" ht="13.5" customHeight="1"/>
    <row r="257" spans="7:15" ht="13.5" customHeight="1"/>
    <row r="258" spans="7:15" ht="13.5" customHeight="1"/>
    <row r="259" spans="7:15" ht="13.5" customHeight="1"/>
    <row r="260" spans="7:15" ht="13.5" customHeight="1"/>
    <row r="261" spans="7:15" ht="13.5" customHeight="1"/>
    <row r="262" spans="7:15" ht="13.5" customHeight="1"/>
    <row r="263" spans="7:15" ht="13.5" customHeight="1"/>
    <row r="264" spans="7:15" s="2" customFormat="1" ht="13.5" customHeight="1">
      <c r="G264" s="1"/>
      <c r="H264" s="1"/>
      <c r="I264" s="1"/>
      <c r="J264" s="1"/>
      <c r="K264" s="1"/>
      <c r="L264" s="1"/>
      <c r="M264" s="1"/>
      <c r="N264" s="1"/>
      <c r="O264" s="1"/>
    </row>
    <row r="265" spans="7:15" s="2" customFormat="1" ht="13.5" customHeight="1">
      <c r="G265" s="1"/>
      <c r="H265" s="1"/>
      <c r="I265" s="1"/>
      <c r="J265" s="1"/>
      <c r="K265" s="1"/>
      <c r="L265" s="1"/>
      <c r="M265" s="1"/>
      <c r="N265" s="1"/>
      <c r="O265" s="1"/>
    </row>
    <row r="266" spans="7:15" s="2" customFormat="1" ht="13.5" customHeight="1">
      <c r="G266" s="1"/>
      <c r="H266" s="1"/>
      <c r="I266" s="1"/>
      <c r="J266" s="1"/>
      <c r="K266" s="1"/>
      <c r="L266" s="1"/>
      <c r="M266" s="1"/>
      <c r="N266" s="1"/>
      <c r="O266" s="1"/>
    </row>
    <row r="267" spans="7:15" s="2" customFormat="1" ht="13.5" customHeight="1">
      <c r="G267" s="1"/>
      <c r="H267" s="1"/>
      <c r="I267" s="1"/>
      <c r="J267" s="1"/>
      <c r="K267" s="1"/>
      <c r="L267" s="1"/>
      <c r="M267" s="1"/>
      <c r="N267" s="1"/>
      <c r="O267" s="1"/>
    </row>
    <row r="268" spans="7:15" s="2" customFormat="1" ht="13.5" customHeight="1">
      <c r="G268" s="1"/>
      <c r="H268" s="1"/>
      <c r="I268" s="1"/>
      <c r="J268" s="1"/>
      <c r="K268" s="1"/>
      <c r="L268" s="1"/>
      <c r="M268" s="1"/>
      <c r="N268" s="1"/>
      <c r="O268" s="1"/>
    </row>
    <row r="269" spans="7:15" s="2" customFormat="1" ht="13.5" customHeight="1">
      <c r="G269" s="1"/>
      <c r="H269" s="1"/>
      <c r="I269" s="1"/>
      <c r="J269" s="1"/>
      <c r="K269" s="1"/>
      <c r="L269" s="1"/>
      <c r="M269" s="1"/>
      <c r="N269" s="1"/>
      <c r="O269" s="1"/>
    </row>
    <row r="270" spans="7:15" s="2" customFormat="1" ht="13.5" customHeight="1">
      <c r="G270" s="1"/>
      <c r="H270" s="1"/>
      <c r="I270" s="1"/>
      <c r="J270" s="1"/>
      <c r="K270" s="1"/>
      <c r="L270" s="1"/>
      <c r="M270" s="1"/>
      <c r="N270" s="1"/>
      <c r="O270" s="1"/>
    </row>
    <row r="271" spans="7:15" s="2" customFormat="1" ht="13.5" customHeight="1">
      <c r="G271" s="1"/>
      <c r="H271" s="1"/>
      <c r="I271" s="1"/>
      <c r="J271" s="1"/>
      <c r="K271" s="1"/>
      <c r="L271" s="1"/>
      <c r="M271" s="1"/>
      <c r="N271" s="1"/>
      <c r="O271" s="1"/>
    </row>
    <row r="272" spans="7:15" s="2" customFormat="1" ht="13.5" customHeight="1">
      <c r="G272" s="1"/>
      <c r="H272" s="1"/>
      <c r="I272" s="1"/>
      <c r="J272" s="1"/>
      <c r="K272" s="1"/>
      <c r="L272" s="1"/>
      <c r="M272" s="1"/>
      <c r="N272" s="1"/>
      <c r="O272" s="1"/>
    </row>
    <row r="273" spans="7:15" s="2" customFormat="1" ht="13.5" customHeight="1">
      <c r="G273" s="1"/>
      <c r="H273" s="1"/>
      <c r="I273" s="1"/>
      <c r="J273" s="1"/>
      <c r="K273" s="1"/>
      <c r="L273" s="1"/>
      <c r="M273" s="1"/>
      <c r="N273" s="1"/>
      <c r="O273" s="1"/>
    </row>
    <row r="274" spans="7:15" s="2" customFormat="1" ht="13.5" customHeight="1">
      <c r="G274" s="1"/>
      <c r="H274" s="1"/>
      <c r="I274" s="1"/>
      <c r="J274" s="1"/>
      <c r="K274" s="1"/>
      <c r="L274" s="1"/>
      <c r="M274" s="1"/>
      <c r="N274" s="1"/>
      <c r="O274" s="1"/>
    </row>
    <row r="275" spans="7:15" s="2" customFormat="1" ht="13.5" customHeight="1">
      <c r="G275" s="1"/>
      <c r="H275" s="1"/>
      <c r="I275" s="1"/>
      <c r="J275" s="1"/>
      <c r="K275" s="1"/>
      <c r="L275" s="1"/>
      <c r="M275" s="1"/>
      <c r="N275" s="1"/>
      <c r="O275" s="1"/>
    </row>
    <row r="276" spans="7:15" s="2" customFormat="1" ht="13.5" customHeight="1">
      <c r="G276" s="1"/>
      <c r="H276" s="1"/>
      <c r="I276" s="1"/>
      <c r="J276" s="1"/>
      <c r="K276" s="1"/>
      <c r="L276" s="1"/>
      <c r="M276" s="1"/>
      <c r="N276" s="1"/>
      <c r="O276" s="1"/>
    </row>
    <row r="277" spans="7:15" s="2" customFormat="1" ht="13.5" customHeight="1">
      <c r="G277" s="1"/>
      <c r="H277" s="1"/>
      <c r="I277" s="1"/>
      <c r="J277" s="1"/>
      <c r="K277" s="1"/>
      <c r="L277" s="1"/>
      <c r="M277" s="1"/>
      <c r="N277" s="1"/>
      <c r="O277" s="1"/>
    </row>
    <row r="278" spans="7:15" s="2" customFormat="1" ht="13.5" customHeight="1">
      <c r="G278" s="1"/>
      <c r="H278" s="1"/>
      <c r="I278" s="1"/>
      <c r="J278" s="1"/>
      <c r="K278" s="1"/>
      <c r="L278" s="1"/>
      <c r="M278" s="1"/>
      <c r="N278" s="1"/>
      <c r="O278" s="1"/>
    </row>
    <row r="279" spans="7:15" s="2" customFormat="1" ht="13.5" customHeight="1">
      <c r="G279" s="1"/>
      <c r="H279" s="1"/>
      <c r="I279" s="1"/>
      <c r="J279" s="1"/>
      <c r="K279" s="1"/>
      <c r="L279" s="1"/>
      <c r="M279" s="1"/>
      <c r="N279" s="1"/>
      <c r="O279" s="1"/>
    </row>
    <row r="280" spans="7:15" ht="13.5" customHeight="1"/>
    <row r="281" spans="7:15" ht="13.5" customHeight="1"/>
    <row r="282" spans="7:15" ht="13.5" customHeight="1"/>
    <row r="283" spans="7:15" ht="13.5" customHeight="1"/>
    <row r="284" spans="7:15" ht="13.5" customHeight="1"/>
    <row r="285" spans="7:15" ht="13.5" customHeight="1"/>
    <row r="286" spans="7:15" ht="13.5" customHeight="1"/>
    <row r="287" spans="7:15" ht="13.5" customHeight="1"/>
    <row r="288" spans="7:15" ht="13.5" customHeight="1"/>
    <row r="289" spans="7:15" ht="13.5" customHeight="1"/>
    <row r="290" spans="7:15" ht="13.5" customHeight="1"/>
    <row r="293" spans="7:15" ht="12.75" customHeight="1"/>
    <row r="296" spans="7:15" s="2" customFormat="1">
      <c r="G296" s="1"/>
      <c r="H296" s="1"/>
      <c r="I296" s="1"/>
      <c r="J296" s="1"/>
      <c r="K296" s="1"/>
      <c r="L296" s="1"/>
      <c r="M296" s="1"/>
      <c r="N296" s="1"/>
      <c r="O296" s="1"/>
    </row>
    <row r="297" spans="7:15" s="2" customFormat="1">
      <c r="G297" s="1"/>
      <c r="H297" s="1"/>
      <c r="I297" s="1"/>
      <c r="J297" s="1"/>
      <c r="K297" s="1"/>
      <c r="L297" s="1"/>
      <c r="M297" s="1"/>
      <c r="N297" s="1"/>
      <c r="O297" s="1"/>
    </row>
    <row r="298" spans="7:15" s="2" customFormat="1">
      <c r="G298" s="1"/>
      <c r="H298" s="1"/>
      <c r="I298" s="1"/>
      <c r="J298" s="1"/>
      <c r="K298" s="1"/>
      <c r="L298" s="1"/>
      <c r="M298" s="1"/>
      <c r="N298" s="1"/>
      <c r="O298" s="1"/>
    </row>
    <row r="299" spans="7:15" s="2" customFormat="1">
      <c r="G299" s="1"/>
      <c r="H299" s="1"/>
      <c r="I299" s="1"/>
      <c r="J299" s="1"/>
      <c r="K299" s="1"/>
      <c r="L299" s="1"/>
      <c r="M299" s="1"/>
      <c r="N299" s="1"/>
      <c r="O299" s="1"/>
    </row>
    <row r="300" spans="7:15" s="2" customFormat="1">
      <c r="G300" s="1"/>
      <c r="H300" s="1"/>
      <c r="I300" s="1"/>
      <c r="J300" s="1"/>
      <c r="K300" s="1"/>
      <c r="L300" s="1"/>
      <c r="M300" s="1"/>
      <c r="N300" s="1"/>
      <c r="O300" s="1"/>
    </row>
    <row r="301" spans="7:15" s="2" customFormat="1">
      <c r="G301" s="1"/>
      <c r="H301" s="1"/>
      <c r="I301" s="1"/>
      <c r="J301" s="1"/>
      <c r="K301" s="1"/>
      <c r="L301" s="1"/>
      <c r="M301" s="1"/>
      <c r="N301" s="1"/>
      <c r="O301" s="1"/>
    </row>
    <row r="302" spans="7:15" s="2" customFormat="1">
      <c r="G302" s="1"/>
      <c r="H302" s="1"/>
      <c r="I302" s="1"/>
      <c r="J302" s="1"/>
      <c r="K302" s="1"/>
      <c r="L302" s="1"/>
      <c r="M302" s="1"/>
      <c r="N302" s="1"/>
      <c r="O302" s="1"/>
    </row>
    <row r="303" spans="7:15" s="2" customFormat="1">
      <c r="G303" s="1"/>
      <c r="H303" s="1"/>
      <c r="I303" s="1"/>
      <c r="J303" s="1"/>
      <c r="K303" s="1"/>
      <c r="L303" s="1"/>
      <c r="M303" s="1"/>
      <c r="N303" s="1"/>
      <c r="O303" s="1"/>
    </row>
    <row r="304" spans="7:15" s="2" customFormat="1">
      <c r="G304" s="1"/>
      <c r="H304" s="1"/>
      <c r="I304" s="1"/>
      <c r="J304" s="1"/>
      <c r="K304" s="1"/>
      <c r="L304" s="1"/>
      <c r="M304" s="1"/>
      <c r="N304" s="1"/>
      <c r="O304" s="1"/>
    </row>
    <row r="305" spans="7:15" s="2" customFormat="1">
      <c r="G305" s="1"/>
      <c r="H305" s="1"/>
      <c r="I305" s="1"/>
      <c r="J305" s="1"/>
      <c r="K305" s="1"/>
      <c r="L305" s="1"/>
      <c r="M305" s="1"/>
      <c r="N305" s="1"/>
      <c r="O305" s="1"/>
    </row>
    <row r="306" spans="7:15" s="2" customFormat="1">
      <c r="G306" s="1"/>
      <c r="H306" s="1"/>
      <c r="I306" s="1"/>
      <c r="J306" s="1"/>
      <c r="K306" s="1"/>
      <c r="L306" s="1"/>
      <c r="M306" s="1"/>
      <c r="N306" s="1"/>
      <c r="O306" s="1"/>
    </row>
    <row r="307" spans="7:15" s="2" customFormat="1">
      <c r="G307" s="1"/>
      <c r="H307" s="1"/>
      <c r="I307" s="1"/>
      <c r="J307" s="1"/>
      <c r="K307" s="1"/>
      <c r="L307" s="1"/>
      <c r="M307" s="1"/>
      <c r="N307" s="1"/>
      <c r="O307" s="1"/>
    </row>
    <row r="308" spans="7:15" s="2" customFormat="1">
      <c r="G308" s="1"/>
      <c r="H308" s="1"/>
      <c r="I308" s="1"/>
      <c r="J308" s="1"/>
      <c r="K308" s="1"/>
      <c r="L308" s="1"/>
      <c r="M308" s="1"/>
      <c r="N308" s="1"/>
      <c r="O308" s="1"/>
    </row>
    <row r="309" spans="7:15" s="2" customFormat="1">
      <c r="G309" s="1"/>
      <c r="H309" s="1"/>
      <c r="I309" s="1"/>
      <c r="J309" s="1"/>
      <c r="K309" s="1"/>
      <c r="L309" s="1"/>
      <c r="M309" s="1"/>
      <c r="N309" s="1"/>
      <c r="O309" s="1"/>
    </row>
    <row r="310" spans="7:15" s="2" customFormat="1">
      <c r="G310" s="1"/>
      <c r="H310" s="1"/>
      <c r="I310" s="1"/>
      <c r="J310" s="1"/>
      <c r="K310" s="1"/>
      <c r="L310" s="1"/>
      <c r="M310" s="1"/>
      <c r="N310" s="1"/>
      <c r="O310" s="1"/>
    </row>
    <row r="311" spans="7:15" s="2" customFormat="1">
      <c r="G311" s="1"/>
      <c r="H311" s="1"/>
      <c r="I311" s="1"/>
      <c r="J311" s="1"/>
      <c r="K311" s="1"/>
      <c r="L311" s="1"/>
      <c r="M311" s="1"/>
      <c r="N311" s="1"/>
      <c r="O311" s="1"/>
    </row>
    <row r="312" spans="7:15" s="2" customFormat="1">
      <c r="G312" s="1"/>
      <c r="H312" s="1"/>
      <c r="I312" s="1"/>
      <c r="J312" s="1"/>
      <c r="K312" s="1"/>
      <c r="L312" s="1"/>
      <c r="M312" s="1"/>
      <c r="N312" s="1"/>
      <c r="O312" s="1"/>
    </row>
    <row r="313" spans="7:15" s="2" customFormat="1">
      <c r="G313" s="1"/>
      <c r="H313" s="1"/>
      <c r="I313" s="1"/>
      <c r="J313" s="1"/>
      <c r="K313" s="1"/>
      <c r="L313" s="1"/>
      <c r="M313" s="1"/>
      <c r="N313" s="1"/>
      <c r="O313" s="1"/>
    </row>
    <row r="314" spans="7:15" s="2" customFormat="1">
      <c r="G314" s="1"/>
      <c r="H314" s="1"/>
      <c r="I314" s="1"/>
      <c r="J314" s="1"/>
      <c r="K314" s="1"/>
      <c r="L314" s="1"/>
      <c r="M314" s="1"/>
      <c r="N314" s="1"/>
      <c r="O314" s="1"/>
    </row>
    <row r="315" spans="7:15" s="2" customFormat="1">
      <c r="G315" s="1"/>
      <c r="H315" s="1"/>
      <c r="I315" s="1"/>
      <c r="J315" s="1"/>
      <c r="K315" s="1"/>
      <c r="L315" s="1"/>
      <c r="M315" s="1"/>
      <c r="N315" s="1"/>
      <c r="O315" s="1"/>
    </row>
    <row r="316" spans="7:15" s="2" customFormat="1">
      <c r="G316" s="1"/>
      <c r="H316" s="1"/>
      <c r="I316" s="1"/>
      <c r="J316" s="1"/>
      <c r="K316" s="1"/>
      <c r="L316" s="1"/>
      <c r="M316" s="1"/>
      <c r="N316" s="1"/>
      <c r="O316" s="1"/>
    </row>
    <row r="317" spans="7:15" s="2" customFormat="1">
      <c r="G317" s="1"/>
      <c r="H317" s="1"/>
      <c r="I317" s="1"/>
      <c r="J317" s="1"/>
      <c r="K317" s="1"/>
      <c r="L317" s="1"/>
      <c r="M317" s="1"/>
      <c r="N317" s="1"/>
      <c r="O317" s="1"/>
    </row>
    <row r="318" spans="7:15" s="2" customFormat="1">
      <c r="G318" s="1"/>
      <c r="H318" s="1"/>
      <c r="I318" s="1"/>
      <c r="J318" s="1"/>
      <c r="K318" s="1"/>
      <c r="L318" s="1"/>
      <c r="M318" s="1"/>
      <c r="N318" s="1"/>
      <c r="O318" s="1"/>
    </row>
    <row r="319" spans="7:15" s="2" customFormat="1">
      <c r="G319" s="1"/>
      <c r="H319" s="1"/>
      <c r="I319" s="1"/>
      <c r="J319" s="1"/>
      <c r="K319" s="1"/>
      <c r="L319" s="1"/>
      <c r="M319" s="1"/>
      <c r="N319" s="1"/>
      <c r="O319" s="1"/>
    </row>
    <row r="320" spans="7:15" s="2" customFormat="1">
      <c r="G320" s="1"/>
      <c r="H320" s="1"/>
      <c r="I320" s="1"/>
      <c r="J320" s="1"/>
      <c r="K320" s="1"/>
      <c r="L320" s="1"/>
      <c r="M320" s="1"/>
      <c r="N320" s="1"/>
      <c r="O320" s="1"/>
    </row>
    <row r="321" spans="7:15" s="2" customFormat="1">
      <c r="G321" s="1"/>
      <c r="H321" s="1"/>
      <c r="I321" s="1"/>
      <c r="J321" s="1"/>
      <c r="K321" s="1"/>
      <c r="L321" s="1"/>
      <c r="M321" s="1"/>
      <c r="N321" s="1"/>
      <c r="O321" s="1"/>
    </row>
    <row r="322" spans="7:15" s="2" customFormat="1">
      <c r="G322" s="1"/>
      <c r="H322" s="1"/>
      <c r="I322" s="1"/>
      <c r="J322" s="1"/>
      <c r="K322" s="1"/>
      <c r="L322" s="1"/>
      <c r="M322" s="1"/>
      <c r="N322" s="1"/>
      <c r="O322" s="1"/>
    </row>
    <row r="323" spans="7:15" s="2" customFormat="1">
      <c r="G323" s="1"/>
      <c r="H323" s="1"/>
      <c r="I323" s="1"/>
      <c r="J323" s="1"/>
      <c r="K323" s="1"/>
      <c r="L323" s="1"/>
      <c r="M323" s="1"/>
      <c r="N323" s="1"/>
      <c r="O323" s="1"/>
    </row>
    <row r="324" spans="7:15" s="2" customFormat="1">
      <c r="G324" s="1"/>
      <c r="H324" s="1"/>
      <c r="I324" s="1"/>
      <c r="J324" s="1"/>
      <c r="K324" s="1"/>
      <c r="L324" s="1"/>
      <c r="M324" s="1"/>
      <c r="N324" s="1"/>
      <c r="O324" s="1"/>
    </row>
    <row r="325" spans="7:15" s="2" customFormat="1">
      <c r="G325" s="1"/>
      <c r="H325" s="1"/>
      <c r="I325" s="1"/>
      <c r="J325" s="1"/>
      <c r="K325" s="1"/>
      <c r="L325" s="1"/>
      <c r="M325" s="1"/>
      <c r="N325" s="1"/>
      <c r="O325" s="1"/>
    </row>
    <row r="326" spans="7:15" s="2" customFormat="1">
      <c r="G326" s="1"/>
      <c r="H326" s="1"/>
      <c r="I326" s="1"/>
      <c r="J326" s="1"/>
      <c r="K326" s="1"/>
      <c r="L326" s="1"/>
      <c r="M326" s="1"/>
      <c r="N326" s="1"/>
      <c r="O326" s="1"/>
    </row>
    <row r="327" spans="7:15" s="2" customFormat="1">
      <c r="G327" s="1"/>
      <c r="H327" s="1"/>
      <c r="I327" s="1"/>
      <c r="J327" s="1"/>
      <c r="K327" s="1"/>
      <c r="L327" s="1"/>
      <c r="M327" s="1"/>
      <c r="N327" s="1"/>
      <c r="O327" s="1"/>
    </row>
    <row r="339" ht="13.5" customHeight="1"/>
    <row r="376" spans="7:15" s="2" customFormat="1">
      <c r="G376" s="1"/>
      <c r="H376" s="1"/>
      <c r="I376" s="1"/>
      <c r="J376" s="1"/>
      <c r="K376" s="1"/>
      <c r="L376" s="1"/>
      <c r="M376" s="1"/>
      <c r="N376" s="1"/>
      <c r="O376" s="1"/>
    </row>
    <row r="377" spans="7:15" s="2" customFormat="1">
      <c r="G377" s="1"/>
      <c r="H377" s="1"/>
      <c r="I377" s="1"/>
      <c r="J377" s="1"/>
      <c r="K377" s="1"/>
      <c r="L377" s="1"/>
      <c r="M377" s="1"/>
      <c r="N377" s="1"/>
      <c r="O377" s="1"/>
    </row>
    <row r="378" spans="7:15" s="2" customFormat="1">
      <c r="G378" s="1"/>
      <c r="H378" s="1"/>
      <c r="I378" s="1"/>
      <c r="J378" s="1"/>
      <c r="K378" s="1"/>
      <c r="L378" s="1"/>
      <c r="M378" s="1"/>
      <c r="N378" s="1"/>
      <c r="O378" s="1"/>
    </row>
    <row r="379" spans="7:15" s="2" customFormat="1">
      <c r="G379" s="1"/>
      <c r="H379" s="1"/>
      <c r="I379" s="1"/>
      <c r="J379" s="1"/>
      <c r="K379" s="1"/>
      <c r="L379" s="1"/>
      <c r="M379" s="1"/>
      <c r="N379" s="1"/>
      <c r="O379" s="1"/>
    </row>
    <row r="380" spans="7:15" s="2" customFormat="1">
      <c r="G380" s="1"/>
      <c r="H380" s="1"/>
      <c r="I380" s="1"/>
      <c r="J380" s="1"/>
      <c r="K380" s="1"/>
      <c r="L380" s="1"/>
      <c r="M380" s="1"/>
      <c r="N380" s="1"/>
      <c r="O380" s="1"/>
    </row>
    <row r="381" spans="7:15" s="2" customFormat="1">
      <c r="G381" s="1"/>
      <c r="H381" s="1"/>
      <c r="I381" s="1"/>
      <c r="J381" s="1"/>
      <c r="K381" s="1"/>
      <c r="L381" s="1"/>
      <c r="M381" s="1"/>
      <c r="N381" s="1"/>
      <c r="O381" s="1"/>
    </row>
    <row r="382" spans="7:15" s="2" customFormat="1">
      <c r="G382" s="1"/>
      <c r="H382" s="1"/>
      <c r="I382" s="1"/>
      <c r="J382" s="1"/>
      <c r="K382" s="1"/>
      <c r="L382" s="1"/>
      <c r="M382" s="1"/>
      <c r="N382" s="1"/>
      <c r="O382" s="1"/>
    </row>
    <row r="383" spans="7:15" s="2" customFormat="1">
      <c r="G383" s="1"/>
      <c r="H383" s="1"/>
      <c r="I383" s="1"/>
      <c r="J383" s="1"/>
      <c r="K383" s="1"/>
      <c r="L383" s="1"/>
      <c r="M383" s="1"/>
      <c r="N383" s="1"/>
      <c r="O383" s="1"/>
    </row>
    <row r="384" spans="7:15" s="2" customFormat="1">
      <c r="G384" s="1"/>
      <c r="H384" s="1"/>
      <c r="I384" s="1"/>
      <c r="J384" s="1"/>
      <c r="K384" s="1"/>
      <c r="L384" s="1"/>
      <c r="M384" s="1"/>
      <c r="N384" s="1"/>
      <c r="O384" s="1"/>
    </row>
    <row r="385" spans="7:15" s="2" customFormat="1">
      <c r="G385" s="1"/>
      <c r="H385" s="1"/>
      <c r="I385" s="1"/>
      <c r="J385" s="1"/>
      <c r="K385" s="1"/>
      <c r="L385" s="1"/>
      <c r="M385" s="1"/>
      <c r="N385" s="1"/>
      <c r="O385" s="1"/>
    </row>
    <row r="386" spans="7:15" s="2" customFormat="1">
      <c r="G386" s="1"/>
      <c r="H386" s="1"/>
      <c r="I386" s="1"/>
      <c r="J386" s="1"/>
      <c r="K386" s="1"/>
      <c r="L386" s="1"/>
      <c r="M386" s="1"/>
      <c r="N386" s="1"/>
      <c r="O386" s="1"/>
    </row>
    <row r="387" spans="7:15" s="2" customFormat="1">
      <c r="G387" s="1"/>
      <c r="H387" s="1"/>
      <c r="I387" s="1"/>
      <c r="J387" s="1"/>
      <c r="K387" s="1"/>
      <c r="L387" s="1"/>
      <c r="M387" s="1"/>
      <c r="N387" s="1"/>
      <c r="O387" s="1"/>
    </row>
    <row r="388" spans="7:15" s="2" customFormat="1">
      <c r="G388" s="1"/>
      <c r="H388" s="1"/>
      <c r="I388" s="1"/>
      <c r="J388" s="1"/>
      <c r="K388" s="1"/>
      <c r="L388" s="1"/>
      <c r="M388" s="1"/>
      <c r="N388" s="1"/>
      <c r="O388" s="1"/>
    </row>
    <row r="389" spans="7:15" s="2" customFormat="1">
      <c r="G389" s="1"/>
      <c r="H389" s="1"/>
      <c r="I389" s="1"/>
      <c r="J389" s="1"/>
      <c r="K389" s="1"/>
      <c r="L389" s="1"/>
      <c r="M389" s="1"/>
      <c r="N389" s="1"/>
      <c r="O389" s="1"/>
    </row>
    <row r="390" spans="7:15" s="2" customFormat="1">
      <c r="G390" s="1"/>
      <c r="H390" s="1"/>
      <c r="I390" s="1"/>
      <c r="J390" s="1"/>
      <c r="K390" s="1"/>
      <c r="L390" s="1"/>
      <c r="M390" s="1"/>
      <c r="N390" s="1"/>
      <c r="O390" s="1"/>
    </row>
    <row r="391" spans="7:15" s="2" customFormat="1">
      <c r="G391" s="1"/>
      <c r="H391" s="1"/>
      <c r="I391" s="1"/>
      <c r="J391" s="1"/>
      <c r="K391" s="1"/>
      <c r="L391" s="1"/>
      <c r="M391" s="1"/>
      <c r="N391" s="1"/>
      <c r="O391" s="1"/>
    </row>
    <row r="392" spans="7:15" s="2" customFormat="1">
      <c r="G392" s="1"/>
      <c r="H392" s="1"/>
      <c r="I392" s="1"/>
      <c r="J392" s="1"/>
      <c r="K392" s="1"/>
      <c r="L392" s="1"/>
      <c r="M392" s="1"/>
      <c r="N392" s="1"/>
      <c r="O392" s="1"/>
    </row>
    <row r="393" spans="7:15" s="2" customFormat="1">
      <c r="G393" s="1"/>
      <c r="H393" s="1"/>
      <c r="I393" s="1"/>
      <c r="J393" s="1"/>
      <c r="K393" s="1"/>
      <c r="L393" s="1"/>
      <c r="M393" s="1"/>
      <c r="N393" s="1"/>
      <c r="O393" s="1"/>
    </row>
    <row r="394" spans="7:15" s="2" customFormat="1">
      <c r="G394" s="1"/>
      <c r="H394" s="1"/>
      <c r="I394" s="1"/>
      <c r="J394" s="1"/>
      <c r="K394" s="1"/>
      <c r="L394" s="1"/>
      <c r="M394" s="1"/>
      <c r="N394" s="1"/>
      <c r="O394" s="1"/>
    </row>
    <row r="395" spans="7:15" s="2" customFormat="1">
      <c r="G395" s="1"/>
      <c r="H395" s="1"/>
      <c r="I395" s="1"/>
      <c r="J395" s="1"/>
      <c r="K395" s="1"/>
      <c r="L395" s="1"/>
      <c r="M395" s="1"/>
      <c r="N395" s="1"/>
      <c r="O395" s="1"/>
    </row>
    <row r="396" spans="7:15" s="2" customFormat="1">
      <c r="G396" s="1"/>
      <c r="H396" s="1"/>
      <c r="I396" s="1"/>
      <c r="J396" s="1"/>
      <c r="K396" s="1"/>
      <c r="L396" s="1"/>
      <c r="M396" s="1"/>
      <c r="N396" s="1"/>
      <c r="O396" s="1"/>
    </row>
    <row r="397" spans="7:15" s="2" customFormat="1">
      <c r="G397" s="1"/>
      <c r="H397" s="1"/>
      <c r="I397" s="1"/>
      <c r="J397" s="1"/>
      <c r="K397" s="1"/>
      <c r="L397" s="1"/>
      <c r="M397" s="1"/>
      <c r="N397" s="1"/>
      <c r="O397" s="1"/>
    </row>
    <row r="398" spans="7:15" s="2" customFormat="1">
      <c r="G398" s="1"/>
      <c r="H398" s="1"/>
      <c r="I398" s="1"/>
      <c r="J398" s="1"/>
      <c r="K398" s="1"/>
      <c r="L398" s="1"/>
      <c r="M398" s="1"/>
      <c r="N398" s="1"/>
      <c r="O398" s="1"/>
    </row>
    <row r="399" spans="7:15" s="2" customFormat="1">
      <c r="G399" s="1"/>
      <c r="H399" s="1"/>
      <c r="I399" s="1"/>
      <c r="J399" s="1"/>
      <c r="K399" s="1"/>
      <c r="L399" s="1"/>
      <c r="M399" s="1"/>
      <c r="N399" s="1"/>
      <c r="O399" s="1"/>
    </row>
    <row r="400" spans="7:15" s="2" customFormat="1">
      <c r="G400" s="1"/>
      <c r="H400" s="1"/>
      <c r="I400" s="1"/>
      <c r="J400" s="1"/>
      <c r="K400" s="1"/>
      <c r="L400" s="1"/>
      <c r="M400" s="1"/>
      <c r="N400" s="1"/>
      <c r="O400" s="1"/>
    </row>
    <row r="401" spans="7:15" s="2" customFormat="1">
      <c r="G401" s="1"/>
      <c r="H401" s="1"/>
      <c r="I401" s="1"/>
      <c r="J401" s="1"/>
      <c r="K401" s="1"/>
      <c r="L401" s="1"/>
      <c r="M401" s="1"/>
      <c r="N401" s="1"/>
      <c r="O401" s="1"/>
    </row>
    <row r="402" spans="7:15" s="2" customFormat="1">
      <c r="G402" s="1"/>
      <c r="H402" s="1"/>
      <c r="I402" s="1"/>
      <c r="J402" s="1"/>
      <c r="K402" s="1"/>
      <c r="L402" s="1"/>
      <c r="M402" s="1"/>
      <c r="N402" s="1"/>
      <c r="O402" s="1"/>
    </row>
    <row r="403" spans="7:15" s="2" customFormat="1">
      <c r="G403" s="1"/>
      <c r="H403" s="1"/>
      <c r="I403" s="1"/>
      <c r="J403" s="1"/>
      <c r="K403" s="1"/>
      <c r="L403" s="1"/>
      <c r="M403" s="1"/>
      <c r="N403" s="1"/>
      <c r="O403" s="1"/>
    </row>
    <row r="404" spans="7:15" s="2" customFormat="1">
      <c r="G404" s="1"/>
      <c r="H404" s="1"/>
      <c r="I404" s="1"/>
      <c r="J404" s="1"/>
      <c r="K404" s="1"/>
      <c r="L404" s="1"/>
      <c r="M404" s="1"/>
      <c r="N404" s="1"/>
      <c r="O404" s="1"/>
    </row>
    <row r="405" spans="7:15" s="2" customFormat="1">
      <c r="G405" s="1"/>
      <c r="H405" s="1"/>
      <c r="I405" s="1"/>
      <c r="J405" s="1"/>
      <c r="K405" s="1"/>
      <c r="L405" s="1"/>
      <c r="M405" s="1"/>
      <c r="N405" s="1"/>
      <c r="O405" s="1"/>
    </row>
    <row r="406" spans="7:15" s="2" customFormat="1">
      <c r="G406" s="1"/>
      <c r="H406" s="1"/>
      <c r="I406" s="1"/>
      <c r="J406" s="1"/>
      <c r="K406" s="1"/>
      <c r="L406" s="1"/>
      <c r="M406" s="1"/>
      <c r="N406" s="1"/>
      <c r="O406" s="1"/>
    </row>
    <row r="407" spans="7:15" s="2" customFormat="1">
      <c r="G407" s="1"/>
      <c r="H407" s="1"/>
      <c r="I407" s="1"/>
      <c r="J407" s="1"/>
      <c r="K407" s="1"/>
      <c r="L407" s="1"/>
      <c r="M407" s="1"/>
      <c r="N407" s="1"/>
      <c r="O407" s="1"/>
    </row>
    <row r="424" spans="7:15" s="2" customFormat="1">
      <c r="G424" s="1"/>
      <c r="H424" s="1"/>
      <c r="I424" s="1"/>
      <c r="J424" s="1"/>
      <c r="K424" s="1"/>
      <c r="L424" s="1"/>
      <c r="M424" s="1"/>
      <c r="N424" s="1"/>
      <c r="O424" s="1"/>
    </row>
    <row r="425" spans="7:15" s="2" customFormat="1">
      <c r="G425" s="1"/>
      <c r="H425" s="1"/>
      <c r="I425" s="1"/>
      <c r="J425" s="1"/>
      <c r="K425" s="1"/>
      <c r="L425" s="1"/>
      <c r="M425" s="1"/>
      <c r="N425" s="1"/>
      <c r="O425" s="1"/>
    </row>
    <row r="426" spans="7:15" s="2" customFormat="1">
      <c r="G426" s="1"/>
      <c r="H426" s="1"/>
      <c r="I426" s="1"/>
      <c r="J426" s="1"/>
      <c r="K426" s="1"/>
      <c r="L426" s="1"/>
      <c r="M426" s="1"/>
      <c r="N426" s="1"/>
      <c r="O426" s="1"/>
    </row>
    <row r="427" spans="7:15" s="2" customFormat="1" ht="12.75" customHeight="1">
      <c r="G427" s="1"/>
      <c r="H427" s="1"/>
      <c r="I427" s="1"/>
      <c r="J427" s="1"/>
      <c r="K427" s="1"/>
      <c r="L427" s="1"/>
      <c r="M427" s="1"/>
      <c r="N427" s="1"/>
      <c r="O427" s="1"/>
    </row>
    <row r="428" spans="7:15" s="2" customFormat="1" ht="12.75" customHeight="1">
      <c r="G428" s="1"/>
      <c r="H428" s="1"/>
      <c r="I428" s="1"/>
      <c r="J428" s="1"/>
      <c r="K428" s="1"/>
      <c r="L428" s="1"/>
      <c r="M428" s="1"/>
      <c r="N428" s="1"/>
      <c r="O428" s="1"/>
    </row>
    <row r="429" spans="7:15" s="2" customFormat="1" ht="12.75" customHeight="1">
      <c r="G429" s="1"/>
      <c r="H429" s="1"/>
      <c r="I429" s="1"/>
      <c r="J429" s="1"/>
      <c r="K429" s="1"/>
      <c r="L429" s="1"/>
      <c r="M429" s="1"/>
      <c r="N429" s="1"/>
      <c r="O429" s="1"/>
    </row>
    <row r="430" spans="7:15" s="2" customFormat="1" ht="12.75" customHeight="1">
      <c r="G430" s="1"/>
      <c r="H430" s="1"/>
      <c r="I430" s="1"/>
      <c r="J430" s="1"/>
      <c r="K430" s="1"/>
      <c r="L430" s="1"/>
      <c r="M430" s="1"/>
      <c r="N430" s="1"/>
      <c r="O430" s="1"/>
    </row>
    <row r="431" spans="7:15" s="2" customFormat="1" ht="12.75" customHeight="1">
      <c r="G431" s="1"/>
      <c r="H431" s="1"/>
      <c r="I431" s="1"/>
      <c r="J431" s="1"/>
      <c r="K431" s="1"/>
      <c r="L431" s="1"/>
      <c r="M431" s="1"/>
      <c r="N431" s="1"/>
      <c r="O431" s="1"/>
    </row>
    <row r="432" spans="7:15" s="2" customFormat="1" ht="12.75" customHeight="1">
      <c r="G432" s="1"/>
      <c r="H432" s="1"/>
      <c r="I432" s="1"/>
      <c r="J432" s="1"/>
      <c r="K432" s="1"/>
      <c r="L432" s="1"/>
      <c r="M432" s="1"/>
      <c r="N432" s="1"/>
      <c r="O432" s="1"/>
    </row>
    <row r="433" spans="7:15" s="2" customFormat="1" ht="12.75" customHeight="1">
      <c r="G433" s="1"/>
      <c r="H433" s="1"/>
      <c r="I433" s="1"/>
      <c r="J433" s="1"/>
      <c r="K433" s="1"/>
      <c r="L433" s="1"/>
      <c r="M433" s="1"/>
      <c r="N433" s="1"/>
      <c r="O433" s="1"/>
    </row>
    <row r="434" spans="7:15" s="2" customFormat="1" ht="12.75" customHeight="1">
      <c r="G434" s="1"/>
      <c r="H434" s="1"/>
      <c r="I434" s="1"/>
      <c r="J434" s="1"/>
      <c r="K434" s="1"/>
      <c r="L434" s="1"/>
      <c r="M434" s="1"/>
      <c r="N434" s="1"/>
      <c r="O434" s="1"/>
    </row>
    <row r="435" spans="7:15" s="2" customFormat="1" ht="12.75" customHeight="1">
      <c r="G435" s="1"/>
      <c r="H435" s="1"/>
      <c r="I435" s="1"/>
      <c r="J435" s="1"/>
      <c r="K435" s="1"/>
      <c r="L435" s="1"/>
      <c r="M435" s="1"/>
      <c r="N435" s="1"/>
      <c r="O435" s="1"/>
    </row>
    <row r="436" spans="7:15" s="2" customFormat="1" ht="12.75" customHeight="1">
      <c r="G436" s="1"/>
      <c r="H436" s="1"/>
      <c r="I436" s="1"/>
      <c r="J436" s="1"/>
      <c r="K436" s="1"/>
      <c r="L436" s="1"/>
      <c r="M436" s="1"/>
      <c r="N436" s="1"/>
      <c r="O436" s="1"/>
    </row>
    <row r="437" spans="7:15" s="2" customFormat="1" ht="12.75" customHeight="1">
      <c r="G437" s="1"/>
      <c r="H437" s="1"/>
      <c r="I437" s="1"/>
      <c r="J437" s="1"/>
      <c r="K437" s="1"/>
      <c r="L437" s="1"/>
      <c r="M437" s="1"/>
      <c r="N437" s="1"/>
      <c r="O437" s="1"/>
    </row>
    <row r="438" spans="7:15" s="2" customFormat="1" ht="12.75" customHeight="1">
      <c r="G438" s="1"/>
      <c r="H438" s="1"/>
      <c r="I438" s="1"/>
      <c r="J438" s="1"/>
      <c r="K438" s="1"/>
      <c r="L438" s="1"/>
      <c r="M438" s="1"/>
      <c r="N438" s="1"/>
      <c r="O438" s="1"/>
    </row>
    <row r="439" spans="7:15" s="2" customFormat="1" ht="12.75" customHeight="1">
      <c r="G439" s="1"/>
      <c r="H439" s="1"/>
      <c r="I439" s="1"/>
      <c r="J439" s="1"/>
      <c r="K439" s="1"/>
      <c r="L439" s="1"/>
      <c r="M439" s="1"/>
      <c r="N439" s="1"/>
      <c r="O439" s="1"/>
    </row>
    <row r="440" spans="7:15" s="2" customFormat="1" ht="12.75" customHeight="1">
      <c r="G440" s="1"/>
      <c r="H440" s="1"/>
      <c r="I440" s="1"/>
      <c r="J440" s="1"/>
      <c r="K440" s="1"/>
      <c r="L440" s="1"/>
      <c r="M440" s="1"/>
      <c r="N440" s="1"/>
      <c r="O440" s="1"/>
    </row>
    <row r="441" spans="7:15" s="2" customFormat="1" ht="12.75" customHeight="1">
      <c r="G441" s="1"/>
      <c r="H441" s="1"/>
      <c r="I441" s="1"/>
      <c r="J441" s="1"/>
      <c r="K441" s="1"/>
      <c r="L441" s="1"/>
      <c r="M441" s="1"/>
      <c r="N441" s="1"/>
      <c r="O441" s="1"/>
    </row>
    <row r="442" spans="7:15" s="2" customFormat="1" ht="12.75" customHeight="1">
      <c r="G442" s="1"/>
      <c r="H442" s="1"/>
      <c r="I442" s="1"/>
      <c r="J442" s="1"/>
      <c r="K442" s="1"/>
      <c r="L442" s="1"/>
      <c r="M442" s="1"/>
      <c r="N442" s="1"/>
      <c r="O442" s="1"/>
    </row>
    <row r="443" spans="7:15" s="2" customFormat="1" ht="12.75" customHeight="1">
      <c r="G443" s="1"/>
      <c r="H443" s="1"/>
      <c r="I443" s="1"/>
      <c r="J443" s="1"/>
      <c r="K443" s="1"/>
      <c r="L443" s="1"/>
      <c r="M443" s="1"/>
      <c r="N443" s="1"/>
      <c r="O443" s="1"/>
    </row>
    <row r="444" spans="7:15" s="2" customFormat="1" ht="12.75" customHeight="1">
      <c r="G444" s="1"/>
      <c r="H444" s="1"/>
      <c r="I444" s="1"/>
      <c r="J444" s="1"/>
      <c r="K444" s="1"/>
      <c r="L444" s="1"/>
      <c r="M444" s="1"/>
      <c r="N444" s="1"/>
      <c r="O444" s="1"/>
    </row>
    <row r="445" spans="7:15" s="2" customFormat="1" ht="12.75" customHeight="1">
      <c r="G445" s="1"/>
      <c r="H445" s="1"/>
      <c r="I445" s="1"/>
      <c r="J445" s="1"/>
      <c r="K445" s="1"/>
      <c r="L445" s="1"/>
      <c r="M445" s="1"/>
      <c r="N445" s="1"/>
      <c r="O445" s="1"/>
    </row>
    <row r="446" spans="7:15" s="2" customFormat="1" ht="12.75" customHeight="1">
      <c r="G446" s="1"/>
      <c r="H446" s="1"/>
      <c r="I446" s="1"/>
      <c r="J446" s="1"/>
      <c r="K446" s="1"/>
      <c r="L446" s="1"/>
      <c r="M446" s="1"/>
      <c r="N446" s="1"/>
      <c r="O446" s="1"/>
    </row>
    <row r="447" spans="7:15" s="2" customFormat="1" ht="12.75" customHeight="1">
      <c r="G447" s="1"/>
      <c r="H447" s="1"/>
      <c r="I447" s="1"/>
      <c r="J447" s="1"/>
      <c r="K447" s="1"/>
      <c r="L447" s="1"/>
      <c r="M447" s="1"/>
      <c r="N447" s="1"/>
      <c r="O447" s="1"/>
    </row>
    <row r="448" spans="7:15" s="2" customFormat="1" ht="12.75" customHeight="1">
      <c r="G448" s="1"/>
      <c r="H448" s="1"/>
      <c r="I448" s="1"/>
      <c r="J448" s="1"/>
      <c r="K448" s="1"/>
      <c r="L448" s="1"/>
      <c r="M448" s="1"/>
      <c r="N448" s="1"/>
      <c r="O448" s="1"/>
    </row>
    <row r="449" spans="7:15" s="2" customFormat="1" ht="12.75" customHeight="1">
      <c r="G449" s="1"/>
      <c r="H449" s="1"/>
      <c r="I449" s="1"/>
      <c r="J449" s="1"/>
      <c r="K449" s="1"/>
      <c r="L449" s="1"/>
      <c r="M449" s="1"/>
      <c r="N449" s="1"/>
      <c r="O449" s="1"/>
    </row>
    <row r="450" spans="7:15" s="2" customFormat="1" ht="12" customHeight="1">
      <c r="G450" s="1"/>
      <c r="H450" s="1"/>
      <c r="I450" s="1"/>
      <c r="J450" s="1"/>
      <c r="K450" s="1"/>
      <c r="L450" s="1"/>
      <c r="M450" s="1"/>
      <c r="N450" s="1"/>
      <c r="O450" s="1"/>
    </row>
    <row r="451" spans="7:15" s="2" customFormat="1">
      <c r="G451" s="1"/>
      <c r="H451" s="1"/>
      <c r="I451" s="1"/>
      <c r="J451" s="1"/>
      <c r="K451" s="1"/>
      <c r="L451" s="1"/>
      <c r="M451" s="1"/>
      <c r="N451" s="1"/>
      <c r="O451" s="1"/>
    </row>
    <row r="452" spans="7:15" s="2" customFormat="1">
      <c r="G452" s="1"/>
      <c r="H452" s="1"/>
      <c r="I452" s="1"/>
      <c r="J452" s="1"/>
      <c r="K452" s="1"/>
      <c r="L452" s="1"/>
      <c r="M452" s="1"/>
      <c r="N452" s="1"/>
      <c r="O452" s="1"/>
    </row>
    <row r="453" spans="7:15" s="2" customFormat="1">
      <c r="G453" s="1"/>
      <c r="H453" s="1"/>
      <c r="I453" s="1"/>
      <c r="J453" s="1"/>
      <c r="K453" s="1"/>
      <c r="L453" s="1"/>
      <c r="M453" s="1"/>
      <c r="N453" s="1"/>
      <c r="O453" s="1"/>
    </row>
    <row r="454" spans="7:15" s="2" customFormat="1">
      <c r="G454" s="1"/>
      <c r="H454" s="1"/>
      <c r="I454" s="1"/>
      <c r="J454" s="1"/>
      <c r="K454" s="1"/>
      <c r="L454" s="1"/>
      <c r="M454" s="1"/>
      <c r="N454" s="1"/>
      <c r="O454" s="1"/>
    </row>
    <row r="455" spans="7:15" s="2" customFormat="1">
      <c r="G455" s="1"/>
      <c r="H455" s="1"/>
      <c r="I455" s="1"/>
      <c r="J455" s="1"/>
      <c r="K455" s="1"/>
      <c r="L455" s="1"/>
      <c r="M455" s="1"/>
      <c r="N455" s="1"/>
      <c r="O455" s="1"/>
    </row>
    <row r="472" spans="7:15" s="2" customFormat="1">
      <c r="G472" s="1"/>
      <c r="H472" s="1"/>
      <c r="I472" s="1"/>
      <c r="J472" s="1"/>
      <c r="K472" s="1"/>
      <c r="L472" s="1"/>
      <c r="M472" s="1"/>
      <c r="N472" s="1"/>
      <c r="O472" s="1"/>
    </row>
    <row r="473" spans="7:15" s="2" customFormat="1">
      <c r="G473" s="1"/>
      <c r="H473" s="1"/>
      <c r="I473" s="1"/>
      <c r="J473" s="1"/>
      <c r="K473" s="1"/>
      <c r="L473" s="1"/>
      <c r="M473" s="1"/>
      <c r="N473" s="1"/>
      <c r="O473" s="1"/>
    </row>
    <row r="474" spans="7:15" s="2" customFormat="1">
      <c r="G474" s="1"/>
      <c r="H474" s="1"/>
      <c r="I474" s="1"/>
      <c r="J474" s="1"/>
      <c r="K474" s="1"/>
      <c r="L474" s="1"/>
      <c r="M474" s="1"/>
      <c r="N474" s="1"/>
      <c r="O474" s="1"/>
    </row>
    <row r="475" spans="7:15" s="2" customFormat="1">
      <c r="G475" s="1"/>
      <c r="H475" s="1"/>
      <c r="I475" s="1"/>
      <c r="J475" s="1"/>
      <c r="K475" s="1"/>
      <c r="L475" s="1"/>
      <c r="M475" s="1"/>
      <c r="N475" s="1"/>
      <c r="O475" s="1"/>
    </row>
    <row r="476" spans="7:15" s="2" customFormat="1">
      <c r="G476" s="1"/>
      <c r="H476" s="1"/>
      <c r="I476" s="1"/>
      <c r="J476" s="1"/>
      <c r="K476" s="1"/>
      <c r="L476" s="1"/>
      <c r="M476" s="1"/>
      <c r="N476" s="1"/>
      <c r="O476" s="1"/>
    </row>
    <row r="477" spans="7:15" s="2" customFormat="1">
      <c r="G477" s="1"/>
      <c r="H477" s="1"/>
      <c r="I477" s="1"/>
      <c r="J477" s="1"/>
      <c r="K477" s="1"/>
      <c r="L477" s="1"/>
      <c r="M477" s="1"/>
      <c r="N477" s="1"/>
      <c r="O477" s="1"/>
    </row>
    <row r="478" spans="7:15" s="2" customFormat="1">
      <c r="G478" s="1"/>
      <c r="H478" s="1"/>
      <c r="I478" s="1"/>
      <c r="J478" s="1"/>
      <c r="K478" s="1"/>
      <c r="L478" s="1"/>
      <c r="M478" s="1"/>
      <c r="N478" s="1"/>
      <c r="O478" s="1"/>
    </row>
    <row r="479" spans="7:15" s="2" customFormat="1">
      <c r="G479" s="1"/>
      <c r="H479" s="1"/>
      <c r="I479" s="1"/>
      <c r="J479" s="1"/>
      <c r="K479" s="1"/>
      <c r="L479" s="1"/>
      <c r="M479" s="1"/>
      <c r="N479" s="1"/>
      <c r="O479" s="1"/>
    </row>
    <row r="480" spans="7:15" s="2" customFormat="1">
      <c r="G480" s="1"/>
      <c r="H480" s="1"/>
      <c r="I480" s="1"/>
      <c r="J480" s="1"/>
      <c r="K480" s="1"/>
      <c r="L480" s="1"/>
      <c r="M480" s="1"/>
      <c r="N480" s="1"/>
      <c r="O480" s="1"/>
    </row>
    <row r="481" spans="7:15" s="2" customFormat="1">
      <c r="G481" s="1"/>
      <c r="H481" s="1"/>
      <c r="I481" s="1"/>
      <c r="J481" s="1"/>
      <c r="K481" s="1"/>
      <c r="L481" s="1"/>
      <c r="M481" s="1"/>
      <c r="N481" s="1"/>
      <c r="O481" s="1"/>
    </row>
    <row r="482" spans="7:15" s="2" customFormat="1">
      <c r="G482" s="1"/>
      <c r="H482" s="1"/>
      <c r="I482" s="1"/>
      <c r="J482" s="1"/>
      <c r="K482" s="1"/>
      <c r="L482" s="1"/>
      <c r="M482" s="1"/>
      <c r="N482" s="1"/>
      <c r="O482" s="1"/>
    </row>
    <row r="483" spans="7:15" s="2" customFormat="1">
      <c r="G483" s="1"/>
      <c r="H483" s="1"/>
      <c r="I483" s="1"/>
      <c r="J483" s="1"/>
      <c r="K483" s="1"/>
      <c r="L483" s="1"/>
      <c r="M483" s="1"/>
      <c r="N483" s="1"/>
      <c r="O483" s="1"/>
    </row>
    <row r="484" spans="7:15" s="2" customFormat="1">
      <c r="G484" s="1"/>
      <c r="H484" s="1"/>
      <c r="I484" s="1"/>
      <c r="J484" s="1"/>
      <c r="K484" s="1"/>
      <c r="L484" s="1"/>
      <c r="M484" s="1"/>
      <c r="N484" s="1"/>
      <c r="O484" s="1"/>
    </row>
    <row r="485" spans="7:15" s="2" customFormat="1">
      <c r="G485" s="1"/>
      <c r="H485" s="1"/>
      <c r="I485" s="1"/>
      <c r="J485" s="1"/>
      <c r="K485" s="1"/>
      <c r="L485" s="1"/>
      <c r="M485" s="1"/>
      <c r="N485" s="1"/>
      <c r="O485" s="1"/>
    </row>
    <row r="486" spans="7:15" s="2" customFormat="1">
      <c r="G486" s="1"/>
      <c r="H486" s="1"/>
      <c r="I486" s="1"/>
      <c r="J486" s="1"/>
      <c r="K486" s="1"/>
      <c r="L486" s="1"/>
      <c r="M486" s="1"/>
      <c r="N486" s="1"/>
      <c r="O486" s="1"/>
    </row>
    <row r="487" spans="7:15" s="2" customFormat="1">
      <c r="G487" s="1"/>
      <c r="H487" s="1"/>
      <c r="I487" s="1"/>
      <c r="J487" s="1"/>
      <c r="K487" s="1"/>
      <c r="L487" s="1"/>
      <c r="M487" s="1"/>
      <c r="N487" s="1"/>
      <c r="O487" s="1"/>
    </row>
    <row r="552" spans="7:15" s="2" customFormat="1">
      <c r="G552" s="1"/>
      <c r="H552" s="1"/>
      <c r="I552" s="1"/>
      <c r="J552" s="1"/>
      <c r="K552" s="1"/>
      <c r="L552" s="1"/>
      <c r="M552" s="1"/>
      <c r="N552" s="1"/>
      <c r="O552" s="1"/>
    </row>
    <row r="553" spans="7:15" s="2" customFormat="1">
      <c r="G553" s="1"/>
      <c r="H553" s="1"/>
      <c r="I553" s="1"/>
      <c r="J553" s="1"/>
      <c r="K553" s="1"/>
      <c r="L553" s="1"/>
      <c r="M553" s="1"/>
      <c r="N553" s="1"/>
      <c r="O553" s="1"/>
    </row>
    <row r="554" spans="7:15" s="2" customFormat="1">
      <c r="G554" s="1"/>
      <c r="H554" s="1"/>
      <c r="I554" s="1"/>
      <c r="J554" s="1"/>
      <c r="K554" s="1"/>
      <c r="L554" s="1"/>
      <c r="M554" s="1"/>
      <c r="N554" s="1"/>
      <c r="O554" s="1"/>
    </row>
    <row r="555" spans="7:15" s="2" customFormat="1">
      <c r="G555" s="1"/>
      <c r="H555" s="1"/>
      <c r="I555" s="1"/>
      <c r="J555" s="1"/>
      <c r="K555" s="1"/>
      <c r="L555" s="1"/>
      <c r="M555" s="1"/>
      <c r="N555" s="1"/>
      <c r="O555" s="1"/>
    </row>
    <row r="556" spans="7:15" s="2" customFormat="1" ht="13.5" customHeight="1">
      <c r="G556" s="1"/>
      <c r="H556" s="1"/>
      <c r="I556" s="1"/>
      <c r="J556" s="1"/>
      <c r="K556" s="1"/>
      <c r="L556" s="1"/>
      <c r="M556" s="1"/>
      <c r="N556" s="1"/>
      <c r="O556" s="1"/>
    </row>
    <row r="557" spans="7:15" s="2" customFormat="1" ht="13.5" customHeight="1">
      <c r="G557" s="1"/>
      <c r="H557" s="1"/>
      <c r="I557" s="1"/>
      <c r="J557" s="1"/>
      <c r="K557" s="1"/>
      <c r="L557" s="1"/>
      <c r="M557" s="1"/>
      <c r="N557" s="1"/>
      <c r="O557" s="1"/>
    </row>
    <row r="558" spans="7:15" s="2" customFormat="1" ht="13.5" customHeight="1">
      <c r="G558" s="1"/>
      <c r="H558" s="1"/>
      <c r="I558" s="1"/>
      <c r="J558" s="1"/>
      <c r="K558" s="1"/>
      <c r="L558" s="1"/>
      <c r="M558" s="1"/>
      <c r="N558" s="1"/>
      <c r="O558" s="1"/>
    </row>
    <row r="559" spans="7:15" s="2" customFormat="1" ht="13.5" customHeight="1">
      <c r="G559" s="1"/>
      <c r="H559" s="1"/>
      <c r="I559" s="1"/>
      <c r="J559" s="1"/>
      <c r="K559" s="1"/>
      <c r="L559" s="1"/>
      <c r="M559" s="1"/>
      <c r="N559" s="1"/>
      <c r="O559" s="1"/>
    </row>
    <row r="560" spans="7:15" s="2" customFormat="1" ht="13.5" customHeight="1">
      <c r="G560" s="1"/>
      <c r="H560" s="1"/>
      <c r="I560" s="1"/>
      <c r="J560" s="1"/>
      <c r="K560" s="1"/>
      <c r="L560" s="1"/>
      <c r="M560" s="1"/>
      <c r="N560" s="1"/>
      <c r="O560" s="1"/>
    </row>
    <row r="561" spans="7:15" s="2" customFormat="1" ht="13.5" customHeight="1">
      <c r="G561" s="1"/>
      <c r="H561" s="1"/>
      <c r="I561" s="1"/>
      <c r="J561" s="1"/>
      <c r="K561" s="1"/>
      <c r="L561" s="1"/>
      <c r="M561" s="1"/>
      <c r="N561" s="1"/>
      <c r="O561" s="1"/>
    </row>
    <row r="562" spans="7:15" s="2" customFormat="1" ht="13.5" customHeight="1">
      <c r="G562" s="1"/>
      <c r="H562" s="1"/>
      <c r="I562" s="1"/>
      <c r="J562" s="1"/>
      <c r="K562" s="1"/>
      <c r="L562" s="1"/>
      <c r="M562" s="1"/>
      <c r="N562" s="1"/>
      <c r="O562" s="1"/>
    </row>
    <row r="563" spans="7:15" s="2" customFormat="1" ht="13.5" customHeight="1">
      <c r="G563" s="1"/>
      <c r="H563" s="1"/>
      <c r="I563" s="1"/>
      <c r="J563" s="1"/>
      <c r="K563" s="1"/>
      <c r="L563" s="1"/>
      <c r="M563" s="1"/>
      <c r="N563" s="1"/>
      <c r="O563" s="1"/>
    </row>
    <row r="564" spans="7:15" s="2" customFormat="1" ht="13.5" customHeight="1">
      <c r="G564" s="1"/>
      <c r="H564" s="1"/>
      <c r="I564" s="1"/>
      <c r="J564" s="1"/>
      <c r="K564" s="1"/>
      <c r="L564" s="1"/>
      <c r="M564" s="1"/>
      <c r="N564" s="1"/>
      <c r="O564" s="1"/>
    </row>
    <row r="565" spans="7:15" s="2" customFormat="1" ht="13.5" customHeight="1">
      <c r="G565" s="1"/>
      <c r="H565" s="1"/>
      <c r="I565" s="1"/>
      <c r="J565" s="1"/>
      <c r="K565" s="1"/>
      <c r="L565" s="1"/>
      <c r="M565" s="1"/>
      <c r="N565" s="1"/>
      <c r="O565" s="1"/>
    </row>
    <row r="566" spans="7:15" s="2" customFormat="1" ht="13.5" customHeight="1">
      <c r="G566" s="1"/>
      <c r="H566" s="1"/>
      <c r="I566" s="1"/>
      <c r="J566" s="1"/>
      <c r="K566" s="1"/>
      <c r="L566" s="1"/>
      <c r="M566" s="1"/>
      <c r="N566" s="1"/>
      <c r="O566" s="1"/>
    </row>
    <row r="567" spans="7:15" s="2" customFormat="1" ht="13.5" customHeight="1">
      <c r="G567" s="1"/>
      <c r="H567" s="1"/>
      <c r="I567" s="1"/>
      <c r="J567" s="1"/>
      <c r="K567" s="1"/>
      <c r="L567" s="1"/>
      <c r="M567" s="1"/>
      <c r="N567" s="1"/>
      <c r="O567" s="1"/>
    </row>
    <row r="568" spans="7:15" ht="13.5" customHeight="1"/>
    <row r="569" spans="7:15" ht="13.5" customHeight="1"/>
    <row r="570" spans="7:15" ht="13.5" customHeight="1"/>
    <row r="571" spans="7:15" ht="13.5" customHeight="1"/>
    <row r="572" spans="7:15" ht="13.5" customHeight="1"/>
    <row r="573" spans="7:15" ht="13.5" customHeight="1"/>
    <row r="574" spans="7:15" ht="13.5" customHeight="1"/>
    <row r="575" spans="7:15" ht="13.5" customHeight="1"/>
    <row r="576" spans="7:15" ht="13.5" customHeight="1"/>
    <row r="580" spans="7:15" ht="12.75" customHeight="1"/>
    <row r="584" spans="7:15" s="2" customFormat="1">
      <c r="G584" s="1"/>
      <c r="H584" s="1"/>
      <c r="I584" s="1"/>
      <c r="J584" s="1"/>
      <c r="K584" s="1"/>
      <c r="L584" s="1"/>
      <c r="M584" s="1"/>
      <c r="N584" s="1"/>
      <c r="O584" s="1"/>
    </row>
    <row r="585" spans="7:15" s="2" customFormat="1">
      <c r="G585" s="1"/>
      <c r="H585" s="1"/>
      <c r="I585" s="1"/>
      <c r="J585" s="1"/>
      <c r="K585" s="1"/>
      <c r="L585" s="1"/>
      <c r="M585" s="1"/>
      <c r="N585" s="1"/>
      <c r="O585" s="1"/>
    </row>
    <row r="586" spans="7:15" s="2" customFormat="1">
      <c r="G586" s="1"/>
      <c r="H586" s="1"/>
      <c r="I586" s="1"/>
      <c r="J586" s="1"/>
      <c r="K586" s="1"/>
      <c r="L586" s="1"/>
      <c r="M586" s="1"/>
      <c r="N586" s="1"/>
      <c r="O586" s="1"/>
    </row>
    <row r="587" spans="7:15" s="2" customFormat="1">
      <c r="G587" s="1"/>
      <c r="H587" s="1"/>
      <c r="I587" s="1"/>
      <c r="J587" s="1"/>
      <c r="K587" s="1"/>
      <c r="L587" s="1"/>
      <c r="M587" s="1"/>
      <c r="N587" s="1"/>
      <c r="O587" s="1"/>
    </row>
    <row r="588" spans="7:15" s="2" customFormat="1">
      <c r="G588" s="1"/>
      <c r="H588" s="1"/>
      <c r="I588" s="1"/>
      <c r="J588" s="1"/>
      <c r="K588" s="1"/>
      <c r="L588" s="1"/>
      <c r="M588" s="1"/>
      <c r="N588" s="1"/>
      <c r="O588" s="1"/>
    </row>
    <row r="589" spans="7:15" s="2" customFormat="1">
      <c r="G589" s="1"/>
      <c r="H589" s="1"/>
      <c r="I589" s="1"/>
      <c r="J589" s="1"/>
      <c r="K589" s="1"/>
      <c r="L589" s="1"/>
      <c r="M589" s="1"/>
      <c r="N589" s="1"/>
      <c r="O589" s="1"/>
    </row>
    <row r="590" spans="7:15" s="2" customFormat="1">
      <c r="G590" s="1"/>
      <c r="H590" s="1"/>
      <c r="I590" s="1"/>
      <c r="J590" s="1"/>
      <c r="K590" s="1"/>
      <c r="L590" s="1"/>
      <c r="M590" s="1"/>
      <c r="N590" s="1"/>
      <c r="O590" s="1"/>
    </row>
    <row r="591" spans="7:15" s="2" customFormat="1">
      <c r="G591" s="1"/>
      <c r="H591" s="1"/>
      <c r="I591" s="1"/>
      <c r="J591" s="1"/>
      <c r="K591" s="1"/>
      <c r="L591" s="1"/>
      <c r="M591" s="1"/>
      <c r="N591" s="1"/>
      <c r="O591" s="1"/>
    </row>
    <row r="592" spans="7:15" s="2" customFormat="1">
      <c r="G592" s="1"/>
      <c r="H592" s="1"/>
      <c r="I592" s="1"/>
      <c r="J592" s="1"/>
      <c r="K592" s="1"/>
      <c r="L592" s="1"/>
      <c r="M592" s="1"/>
      <c r="N592" s="1"/>
      <c r="O592" s="1"/>
    </row>
    <row r="593" spans="7:15" s="2" customFormat="1">
      <c r="G593" s="1"/>
      <c r="H593" s="1"/>
      <c r="I593" s="1"/>
      <c r="J593" s="1"/>
      <c r="K593" s="1"/>
      <c r="L593" s="1"/>
      <c r="M593" s="1"/>
      <c r="N593" s="1"/>
      <c r="O593" s="1"/>
    </row>
    <row r="594" spans="7:15" s="2" customFormat="1">
      <c r="G594" s="1"/>
      <c r="H594" s="1"/>
      <c r="I594" s="1"/>
      <c r="J594" s="1"/>
      <c r="K594" s="1"/>
      <c r="L594" s="1"/>
      <c r="M594" s="1"/>
      <c r="N594" s="1"/>
      <c r="O594" s="1"/>
    </row>
    <row r="595" spans="7:15" s="2" customFormat="1">
      <c r="G595" s="1"/>
      <c r="H595" s="1"/>
      <c r="I595" s="1"/>
      <c r="J595" s="1"/>
      <c r="K595" s="1"/>
      <c r="L595" s="1"/>
      <c r="M595" s="1"/>
      <c r="N595" s="1"/>
      <c r="O595" s="1"/>
    </row>
    <row r="596" spans="7:15" s="2" customFormat="1">
      <c r="G596" s="1"/>
      <c r="H596" s="1"/>
      <c r="I596" s="1"/>
      <c r="J596" s="1"/>
      <c r="K596" s="1"/>
      <c r="L596" s="1"/>
      <c r="M596" s="1"/>
      <c r="N596" s="1"/>
      <c r="O596" s="1"/>
    </row>
    <row r="597" spans="7:15" s="2" customFormat="1">
      <c r="G597" s="1"/>
      <c r="H597" s="1"/>
      <c r="I597" s="1"/>
      <c r="J597" s="1"/>
      <c r="K597" s="1"/>
      <c r="L597" s="1"/>
      <c r="M597" s="1"/>
      <c r="N597" s="1"/>
      <c r="O597" s="1"/>
    </row>
    <row r="598" spans="7:15" s="2" customFormat="1">
      <c r="G598" s="1"/>
      <c r="H598" s="1"/>
      <c r="I598" s="1"/>
      <c r="J598" s="1"/>
      <c r="K598" s="1"/>
      <c r="L598" s="1"/>
      <c r="M598" s="1"/>
      <c r="N598" s="1"/>
      <c r="O598" s="1"/>
    </row>
    <row r="599" spans="7:15" s="2" customFormat="1">
      <c r="G599" s="1"/>
      <c r="H599" s="1"/>
      <c r="I599" s="1"/>
      <c r="J599" s="1"/>
      <c r="K599" s="1"/>
      <c r="L599" s="1"/>
      <c r="M599" s="1"/>
      <c r="N599" s="1"/>
      <c r="O599" s="1"/>
    </row>
    <row r="600" spans="7:15" s="2" customFormat="1">
      <c r="G600" s="1"/>
      <c r="H600" s="1"/>
      <c r="I600" s="1"/>
      <c r="J600" s="1"/>
      <c r="K600" s="1"/>
      <c r="L600" s="1"/>
      <c r="M600" s="1"/>
      <c r="N600" s="1"/>
      <c r="O600" s="1"/>
    </row>
    <row r="601" spans="7:15" s="2" customFormat="1">
      <c r="G601" s="1"/>
      <c r="H601" s="1"/>
      <c r="I601" s="1"/>
      <c r="J601" s="1"/>
      <c r="K601" s="1"/>
      <c r="L601" s="1"/>
      <c r="M601" s="1"/>
      <c r="N601" s="1"/>
      <c r="O601" s="1"/>
    </row>
    <row r="602" spans="7:15" s="2" customFormat="1">
      <c r="G602" s="1"/>
      <c r="H602" s="1"/>
      <c r="I602" s="1"/>
      <c r="J602" s="1"/>
      <c r="K602" s="1"/>
      <c r="L602" s="1"/>
      <c r="M602" s="1"/>
      <c r="N602" s="1"/>
      <c r="O602" s="1"/>
    </row>
    <row r="603" spans="7:15" s="2" customFormat="1">
      <c r="G603" s="1"/>
      <c r="H603" s="1"/>
      <c r="I603" s="1"/>
      <c r="J603" s="1"/>
      <c r="K603" s="1"/>
      <c r="L603" s="1"/>
      <c r="M603" s="1"/>
      <c r="N603" s="1"/>
      <c r="O603" s="1"/>
    </row>
    <row r="604" spans="7:15" s="2" customFormat="1">
      <c r="G604" s="1"/>
      <c r="H604" s="1"/>
      <c r="I604" s="1"/>
      <c r="J604" s="1"/>
      <c r="K604" s="1"/>
      <c r="L604" s="1"/>
      <c r="M604" s="1"/>
      <c r="N604" s="1"/>
      <c r="O604" s="1"/>
    </row>
    <row r="605" spans="7:15" s="2" customFormat="1">
      <c r="G605" s="1"/>
      <c r="H605" s="1"/>
      <c r="I605" s="1"/>
      <c r="J605" s="1"/>
      <c r="K605" s="1"/>
      <c r="L605" s="1"/>
      <c r="M605" s="1"/>
      <c r="N605" s="1"/>
      <c r="O605" s="1"/>
    </row>
    <row r="606" spans="7:15" s="2" customFormat="1">
      <c r="G606" s="1"/>
      <c r="H606" s="1"/>
      <c r="I606" s="1"/>
      <c r="J606" s="1"/>
      <c r="K606" s="1"/>
      <c r="L606" s="1"/>
      <c r="M606" s="1"/>
      <c r="N606" s="1"/>
      <c r="O606" s="1"/>
    </row>
    <row r="607" spans="7:15" s="2" customFormat="1">
      <c r="G607" s="1"/>
      <c r="H607" s="1"/>
      <c r="I607" s="1"/>
      <c r="J607" s="1"/>
      <c r="K607" s="1"/>
      <c r="L607" s="1"/>
      <c r="M607" s="1"/>
      <c r="N607" s="1"/>
      <c r="O607" s="1"/>
    </row>
    <row r="608" spans="7:15" s="2" customFormat="1">
      <c r="G608" s="1"/>
      <c r="H608" s="1"/>
      <c r="I608" s="1"/>
      <c r="J608" s="1"/>
      <c r="K608" s="1"/>
      <c r="L608" s="1"/>
      <c r="M608" s="1"/>
      <c r="N608" s="1"/>
      <c r="O608" s="1"/>
    </row>
    <row r="609" spans="7:15" s="2" customFormat="1">
      <c r="G609" s="1"/>
      <c r="H609" s="1"/>
      <c r="I609" s="1"/>
      <c r="J609" s="1"/>
      <c r="K609" s="1"/>
      <c r="L609" s="1"/>
      <c r="M609" s="1"/>
      <c r="N609" s="1"/>
      <c r="O609" s="1"/>
    </row>
    <row r="610" spans="7:15" s="2" customFormat="1">
      <c r="G610" s="1"/>
      <c r="H610" s="1"/>
      <c r="I610" s="1"/>
      <c r="J610" s="1"/>
      <c r="K610" s="1"/>
      <c r="L610" s="1"/>
      <c r="M610" s="1"/>
      <c r="N610" s="1"/>
      <c r="O610" s="1"/>
    </row>
    <row r="611" spans="7:15" s="2" customFormat="1">
      <c r="G611" s="1"/>
      <c r="H611" s="1"/>
      <c r="I611" s="1"/>
      <c r="J611" s="1"/>
      <c r="K611" s="1"/>
      <c r="L611" s="1"/>
      <c r="M611" s="1"/>
      <c r="N611" s="1"/>
      <c r="O611" s="1"/>
    </row>
    <row r="612" spans="7:15" s="2" customFormat="1">
      <c r="G612" s="1"/>
      <c r="H612" s="1"/>
      <c r="I612" s="1"/>
      <c r="J612" s="1"/>
      <c r="K612" s="1"/>
      <c r="L612" s="1"/>
      <c r="M612" s="1"/>
      <c r="N612" s="1"/>
      <c r="O612" s="1"/>
    </row>
    <row r="613" spans="7:15" s="2" customFormat="1">
      <c r="G613" s="1"/>
      <c r="H613" s="1"/>
      <c r="I613" s="1"/>
      <c r="J613" s="1"/>
      <c r="K613" s="1"/>
      <c r="L613" s="1"/>
      <c r="M613" s="1"/>
      <c r="N613" s="1"/>
      <c r="O613" s="1"/>
    </row>
    <row r="614" spans="7:15" s="2" customFormat="1">
      <c r="G614" s="1"/>
      <c r="H614" s="1"/>
      <c r="I614" s="1"/>
      <c r="J614" s="1"/>
      <c r="K614" s="1"/>
      <c r="L614" s="1"/>
      <c r="M614" s="1"/>
      <c r="N614" s="1"/>
      <c r="O614" s="1"/>
    </row>
    <row r="615" spans="7:15" s="2" customFormat="1">
      <c r="G615" s="1"/>
      <c r="H615" s="1"/>
      <c r="I615" s="1"/>
      <c r="J615" s="1"/>
      <c r="K615" s="1"/>
      <c r="L615" s="1"/>
      <c r="M615" s="1"/>
      <c r="N615" s="1"/>
      <c r="O615" s="1"/>
    </row>
    <row r="616" spans="7:15" s="2" customFormat="1">
      <c r="G616" s="1"/>
      <c r="H616" s="1"/>
      <c r="I616" s="1"/>
      <c r="J616" s="1"/>
      <c r="K616" s="1"/>
      <c r="L616" s="1"/>
      <c r="M616" s="1"/>
      <c r="N616" s="1"/>
      <c r="O616" s="1"/>
    </row>
    <row r="617" spans="7:15" s="2" customFormat="1">
      <c r="G617" s="1"/>
      <c r="H617" s="1"/>
      <c r="I617" s="1"/>
      <c r="J617" s="1"/>
      <c r="K617" s="1"/>
      <c r="L617" s="1"/>
      <c r="M617" s="1"/>
      <c r="N617" s="1"/>
      <c r="O617" s="1"/>
    </row>
    <row r="618" spans="7:15" s="2" customFormat="1">
      <c r="G618" s="1"/>
      <c r="H618" s="1"/>
      <c r="I618" s="1"/>
      <c r="J618" s="1"/>
      <c r="K618" s="1"/>
      <c r="L618" s="1"/>
      <c r="M618" s="1"/>
      <c r="N618" s="1"/>
      <c r="O618" s="1"/>
    </row>
    <row r="619" spans="7:15" s="2" customFormat="1">
      <c r="G619" s="1"/>
      <c r="H619" s="1"/>
      <c r="I619" s="1"/>
      <c r="J619" s="1"/>
      <c r="K619" s="1"/>
      <c r="L619" s="1"/>
      <c r="M619" s="1"/>
      <c r="N619" s="1"/>
      <c r="O619" s="1"/>
    </row>
    <row r="620" spans="7:15" s="2" customFormat="1">
      <c r="G620" s="1"/>
      <c r="H620" s="1"/>
      <c r="I620" s="1"/>
      <c r="J620" s="1"/>
      <c r="K620" s="1"/>
      <c r="L620" s="1"/>
      <c r="M620" s="1"/>
      <c r="N620" s="1"/>
      <c r="O620" s="1"/>
    </row>
    <row r="621" spans="7:15" s="2" customFormat="1">
      <c r="G621" s="1"/>
      <c r="H621" s="1"/>
      <c r="I621" s="1"/>
      <c r="J621" s="1"/>
      <c r="K621" s="1"/>
      <c r="L621" s="1"/>
      <c r="M621" s="1"/>
      <c r="N621" s="1"/>
      <c r="O621" s="1"/>
    </row>
    <row r="622" spans="7:15" s="2" customFormat="1">
      <c r="G622" s="1"/>
      <c r="H622" s="1"/>
      <c r="I622" s="1"/>
      <c r="J622" s="1"/>
      <c r="K622" s="1"/>
      <c r="L622" s="1"/>
      <c r="M622" s="1"/>
      <c r="N622" s="1"/>
      <c r="O622" s="1"/>
    </row>
    <row r="623" spans="7:15" s="2" customFormat="1">
      <c r="G623" s="1"/>
      <c r="H623" s="1"/>
      <c r="I623" s="1"/>
      <c r="J623" s="1"/>
      <c r="K623" s="1"/>
      <c r="L623" s="1"/>
      <c r="M623" s="1"/>
      <c r="N623" s="1"/>
      <c r="O623" s="1"/>
    </row>
    <row r="624" spans="7:15" s="2" customFormat="1">
      <c r="G624" s="1"/>
      <c r="H624" s="1"/>
      <c r="I624" s="1"/>
      <c r="J624" s="1"/>
      <c r="K624" s="1"/>
      <c r="L624" s="1"/>
      <c r="M624" s="1"/>
      <c r="N624" s="1"/>
      <c r="O624" s="1"/>
    </row>
    <row r="625" spans="7:15" s="2" customFormat="1">
      <c r="G625" s="1"/>
      <c r="H625" s="1"/>
      <c r="I625" s="1"/>
      <c r="J625" s="1"/>
      <c r="K625" s="1"/>
      <c r="L625" s="1"/>
      <c r="M625" s="1"/>
      <c r="N625" s="1"/>
      <c r="O625" s="1"/>
    </row>
    <row r="626" spans="7:15" s="2" customFormat="1">
      <c r="G626" s="1"/>
      <c r="H626" s="1"/>
      <c r="I626" s="1"/>
      <c r="J626" s="1"/>
      <c r="K626" s="1"/>
      <c r="L626" s="1"/>
      <c r="M626" s="1"/>
      <c r="N626" s="1"/>
      <c r="O626" s="1"/>
    </row>
    <row r="627" spans="7:15" s="2" customFormat="1">
      <c r="G627" s="1"/>
      <c r="H627" s="1"/>
      <c r="I627" s="1"/>
      <c r="J627" s="1"/>
      <c r="K627" s="1"/>
      <c r="L627" s="1"/>
      <c r="M627" s="1"/>
      <c r="N627" s="1"/>
      <c r="O627" s="1"/>
    </row>
    <row r="628" spans="7:15" s="2" customFormat="1">
      <c r="G628" s="1"/>
      <c r="H628" s="1"/>
      <c r="I628" s="1"/>
      <c r="J628" s="1"/>
      <c r="K628" s="1"/>
      <c r="L628" s="1"/>
      <c r="M628" s="1"/>
      <c r="N628" s="1"/>
      <c r="O628" s="1"/>
    </row>
    <row r="629" spans="7:15" s="2" customFormat="1">
      <c r="G629" s="1"/>
      <c r="H629" s="1"/>
      <c r="I629" s="1"/>
      <c r="J629" s="1"/>
      <c r="K629" s="1"/>
      <c r="L629" s="1"/>
      <c r="M629" s="1"/>
      <c r="N629" s="1"/>
      <c r="O629" s="1"/>
    </row>
    <row r="630" spans="7:15" s="2" customFormat="1">
      <c r="G630" s="1"/>
      <c r="H630" s="1"/>
      <c r="I630" s="1"/>
      <c r="J630" s="1"/>
      <c r="K630" s="1"/>
      <c r="L630" s="1"/>
      <c r="M630" s="1"/>
      <c r="N630" s="1"/>
      <c r="O630" s="1"/>
    </row>
    <row r="631" spans="7:15" s="2" customFormat="1">
      <c r="G631" s="1"/>
      <c r="H631" s="1"/>
      <c r="I631" s="1"/>
      <c r="J631" s="1"/>
      <c r="K631" s="1"/>
      <c r="L631" s="1"/>
      <c r="M631" s="1"/>
      <c r="N631" s="1"/>
      <c r="O631" s="1"/>
    </row>
    <row r="632" spans="7:15" s="2" customFormat="1">
      <c r="G632" s="1"/>
      <c r="H632" s="1"/>
      <c r="I632" s="1"/>
      <c r="J632" s="1"/>
      <c r="K632" s="1"/>
      <c r="L632" s="1"/>
      <c r="M632" s="1"/>
      <c r="N632" s="1"/>
      <c r="O632" s="1"/>
    </row>
    <row r="633" spans="7:15" s="2" customFormat="1">
      <c r="G633" s="1"/>
      <c r="H633" s="1"/>
      <c r="I633" s="1"/>
      <c r="J633" s="1"/>
      <c r="K633" s="1"/>
      <c r="L633" s="1"/>
      <c r="M633" s="1"/>
      <c r="N633" s="1"/>
      <c r="O633" s="1"/>
    </row>
    <row r="634" spans="7:15" s="2" customFormat="1">
      <c r="G634" s="1"/>
      <c r="H634" s="1"/>
      <c r="I634" s="1"/>
      <c r="J634" s="1"/>
      <c r="K634" s="1"/>
      <c r="L634" s="1"/>
      <c r="M634" s="1"/>
      <c r="N634" s="1"/>
      <c r="O634" s="1"/>
    </row>
    <row r="635" spans="7:15" s="2" customFormat="1">
      <c r="G635" s="1"/>
      <c r="H635" s="1"/>
      <c r="I635" s="1"/>
      <c r="J635" s="1"/>
      <c r="K635" s="1"/>
      <c r="L635" s="1"/>
      <c r="M635" s="1"/>
      <c r="N635" s="1"/>
      <c r="O635" s="1"/>
    </row>
    <row r="636" spans="7:15" s="2" customFormat="1">
      <c r="G636" s="1"/>
      <c r="H636" s="1"/>
      <c r="I636" s="1"/>
      <c r="J636" s="1"/>
      <c r="K636" s="1"/>
      <c r="L636" s="1"/>
      <c r="M636" s="1"/>
      <c r="N636" s="1"/>
      <c r="O636" s="1"/>
    </row>
    <row r="637" spans="7:15" s="2" customFormat="1">
      <c r="G637" s="1"/>
      <c r="H637" s="1"/>
      <c r="I637" s="1"/>
      <c r="J637" s="1"/>
      <c r="K637" s="1"/>
      <c r="L637" s="1"/>
      <c r="M637" s="1"/>
      <c r="N637" s="1"/>
      <c r="O637" s="1"/>
    </row>
    <row r="638" spans="7:15" s="2" customFormat="1">
      <c r="G638" s="1"/>
      <c r="H638" s="1"/>
      <c r="I638" s="1"/>
      <c r="J638" s="1"/>
      <c r="K638" s="1"/>
      <c r="L638" s="1"/>
      <c r="M638" s="1"/>
      <c r="N638" s="1"/>
      <c r="O638" s="1"/>
    </row>
    <row r="639" spans="7:15" s="2" customFormat="1">
      <c r="G639" s="1"/>
      <c r="H639" s="1"/>
      <c r="I639" s="1"/>
      <c r="J639" s="1"/>
      <c r="K639" s="1"/>
      <c r="L639" s="1"/>
      <c r="M639" s="1"/>
      <c r="N639" s="1"/>
      <c r="O639" s="1"/>
    </row>
    <row r="640" spans="7:15" s="2" customFormat="1">
      <c r="G640" s="1"/>
      <c r="H640" s="1"/>
      <c r="I640" s="1"/>
      <c r="J640" s="1"/>
      <c r="K640" s="1"/>
      <c r="L640" s="1"/>
      <c r="M640" s="1"/>
      <c r="N640" s="1"/>
      <c r="O640" s="1"/>
    </row>
    <row r="641" spans="7:15" s="2" customFormat="1">
      <c r="G641" s="1"/>
      <c r="H641" s="1"/>
      <c r="I641" s="1"/>
      <c r="J641" s="1"/>
      <c r="K641" s="1"/>
      <c r="L641" s="1"/>
      <c r="M641" s="1"/>
      <c r="N641" s="1"/>
      <c r="O641" s="1"/>
    </row>
    <row r="642" spans="7:15" s="2" customFormat="1">
      <c r="G642" s="1"/>
      <c r="H642" s="1"/>
      <c r="I642" s="1"/>
      <c r="J642" s="1"/>
      <c r="K642" s="1"/>
      <c r="L642" s="1"/>
      <c r="M642" s="1"/>
      <c r="N642" s="1"/>
      <c r="O642" s="1"/>
    </row>
    <row r="643" spans="7:15" s="2" customFormat="1">
      <c r="G643" s="1"/>
      <c r="H643" s="1"/>
      <c r="I643" s="1"/>
      <c r="J643" s="1"/>
      <c r="K643" s="1"/>
      <c r="L643" s="1"/>
      <c r="M643" s="1"/>
      <c r="N643" s="1"/>
      <c r="O643" s="1"/>
    </row>
    <row r="644" spans="7:15" s="2" customFormat="1">
      <c r="G644" s="1"/>
      <c r="H644" s="1"/>
      <c r="I644" s="1"/>
      <c r="J644" s="1"/>
      <c r="K644" s="1"/>
      <c r="L644" s="1"/>
      <c r="M644" s="1"/>
      <c r="N644" s="1"/>
      <c r="O644" s="1"/>
    </row>
    <row r="645" spans="7:15" s="2" customFormat="1">
      <c r="G645" s="1"/>
      <c r="H645" s="1"/>
      <c r="I645" s="1"/>
      <c r="J645" s="1"/>
      <c r="K645" s="1"/>
      <c r="L645" s="1"/>
      <c r="M645" s="1"/>
      <c r="N645" s="1"/>
      <c r="O645" s="1"/>
    </row>
    <row r="646" spans="7:15" s="2" customFormat="1">
      <c r="G646" s="1"/>
      <c r="H646" s="1"/>
      <c r="I646" s="1"/>
      <c r="J646" s="1"/>
      <c r="K646" s="1"/>
      <c r="L646" s="1"/>
      <c r="M646" s="1"/>
      <c r="N646" s="1"/>
      <c r="O646" s="1"/>
    </row>
    <row r="647" spans="7:15" s="2" customFormat="1">
      <c r="G647" s="1"/>
      <c r="H647" s="1"/>
      <c r="I647" s="1"/>
      <c r="J647" s="1"/>
      <c r="K647" s="1"/>
      <c r="L647" s="1"/>
      <c r="M647" s="1"/>
      <c r="N647" s="1"/>
      <c r="O647" s="1"/>
    </row>
    <row r="648" spans="7:15" s="2" customFormat="1">
      <c r="G648" s="1"/>
      <c r="H648" s="1"/>
      <c r="I648" s="1"/>
      <c r="J648" s="1"/>
      <c r="K648" s="1"/>
      <c r="L648" s="1"/>
      <c r="M648" s="1"/>
      <c r="N648" s="1"/>
      <c r="O648" s="1"/>
    </row>
    <row r="649" spans="7:15" s="2" customFormat="1">
      <c r="G649" s="1"/>
      <c r="H649" s="1"/>
      <c r="I649" s="1"/>
      <c r="J649" s="1"/>
      <c r="K649" s="1"/>
      <c r="L649" s="1"/>
      <c r="M649" s="1"/>
      <c r="N649" s="1"/>
      <c r="O649" s="1"/>
    </row>
    <row r="650" spans="7:15" s="2" customFormat="1">
      <c r="G650" s="1"/>
      <c r="H650" s="1"/>
      <c r="I650" s="1"/>
      <c r="J650" s="1"/>
      <c r="K650" s="1"/>
      <c r="L650" s="1"/>
      <c r="M650" s="1"/>
      <c r="N650" s="1"/>
      <c r="O650" s="1"/>
    </row>
    <row r="651" spans="7:15" s="2" customFormat="1">
      <c r="G651" s="1"/>
      <c r="H651" s="1"/>
      <c r="I651" s="1"/>
      <c r="J651" s="1"/>
      <c r="K651" s="1"/>
      <c r="L651" s="1"/>
      <c r="M651" s="1"/>
      <c r="N651" s="1"/>
      <c r="O651" s="1"/>
    </row>
    <row r="652" spans="7:15" s="2" customFormat="1">
      <c r="G652" s="1"/>
      <c r="H652" s="1"/>
      <c r="I652" s="1"/>
      <c r="J652" s="1"/>
      <c r="K652" s="1"/>
      <c r="L652" s="1"/>
      <c r="M652" s="1"/>
      <c r="N652" s="1"/>
      <c r="O652" s="1"/>
    </row>
    <row r="653" spans="7:15" s="2" customFormat="1">
      <c r="G653" s="1"/>
      <c r="H653" s="1"/>
      <c r="I653" s="1"/>
      <c r="J653" s="1"/>
      <c r="K653" s="1"/>
      <c r="L653" s="1"/>
      <c r="M653" s="1"/>
      <c r="N653" s="1"/>
      <c r="O653" s="1"/>
    </row>
    <row r="654" spans="7:15" s="2" customFormat="1">
      <c r="G654" s="1"/>
      <c r="H654" s="1"/>
      <c r="I654" s="1"/>
      <c r="J654" s="1"/>
      <c r="K654" s="1"/>
      <c r="L654" s="1"/>
      <c r="M654" s="1"/>
      <c r="N654" s="1"/>
      <c r="O654" s="1"/>
    </row>
    <row r="655" spans="7:15" s="2" customFormat="1">
      <c r="G655" s="1"/>
      <c r="H655" s="1"/>
      <c r="I655" s="1"/>
      <c r="J655" s="1"/>
      <c r="K655" s="1"/>
      <c r="L655" s="1"/>
      <c r="M655" s="1"/>
      <c r="N655" s="1"/>
      <c r="O655" s="1"/>
    </row>
    <row r="656" spans="7:15" s="2" customFormat="1">
      <c r="G656" s="1"/>
      <c r="H656" s="1"/>
      <c r="I656" s="1"/>
      <c r="J656" s="1"/>
      <c r="K656" s="1"/>
      <c r="L656" s="1"/>
      <c r="M656" s="1"/>
      <c r="N656" s="1"/>
      <c r="O656" s="1"/>
    </row>
    <row r="657" spans="7:15" s="2" customFormat="1">
      <c r="G657" s="1"/>
      <c r="H657" s="1"/>
      <c r="I657" s="1"/>
      <c r="J657" s="1"/>
      <c r="K657" s="1"/>
      <c r="L657" s="1"/>
      <c r="M657" s="1"/>
      <c r="N657" s="1"/>
      <c r="O657" s="1"/>
    </row>
    <row r="658" spans="7:15" s="2" customFormat="1">
      <c r="G658" s="1"/>
      <c r="H658" s="1"/>
      <c r="I658" s="1"/>
      <c r="J658" s="1"/>
      <c r="K658" s="1"/>
      <c r="L658" s="1"/>
      <c r="M658" s="1"/>
      <c r="N658" s="1"/>
      <c r="O658" s="1"/>
    </row>
    <row r="659" spans="7:15" s="2" customFormat="1">
      <c r="G659" s="1"/>
      <c r="H659" s="1"/>
      <c r="I659" s="1"/>
      <c r="J659" s="1"/>
      <c r="K659" s="1"/>
      <c r="L659" s="1"/>
      <c r="M659" s="1"/>
      <c r="N659" s="1"/>
      <c r="O659" s="1"/>
    </row>
    <row r="660" spans="7:15" s="2" customFormat="1">
      <c r="G660" s="1"/>
      <c r="H660" s="1"/>
      <c r="I660" s="1"/>
      <c r="J660" s="1"/>
      <c r="K660" s="1"/>
      <c r="L660" s="1"/>
      <c r="M660" s="1"/>
      <c r="N660" s="1"/>
      <c r="O660" s="1"/>
    </row>
    <row r="661" spans="7:15" s="2" customFormat="1">
      <c r="G661" s="1"/>
      <c r="H661" s="1"/>
      <c r="I661" s="1"/>
      <c r="J661" s="1"/>
      <c r="K661" s="1"/>
      <c r="L661" s="1"/>
      <c r="M661" s="1"/>
      <c r="N661" s="1"/>
      <c r="O661" s="1"/>
    </row>
    <row r="662" spans="7:15" s="2" customFormat="1">
      <c r="G662" s="1"/>
      <c r="H662" s="1"/>
      <c r="I662" s="1"/>
      <c r="J662" s="1"/>
      <c r="K662" s="1"/>
      <c r="L662" s="1"/>
      <c r="M662" s="1"/>
      <c r="N662" s="1"/>
      <c r="O662" s="1"/>
    </row>
    <row r="663" spans="7:15" s="2" customFormat="1">
      <c r="G663" s="1"/>
      <c r="H663" s="1"/>
      <c r="I663" s="1"/>
      <c r="J663" s="1"/>
      <c r="K663" s="1"/>
      <c r="L663" s="1"/>
      <c r="M663" s="1"/>
      <c r="N663" s="1"/>
      <c r="O663" s="1"/>
    </row>
    <row r="664" spans="7:15" s="2" customFormat="1">
      <c r="G664" s="1"/>
      <c r="H664" s="1"/>
      <c r="I664" s="1"/>
      <c r="J664" s="1"/>
      <c r="K664" s="1"/>
      <c r="L664" s="1"/>
      <c r="M664" s="1"/>
      <c r="N664" s="1"/>
      <c r="O664" s="1"/>
    </row>
    <row r="665" spans="7:15" s="2" customFormat="1">
      <c r="G665" s="1"/>
      <c r="H665" s="1"/>
      <c r="I665" s="1"/>
      <c r="J665" s="1"/>
      <c r="K665" s="1"/>
      <c r="L665" s="1"/>
      <c r="M665" s="1"/>
      <c r="N665" s="1"/>
      <c r="O665" s="1"/>
    </row>
    <row r="666" spans="7:15" s="2" customFormat="1">
      <c r="G666" s="1"/>
      <c r="H666" s="1"/>
      <c r="I666" s="1"/>
      <c r="J666" s="1"/>
      <c r="K666" s="1"/>
      <c r="L666" s="1"/>
      <c r="M666" s="1"/>
      <c r="N666" s="1"/>
      <c r="O666" s="1"/>
    </row>
    <row r="667" spans="7:15" s="2" customFormat="1">
      <c r="G667" s="1"/>
      <c r="H667" s="1"/>
      <c r="I667" s="1"/>
      <c r="J667" s="1"/>
      <c r="K667" s="1"/>
      <c r="L667" s="1"/>
      <c r="M667" s="1"/>
      <c r="N667" s="1"/>
      <c r="O667" s="1"/>
    </row>
    <row r="668" spans="7:15" s="2" customFormat="1">
      <c r="G668" s="1"/>
      <c r="H668" s="1"/>
      <c r="I668" s="1"/>
      <c r="J668" s="1"/>
      <c r="K668" s="1"/>
      <c r="L668" s="1"/>
      <c r="M668" s="1"/>
      <c r="N668" s="1"/>
      <c r="O668" s="1"/>
    </row>
    <row r="669" spans="7:15" s="2" customFormat="1">
      <c r="G669" s="1"/>
      <c r="H669" s="1"/>
      <c r="I669" s="1"/>
      <c r="J669" s="1"/>
      <c r="K669" s="1"/>
      <c r="L669" s="1"/>
      <c r="M669" s="1"/>
      <c r="N669" s="1"/>
      <c r="O669" s="1"/>
    </row>
    <row r="670" spans="7:15" s="2" customFormat="1">
      <c r="G670" s="1"/>
      <c r="H670" s="1"/>
      <c r="I670" s="1"/>
      <c r="J670" s="1"/>
      <c r="K670" s="1"/>
      <c r="L670" s="1"/>
      <c r="M670" s="1"/>
      <c r="N670" s="1"/>
      <c r="O670" s="1"/>
    </row>
    <row r="671" spans="7:15" s="2" customFormat="1">
      <c r="G671" s="1"/>
      <c r="H671" s="1"/>
      <c r="I671" s="1"/>
      <c r="J671" s="1"/>
      <c r="K671" s="1"/>
      <c r="L671" s="1"/>
      <c r="M671" s="1"/>
      <c r="N671" s="1"/>
      <c r="O671" s="1"/>
    </row>
    <row r="672" spans="7:15" s="2" customFormat="1">
      <c r="G672" s="1"/>
      <c r="H672" s="1"/>
      <c r="I672" s="1"/>
      <c r="J672" s="1"/>
      <c r="K672" s="1"/>
      <c r="L672" s="1"/>
      <c r="M672" s="1"/>
      <c r="N672" s="1"/>
      <c r="O672" s="1"/>
    </row>
    <row r="673" spans="7:15" s="2" customFormat="1">
      <c r="G673" s="1"/>
      <c r="H673" s="1"/>
      <c r="I673" s="1"/>
      <c r="J673" s="1"/>
      <c r="K673" s="1"/>
      <c r="L673" s="1"/>
      <c r="M673" s="1"/>
      <c r="N673" s="1"/>
      <c r="O673" s="1"/>
    </row>
    <row r="674" spans="7:15" s="2" customFormat="1">
      <c r="G674" s="1"/>
      <c r="H674" s="1"/>
      <c r="I674" s="1"/>
      <c r="J674" s="1"/>
      <c r="K674" s="1"/>
      <c r="L674" s="1"/>
      <c r="M674" s="1"/>
      <c r="N674" s="1"/>
      <c r="O674" s="1"/>
    </row>
    <row r="675" spans="7:15" s="2" customFormat="1">
      <c r="G675" s="1"/>
      <c r="H675" s="1"/>
      <c r="I675" s="1"/>
      <c r="J675" s="1"/>
      <c r="K675" s="1"/>
      <c r="L675" s="1"/>
      <c r="M675" s="1"/>
      <c r="N675" s="1"/>
      <c r="O675" s="1"/>
    </row>
    <row r="676" spans="7:15" s="2" customFormat="1">
      <c r="G676" s="1"/>
      <c r="H676" s="1"/>
      <c r="I676" s="1"/>
      <c r="J676" s="1"/>
      <c r="K676" s="1"/>
      <c r="L676" s="1"/>
      <c r="M676" s="1"/>
      <c r="N676" s="1"/>
      <c r="O676" s="1"/>
    </row>
    <row r="677" spans="7:15" s="2" customFormat="1">
      <c r="G677" s="1"/>
      <c r="H677" s="1"/>
      <c r="I677" s="1"/>
      <c r="J677" s="1"/>
      <c r="K677" s="1"/>
      <c r="L677" s="1"/>
      <c r="M677" s="1"/>
      <c r="N677" s="1"/>
      <c r="O677" s="1"/>
    </row>
    <row r="678" spans="7:15" s="2" customFormat="1">
      <c r="G678" s="1"/>
      <c r="H678" s="1"/>
      <c r="I678" s="1"/>
      <c r="J678" s="1"/>
      <c r="K678" s="1"/>
      <c r="L678" s="1"/>
      <c r="M678" s="1"/>
      <c r="N678" s="1"/>
      <c r="O678" s="1"/>
    </row>
    <row r="679" spans="7:15" s="2" customFormat="1">
      <c r="G679" s="1"/>
      <c r="H679" s="1"/>
      <c r="I679" s="1"/>
      <c r="J679" s="1"/>
      <c r="K679" s="1"/>
      <c r="L679" s="1"/>
      <c r="M679" s="1"/>
      <c r="N679" s="1"/>
      <c r="O679" s="1"/>
    </row>
    <row r="680" spans="7:15" s="2" customFormat="1">
      <c r="G680" s="1"/>
      <c r="H680" s="1"/>
      <c r="I680" s="1"/>
      <c r="J680" s="1"/>
      <c r="K680" s="1"/>
      <c r="L680" s="1"/>
      <c r="M680" s="1"/>
      <c r="N680" s="1"/>
      <c r="O680" s="1"/>
    </row>
    <row r="681" spans="7:15" s="2" customFormat="1">
      <c r="G681" s="1"/>
      <c r="H681" s="1"/>
      <c r="I681" s="1"/>
      <c r="J681" s="1"/>
      <c r="K681" s="1"/>
      <c r="L681" s="1"/>
      <c r="M681" s="1"/>
      <c r="N681" s="1"/>
      <c r="O681" s="1"/>
    </row>
  </sheetData>
  <sheetProtection formatCells="0" formatColumns="0" formatRows="0" insertColumns="0" insertRows="0" insertHyperlinks="0" deleteColumns="0" deleteRows="0" sort="0" autoFilter="0" pivotTables="0"/>
  <mergeCells count="14">
    <mergeCell ref="A126:F126"/>
    <mergeCell ref="A1:F1"/>
    <mergeCell ref="A2:F3"/>
    <mergeCell ref="A5:F5"/>
    <mergeCell ref="A72:F72"/>
    <mergeCell ref="A94:C94"/>
    <mergeCell ref="B144:C144"/>
    <mergeCell ref="B145:C145"/>
    <mergeCell ref="B136:B138"/>
    <mergeCell ref="B139:C139"/>
    <mergeCell ref="B140:C140"/>
    <mergeCell ref="B141:C141"/>
    <mergeCell ref="B142:C142"/>
    <mergeCell ref="B143:C143"/>
  </mergeCells>
  <pageMargins left="0.31496062992125984" right="0.31496062992125984" top="0.62992125984251968" bottom="1.1811023622047245" header="0.31496062992125984" footer="0.31496062992125984"/>
  <pageSetup paperSize="9" scale="72" fitToHeight="6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0530A-CAFB-4893-B549-C90A9A789F67}">
  <sheetPr>
    <tabColor theme="4"/>
    <pageSetUpPr fitToPage="1"/>
  </sheetPr>
  <dimension ref="A1:O681"/>
  <sheetViews>
    <sheetView view="pageBreakPreview" zoomScaleNormal="100" zoomScaleSheetLayoutView="100" workbookViewId="0">
      <selection activeCell="E143" sqref="E143"/>
    </sheetView>
  </sheetViews>
  <sheetFormatPr defaultColWidth="11.42578125" defaultRowHeight="11.25"/>
  <cols>
    <col min="1" max="1" width="30" style="2" customWidth="1"/>
    <col min="2" max="2" width="20.7109375" style="2" customWidth="1"/>
    <col min="3" max="3" width="37.140625" style="2" customWidth="1"/>
    <col min="4" max="4" width="20.5703125" style="2" customWidth="1"/>
    <col min="5" max="5" width="18" style="2" customWidth="1"/>
    <col min="6" max="6" width="8.28515625" style="2" customWidth="1"/>
    <col min="7" max="7" width="12.7109375" style="1" customWidth="1"/>
    <col min="8" max="16384" width="11.42578125" style="1"/>
  </cols>
  <sheetData>
    <row r="1" spans="1:6" ht="64.900000000000006" customHeight="1">
      <c r="A1" s="292" t="str">
        <f>'PLANILHA PRINCIPAL'!B10</f>
        <v>Carreta basculante hidráulico. Capacidade de carga 5 Ton 5,13m³; Dimensões da carroceria externa (CxLxA) 	3,26 x 1,85 x 1,00; Dimensões totais &lt;&lt; Carreta c/ pneus 700 x 16" e cabeçalho 	4,60 x 1,85 x 2,35; Quantidade de rodas x aro 4 aro 16" 6 furos; Altura da carreta basculada 3,45m; Distância entre eixos 	950mm mod. Tandem; Chassi 	Perfil "U" chapa 1/4; Freio Opcional; Engate Rígido; Ângulo inclinado basculante 45°; ano não inferior a 2025.</v>
      </c>
      <c r="B1" s="293"/>
      <c r="C1" s="293"/>
      <c r="D1" s="293"/>
      <c r="E1" s="293"/>
      <c r="F1" s="294"/>
    </row>
    <row r="2" spans="1:6" ht="25.5" customHeight="1">
      <c r="A2" s="298" t="s">
        <v>249</v>
      </c>
      <c r="B2" s="299"/>
      <c r="C2" s="299"/>
      <c r="D2" s="299"/>
      <c r="E2" s="299"/>
      <c r="F2" s="300"/>
    </row>
    <row r="3" spans="1:6">
      <c r="A3" s="298"/>
      <c r="B3" s="299"/>
      <c r="C3" s="299"/>
      <c r="D3" s="299"/>
      <c r="E3" s="299"/>
      <c r="F3" s="300"/>
    </row>
    <row r="4" spans="1:6">
      <c r="A4" s="116"/>
      <c r="D4" s="117"/>
      <c r="E4" s="3"/>
      <c r="F4" s="118"/>
    </row>
    <row r="5" spans="1:6" ht="14.25">
      <c r="A5" s="301" t="s">
        <v>245</v>
      </c>
      <c r="B5" s="302"/>
      <c r="C5" s="302"/>
      <c r="D5" s="302"/>
      <c r="E5" s="302"/>
      <c r="F5" s="303"/>
    </row>
    <row r="6" spans="1:6" ht="15" thickBot="1">
      <c r="A6" s="215"/>
      <c r="B6" s="216"/>
      <c r="C6" s="216"/>
      <c r="D6" s="216"/>
      <c r="E6" s="216"/>
      <c r="F6" s="217"/>
    </row>
    <row r="7" spans="1:6">
      <c r="A7" s="218" t="s">
        <v>105</v>
      </c>
      <c r="B7" s="219" t="s">
        <v>100</v>
      </c>
      <c r="C7" s="219" t="s">
        <v>101</v>
      </c>
      <c r="D7" s="220" t="s">
        <v>102</v>
      </c>
      <c r="E7" s="221"/>
      <c r="F7" s="222"/>
    </row>
    <row r="8" spans="1:6">
      <c r="A8" s="223" t="s">
        <v>103</v>
      </c>
      <c r="B8" s="224">
        <v>0</v>
      </c>
      <c r="C8" s="225">
        <f>'DADOS DE ENTRADA'!B8</f>
        <v>1840.39</v>
      </c>
      <c r="D8" s="16">
        <f>+C8*B8</f>
        <v>0</v>
      </c>
      <c r="E8" s="226"/>
      <c r="F8" s="227"/>
    </row>
    <row r="9" spans="1:6">
      <c r="A9" s="223"/>
      <c r="B9" s="228"/>
      <c r="C9" s="229"/>
      <c r="D9" s="103">
        <f>D8</f>
        <v>0</v>
      </c>
      <c r="E9" s="230" t="s">
        <v>5</v>
      </c>
      <c r="F9" s="227"/>
    </row>
    <row r="10" spans="1:6">
      <c r="A10" s="116"/>
      <c r="C10" s="22"/>
      <c r="E10" s="117"/>
      <c r="F10" s="118"/>
    </row>
    <row r="11" spans="1:6">
      <c r="A11" s="231" t="s">
        <v>106</v>
      </c>
      <c r="B11" s="232" t="s">
        <v>100</v>
      </c>
      <c r="C11" s="94" t="s">
        <v>101</v>
      </c>
      <c r="D11" s="94" t="s">
        <v>102</v>
      </c>
      <c r="E11" s="226"/>
      <c r="F11" s="227"/>
    </row>
    <row r="12" spans="1:6">
      <c r="A12" s="233" t="s">
        <v>110</v>
      </c>
      <c r="B12" s="102">
        <v>0.7</v>
      </c>
      <c r="C12" s="94">
        <f>D8*B12</f>
        <v>0</v>
      </c>
      <c r="D12" s="16">
        <f>C12</f>
        <v>0</v>
      </c>
      <c r="E12" s="226"/>
      <c r="F12" s="227"/>
    </row>
    <row r="13" spans="1:6">
      <c r="A13" s="234"/>
      <c r="B13" s="235"/>
      <c r="C13" s="97"/>
      <c r="D13" s="103">
        <f>ROUND(SUM(D12),2)</f>
        <v>0</v>
      </c>
      <c r="E13" s="230" t="s">
        <v>5</v>
      </c>
      <c r="F13" s="227"/>
    </row>
    <row r="14" spans="1:6" ht="12" thickBot="1">
      <c r="A14" s="116"/>
      <c r="E14" s="117"/>
      <c r="F14" s="118"/>
    </row>
    <row r="15" spans="1:6">
      <c r="A15" s="236"/>
      <c r="B15" s="237"/>
      <c r="C15" s="238"/>
      <c r="D15" s="239"/>
      <c r="E15" s="104"/>
      <c r="F15" s="227"/>
    </row>
    <row r="16" spans="1:6">
      <c r="A16" s="236"/>
      <c r="B16" s="240" t="s">
        <v>108</v>
      </c>
      <c r="C16" s="241"/>
      <c r="D16" s="115">
        <f>D13+D9</f>
        <v>0</v>
      </c>
      <c r="E16" s="230" t="s">
        <v>5</v>
      </c>
      <c r="F16" s="242"/>
    </row>
    <row r="17" spans="1:6" ht="12" thickBot="1">
      <c r="A17" s="236"/>
      <c r="B17" s="243" t="s">
        <v>107</v>
      </c>
      <c r="C17" s="244"/>
      <c r="D17" s="245"/>
      <c r="E17" s="104"/>
      <c r="F17" s="227"/>
    </row>
    <row r="18" spans="1:6" ht="12" thickBot="1">
      <c r="A18" s="116"/>
      <c r="E18" s="117"/>
      <c r="F18" s="118"/>
    </row>
    <row r="19" spans="1:6">
      <c r="A19" s="28" t="s">
        <v>7</v>
      </c>
      <c r="B19" s="6"/>
      <c r="C19" s="6"/>
      <c r="D19" s="29"/>
      <c r="E19" s="6"/>
      <c r="F19" s="7"/>
    </row>
    <row r="20" spans="1:6">
      <c r="A20" s="10"/>
      <c r="B20" s="120"/>
      <c r="C20" s="120"/>
      <c r="D20" s="121"/>
      <c r="E20" s="120"/>
      <c r="F20" s="9"/>
    </row>
    <row r="21" spans="1:6">
      <c r="A21" s="30" t="s">
        <v>225</v>
      </c>
      <c r="B21" s="120"/>
      <c r="C21" s="120"/>
      <c r="D21" s="31">
        <v>0.1</v>
      </c>
      <c r="E21" s="120"/>
      <c r="F21" s="9"/>
    </row>
    <row r="22" spans="1:6">
      <c r="A22" s="30"/>
      <c r="B22" s="120"/>
      <c r="C22" s="120"/>
      <c r="D22" s="120"/>
      <c r="E22" s="120"/>
      <c r="F22" s="9"/>
    </row>
    <row r="23" spans="1:6">
      <c r="A23" s="32"/>
      <c r="B23" s="122" t="s">
        <v>118</v>
      </c>
      <c r="C23" s="123"/>
      <c r="D23" s="16">
        <v>1</v>
      </c>
      <c r="E23" s="124" t="s">
        <v>8</v>
      </c>
      <c r="F23" s="9"/>
    </row>
    <row r="24" spans="1:6">
      <c r="A24" s="32"/>
      <c r="B24" s="122" t="s">
        <v>92</v>
      </c>
      <c r="C24" s="123"/>
      <c r="D24" s="8">
        <v>36000</v>
      </c>
      <c r="E24" s="124" t="s">
        <v>5</v>
      </c>
      <c r="F24" s="9"/>
    </row>
    <row r="25" spans="1:6">
      <c r="A25" s="32"/>
      <c r="B25" s="122" t="s">
        <v>9</v>
      </c>
      <c r="C25" s="123"/>
      <c r="D25" s="8">
        <v>10</v>
      </c>
      <c r="E25" s="124" t="s">
        <v>10</v>
      </c>
      <c r="F25" s="9"/>
    </row>
    <row r="26" spans="1:6" ht="12" thickBot="1">
      <c r="A26" s="33"/>
      <c r="B26" s="122" t="s">
        <v>3</v>
      </c>
      <c r="C26" s="123"/>
      <c r="D26" s="34">
        <f>D21*D24</f>
        <v>3600</v>
      </c>
      <c r="E26" s="124" t="s">
        <v>5</v>
      </c>
      <c r="F26" s="9"/>
    </row>
    <row r="27" spans="1:6">
      <c r="A27" s="33"/>
      <c r="B27" s="122" t="s">
        <v>11</v>
      </c>
      <c r="C27" s="123"/>
      <c r="D27" s="35">
        <v>2504.64</v>
      </c>
      <c r="E27" s="124" t="s">
        <v>12</v>
      </c>
      <c r="F27" s="9"/>
    </row>
    <row r="28" spans="1:6">
      <c r="A28" s="30"/>
      <c r="B28" s="122" t="s">
        <v>13</v>
      </c>
      <c r="C28" s="123"/>
      <c r="D28" s="36">
        <f>(D24-D26)/(D25*D27)</f>
        <v>1.2935990801073209</v>
      </c>
      <c r="E28" s="124" t="s">
        <v>5</v>
      </c>
      <c r="F28" s="9"/>
    </row>
    <row r="29" spans="1:6" ht="12.75" customHeight="1">
      <c r="A29" s="30"/>
      <c r="B29" s="125" t="s">
        <v>14</v>
      </c>
      <c r="C29" s="123"/>
      <c r="D29" s="37">
        <f>D28*D27</f>
        <v>3240</v>
      </c>
      <c r="E29" s="124" t="s">
        <v>5</v>
      </c>
      <c r="F29" s="9"/>
    </row>
    <row r="30" spans="1:6">
      <c r="A30" s="30"/>
      <c r="B30" s="125" t="s">
        <v>15</v>
      </c>
      <c r="C30" s="123"/>
      <c r="D30" s="38">
        <f>D29/12</f>
        <v>270</v>
      </c>
      <c r="E30" s="124" t="s">
        <v>16</v>
      </c>
      <c r="F30" s="9"/>
    </row>
    <row r="31" spans="1:6" ht="12.75" customHeight="1" thickBot="1">
      <c r="A31" s="30"/>
      <c r="B31" s="125" t="s">
        <v>226</v>
      </c>
      <c r="C31" s="123"/>
      <c r="D31" s="39">
        <f>D23*D30</f>
        <v>270</v>
      </c>
      <c r="E31" s="124" t="s">
        <v>16</v>
      </c>
      <c r="F31" s="9"/>
    </row>
    <row r="32" spans="1:6">
      <c r="A32" s="30"/>
      <c r="B32" s="125"/>
      <c r="C32" s="123"/>
      <c r="D32" s="125"/>
      <c r="E32" s="124"/>
      <c r="F32" s="9"/>
    </row>
    <row r="33" spans="1:7">
      <c r="A33" s="10"/>
      <c r="B33" s="120"/>
      <c r="C33" s="120"/>
      <c r="D33" s="120"/>
      <c r="E33" s="19"/>
      <c r="F33" s="41"/>
    </row>
    <row r="34" spans="1:7">
      <c r="A34" s="40" t="s">
        <v>17</v>
      </c>
      <c r="B34" s="120"/>
      <c r="C34" s="120"/>
      <c r="D34" s="120"/>
      <c r="E34" s="19"/>
      <c r="F34" s="41"/>
    </row>
    <row r="35" spans="1:7">
      <c r="A35" s="40"/>
      <c r="B35" s="120"/>
      <c r="C35" s="120"/>
      <c r="D35" s="120"/>
      <c r="E35" s="19"/>
      <c r="F35" s="41"/>
    </row>
    <row r="36" spans="1:7">
      <c r="A36" s="30" t="s">
        <v>18</v>
      </c>
      <c r="B36" s="120"/>
      <c r="C36" s="120"/>
      <c r="D36" s="120"/>
      <c r="E36" s="19"/>
      <c r="F36" s="41"/>
    </row>
    <row r="37" spans="1:7">
      <c r="A37" s="43"/>
      <c r="B37" s="44" t="s">
        <v>19</v>
      </c>
      <c r="C37" s="45"/>
      <c r="D37" s="19"/>
      <c r="E37" s="19"/>
      <c r="F37" s="41"/>
      <c r="G37" s="14"/>
    </row>
    <row r="38" spans="1:7">
      <c r="A38" s="43"/>
      <c r="B38" s="120"/>
      <c r="C38" s="120"/>
      <c r="D38" s="120"/>
      <c r="E38" s="19"/>
      <c r="F38" s="41"/>
      <c r="G38" s="14"/>
    </row>
    <row r="39" spans="1:7" ht="11.25" customHeight="1">
      <c r="A39" s="43"/>
      <c r="B39" s="46" t="s">
        <v>20</v>
      </c>
      <c r="C39" s="47">
        <f>D21</f>
        <v>0.1</v>
      </c>
      <c r="D39" s="120"/>
      <c r="E39" s="19"/>
      <c r="F39" s="41"/>
      <c r="G39" s="14"/>
    </row>
    <row r="40" spans="1:7" ht="12.75" customHeight="1">
      <c r="A40" s="43"/>
      <c r="B40" s="48" t="s">
        <v>21</v>
      </c>
      <c r="C40" s="246">
        <f>D25</f>
        <v>10</v>
      </c>
      <c r="D40" s="120"/>
      <c r="E40" s="19"/>
      <c r="F40" s="41"/>
      <c r="G40" s="14"/>
    </row>
    <row r="41" spans="1:7" ht="12.75" customHeight="1">
      <c r="A41" s="43"/>
      <c r="B41" s="48" t="s">
        <v>22</v>
      </c>
      <c r="C41" s="50">
        <f>'DADOS DE ENTRADA'!B14</f>
        <v>0.13250000000000001</v>
      </c>
      <c r="D41" s="120"/>
      <c r="E41" s="19"/>
      <c r="F41" s="41"/>
      <c r="G41" s="14"/>
    </row>
    <row r="42" spans="1:7" ht="12.75" customHeight="1" thickBot="1">
      <c r="A42" s="32"/>
      <c r="B42" s="51" t="s">
        <v>23</v>
      </c>
      <c r="C42" s="52">
        <f>((2+(C40-1)*(C39+1))/(24*C40)*C41)</f>
        <v>6.5697916666666674E-3</v>
      </c>
      <c r="D42" s="124"/>
      <c r="E42" s="124"/>
      <c r="F42" s="41"/>
      <c r="G42" s="14"/>
    </row>
    <row r="43" spans="1:7">
      <c r="A43" s="32"/>
      <c r="B43" s="123"/>
      <c r="C43" s="123"/>
      <c r="D43" s="124"/>
      <c r="E43" s="124"/>
      <c r="F43" s="41"/>
      <c r="G43" s="14"/>
    </row>
    <row r="44" spans="1:7">
      <c r="A44" s="32"/>
      <c r="B44" s="122" t="s">
        <v>227</v>
      </c>
      <c r="C44" s="124"/>
      <c r="D44" s="16">
        <f>D23</f>
        <v>1</v>
      </c>
      <c r="E44" s="124" t="s">
        <v>8</v>
      </c>
      <c r="F44" s="41"/>
      <c r="G44" s="14"/>
    </row>
    <row r="45" spans="1:7">
      <c r="A45" s="32"/>
      <c r="B45" s="122" t="s">
        <v>228</v>
      </c>
      <c r="C45" s="123"/>
      <c r="D45" s="8">
        <f>D24</f>
        <v>36000</v>
      </c>
      <c r="E45" s="124" t="s">
        <v>5</v>
      </c>
      <c r="F45" s="41"/>
      <c r="G45" s="14"/>
    </row>
    <row r="46" spans="1:7">
      <c r="A46" s="32"/>
      <c r="B46" s="122" t="s">
        <v>24</v>
      </c>
      <c r="C46" s="123"/>
      <c r="D46" s="53">
        <f>C42</f>
        <v>6.5697916666666674E-3</v>
      </c>
      <c r="E46" s="126"/>
      <c r="F46" s="41"/>
      <c r="G46" s="14"/>
    </row>
    <row r="47" spans="1:7">
      <c r="A47" s="32"/>
      <c r="B47" s="122" t="s">
        <v>25</v>
      </c>
      <c r="C47" s="123"/>
      <c r="D47" s="8">
        <f>D45*D46</f>
        <v>236.51250000000002</v>
      </c>
      <c r="E47" s="124" t="s">
        <v>5</v>
      </c>
      <c r="F47" s="41"/>
    </row>
    <row r="48" spans="1:7">
      <c r="A48" s="54"/>
      <c r="B48" s="125" t="s">
        <v>229</v>
      </c>
      <c r="C48" s="123"/>
      <c r="D48" s="55">
        <f>D47*D44</f>
        <v>236.51250000000002</v>
      </c>
      <c r="E48" s="127"/>
      <c r="F48" s="41"/>
    </row>
    <row r="49" spans="1:6">
      <c r="A49" s="54"/>
      <c r="B49" s="125"/>
      <c r="C49" s="123"/>
      <c r="D49" s="123"/>
      <c r="E49" s="127"/>
      <c r="F49" s="41"/>
    </row>
    <row r="50" spans="1:6">
      <c r="A50" s="40" t="s">
        <v>26</v>
      </c>
      <c r="B50" s="120"/>
      <c r="C50" s="120"/>
      <c r="D50" s="120"/>
      <c r="E50" s="121"/>
      <c r="F50" s="9"/>
    </row>
    <row r="51" spans="1:6">
      <c r="A51" s="18"/>
      <c r="B51" s="120"/>
      <c r="C51" s="128" t="s">
        <v>27</v>
      </c>
      <c r="D51" s="56">
        <v>0</v>
      </c>
      <c r="E51" s="124" t="s">
        <v>5</v>
      </c>
      <c r="F51" s="9"/>
    </row>
    <row r="52" spans="1:6">
      <c r="A52" s="18"/>
      <c r="B52" s="120"/>
      <c r="C52" s="128" t="s">
        <v>28</v>
      </c>
      <c r="D52" s="56">
        <v>0</v>
      </c>
      <c r="E52" s="124" t="s">
        <v>5</v>
      </c>
      <c r="F52" s="9"/>
    </row>
    <row r="53" spans="1:6">
      <c r="A53" s="18"/>
      <c r="B53" s="120"/>
      <c r="C53" s="120"/>
      <c r="D53" s="120"/>
      <c r="E53" s="121"/>
      <c r="F53" s="9"/>
    </row>
    <row r="54" spans="1:6">
      <c r="A54" s="18"/>
      <c r="B54" s="122" t="s">
        <v>118</v>
      </c>
      <c r="C54" s="123"/>
      <c r="D54" s="16">
        <f>D44</f>
        <v>1</v>
      </c>
      <c r="E54" s="124" t="s">
        <v>8</v>
      </c>
      <c r="F54" s="9"/>
    </row>
    <row r="55" spans="1:6">
      <c r="A55" s="18"/>
      <c r="B55" s="122" t="s">
        <v>29</v>
      </c>
      <c r="C55" s="123"/>
      <c r="D55" s="8">
        <f>D24</f>
        <v>36000</v>
      </c>
      <c r="E55" s="124" t="s">
        <v>5</v>
      </c>
      <c r="F55" s="9"/>
    </row>
    <row r="56" spans="1:6">
      <c r="A56" s="18"/>
      <c r="B56" s="122" t="s">
        <v>30</v>
      </c>
      <c r="C56" s="131">
        <v>3.5000000000000003E-2</v>
      </c>
      <c r="D56" s="57">
        <f>D55*C56</f>
        <v>1260.0000000000002</v>
      </c>
      <c r="E56" s="130" t="s">
        <v>31</v>
      </c>
      <c r="F56" s="9"/>
    </row>
    <row r="57" spans="1:6">
      <c r="A57" s="18"/>
      <c r="B57" s="122" t="s">
        <v>32</v>
      </c>
      <c r="C57" s="131">
        <v>0</v>
      </c>
      <c r="D57" s="57">
        <f>D55*C57</f>
        <v>0</v>
      </c>
      <c r="E57" s="130" t="s">
        <v>31</v>
      </c>
      <c r="F57" s="9"/>
    </row>
    <row r="58" spans="1:6">
      <c r="A58" s="18"/>
      <c r="B58" s="122" t="s">
        <v>33</v>
      </c>
      <c r="C58" s="123"/>
      <c r="D58" s="17">
        <f>D56+D57+D51+D52</f>
        <v>1260.0000000000002</v>
      </c>
      <c r="E58" s="130" t="s">
        <v>31</v>
      </c>
      <c r="F58" s="9"/>
    </row>
    <row r="59" spans="1:6">
      <c r="A59" s="18"/>
      <c r="B59" s="120"/>
      <c r="C59" s="120"/>
      <c r="D59" s="120"/>
      <c r="E59" s="121"/>
      <c r="F59" s="9"/>
    </row>
    <row r="60" spans="1:6">
      <c r="A60" s="18"/>
      <c r="B60" s="120"/>
      <c r="C60" s="132" t="s">
        <v>34</v>
      </c>
      <c r="D60" s="17">
        <f>ROUND((D58)/12,2)</f>
        <v>105</v>
      </c>
      <c r="E60" s="124" t="s">
        <v>35</v>
      </c>
      <c r="F60" s="9"/>
    </row>
    <row r="61" spans="1:6">
      <c r="A61" s="18"/>
      <c r="B61" s="120"/>
      <c r="C61" s="120"/>
      <c r="D61" s="120"/>
      <c r="E61" s="121"/>
      <c r="F61" s="9"/>
    </row>
    <row r="62" spans="1:6">
      <c r="A62" s="40" t="s">
        <v>36</v>
      </c>
      <c r="B62" s="120"/>
      <c r="C62" s="120"/>
      <c r="D62" s="120"/>
      <c r="E62" s="121"/>
      <c r="F62" s="9"/>
    </row>
    <row r="63" spans="1:6">
      <c r="A63" s="10"/>
      <c r="B63" s="120"/>
      <c r="C63" s="120"/>
      <c r="D63" s="120"/>
      <c r="E63" s="121"/>
      <c r="F63" s="9"/>
    </row>
    <row r="64" spans="1:6">
      <c r="A64" s="10"/>
      <c r="B64" s="122" t="s">
        <v>227</v>
      </c>
      <c r="C64" s="123"/>
      <c r="D64" s="16">
        <v>1</v>
      </c>
      <c r="E64" s="124" t="s">
        <v>230</v>
      </c>
      <c r="F64" s="9"/>
    </row>
    <row r="65" spans="1:6">
      <c r="A65" s="10"/>
      <c r="B65" s="122" t="s">
        <v>231</v>
      </c>
      <c r="C65" s="123"/>
      <c r="D65" s="58">
        <f>D45</f>
        <v>36000</v>
      </c>
      <c r="E65" s="124" t="s">
        <v>5</v>
      </c>
      <c r="F65" s="9"/>
    </row>
    <row r="66" spans="1:6">
      <c r="A66" s="10"/>
      <c r="B66" s="122" t="s">
        <v>9</v>
      </c>
      <c r="C66" s="123"/>
      <c r="D66" s="58">
        <f>D25</f>
        <v>10</v>
      </c>
      <c r="E66" s="130" t="s">
        <v>10</v>
      </c>
      <c r="F66" s="9"/>
    </row>
    <row r="67" spans="1:6">
      <c r="A67" s="10"/>
      <c r="B67" s="122" t="s">
        <v>37</v>
      </c>
      <c r="C67" s="123"/>
      <c r="D67" s="58">
        <v>0.15</v>
      </c>
      <c r="E67" s="126"/>
      <c r="F67" s="9"/>
    </row>
    <row r="68" spans="1:6">
      <c r="A68" s="10"/>
      <c r="B68" s="122" t="s">
        <v>232</v>
      </c>
      <c r="C68" s="123"/>
      <c r="D68" s="59">
        <v>5000</v>
      </c>
      <c r="E68" s="130" t="s">
        <v>233</v>
      </c>
      <c r="F68" s="9"/>
    </row>
    <row r="69" spans="1:6">
      <c r="A69" s="10"/>
      <c r="B69" s="125" t="s">
        <v>33</v>
      </c>
      <c r="C69" s="123"/>
      <c r="D69" s="17">
        <f>(D65*D67)/(D68)</f>
        <v>1.08</v>
      </c>
      <c r="E69" s="124" t="s">
        <v>5</v>
      </c>
      <c r="F69" s="9"/>
    </row>
    <row r="70" spans="1:6">
      <c r="A70" s="10"/>
      <c r="B70" s="125" t="s">
        <v>6</v>
      </c>
      <c r="C70" s="123"/>
      <c r="D70" s="17">
        <f>D69*D68/12</f>
        <v>450</v>
      </c>
      <c r="E70" s="124" t="s">
        <v>5</v>
      </c>
      <c r="F70" s="9"/>
    </row>
    <row r="71" spans="1:6">
      <c r="A71" s="116"/>
      <c r="C71" s="133"/>
      <c r="E71" s="117"/>
      <c r="F71" s="118"/>
    </row>
    <row r="72" spans="1:6">
      <c r="A72" s="307"/>
      <c r="B72" s="308"/>
      <c r="C72" s="308"/>
      <c r="D72" s="308"/>
      <c r="E72" s="308"/>
      <c r="F72" s="309"/>
    </row>
    <row r="73" spans="1:6" ht="12" thickBot="1">
      <c r="A73" s="134"/>
      <c r="F73" s="118"/>
    </row>
    <row r="74" spans="1:6">
      <c r="A74" s="28" t="s">
        <v>38</v>
      </c>
      <c r="B74" s="6"/>
      <c r="C74" s="6"/>
      <c r="D74" s="6"/>
      <c r="E74" s="29"/>
      <c r="F74" s="7"/>
    </row>
    <row r="75" spans="1:6">
      <c r="A75" s="10"/>
      <c r="B75" s="120"/>
      <c r="C75" s="120"/>
      <c r="D75" s="120"/>
      <c r="E75" s="121"/>
      <c r="F75" s="9"/>
    </row>
    <row r="76" spans="1:6">
      <c r="A76" s="10"/>
      <c r="B76" s="122" t="s">
        <v>227</v>
      </c>
      <c r="C76" s="123"/>
      <c r="D76" s="16">
        <v>1</v>
      </c>
      <c r="E76" s="121"/>
      <c r="F76" s="9"/>
    </row>
    <row r="77" spans="1:6">
      <c r="A77" s="10"/>
      <c r="B77" s="135" t="s">
        <v>39</v>
      </c>
      <c r="C77" s="123"/>
      <c r="D77" s="61">
        <v>0</v>
      </c>
      <c r="E77" s="124" t="s">
        <v>40</v>
      </c>
      <c r="F77" s="9"/>
    </row>
    <row r="78" spans="1:6">
      <c r="A78" s="10"/>
      <c r="B78" s="122" t="s">
        <v>232</v>
      </c>
      <c r="C78" s="123"/>
      <c r="D78" s="59">
        <f>D68</f>
        <v>5000</v>
      </c>
      <c r="E78" s="124" t="s">
        <v>117</v>
      </c>
      <c r="F78" s="9"/>
    </row>
    <row r="79" spans="1:6">
      <c r="A79" s="10"/>
      <c r="B79" s="135" t="s">
        <v>43</v>
      </c>
      <c r="C79" s="123"/>
      <c r="D79" s="16">
        <v>8.8000000000000007</v>
      </c>
      <c r="E79" s="124" t="s">
        <v>44</v>
      </c>
      <c r="F79" s="9"/>
    </row>
    <row r="80" spans="1:6">
      <c r="A80" s="10"/>
      <c r="B80" s="125" t="s">
        <v>33</v>
      </c>
      <c r="C80" s="132"/>
      <c r="D80" s="60">
        <f>(D78/D79)*D77</f>
        <v>0</v>
      </c>
      <c r="E80" s="124" t="s">
        <v>5</v>
      </c>
      <c r="F80" s="9"/>
    </row>
    <row r="81" spans="1:8">
      <c r="A81" s="10"/>
      <c r="B81" s="120"/>
      <c r="C81" s="120"/>
      <c r="D81" s="120"/>
      <c r="E81" s="121"/>
      <c r="F81" s="9"/>
    </row>
    <row r="82" spans="1:8">
      <c r="A82" s="10"/>
      <c r="B82" s="120"/>
      <c r="C82" s="132" t="s">
        <v>45</v>
      </c>
      <c r="D82" s="17">
        <f>D80</f>
        <v>0</v>
      </c>
      <c r="E82" s="121"/>
      <c r="F82" s="9"/>
    </row>
    <row r="83" spans="1:8">
      <c r="A83" s="10"/>
      <c r="B83" s="120"/>
      <c r="C83" s="136"/>
      <c r="D83" s="136"/>
      <c r="E83" s="121"/>
      <c r="F83" s="9"/>
    </row>
    <row r="84" spans="1:8">
      <c r="A84" s="10" t="s">
        <v>46</v>
      </c>
      <c r="B84" s="120"/>
      <c r="C84" s="136"/>
      <c r="D84" s="136"/>
      <c r="E84" s="121"/>
      <c r="F84" s="9"/>
      <c r="G84" s="14"/>
    </row>
    <row r="85" spans="1:8">
      <c r="A85" s="10"/>
      <c r="B85" s="122" t="s">
        <v>227</v>
      </c>
      <c r="C85" s="123"/>
      <c r="D85" s="16">
        <f>D76</f>
        <v>1</v>
      </c>
      <c r="E85" s="121"/>
      <c r="F85" s="9"/>
      <c r="G85" s="14"/>
      <c r="H85" s="83"/>
    </row>
    <row r="86" spans="1:8">
      <c r="A86" s="10"/>
      <c r="B86" s="135" t="s">
        <v>97</v>
      </c>
      <c r="C86" s="123"/>
      <c r="D86" s="61">
        <f>4*429.9</f>
        <v>1719.6</v>
      </c>
      <c r="E86" s="124" t="s">
        <v>5</v>
      </c>
      <c r="F86" s="9"/>
    </row>
    <row r="87" spans="1:8">
      <c r="A87" s="10"/>
      <c r="B87" s="122" t="s">
        <v>93</v>
      </c>
      <c r="C87" s="123"/>
      <c r="D87" s="59">
        <f>D68</f>
        <v>5000</v>
      </c>
      <c r="E87" s="124" t="s">
        <v>42</v>
      </c>
      <c r="F87" s="9"/>
    </row>
    <row r="88" spans="1:8">
      <c r="A88" s="10"/>
      <c r="B88" s="135" t="s">
        <v>48</v>
      </c>
      <c r="C88" s="123"/>
      <c r="D88" s="16">
        <v>40000</v>
      </c>
      <c r="E88" s="124" t="s">
        <v>49</v>
      </c>
      <c r="F88" s="9"/>
    </row>
    <row r="89" spans="1:8">
      <c r="A89" s="10"/>
      <c r="B89" s="125" t="s">
        <v>50</v>
      </c>
      <c r="C89" s="132"/>
      <c r="D89" s="60">
        <f>D86/D88</f>
        <v>4.299E-2</v>
      </c>
      <c r="E89" s="124" t="s">
        <v>5</v>
      </c>
      <c r="F89" s="9"/>
    </row>
    <row r="90" spans="1:8">
      <c r="A90" s="10"/>
      <c r="B90" s="120"/>
      <c r="C90" s="120"/>
      <c r="D90" s="120"/>
      <c r="E90" s="121"/>
      <c r="F90" s="9"/>
    </row>
    <row r="91" spans="1:8">
      <c r="A91" s="10"/>
      <c r="B91" s="120"/>
      <c r="C91" s="132" t="s">
        <v>52</v>
      </c>
      <c r="D91" s="17">
        <f>D89*D87</f>
        <v>214.95</v>
      </c>
      <c r="E91" s="121"/>
      <c r="F91" s="9"/>
    </row>
    <row r="92" spans="1:8">
      <c r="A92" s="10"/>
      <c r="B92" s="120"/>
      <c r="C92" s="121"/>
      <c r="D92" s="137"/>
      <c r="E92" s="138"/>
      <c r="F92" s="9"/>
    </row>
    <row r="93" spans="1:8">
      <c r="A93" s="40" t="s">
        <v>53</v>
      </c>
      <c r="B93" s="120"/>
      <c r="C93" s="120"/>
      <c r="D93" s="120"/>
      <c r="E93" s="121"/>
      <c r="F93" s="9"/>
    </row>
    <row r="94" spans="1:8">
      <c r="A94" s="289" t="s">
        <v>54</v>
      </c>
      <c r="B94" s="290"/>
      <c r="C94" s="291"/>
      <c r="D94" s="31">
        <v>0.1</v>
      </c>
      <c r="E94" s="121"/>
      <c r="F94" s="9"/>
    </row>
    <row r="95" spans="1:8">
      <c r="A95" s="43"/>
      <c r="B95" s="120"/>
      <c r="C95" s="120"/>
      <c r="D95" s="124"/>
      <c r="E95" s="121"/>
      <c r="F95" s="9"/>
    </row>
    <row r="96" spans="1:8">
      <c r="A96" s="43"/>
      <c r="B96" s="122" t="s">
        <v>234</v>
      </c>
      <c r="C96" s="128"/>
      <c r="D96" s="16">
        <v>1</v>
      </c>
      <c r="E96" s="124"/>
      <c r="F96" s="9"/>
    </row>
    <row r="97" spans="1:6">
      <c r="A97" s="43"/>
      <c r="B97" s="125" t="s">
        <v>33</v>
      </c>
      <c r="C97" s="128"/>
      <c r="D97" s="17">
        <f>D94*D70</f>
        <v>45</v>
      </c>
      <c r="E97" s="124"/>
      <c r="F97" s="9"/>
    </row>
    <row r="98" spans="1:6">
      <c r="A98" s="43"/>
      <c r="B98" s="120"/>
      <c r="C98" s="120"/>
      <c r="D98" s="124"/>
      <c r="E98" s="121"/>
      <c r="F98" s="9"/>
    </row>
    <row r="99" spans="1:6">
      <c r="A99" s="43"/>
      <c r="B99" s="135" t="s">
        <v>55</v>
      </c>
      <c r="C99" s="128"/>
      <c r="D99" s="58">
        <v>0</v>
      </c>
      <c r="E99" s="124" t="s">
        <v>56</v>
      </c>
      <c r="F99" s="9"/>
    </row>
    <row r="100" spans="1:6">
      <c r="A100" s="43"/>
      <c r="B100" s="135" t="s">
        <v>57</v>
      </c>
      <c r="C100" s="128"/>
      <c r="D100" s="247">
        <v>0</v>
      </c>
      <c r="E100" s="124" t="s">
        <v>56</v>
      </c>
      <c r="F100" s="9"/>
    </row>
    <row r="101" spans="1:6">
      <c r="A101" s="43"/>
      <c r="B101" s="135" t="s">
        <v>58</v>
      </c>
      <c r="C101" s="128"/>
      <c r="D101" s="58">
        <v>0</v>
      </c>
      <c r="E101" s="124" t="s">
        <v>56</v>
      </c>
      <c r="F101" s="9"/>
    </row>
    <row r="102" spans="1:6">
      <c r="A102" s="43"/>
      <c r="B102" s="135" t="s">
        <v>59</v>
      </c>
      <c r="C102" s="128"/>
      <c r="D102" s="247">
        <v>3.33</v>
      </c>
      <c r="E102" s="124" t="s">
        <v>60</v>
      </c>
      <c r="F102" s="9"/>
    </row>
    <row r="103" spans="1:6">
      <c r="A103" s="43"/>
      <c r="B103" s="122" t="s">
        <v>61</v>
      </c>
      <c r="C103" s="128"/>
      <c r="D103" s="58">
        <v>10000</v>
      </c>
      <c r="E103" s="124" t="s">
        <v>42</v>
      </c>
      <c r="F103" s="9"/>
    </row>
    <row r="104" spans="1:6">
      <c r="A104" s="43"/>
      <c r="B104" s="135" t="s">
        <v>62</v>
      </c>
      <c r="C104" s="128"/>
      <c r="D104" s="62">
        <f>+D99/D103</f>
        <v>0</v>
      </c>
      <c r="E104" s="124" t="s">
        <v>63</v>
      </c>
      <c r="F104" s="9"/>
    </row>
    <row r="105" spans="1:6">
      <c r="A105" s="43"/>
      <c r="B105" s="135" t="s">
        <v>64</v>
      </c>
      <c r="C105" s="128"/>
      <c r="D105" s="62">
        <f>+D100/D103</f>
        <v>0</v>
      </c>
      <c r="E105" s="124" t="s">
        <v>63</v>
      </c>
      <c r="F105" s="9"/>
    </row>
    <row r="106" spans="1:6">
      <c r="A106" s="43"/>
      <c r="B106" s="135" t="s">
        <v>65</v>
      </c>
      <c r="C106" s="128"/>
      <c r="D106" s="62">
        <f>+D101/D103</f>
        <v>0</v>
      </c>
      <c r="E106" s="124" t="s">
        <v>63</v>
      </c>
      <c r="F106" s="9"/>
    </row>
    <row r="107" spans="1:6">
      <c r="A107" s="43"/>
      <c r="B107" s="135" t="s">
        <v>66</v>
      </c>
      <c r="C107" s="128"/>
      <c r="D107" s="62">
        <f>+D102/D103</f>
        <v>3.3300000000000002E-4</v>
      </c>
      <c r="E107" s="130" t="s">
        <v>67</v>
      </c>
      <c r="F107" s="9"/>
    </row>
    <row r="108" spans="1:6">
      <c r="A108" s="43"/>
      <c r="B108" s="135" t="s">
        <v>68</v>
      </c>
      <c r="C108" s="139"/>
      <c r="D108" s="58">
        <f>'DADOS DE ENTRADA'!H40</f>
        <v>29.45</v>
      </c>
      <c r="E108" s="124" t="s">
        <v>40</v>
      </c>
      <c r="F108" s="9"/>
    </row>
    <row r="109" spans="1:6">
      <c r="A109" s="43"/>
      <c r="B109" s="135" t="s">
        <v>69</v>
      </c>
      <c r="C109" s="139"/>
      <c r="D109" s="58">
        <f>'DADOS DE ENTRADA'!H41</f>
        <v>21.29</v>
      </c>
      <c r="E109" s="124" t="s">
        <v>40</v>
      </c>
      <c r="F109" s="9"/>
    </row>
    <row r="110" spans="1:6">
      <c r="A110" s="43"/>
      <c r="B110" s="135" t="s">
        <v>70</v>
      </c>
      <c r="C110" s="139"/>
      <c r="D110" s="58">
        <f>'DADOS DE ENTRADA'!H42</f>
        <v>11.99</v>
      </c>
      <c r="E110" s="124" t="s">
        <v>40</v>
      </c>
      <c r="F110" s="9"/>
    </row>
    <row r="111" spans="1:6">
      <c r="A111" s="43"/>
      <c r="B111" s="135" t="s">
        <v>71</v>
      </c>
      <c r="C111" s="139"/>
      <c r="D111" s="58">
        <f>'DADOS DE ENTRADA'!H43</f>
        <v>19.489999999999998</v>
      </c>
      <c r="E111" s="124" t="s">
        <v>72</v>
      </c>
      <c r="F111" s="9"/>
    </row>
    <row r="112" spans="1:6">
      <c r="A112" s="43"/>
      <c r="B112" s="135" t="s">
        <v>73</v>
      </c>
      <c r="C112" s="128"/>
      <c r="D112" s="53">
        <f>+(D104*D108)+(D105*D109)+(D106*D110)+(D107*D111)</f>
        <v>6.49017E-3</v>
      </c>
      <c r="E112" s="130" t="s">
        <v>74</v>
      </c>
      <c r="F112" s="9"/>
    </row>
    <row r="113" spans="1:6">
      <c r="A113" s="32"/>
      <c r="B113" s="122" t="s">
        <v>47</v>
      </c>
      <c r="C113" s="140"/>
      <c r="D113" s="59">
        <f>D87</f>
        <v>5000</v>
      </c>
      <c r="E113" s="124" t="s">
        <v>42</v>
      </c>
      <c r="F113" s="9"/>
    </row>
    <row r="114" spans="1:6">
      <c r="A114" s="32"/>
      <c r="B114" s="135" t="s">
        <v>75</v>
      </c>
      <c r="C114" s="128"/>
      <c r="D114" s="60">
        <f>ROUND(+D112*D113,2)</f>
        <v>32.450000000000003</v>
      </c>
      <c r="E114" s="124" t="s">
        <v>5</v>
      </c>
      <c r="F114" s="9"/>
    </row>
    <row r="115" spans="1:6">
      <c r="A115" s="32"/>
      <c r="B115" s="135" t="s">
        <v>76</v>
      </c>
      <c r="C115" s="140"/>
      <c r="D115" s="58">
        <v>15</v>
      </c>
      <c r="E115" s="124" t="s">
        <v>77</v>
      </c>
      <c r="F115" s="9"/>
    </row>
    <row r="116" spans="1:6">
      <c r="A116" s="32"/>
      <c r="B116" s="122" t="s">
        <v>78</v>
      </c>
      <c r="C116" s="140"/>
      <c r="D116" s="60">
        <f>ROUND(+D114*D115/100,2)</f>
        <v>4.87</v>
      </c>
      <c r="E116" s="124" t="s">
        <v>5</v>
      </c>
      <c r="F116" s="9"/>
    </row>
    <row r="117" spans="1:6">
      <c r="A117" s="32"/>
      <c r="B117" s="122" t="s">
        <v>79</v>
      </c>
      <c r="C117" s="140"/>
      <c r="D117" s="60">
        <f>D114+D116</f>
        <v>37.32</v>
      </c>
      <c r="E117" s="124"/>
      <c r="F117" s="9"/>
    </row>
    <row r="118" spans="1:6">
      <c r="A118" s="32"/>
      <c r="B118" s="135" t="s">
        <v>235</v>
      </c>
      <c r="C118" s="140"/>
      <c r="D118" s="17">
        <f>D117*D96</f>
        <v>37.32</v>
      </c>
      <c r="E118" s="124"/>
      <c r="F118" s="9"/>
    </row>
    <row r="119" spans="1:6">
      <c r="A119" s="32"/>
      <c r="B119" s="122"/>
      <c r="C119" s="140"/>
      <c r="D119" s="140"/>
      <c r="E119" s="124"/>
      <c r="F119" s="9"/>
    </row>
    <row r="120" spans="1:6">
      <c r="A120" s="32"/>
      <c r="B120" s="120"/>
      <c r="C120" s="132" t="s">
        <v>80</v>
      </c>
      <c r="D120" s="17">
        <f>D97+D118</f>
        <v>82.32</v>
      </c>
      <c r="E120" s="124" t="s">
        <v>5</v>
      </c>
      <c r="F120" s="9"/>
    </row>
    <row r="121" spans="1:6">
      <c r="A121" s="32"/>
      <c r="B121" s="120"/>
      <c r="C121" s="120"/>
      <c r="D121" s="120"/>
      <c r="E121" s="121"/>
      <c r="F121" s="9"/>
    </row>
    <row r="122" spans="1:6">
      <c r="A122" s="43"/>
      <c r="B122" s="141" t="s">
        <v>81</v>
      </c>
      <c r="C122" s="63"/>
      <c r="D122" s="142"/>
      <c r="E122" s="124"/>
      <c r="F122" s="9"/>
    </row>
    <row r="123" spans="1:6" ht="12" customHeight="1">
      <c r="A123" s="43"/>
      <c r="B123" s="143"/>
      <c r="C123" s="136" t="s">
        <v>82</v>
      </c>
      <c r="D123" s="60">
        <f>D82+D120+D91</f>
        <v>297.27</v>
      </c>
      <c r="E123" s="124" t="s">
        <v>5</v>
      </c>
      <c r="F123" s="9"/>
    </row>
    <row r="124" spans="1:6" ht="12" thickBot="1">
      <c r="A124" s="25"/>
      <c r="B124" s="15"/>
      <c r="C124" s="15"/>
      <c r="D124" s="26"/>
      <c r="E124" s="27"/>
      <c r="F124" s="11"/>
    </row>
    <row r="125" spans="1:6">
      <c r="A125" s="116"/>
      <c r="B125" s="144"/>
      <c r="D125" s="117"/>
      <c r="E125" s="145"/>
      <c r="F125" s="146"/>
    </row>
    <row r="126" spans="1:6" ht="14.25">
      <c r="A126" s="282"/>
      <c r="B126" s="283"/>
      <c r="C126" s="283"/>
      <c r="D126" s="283"/>
      <c r="E126" s="283"/>
      <c r="F126" s="284"/>
    </row>
    <row r="127" spans="1:6" ht="12" thickBot="1">
      <c r="A127" s="134"/>
      <c r="C127" s="147"/>
      <c r="E127" s="148"/>
      <c r="F127" s="118"/>
    </row>
    <row r="128" spans="1:6">
      <c r="A128" s="12" t="s">
        <v>83</v>
      </c>
      <c r="B128" s="13"/>
      <c r="C128" s="13"/>
      <c r="D128" s="13"/>
      <c r="E128" s="13"/>
      <c r="F128" s="65"/>
    </row>
    <row r="129" spans="1:6">
      <c r="A129" s="66"/>
      <c r="B129" s="140"/>
      <c r="C129" s="140"/>
      <c r="D129" s="140"/>
      <c r="E129" s="140"/>
      <c r="F129" s="9"/>
    </row>
    <row r="130" spans="1:6">
      <c r="A130" s="66"/>
      <c r="B130" s="140"/>
      <c r="C130" s="140"/>
      <c r="D130" s="140"/>
      <c r="E130" s="140"/>
      <c r="F130" s="9"/>
    </row>
    <row r="131" spans="1:6">
      <c r="A131" s="66"/>
      <c r="B131" s="140"/>
      <c r="C131" s="140"/>
      <c r="D131" s="140"/>
      <c r="E131" s="140"/>
      <c r="F131" s="9"/>
    </row>
    <row r="132" spans="1:6">
      <c r="A132" s="66"/>
      <c r="B132" s="140"/>
      <c r="C132" s="140"/>
      <c r="D132" s="140"/>
      <c r="E132" s="140"/>
      <c r="F132" s="9"/>
    </row>
    <row r="133" spans="1:6">
      <c r="A133" s="66"/>
      <c r="B133" s="140"/>
      <c r="C133" s="140"/>
      <c r="D133" s="140"/>
      <c r="E133" s="140"/>
      <c r="F133" s="9"/>
    </row>
    <row r="134" spans="1:6">
      <c r="A134" s="66"/>
      <c r="B134" s="140"/>
      <c r="C134" s="140"/>
      <c r="D134" s="140"/>
      <c r="E134" s="140"/>
      <c r="F134" s="9"/>
    </row>
    <row r="135" spans="1:6">
      <c r="A135" s="66"/>
      <c r="B135" s="140"/>
      <c r="C135" s="140"/>
      <c r="D135" s="140"/>
      <c r="E135" s="140"/>
      <c r="F135" s="9"/>
    </row>
    <row r="136" spans="1:6" ht="14.25">
      <c r="A136" s="66"/>
      <c r="B136" s="285" t="s">
        <v>84</v>
      </c>
      <c r="C136" s="67" t="s">
        <v>1</v>
      </c>
      <c r="D136" s="68">
        <v>6.4999999999999997E-3</v>
      </c>
      <c r="E136" s="140"/>
      <c r="F136" s="9"/>
    </row>
    <row r="137" spans="1:6" ht="14.25">
      <c r="A137" s="66"/>
      <c r="B137" s="286"/>
      <c r="C137" s="67" t="s">
        <v>2</v>
      </c>
      <c r="D137" s="68">
        <v>0.03</v>
      </c>
      <c r="E137" s="140"/>
      <c r="F137" s="9"/>
    </row>
    <row r="138" spans="1:6" ht="14.25">
      <c r="A138" s="66"/>
      <c r="B138" s="286"/>
      <c r="C138" s="67" t="s">
        <v>147</v>
      </c>
      <c r="D138" s="68">
        <v>0</v>
      </c>
      <c r="E138" s="140"/>
      <c r="F138" s="9"/>
    </row>
    <row r="139" spans="1:6" ht="14.25">
      <c r="A139" s="66"/>
      <c r="B139" s="280" t="s">
        <v>85</v>
      </c>
      <c r="C139" s="280"/>
      <c r="D139" s="69">
        <f>D136+D137+D138</f>
        <v>3.6499999999999998E-2</v>
      </c>
      <c r="E139" s="140"/>
      <c r="F139" s="9"/>
    </row>
    <row r="140" spans="1:6" ht="14.25">
      <c r="A140" s="21"/>
      <c r="B140" s="287" t="s">
        <v>86</v>
      </c>
      <c r="C140" s="288"/>
      <c r="D140" s="68">
        <v>4.4900000000000002E-2</v>
      </c>
      <c r="E140" s="140"/>
      <c r="F140" s="9"/>
    </row>
    <row r="141" spans="1:6" ht="14.25">
      <c r="A141" s="21"/>
      <c r="B141" s="280" t="s">
        <v>87</v>
      </c>
      <c r="C141" s="280"/>
      <c r="D141" s="68">
        <v>8.8999999999999999E-3</v>
      </c>
      <c r="E141" s="140"/>
      <c r="F141" s="9"/>
    </row>
    <row r="142" spans="1:6" ht="14.25">
      <c r="A142" s="18"/>
      <c r="B142" s="280" t="s">
        <v>88</v>
      </c>
      <c r="C142" s="280"/>
      <c r="D142" s="68">
        <v>8.2000000000000007E-3</v>
      </c>
      <c r="E142" s="140"/>
      <c r="F142" s="9"/>
    </row>
    <row r="143" spans="1:6" ht="14.25">
      <c r="A143" s="18"/>
      <c r="B143" s="280" t="s">
        <v>89</v>
      </c>
      <c r="C143" s="280"/>
      <c r="D143" s="68">
        <v>1.11E-2</v>
      </c>
      <c r="E143" s="140"/>
      <c r="F143" s="9"/>
    </row>
    <row r="144" spans="1:6" ht="14.25">
      <c r="A144" s="21"/>
      <c r="B144" s="280" t="s">
        <v>90</v>
      </c>
      <c r="C144" s="280"/>
      <c r="D144" s="68">
        <v>6.2199999999999998E-2</v>
      </c>
      <c r="E144" s="140"/>
      <c r="F144" s="9"/>
    </row>
    <row r="145" spans="1:6" ht="12" customHeight="1">
      <c r="A145" s="66"/>
      <c r="B145" s="281" t="s">
        <v>91</v>
      </c>
      <c r="C145" s="281"/>
      <c r="D145" s="70">
        <f>((1+D140+D141+D142)*(1+D143)*(1+D144))/(1-D139)-1</f>
        <v>0.18378601560975594</v>
      </c>
      <c r="E145" s="140"/>
      <c r="F145" s="9"/>
    </row>
    <row r="146" spans="1:6" ht="12" customHeight="1" thickBot="1">
      <c r="A146" s="71"/>
      <c r="B146" s="72"/>
      <c r="C146" s="72"/>
      <c r="D146" s="72"/>
      <c r="E146" s="72"/>
      <c r="F146" s="73"/>
    </row>
    <row r="147" spans="1:6" ht="12" customHeight="1">
      <c r="A147" s="64"/>
      <c r="B147" s="5"/>
      <c r="C147" s="5"/>
      <c r="D147" s="13"/>
      <c r="E147" s="13"/>
      <c r="F147" s="65"/>
    </row>
    <row r="148" spans="1:6" ht="12" customHeight="1">
      <c r="A148" s="21"/>
      <c r="B148" s="120"/>
      <c r="C148" s="132" t="s">
        <v>95</v>
      </c>
      <c r="D148" s="17">
        <f>D123+D70+D60+D48+D31+D16</f>
        <v>1358.7825</v>
      </c>
      <c r="E148" s="123" t="s">
        <v>35</v>
      </c>
      <c r="F148" s="9"/>
    </row>
    <row r="149" spans="1:6" ht="12" customHeight="1">
      <c r="A149" s="18"/>
      <c r="B149" s="120"/>
      <c r="C149" s="120"/>
      <c r="D149" s="120"/>
      <c r="E149" s="120"/>
      <c r="F149" s="9"/>
    </row>
    <row r="150" spans="1:6" ht="12" customHeight="1">
      <c r="A150" s="18"/>
      <c r="B150" s="149"/>
      <c r="C150" s="132" t="s">
        <v>96</v>
      </c>
      <c r="D150" s="17">
        <f>D148*(1+D145)</f>
        <v>1608.5077217552632</v>
      </c>
      <c r="E150" s="123" t="s">
        <v>35</v>
      </c>
      <c r="F150" s="20"/>
    </row>
    <row r="151" spans="1:6" ht="12" customHeight="1" thickBot="1">
      <c r="A151" s="75"/>
      <c r="B151" s="76"/>
      <c r="C151" s="76"/>
      <c r="D151" s="15"/>
      <c r="E151" s="77"/>
      <c r="F151" s="23"/>
    </row>
    <row r="152" spans="1:6" ht="12" customHeight="1">
      <c r="A152" s="74"/>
      <c r="B152" s="74"/>
      <c r="C152" s="78"/>
      <c r="D152" s="24"/>
      <c r="E152" s="79"/>
      <c r="F152" s="42"/>
    </row>
    <row r="153" spans="1:6" ht="12" customHeight="1">
      <c r="A153" s="74"/>
      <c r="B153" s="74"/>
      <c r="C153" s="78"/>
      <c r="D153" s="80"/>
      <c r="E153" s="79"/>
      <c r="F153" s="42"/>
    </row>
    <row r="154" spans="1:6" ht="12" customHeight="1">
      <c r="A154" s="74"/>
      <c r="B154" s="74"/>
      <c r="C154" s="78"/>
      <c r="D154" s="24"/>
      <c r="E154" s="79"/>
      <c r="F154" s="42"/>
    </row>
    <row r="155" spans="1:6" ht="12" customHeight="1">
      <c r="A155" s="74"/>
      <c r="B155" s="74"/>
      <c r="C155" s="78"/>
      <c r="D155" s="80"/>
      <c r="E155" s="79"/>
      <c r="F155" s="42"/>
    </row>
    <row r="156" spans="1:6" ht="12" customHeight="1">
      <c r="A156" s="74"/>
      <c r="B156" s="74"/>
      <c r="C156" s="78"/>
      <c r="D156" s="24"/>
      <c r="E156" s="79"/>
      <c r="F156" s="42"/>
    </row>
    <row r="157" spans="1:6" ht="12" customHeight="1">
      <c r="A157" s="74"/>
      <c r="B157" s="74"/>
      <c r="C157" s="78"/>
      <c r="D157" s="24"/>
      <c r="E157" s="79"/>
      <c r="F157" s="42"/>
    </row>
    <row r="158" spans="1:6" ht="12" customHeight="1">
      <c r="A158" s="74"/>
      <c r="B158" s="74"/>
      <c r="C158" s="78"/>
      <c r="D158" s="24"/>
      <c r="E158" s="79"/>
      <c r="F158" s="42"/>
    </row>
    <row r="159" spans="1:6" ht="12" customHeight="1">
      <c r="A159" s="74"/>
      <c r="B159" s="74"/>
      <c r="C159" s="78"/>
      <c r="D159" s="24"/>
      <c r="E159" s="79"/>
      <c r="F159" s="42"/>
    </row>
    <row r="160" spans="1:6" ht="12" customHeight="1">
      <c r="A160" s="74"/>
      <c r="B160" s="74"/>
      <c r="C160" s="78"/>
      <c r="D160" s="24"/>
      <c r="E160" s="79"/>
      <c r="F160" s="42"/>
    </row>
    <row r="161" spans="1:6" ht="12" customHeight="1">
      <c r="A161" s="74"/>
      <c r="B161" s="74"/>
      <c r="C161" s="78"/>
      <c r="D161" s="24"/>
      <c r="E161" s="79"/>
      <c r="F161" s="42"/>
    </row>
    <row r="162" spans="1:6" ht="12" customHeight="1">
      <c r="A162" s="74"/>
      <c r="B162" s="74"/>
      <c r="C162" s="78"/>
      <c r="D162" s="24"/>
      <c r="E162" s="79"/>
      <c r="F162" s="42"/>
    </row>
    <row r="163" spans="1:6" ht="12" customHeight="1">
      <c r="A163" s="74"/>
      <c r="B163" s="74"/>
      <c r="C163" s="78"/>
      <c r="D163" s="24"/>
      <c r="E163" s="79"/>
      <c r="F163" s="42"/>
    </row>
    <row r="164" spans="1:6" ht="12" customHeight="1">
      <c r="A164" s="74"/>
      <c r="B164" s="74"/>
      <c r="C164" s="78"/>
      <c r="D164" s="24"/>
      <c r="E164" s="79"/>
      <c r="F164" s="42"/>
    </row>
    <row r="165" spans="1:6" ht="12" customHeight="1">
      <c r="A165" s="74"/>
      <c r="B165" s="74"/>
      <c r="C165" s="78"/>
      <c r="D165" s="24"/>
      <c r="E165" s="79"/>
      <c r="F165" s="42"/>
    </row>
    <row r="166" spans="1:6" ht="12" customHeight="1">
      <c r="A166" s="74"/>
      <c r="B166" s="74"/>
      <c r="C166" s="78"/>
      <c r="D166" s="24"/>
      <c r="E166" s="79"/>
      <c r="F166" s="42"/>
    </row>
    <row r="167" spans="1:6" ht="12" customHeight="1">
      <c r="A167" s="74"/>
      <c r="B167" s="74"/>
      <c r="C167" s="78"/>
      <c r="D167" s="24"/>
      <c r="E167" s="79"/>
      <c r="F167" s="42"/>
    </row>
    <row r="168" spans="1:6" ht="12" customHeight="1">
      <c r="A168" s="74"/>
      <c r="B168" s="74"/>
      <c r="C168" s="78"/>
      <c r="D168" s="24"/>
      <c r="E168" s="79"/>
      <c r="F168" s="42"/>
    </row>
    <row r="169" spans="1:6" ht="12" customHeight="1">
      <c r="A169" s="74"/>
      <c r="B169" s="74"/>
      <c r="C169" s="78"/>
      <c r="D169" s="24"/>
      <c r="E169" s="79"/>
      <c r="F169" s="42"/>
    </row>
    <row r="170" spans="1:6" ht="12" customHeight="1">
      <c r="A170" s="74"/>
      <c r="B170" s="74"/>
      <c r="C170" s="78"/>
      <c r="D170" s="24"/>
      <c r="E170" s="79"/>
      <c r="F170" s="42"/>
    </row>
    <row r="171" spans="1:6" ht="12" customHeight="1">
      <c r="A171" s="74"/>
      <c r="B171" s="74"/>
      <c r="C171" s="78"/>
      <c r="D171" s="24"/>
      <c r="E171" s="79"/>
      <c r="F171" s="42"/>
    </row>
    <row r="172" spans="1:6" ht="12" customHeight="1">
      <c r="A172" s="74"/>
      <c r="B172" s="74"/>
      <c r="C172" s="78"/>
      <c r="D172" s="24"/>
      <c r="E172" s="79"/>
      <c r="F172" s="42"/>
    </row>
    <row r="173" spans="1:6" ht="12" customHeight="1">
      <c r="A173" s="74"/>
      <c r="B173" s="74"/>
      <c r="C173" s="78"/>
      <c r="D173" s="24"/>
      <c r="E173" s="79"/>
      <c r="F173" s="42"/>
    </row>
    <row r="174" spans="1:6" ht="12" customHeight="1">
      <c r="A174" s="74"/>
      <c r="B174" s="74"/>
      <c r="C174" s="78"/>
      <c r="D174" s="24"/>
      <c r="E174" s="79"/>
      <c r="F174" s="42"/>
    </row>
    <row r="175" spans="1:6" ht="12" customHeight="1">
      <c r="A175" s="74"/>
      <c r="B175" s="74"/>
      <c r="C175" s="78"/>
      <c r="D175" s="24"/>
      <c r="E175" s="79"/>
      <c r="F175" s="42"/>
    </row>
    <row r="176" spans="1:6" ht="12" customHeight="1">
      <c r="A176" s="74"/>
      <c r="B176" s="74"/>
      <c r="C176" s="78"/>
      <c r="D176" s="24"/>
      <c r="E176" s="79"/>
      <c r="F176" s="42"/>
    </row>
    <row r="177" spans="1:6" ht="12" customHeight="1">
      <c r="A177" s="74"/>
      <c r="B177" s="74"/>
      <c r="C177" s="78"/>
      <c r="D177" s="24"/>
      <c r="E177" s="79"/>
      <c r="F177" s="42"/>
    </row>
    <row r="178" spans="1:6" ht="12" customHeight="1">
      <c r="A178" s="74"/>
      <c r="B178" s="74"/>
      <c r="C178" s="78"/>
      <c r="D178" s="24"/>
      <c r="E178" s="79"/>
      <c r="F178" s="42"/>
    </row>
    <row r="179" spans="1:6" ht="12" customHeight="1">
      <c r="A179" s="74"/>
      <c r="B179" s="74"/>
      <c r="C179" s="78"/>
      <c r="D179" s="24"/>
      <c r="E179" s="79"/>
      <c r="F179" s="42"/>
    </row>
    <row r="180" spans="1:6" ht="12" customHeight="1">
      <c r="A180" s="74"/>
      <c r="B180" s="74"/>
      <c r="C180" s="78"/>
      <c r="D180" s="24"/>
      <c r="E180" s="79"/>
      <c r="F180" s="42"/>
    </row>
    <row r="181" spans="1:6" ht="12" customHeight="1">
      <c r="A181" s="74"/>
      <c r="B181" s="74"/>
      <c r="C181" s="78"/>
      <c r="D181" s="24"/>
      <c r="E181" s="79"/>
      <c r="F181" s="42"/>
    </row>
    <row r="182" spans="1:6" ht="12" customHeight="1">
      <c r="A182" s="74"/>
      <c r="B182" s="74"/>
      <c r="C182" s="78"/>
      <c r="D182" s="24"/>
      <c r="E182" s="79"/>
      <c r="F182" s="42"/>
    </row>
    <row r="183" spans="1:6" ht="12" customHeight="1">
      <c r="A183" s="74"/>
      <c r="B183" s="74"/>
      <c r="C183" s="78"/>
      <c r="D183" s="24"/>
      <c r="E183" s="79"/>
      <c r="F183" s="42"/>
    </row>
    <row r="184" spans="1:6" ht="12" customHeight="1">
      <c r="A184" s="74"/>
      <c r="B184" s="74"/>
      <c r="C184" s="78"/>
      <c r="D184" s="24"/>
      <c r="E184" s="79"/>
      <c r="F184" s="42"/>
    </row>
    <row r="185" spans="1:6" ht="12" customHeight="1">
      <c r="A185" s="74"/>
      <c r="B185" s="74"/>
      <c r="C185" s="78"/>
      <c r="D185" s="24"/>
      <c r="E185" s="79"/>
      <c r="F185" s="42"/>
    </row>
    <row r="186" spans="1:6" ht="12" customHeight="1">
      <c r="A186" s="74"/>
      <c r="B186" s="74"/>
      <c r="C186" s="78"/>
      <c r="D186" s="24"/>
      <c r="E186" s="79"/>
      <c r="F186" s="42"/>
    </row>
    <row r="187" spans="1:6" ht="12" customHeight="1">
      <c r="A187" s="74"/>
      <c r="B187" s="74"/>
      <c r="C187" s="78"/>
      <c r="D187" s="24"/>
      <c r="E187" s="79"/>
      <c r="F187" s="42"/>
    </row>
    <row r="188" spans="1:6" ht="12" customHeight="1">
      <c r="A188" s="74"/>
      <c r="B188" s="74"/>
      <c r="C188" s="78"/>
      <c r="D188" s="24"/>
      <c r="E188" s="79"/>
      <c r="F188" s="42"/>
    </row>
    <row r="189" spans="1:6" ht="12" customHeight="1">
      <c r="A189" s="74"/>
      <c r="B189" s="74"/>
      <c r="C189" s="78"/>
      <c r="D189" s="24"/>
      <c r="E189" s="79"/>
      <c r="F189" s="42"/>
    </row>
    <row r="190" spans="1:6" ht="12" customHeight="1">
      <c r="A190" s="74"/>
      <c r="B190" s="74"/>
      <c r="C190" s="78"/>
      <c r="D190" s="24"/>
      <c r="E190" s="79"/>
      <c r="F190" s="42"/>
    </row>
    <row r="191" spans="1:6" ht="12" customHeight="1">
      <c r="A191" s="74"/>
      <c r="B191" s="74"/>
      <c r="C191" s="78"/>
      <c r="D191" s="24"/>
      <c r="E191" s="79"/>
      <c r="F191" s="42"/>
    </row>
    <row r="192" spans="1:6" ht="12" customHeight="1">
      <c r="A192" s="74"/>
      <c r="B192" s="74"/>
      <c r="C192" s="78"/>
      <c r="D192" s="24"/>
      <c r="E192" s="79"/>
      <c r="F192" s="42"/>
    </row>
    <row r="193" spans="1:6" ht="12" customHeight="1">
      <c r="A193" s="74"/>
      <c r="B193" s="74"/>
      <c r="C193" s="78"/>
      <c r="D193" s="24"/>
      <c r="E193" s="79"/>
      <c r="F193" s="42"/>
    </row>
    <row r="194" spans="1:6" ht="12" customHeight="1">
      <c r="A194" s="74"/>
      <c r="B194" s="74"/>
      <c r="C194" s="78"/>
      <c r="D194" s="24"/>
      <c r="E194" s="79"/>
      <c r="F194" s="42"/>
    </row>
    <row r="195" spans="1:6" ht="12" customHeight="1">
      <c r="A195" s="74"/>
      <c r="B195" s="74"/>
      <c r="C195" s="78"/>
      <c r="D195" s="24"/>
      <c r="E195" s="79"/>
      <c r="F195" s="42"/>
    </row>
    <row r="196" spans="1:6" ht="12" customHeight="1">
      <c r="A196" s="74"/>
      <c r="B196" s="74"/>
      <c r="C196" s="78"/>
      <c r="D196" s="24"/>
      <c r="E196" s="79"/>
      <c r="F196" s="42"/>
    </row>
    <row r="197" spans="1:6" ht="12" customHeight="1">
      <c r="A197" s="74"/>
      <c r="B197" s="74"/>
      <c r="C197" s="78"/>
      <c r="D197" s="24"/>
      <c r="E197" s="79"/>
      <c r="F197" s="42"/>
    </row>
    <row r="198" spans="1:6" ht="12" customHeight="1">
      <c r="A198" s="74"/>
      <c r="B198" s="74"/>
      <c r="C198" s="78"/>
      <c r="D198" s="24"/>
      <c r="E198" s="79"/>
      <c r="F198" s="42"/>
    </row>
    <row r="199" spans="1:6" ht="12" customHeight="1">
      <c r="A199" s="74"/>
      <c r="B199" s="74"/>
      <c r="C199" s="78"/>
      <c r="D199" s="24"/>
      <c r="E199" s="79"/>
      <c r="F199" s="42"/>
    </row>
    <row r="200" spans="1:6" ht="12" customHeight="1">
      <c r="A200" s="74"/>
      <c r="B200" s="74"/>
      <c r="C200" s="78"/>
      <c r="D200" s="24"/>
      <c r="E200" s="79"/>
      <c r="F200" s="42"/>
    </row>
    <row r="201" spans="1:6" ht="12" customHeight="1">
      <c r="A201" s="74"/>
      <c r="B201" s="74"/>
      <c r="C201" s="78"/>
      <c r="D201" s="24"/>
      <c r="E201" s="79"/>
      <c r="F201" s="42"/>
    </row>
    <row r="202" spans="1:6" ht="12" customHeight="1">
      <c r="A202" s="74"/>
      <c r="B202" s="74"/>
      <c r="C202" s="78"/>
      <c r="D202" s="24"/>
      <c r="E202" s="79"/>
      <c r="F202" s="42"/>
    </row>
    <row r="203" spans="1:6" ht="12" customHeight="1">
      <c r="A203" s="74"/>
      <c r="B203" s="74"/>
      <c r="C203" s="78"/>
      <c r="D203" s="24"/>
      <c r="E203" s="79"/>
      <c r="F203" s="42"/>
    </row>
    <row r="204" spans="1:6" ht="12" customHeight="1">
      <c r="A204" s="74"/>
      <c r="B204" s="74"/>
      <c r="C204" s="78"/>
      <c r="D204" s="24"/>
      <c r="E204" s="79"/>
      <c r="F204" s="42"/>
    </row>
    <row r="205" spans="1:6" ht="12" customHeight="1">
      <c r="A205" s="74"/>
      <c r="B205" s="74"/>
      <c r="C205" s="78"/>
      <c r="D205" s="24"/>
      <c r="E205" s="79"/>
      <c r="F205" s="42"/>
    </row>
    <row r="206" spans="1:6" ht="12" customHeight="1">
      <c r="A206" s="74"/>
      <c r="B206" s="74"/>
      <c r="C206" s="78"/>
      <c r="D206" s="24"/>
      <c r="E206" s="79"/>
      <c r="F206" s="42"/>
    </row>
    <row r="207" spans="1:6" ht="12" customHeight="1">
      <c r="A207" s="74"/>
      <c r="B207" s="74"/>
      <c r="C207" s="78"/>
      <c r="D207" s="24"/>
      <c r="E207" s="79"/>
      <c r="F207" s="42"/>
    </row>
    <row r="208" spans="1:6" ht="12" customHeight="1">
      <c r="A208" s="74"/>
      <c r="B208" s="74"/>
      <c r="C208" s="78"/>
      <c r="D208" s="24"/>
      <c r="E208" s="79"/>
      <c r="F208" s="42"/>
    </row>
    <row r="209" spans="1:6" ht="12" customHeight="1">
      <c r="A209" s="74"/>
      <c r="B209" s="74"/>
      <c r="C209" s="78"/>
      <c r="D209" s="24"/>
      <c r="E209" s="79"/>
      <c r="F209" s="42"/>
    </row>
    <row r="210" spans="1:6" ht="12" customHeight="1">
      <c r="A210" s="74"/>
      <c r="B210" s="74"/>
      <c r="C210" s="78"/>
      <c r="D210" s="24"/>
      <c r="E210" s="79"/>
      <c r="F210" s="42"/>
    </row>
    <row r="211" spans="1:6" ht="12" customHeight="1">
      <c r="A211" s="74"/>
      <c r="B211" s="74"/>
      <c r="C211" s="78"/>
      <c r="D211" s="24"/>
      <c r="E211" s="79"/>
      <c r="F211" s="42"/>
    </row>
    <row r="212" spans="1:6" ht="12" customHeight="1">
      <c r="A212" s="74"/>
      <c r="B212" s="74"/>
      <c r="C212" s="78"/>
      <c r="D212" s="24"/>
      <c r="E212" s="79"/>
      <c r="F212" s="42"/>
    </row>
    <row r="213" spans="1:6" ht="12" customHeight="1">
      <c r="A213" s="74"/>
      <c r="B213" s="74"/>
      <c r="C213" s="78"/>
      <c r="D213" s="24"/>
      <c r="E213" s="79"/>
      <c r="F213" s="42"/>
    </row>
    <row r="214" spans="1:6" ht="12" customHeight="1">
      <c r="A214" s="74"/>
      <c r="B214" s="74"/>
      <c r="C214" s="78"/>
      <c r="D214" s="24"/>
      <c r="E214" s="79"/>
      <c r="F214" s="42"/>
    </row>
    <row r="215" spans="1:6" ht="12" customHeight="1">
      <c r="A215" s="74"/>
      <c r="B215" s="74"/>
      <c r="C215" s="78"/>
      <c r="D215" s="24"/>
      <c r="E215" s="79"/>
      <c r="F215" s="42"/>
    </row>
    <row r="216" spans="1:6" ht="12" customHeight="1">
      <c r="A216" s="74"/>
      <c r="B216" s="74"/>
      <c r="C216" s="78"/>
      <c r="D216" s="24"/>
      <c r="E216" s="79"/>
      <c r="F216" s="42"/>
    </row>
    <row r="217" spans="1:6" ht="12" customHeight="1">
      <c r="A217" s="74"/>
      <c r="B217" s="74"/>
      <c r="C217" s="78"/>
      <c r="D217" s="24"/>
      <c r="E217" s="79"/>
      <c r="F217" s="42"/>
    </row>
    <row r="218" spans="1:6" ht="12" customHeight="1">
      <c r="A218" s="74"/>
      <c r="B218" s="74"/>
      <c r="C218" s="78"/>
      <c r="D218" s="24"/>
      <c r="E218" s="79"/>
      <c r="F218" s="42"/>
    </row>
    <row r="219" spans="1:6" ht="12" customHeight="1">
      <c r="A219" s="74"/>
      <c r="B219" s="74"/>
      <c r="C219" s="78"/>
      <c r="D219" s="24"/>
      <c r="E219" s="79"/>
      <c r="F219" s="42"/>
    </row>
    <row r="220" spans="1:6" ht="12" customHeight="1">
      <c r="A220" s="74"/>
      <c r="B220" s="74"/>
      <c r="C220" s="78"/>
      <c r="D220" s="24"/>
      <c r="E220" s="79"/>
      <c r="F220" s="42"/>
    </row>
    <row r="221" spans="1:6" ht="12" customHeight="1">
      <c r="A221" s="74"/>
      <c r="B221" s="74"/>
      <c r="C221" s="78"/>
      <c r="D221" s="24"/>
      <c r="E221" s="79"/>
      <c r="F221" s="42"/>
    </row>
    <row r="222" spans="1:6" ht="12" customHeight="1">
      <c r="A222" s="74"/>
      <c r="B222" s="74"/>
      <c r="C222" s="78"/>
      <c r="D222" s="24"/>
      <c r="E222" s="79"/>
      <c r="F222" s="42"/>
    </row>
    <row r="223" spans="1:6" ht="12" customHeight="1">
      <c r="A223" s="74"/>
      <c r="B223" s="74"/>
      <c r="C223" s="78"/>
      <c r="D223" s="24"/>
      <c r="E223" s="79"/>
      <c r="F223" s="42"/>
    </row>
    <row r="224" spans="1:6" ht="12" customHeight="1">
      <c r="A224" s="74"/>
      <c r="B224" s="74"/>
      <c r="C224" s="78"/>
      <c r="D224" s="24"/>
      <c r="E224" s="79"/>
      <c r="F224" s="42"/>
    </row>
    <row r="225" spans="1:6" ht="12" customHeight="1">
      <c r="A225" s="74"/>
      <c r="B225" s="74"/>
      <c r="C225" s="78"/>
      <c r="D225" s="24"/>
      <c r="E225" s="79"/>
      <c r="F225" s="42"/>
    </row>
    <row r="226" spans="1:6" ht="12" customHeight="1">
      <c r="A226" s="74"/>
      <c r="B226" s="74"/>
      <c r="C226" s="78"/>
      <c r="D226" s="24"/>
      <c r="E226" s="79"/>
      <c r="F226" s="42"/>
    </row>
    <row r="227" spans="1:6" ht="12" customHeight="1">
      <c r="A227" s="74"/>
      <c r="B227" s="74"/>
      <c r="C227" s="78"/>
      <c r="D227" s="24"/>
      <c r="E227" s="79"/>
      <c r="F227" s="42"/>
    </row>
    <row r="228" spans="1:6" ht="12" customHeight="1">
      <c r="A228" s="74"/>
      <c r="B228" s="74"/>
      <c r="C228" s="78"/>
      <c r="D228" s="24"/>
      <c r="E228" s="79"/>
      <c r="F228" s="42"/>
    </row>
    <row r="229" spans="1:6">
      <c r="A229" s="74"/>
      <c r="B229" s="74"/>
      <c r="C229" s="78"/>
      <c r="D229" s="24"/>
      <c r="E229" s="79"/>
      <c r="F229" s="42"/>
    </row>
    <row r="230" spans="1:6">
      <c r="A230" s="74"/>
      <c r="B230" s="74"/>
      <c r="C230" s="78"/>
      <c r="D230" s="24"/>
      <c r="E230" s="79"/>
      <c r="F230" s="42"/>
    </row>
    <row r="231" spans="1:6" ht="11.25" customHeight="1">
      <c r="A231" s="74"/>
      <c r="B231" s="74"/>
      <c r="C231" s="78"/>
      <c r="D231" s="24"/>
      <c r="E231" s="79"/>
      <c r="F231" s="42"/>
    </row>
    <row r="232" spans="1:6">
      <c r="A232" s="74"/>
      <c r="B232" s="74"/>
      <c r="C232" s="78"/>
      <c r="D232" s="24"/>
      <c r="E232" s="79"/>
      <c r="F232" s="42"/>
    </row>
    <row r="233" spans="1:6">
      <c r="A233" s="74"/>
      <c r="B233" s="74"/>
      <c r="C233" s="78"/>
      <c r="D233" s="24"/>
      <c r="E233" s="79"/>
      <c r="F233" s="42"/>
    </row>
    <row r="234" spans="1:6">
      <c r="A234" s="74"/>
      <c r="B234" s="74"/>
      <c r="C234" s="78"/>
      <c r="D234" s="24"/>
      <c r="E234" s="79"/>
      <c r="F234" s="42"/>
    </row>
    <row r="235" spans="1:6" ht="13.5" customHeight="1">
      <c r="A235" s="74"/>
      <c r="B235" s="74"/>
      <c r="C235" s="78"/>
      <c r="D235" s="24"/>
      <c r="E235" s="79"/>
      <c r="F235" s="42"/>
    </row>
    <row r="236" spans="1:6" ht="13.5" customHeight="1">
      <c r="A236" s="74"/>
      <c r="B236" s="74"/>
      <c r="C236" s="78"/>
      <c r="D236" s="24"/>
      <c r="E236" s="79"/>
      <c r="F236" s="42"/>
    </row>
    <row r="237" spans="1:6" ht="13.5" customHeight="1">
      <c r="A237" s="74"/>
      <c r="B237" s="74"/>
      <c r="C237" s="78"/>
      <c r="D237" s="24"/>
      <c r="E237" s="79"/>
      <c r="F237" s="42"/>
    </row>
    <row r="238" spans="1:6" ht="13.5" customHeight="1">
      <c r="A238" s="74"/>
      <c r="B238" s="74"/>
      <c r="C238" s="78"/>
      <c r="D238" s="24"/>
      <c r="E238" s="79"/>
      <c r="F238" s="42"/>
    </row>
    <row r="239" spans="1:6" ht="13.5" customHeight="1">
      <c r="A239" s="74"/>
      <c r="B239" s="74"/>
      <c r="C239" s="78"/>
      <c r="D239" s="24"/>
      <c r="E239" s="79"/>
      <c r="F239" s="42"/>
    </row>
    <row r="240" spans="1:6" ht="13.5" customHeight="1">
      <c r="A240" s="74"/>
      <c r="B240" s="74"/>
      <c r="C240" s="78"/>
      <c r="D240" s="24"/>
      <c r="E240" s="79"/>
      <c r="F240" s="42"/>
    </row>
    <row r="241" spans="1:6" ht="13.5" customHeight="1">
      <c r="A241" s="74"/>
      <c r="B241" s="74"/>
      <c r="C241" s="78"/>
      <c r="D241" s="24"/>
      <c r="E241" s="79"/>
      <c r="F241" s="42"/>
    </row>
    <row r="242" spans="1:6" ht="13.5" customHeight="1">
      <c r="A242" s="74"/>
      <c r="B242" s="74"/>
      <c r="C242" s="78"/>
      <c r="D242" s="24"/>
      <c r="E242" s="79"/>
      <c r="F242" s="42"/>
    </row>
    <row r="243" spans="1:6" ht="13.5" customHeight="1">
      <c r="A243" s="74"/>
      <c r="B243" s="74"/>
      <c r="C243" s="78"/>
      <c r="D243" s="24"/>
      <c r="E243" s="79"/>
      <c r="F243" s="42"/>
    </row>
    <row r="244" spans="1:6" ht="13.5" customHeight="1">
      <c r="A244" s="74"/>
      <c r="B244" s="74"/>
      <c r="C244" s="78"/>
      <c r="D244" s="24"/>
      <c r="E244" s="79"/>
      <c r="F244" s="42"/>
    </row>
    <row r="245" spans="1:6" ht="13.5" customHeight="1">
      <c r="A245" s="74"/>
      <c r="B245" s="74"/>
      <c r="C245" s="78"/>
      <c r="D245" s="24"/>
      <c r="E245" s="79"/>
      <c r="F245" s="42"/>
    </row>
    <row r="246" spans="1:6" ht="13.5" customHeight="1">
      <c r="A246" s="74"/>
      <c r="B246" s="74"/>
      <c r="C246" s="78"/>
      <c r="D246" s="24"/>
      <c r="E246" s="79"/>
      <c r="F246" s="42"/>
    </row>
    <row r="247" spans="1:6" ht="13.5" customHeight="1">
      <c r="A247" s="74"/>
      <c r="B247" s="74"/>
      <c r="C247" s="78"/>
      <c r="D247" s="24"/>
      <c r="E247" s="79"/>
      <c r="F247" s="42"/>
    </row>
    <row r="248" spans="1:6" ht="13.5" customHeight="1">
      <c r="A248" s="74"/>
      <c r="B248" s="74"/>
      <c r="C248" s="78"/>
      <c r="D248" s="24"/>
      <c r="E248" s="79"/>
      <c r="F248" s="42"/>
    </row>
    <row r="249" spans="1:6" ht="13.5" customHeight="1">
      <c r="A249" s="22"/>
      <c r="D249" s="4"/>
      <c r="E249" s="4"/>
    </row>
    <row r="250" spans="1:6" ht="13.5" customHeight="1">
      <c r="A250" s="22"/>
      <c r="D250" s="4"/>
      <c r="E250" s="4"/>
    </row>
    <row r="251" spans="1:6" ht="13.5" customHeight="1">
      <c r="A251" s="22"/>
      <c r="D251" s="4"/>
      <c r="E251" s="4"/>
    </row>
    <row r="252" spans="1:6" ht="13.5" customHeight="1">
      <c r="A252" s="1"/>
      <c r="B252" s="1"/>
      <c r="C252" s="1"/>
      <c r="D252" s="1"/>
    </row>
    <row r="253" spans="1:6" ht="13.5" customHeight="1">
      <c r="D253" s="81"/>
    </row>
    <row r="254" spans="1:6" ht="13.5" customHeight="1">
      <c r="A254" s="82"/>
      <c r="D254" s="81"/>
    </row>
    <row r="255" spans="1:6" ht="13.5" customHeight="1"/>
    <row r="256" spans="1:6" ht="13.5" customHeight="1"/>
    <row r="257" spans="7:15" ht="13.5" customHeight="1"/>
    <row r="258" spans="7:15" ht="13.5" customHeight="1"/>
    <row r="259" spans="7:15" ht="13.5" customHeight="1"/>
    <row r="260" spans="7:15" ht="13.5" customHeight="1"/>
    <row r="261" spans="7:15" ht="13.5" customHeight="1"/>
    <row r="262" spans="7:15" ht="13.5" customHeight="1"/>
    <row r="263" spans="7:15" ht="13.5" customHeight="1"/>
    <row r="264" spans="7:15" s="2" customFormat="1" ht="13.5" customHeight="1">
      <c r="G264" s="1"/>
      <c r="H264" s="1"/>
      <c r="I264" s="1"/>
      <c r="J264" s="1"/>
      <c r="K264" s="1"/>
      <c r="L264" s="1"/>
      <c r="M264" s="1"/>
      <c r="N264" s="1"/>
      <c r="O264" s="1"/>
    </row>
    <row r="265" spans="7:15" s="2" customFormat="1" ht="13.5" customHeight="1">
      <c r="G265" s="1"/>
      <c r="H265" s="1"/>
      <c r="I265" s="1"/>
      <c r="J265" s="1"/>
      <c r="K265" s="1"/>
      <c r="L265" s="1"/>
      <c r="M265" s="1"/>
      <c r="N265" s="1"/>
      <c r="O265" s="1"/>
    </row>
    <row r="266" spans="7:15" s="2" customFormat="1" ht="13.5" customHeight="1">
      <c r="G266" s="1"/>
      <c r="H266" s="1"/>
      <c r="I266" s="1"/>
      <c r="J266" s="1"/>
      <c r="K266" s="1"/>
      <c r="L266" s="1"/>
      <c r="M266" s="1"/>
      <c r="N266" s="1"/>
      <c r="O266" s="1"/>
    </row>
    <row r="267" spans="7:15" s="2" customFormat="1" ht="13.5" customHeight="1">
      <c r="G267" s="1"/>
      <c r="H267" s="1"/>
      <c r="I267" s="1"/>
      <c r="J267" s="1"/>
      <c r="K267" s="1"/>
      <c r="L267" s="1"/>
      <c r="M267" s="1"/>
      <c r="N267" s="1"/>
      <c r="O267" s="1"/>
    </row>
    <row r="268" spans="7:15" s="2" customFormat="1" ht="13.5" customHeight="1">
      <c r="G268" s="1"/>
      <c r="H268" s="1"/>
      <c r="I268" s="1"/>
      <c r="J268" s="1"/>
      <c r="K268" s="1"/>
      <c r="L268" s="1"/>
      <c r="M268" s="1"/>
      <c r="N268" s="1"/>
      <c r="O268" s="1"/>
    </row>
    <row r="269" spans="7:15" s="2" customFormat="1" ht="13.5" customHeight="1">
      <c r="G269" s="1"/>
      <c r="H269" s="1"/>
      <c r="I269" s="1"/>
      <c r="J269" s="1"/>
      <c r="K269" s="1"/>
      <c r="L269" s="1"/>
      <c r="M269" s="1"/>
      <c r="N269" s="1"/>
      <c r="O269" s="1"/>
    </row>
    <row r="270" spans="7:15" s="2" customFormat="1" ht="13.5" customHeight="1">
      <c r="G270" s="1"/>
      <c r="H270" s="1"/>
      <c r="I270" s="1"/>
      <c r="J270" s="1"/>
      <c r="K270" s="1"/>
      <c r="L270" s="1"/>
      <c r="M270" s="1"/>
      <c r="N270" s="1"/>
      <c r="O270" s="1"/>
    </row>
    <row r="271" spans="7:15" s="2" customFormat="1" ht="13.5" customHeight="1">
      <c r="G271" s="1"/>
      <c r="H271" s="1"/>
      <c r="I271" s="1"/>
      <c r="J271" s="1"/>
      <c r="K271" s="1"/>
      <c r="L271" s="1"/>
      <c r="M271" s="1"/>
      <c r="N271" s="1"/>
      <c r="O271" s="1"/>
    </row>
    <row r="272" spans="7:15" s="2" customFormat="1" ht="13.5" customHeight="1">
      <c r="G272" s="1"/>
      <c r="H272" s="1"/>
      <c r="I272" s="1"/>
      <c r="J272" s="1"/>
      <c r="K272" s="1"/>
      <c r="L272" s="1"/>
      <c r="M272" s="1"/>
      <c r="N272" s="1"/>
      <c r="O272" s="1"/>
    </row>
    <row r="273" spans="7:15" s="2" customFormat="1" ht="13.5" customHeight="1">
      <c r="G273" s="1"/>
      <c r="H273" s="1"/>
      <c r="I273" s="1"/>
      <c r="J273" s="1"/>
      <c r="K273" s="1"/>
      <c r="L273" s="1"/>
      <c r="M273" s="1"/>
      <c r="N273" s="1"/>
      <c r="O273" s="1"/>
    </row>
    <row r="274" spans="7:15" s="2" customFormat="1" ht="13.5" customHeight="1">
      <c r="G274" s="1"/>
      <c r="H274" s="1"/>
      <c r="I274" s="1"/>
      <c r="J274" s="1"/>
      <c r="K274" s="1"/>
      <c r="L274" s="1"/>
      <c r="M274" s="1"/>
      <c r="N274" s="1"/>
      <c r="O274" s="1"/>
    </row>
    <row r="275" spans="7:15" s="2" customFormat="1" ht="13.5" customHeight="1">
      <c r="G275" s="1"/>
      <c r="H275" s="1"/>
      <c r="I275" s="1"/>
      <c r="J275" s="1"/>
      <c r="K275" s="1"/>
      <c r="L275" s="1"/>
      <c r="M275" s="1"/>
      <c r="N275" s="1"/>
      <c r="O275" s="1"/>
    </row>
    <row r="276" spans="7:15" s="2" customFormat="1" ht="13.5" customHeight="1">
      <c r="G276" s="1"/>
      <c r="H276" s="1"/>
      <c r="I276" s="1"/>
      <c r="J276" s="1"/>
      <c r="K276" s="1"/>
      <c r="L276" s="1"/>
      <c r="M276" s="1"/>
      <c r="N276" s="1"/>
      <c r="O276" s="1"/>
    </row>
    <row r="277" spans="7:15" s="2" customFormat="1" ht="13.5" customHeight="1">
      <c r="G277" s="1"/>
      <c r="H277" s="1"/>
      <c r="I277" s="1"/>
      <c r="J277" s="1"/>
      <c r="K277" s="1"/>
      <c r="L277" s="1"/>
      <c r="M277" s="1"/>
      <c r="N277" s="1"/>
      <c r="O277" s="1"/>
    </row>
    <row r="278" spans="7:15" s="2" customFormat="1" ht="13.5" customHeight="1">
      <c r="G278" s="1"/>
      <c r="H278" s="1"/>
      <c r="I278" s="1"/>
      <c r="J278" s="1"/>
      <c r="K278" s="1"/>
      <c r="L278" s="1"/>
      <c r="M278" s="1"/>
      <c r="N278" s="1"/>
      <c r="O278" s="1"/>
    </row>
    <row r="279" spans="7:15" s="2" customFormat="1" ht="13.5" customHeight="1">
      <c r="G279" s="1"/>
      <c r="H279" s="1"/>
      <c r="I279" s="1"/>
      <c r="J279" s="1"/>
      <c r="K279" s="1"/>
      <c r="L279" s="1"/>
      <c r="M279" s="1"/>
      <c r="N279" s="1"/>
      <c r="O279" s="1"/>
    </row>
    <row r="280" spans="7:15" ht="13.5" customHeight="1"/>
    <row r="281" spans="7:15" ht="13.5" customHeight="1"/>
    <row r="282" spans="7:15" ht="13.5" customHeight="1"/>
    <row r="283" spans="7:15" ht="13.5" customHeight="1"/>
    <row r="284" spans="7:15" ht="13.5" customHeight="1"/>
    <row r="285" spans="7:15" ht="13.5" customHeight="1"/>
    <row r="286" spans="7:15" ht="13.5" customHeight="1"/>
    <row r="287" spans="7:15" ht="13.5" customHeight="1"/>
    <row r="288" spans="7:15" ht="13.5" customHeight="1"/>
    <row r="289" spans="7:15" ht="13.5" customHeight="1"/>
    <row r="290" spans="7:15" ht="13.5" customHeight="1"/>
    <row r="293" spans="7:15" ht="12.75" customHeight="1"/>
    <row r="296" spans="7:15" s="2" customFormat="1">
      <c r="G296" s="1"/>
      <c r="H296" s="1"/>
      <c r="I296" s="1"/>
      <c r="J296" s="1"/>
      <c r="K296" s="1"/>
      <c r="L296" s="1"/>
      <c r="M296" s="1"/>
      <c r="N296" s="1"/>
      <c r="O296" s="1"/>
    </row>
    <row r="297" spans="7:15" s="2" customFormat="1">
      <c r="G297" s="1"/>
      <c r="H297" s="1"/>
      <c r="I297" s="1"/>
      <c r="J297" s="1"/>
      <c r="K297" s="1"/>
      <c r="L297" s="1"/>
      <c r="M297" s="1"/>
      <c r="N297" s="1"/>
      <c r="O297" s="1"/>
    </row>
    <row r="298" spans="7:15" s="2" customFormat="1">
      <c r="G298" s="1"/>
      <c r="H298" s="1"/>
      <c r="I298" s="1"/>
      <c r="J298" s="1"/>
      <c r="K298" s="1"/>
      <c r="L298" s="1"/>
      <c r="M298" s="1"/>
      <c r="N298" s="1"/>
      <c r="O298" s="1"/>
    </row>
    <row r="299" spans="7:15" s="2" customFormat="1">
      <c r="G299" s="1"/>
      <c r="H299" s="1"/>
      <c r="I299" s="1"/>
      <c r="J299" s="1"/>
      <c r="K299" s="1"/>
      <c r="L299" s="1"/>
      <c r="M299" s="1"/>
      <c r="N299" s="1"/>
      <c r="O299" s="1"/>
    </row>
    <row r="300" spans="7:15" s="2" customFormat="1">
      <c r="G300" s="1"/>
      <c r="H300" s="1"/>
      <c r="I300" s="1"/>
      <c r="J300" s="1"/>
      <c r="K300" s="1"/>
      <c r="L300" s="1"/>
      <c r="M300" s="1"/>
      <c r="N300" s="1"/>
      <c r="O300" s="1"/>
    </row>
    <row r="301" spans="7:15" s="2" customFormat="1">
      <c r="G301" s="1"/>
      <c r="H301" s="1"/>
      <c r="I301" s="1"/>
      <c r="J301" s="1"/>
      <c r="K301" s="1"/>
      <c r="L301" s="1"/>
      <c r="M301" s="1"/>
      <c r="N301" s="1"/>
      <c r="O301" s="1"/>
    </row>
    <row r="302" spans="7:15" s="2" customFormat="1">
      <c r="G302" s="1"/>
      <c r="H302" s="1"/>
      <c r="I302" s="1"/>
      <c r="J302" s="1"/>
      <c r="K302" s="1"/>
      <c r="L302" s="1"/>
      <c r="M302" s="1"/>
      <c r="N302" s="1"/>
      <c r="O302" s="1"/>
    </row>
    <row r="303" spans="7:15" s="2" customFormat="1">
      <c r="G303" s="1"/>
      <c r="H303" s="1"/>
      <c r="I303" s="1"/>
      <c r="J303" s="1"/>
      <c r="K303" s="1"/>
      <c r="L303" s="1"/>
      <c r="M303" s="1"/>
      <c r="N303" s="1"/>
      <c r="O303" s="1"/>
    </row>
    <row r="304" spans="7:15" s="2" customFormat="1">
      <c r="G304" s="1"/>
      <c r="H304" s="1"/>
      <c r="I304" s="1"/>
      <c r="J304" s="1"/>
      <c r="K304" s="1"/>
      <c r="L304" s="1"/>
      <c r="M304" s="1"/>
      <c r="N304" s="1"/>
      <c r="O304" s="1"/>
    </row>
    <row r="305" spans="7:15" s="2" customFormat="1">
      <c r="G305" s="1"/>
      <c r="H305" s="1"/>
      <c r="I305" s="1"/>
      <c r="J305" s="1"/>
      <c r="K305" s="1"/>
      <c r="L305" s="1"/>
      <c r="M305" s="1"/>
      <c r="N305" s="1"/>
      <c r="O305" s="1"/>
    </row>
    <row r="306" spans="7:15" s="2" customFormat="1">
      <c r="G306" s="1"/>
      <c r="H306" s="1"/>
      <c r="I306" s="1"/>
      <c r="J306" s="1"/>
      <c r="K306" s="1"/>
      <c r="L306" s="1"/>
      <c r="M306" s="1"/>
      <c r="N306" s="1"/>
      <c r="O306" s="1"/>
    </row>
    <row r="307" spans="7:15" s="2" customFormat="1">
      <c r="G307" s="1"/>
      <c r="H307" s="1"/>
      <c r="I307" s="1"/>
      <c r="J307" s="1"/>
      <c r="K307" s="1"/>
      <c r="L307" s="1"/>
      <c r="M307" s="1"/>
      <c r="N307" s="1"/>
      <c r="O307" s="1"/>
    </row>
    <row r="308" spans="7:15" s="2" customFormat="1">
      <c r="G308" s="1"/>
      <c r="H308" s="1"/>
      <c r="I308" s="1"/>
      <c r="J308" s="1"/>
      <c r="K308" s="1"/>
      <c r="L308" s="1"/>
      <c r="M308" s="1"/>
      <c r="N308" s="1"/>
      <c r="O308" s="1"/>
    </row>
    <row r="309" spans="7:15" s="2" customFormat="1">
      <c r="G309" s="1"/>
      <c r="H309" s="1"/>
      <c r="I309" s="1"/>
      <c r="J309" s="1"/>
      <c r="K309" s="1"/>
      <c r="L309" s="1"/>
      <c r="M309" s="1"/>
      <c r="N309" s="1"/>
      <c r="O309" s="1"/>
    </row>
    <row r="310" spans="7:15" s="2" customFormat="1">
      <c r="G310" s="1"/>
      <c r="H310" s="1"/>
      <c r="I310" s="1"/>
      <c r="J310" s="1"/>
      <c r="K310" s="1"/>
      <c r="L310" s="1"/>
      <c r="M310" s="1"/>
      <c r="N310" s="1"/>
      <c r="O310" s="1"/>
    </row>
    <row r="311" spans="7:15" s="2" customFormat="1">
      <c r="G311" s="1"/>
      <c r="H311" s="1"/>
      <c r="I311" s="1"/>
      <c r="J311" s="1"/>
      <c r="K311" s="1"/>
      <c r="L311" s="1"/>
      <c r="M311" s="1"/>
      <c r="N311" s="1"/>
      <c r="O311" s="1"/>
    </row>
    <row r="312" spans="7:15" s="2" customFormat="1">
      <c r="G312" s="1"/>
      <c r="H312" s="1"/>
      <c r="I312" s="1"/>
      <c r="J312" s="1"/>
      <c r="K312" s="1"/>
      <c r="L312" s="1"/>
      <c r="M312" s="1"/>
      <c r="N312" s="1"/>
      <c r="O312" s="1"/>
    </row>
    <row r="313" spans="7:15" s="2" customFormat="1">
      <c r="G313" s="1"/>
      <c r="H313" s="1"/>
      <c r="I313" s="1"/>
      <c r="J313" s="1"/>
      <c r="K313" s="1"/>
      <c r="L313" s="1"/>
      <c r="M313" s="1"/>
      <c r="N313" s="1"/>
      <c r="O313" s="1"/>
    </row>
    <row r="314" spans="7:15" s="2" customFormat="1">
      <c r="G314" s="1"/>
      <c r="H314" s="1"/>
      <c r="I314" s="1"/>
      <c r="J314" s="1"/>
      <c r="K314" s="1"/>
      <c r="L314" s="1"/>
      <c r="M314" s="1"/>
      <c r="N314" s="1"/>
      <c r="O314" s="1"/>
    </row>
    <row r="315" spans="7:15" s="2" customFormat="1">
      <c r="G315" s="1"/>
      <c r="H315" s="1"/>
      <c r="I315" s="1"/>
      <c r="J315" s="1"/>
      <c r="K315" s="1"/>
      <c r="L315" s="1"/>
      <c r="M315" s="1"/>
      <c r="N315" s="1"/>
      <c r="O315" s="1"/>
    </row>
    <row r="316" spans="7:15" s="2" customFormat="1">
      <c r="G316" s="1"/>
      <c r="H316" s="1"/>
      <c r="I316" s="1"/>
      <c r="J316" s="1"/>
      <c r="K316" s="1"/>
      <c r="L316" s="1"/>
      <c r="M316" s="1"/>
      <c r="N316" s="1"/>
      <c r="O316" s="1"/>
    </row>
    <row r="317" spans="7:15" s="2" customFormat="1">
      <c r="G317" s="1"/>
      <c r="H317" s="1"/>
      <c r="I317" s="1"/>
      <c r="J317" s="1"/>
      <c r="K317" s="1"/>
      <c r="L317" s="1"/>
      <c r="M317" s="1"/>
      <c r="N317" s="1"/>
      <c r="O317" s="1"/>
    </row>
    <row r="318" spans="7:15" s="2" customFormat="1">
      <c r="G318" s="1"/>
      <c r="H318" s="1"/>
      <c r="I318" s="1"/>
      <c r="J318" s="1"/>
      <c r="K318" s="1"/>
      <c r="L318" s="1"/>
      <c r="M318" s="1"/>
      <c r="N318" s="1"/>
      <c r="O318" s="1"/>
    </row>
    <row r="319" spans="7:15" s="2" customFormat="1">
      <c r="G319" s="1"/>
      <c r="H319" s="1"/>
      <c r="I319" s="1"/>
      <c r="J319" s="1"/>
      <c r="K319" s="1"/>
      <c r="L319" s="1"/>
      <c r="M319" s="1"/>
      <c r="N319" s="1"/>
      <c r="O319" s="1"/>
    </row>
    <row r="320" spans="7:15" s="2" customFormat="1">
      <c r="G320" s="1"/>
      <c r="H320" s="1"/>
      <c r="I320" s="1"/>
      <c r="J320" s="1"/>
      <c r="K320" s="1"/>
      <c r="L320" s="1"/>
      <c r="M320" s="1"/>
      <c r="N320" s="1"/>
      <c r="O320" s="1"/>
    </row>
    <row r="321" spans="7:15" s="2" customFormat="1">
      <c r="G321" s="1"/>
      <c r="H321" s="1"/>
      <c r="I321" s="1"/>
      <c r="J321" s="1"/>
      <c r="K321" s="1"/>
      <c r="L321" s="1"/>
      <c r="M321" s="1"/>
      <c r="N321" s="1"/>
      <c r="O321" s="1"/>
    </row>
    <row r="322" spans="7:15" s="2" customFormat="1">
      <c r="G322" s="1"/>
      <c r="H322" s="1"/>
      <c r="I322" s="1"/>
      <c r="J322" s="1"/>
      <c r="K322" s="1"/>
      <c r="L322" s="1"/>
      <c r="M322" s="1"/>
      <c r="N322" s="1"/>
      <c r="O322" s="1"/>
    </row>
    <row r="323" spans="7:15" s="2" customFormat="1">
      <c r="G323" s="1"/>
      <c r="H323" s="1"/>
      <c r="I323" s="1"/>
      <c r="J323" s="1"/>
      <c r="K323" s="1"/>
      <c r="L323" s="1"/>
      <c r="M323" s="1"/>
      <c r="N323" s="1"/>
      <c r="O323" s="1"/>
    </row>
    <row r="324" spans="7:15" s="2" customFormat="1">
      <c r="G324" s="1"/>
      <c r="H324" s="1"/>
      <c r="I324" s="1"/>
      <c r="J324" s="1"/>
      <c r="K324" s="1"/>
      <c r="L324" s="1"/>
      <c r="M324" s="1"/>
      <c r="N324" s="1"/>
      <c r="O324" s="1"/>
    </row>
    <row r="325" spans="7:15" s="2" customFormat="1">
      <c r="G325" s="1"/>
      <c r="H325" s="1"/>
      <c r="I325" s="1"/>
      <c r="J325" s="1"/>
      <c r="K325" s="1"/>
      <c r="L325" s="1"/>
      <c r="M325" s="1"/>
      <c r="N325" s="1"/>
      <c r="O325" s="1"/>
    </row>
    <row r="326" spans="7:15" s="2" customFormat="1">
      <c r="G326" s="1"/>
      <c r="H326" s="1"/>
      <c r="I326" s="1"/>
      <c r="J326" s="1"/>
      <c r="K326" s="1"/>
      <c r="L326" s="1"/>
      <c r="M326" s="1"/>
      <c r="N326" s="1"/>
      <c r="O326" s="1"/>
    </row>
    <row r="327" spans="7:15" s="2" customFormat="1">
      <c r="G327" s="1"/>
      <c r="H327" s="1"/>
      <c r="I327" s="1"/>
      <c r="J327" s="1"/>
      <c r="K327" s="1"/>
      <c r="L327" s="1"/>
      <c r="M327" s="1"/>
      <c r="N327" s="1"/>
      <c r="O327" s="1"/>
    </row>
    <row r="339" ht="13.5" customHeight="1"/>
    <row r="376" spans="7:15" s="2" customFormat="1">
      <c r="G376" s="1"/>
      <c r="H376" s="1"/>
      <c r="I376" s="1"/>
      <c r="J376" s="1"/>
      <c r="K376" s="1"/>
      <c r="L376" s="1"/>
      <c r="M376" s="1"/>
      <c r="N376" s="1"/>
      <c r="O376" s="1"/>
    </row>
    <row r="377" spans="7:15" s="2" customFormat="1">
      <c r="G377" s="1"/>
      <c r="H377" s="1"/>
      <c r="I377" s="1"/>
      <c r="J377" s="1"/>
      <c r="K377" s="1"/>
      <c r="L377" s="1"/>
      <c r="M377" s="1"/>
      <c r="N377" s="1"/>
      <c r="O377" s="1"/>
    </row>
    <row r="378" spans="7:15" s="2" customFormat="1">
      <c r="G378" s="1"/>
      <c r="H378" s="1"/>
      <c r="I378" s="1"/>
      <c r="J378" s="1"/>
      <c r="K378" s="1"/>
      <c r="L378" s="1"/>
      <c r="M378" s="1"/>
      <c r="N378" s="1"/>
      <c r="O378" s="1"/>
    </row>
    <row r="379" spans="7:15" s="2" customFormat="1">
      <c r="G379" s="1"/>
      <c r="H379" s="1"/>
      <c r="I379" s="1"/>
      <c r="J379" s="1"/>
      <c r="K379" s="1"/>
      <c r="L379" s="1"/>
      <c r="M379" s="1"/>
      <c r="N379" s="1"/>
      <c r="O379" s="1"/>
    </row>
    <row r="380" spans="7:15" s="2" customFormat="1">
      <c r="G380" s="1"/>
      <c r="H380" s="1"/>
      <c r="I380" s="1"/>
      <c r="J380" s="1"/>
      <c r="K380" s="1"/>
      <c r="L380" s="1"/>
      <c r="M380" s="1"/>
      <c r="N380" s="1"/>
      <c r="O380" s="1"/>
    </row>
    <row r="381" spans="7:15" s="2" customFormat="1">
      <c r="G381" s="1"/>
      <c r="H381" s="1"/>
      <c r="I381" s="1"/>
      <c r="J381" s="1"/>
      <c r="K381" s="1"/>
      <c r="L381" s="1"/>
      <c r="M381" s="1"/>
      <c r="N381" s="1"/>
      <c r="O381" s="1"/>
    </row>
    <row r="382" spans="7:15" s="2" customFormat="1">
      <c r="G382" s="1"/>
      <c r="H382" s="1"/>
      <c r="I382" s="1"/>
      <c r="J382" s="1"/>
      <c r="K382" s="1"/>
      <c r="L382" s="1"/>
      <c r="M382" s="1"/>
      <c r="N382" s="1"/>
      <c r="O382" s="1"/>
    </row>
    <row r="383" spans="7:15" s="2" customFormat="1">
      <c r="G383" s="1"/>
      <c r="H383" s="1"/>
      <c r="I383" s="1"/>
      <c r="J383" s="1"/>
      <c r="K383" s="1"/>
      <c r="L383" s="1"/>
      <c r="M383" s="1"/>
      <c r="N383" s="1"/>
      <c r="O383" s="1"/>
    </row>
    <row r="384" spans="7:15" s="2" customFormat="1">
      <c r="G384" s="1"/>
      <c r="H384" s="1"/>
      <c r="I384" s="1"/>
      <c r="J384" s="1"/>
      <c r="K384" s="1"/>
      <c r="L384" s="1"/>
      <c r="M384" s="1"/>
      <c r="N384" s="1"/>
      <c r="O384" s="1"/>
    </row>
    <row r="385" spans="7:15" s="2" customFormat="1">
      <c r="G385" s="1"/>
      <c r="H385" s="1"/>
      <c r="I385" s="1"/>
      <c r="J385" s="1"/>
      <c r="K385" s="1"/>
      <c r="L385" s="1"/>
      <c r="M385" s="1"/>
      <c r="N385" s="1"/>
      <c r="O385" s="1"/>
    </row>
    <row r="386" spans="7:15" s="2" customFormat="1">
      <c r="G386" s="1"/>
      <c r="H386" s="1"/>
      <c r="I386" s="1"/>
      <c r="J386" s="1"/>
      <c r="K386" s="1"/>
      <c r="L386" s="1"/>
      <c r="M386" s="1"/>
      <c r="N386" s="1"/>
      <c r="O386" s="1"/>
    </row>
    <row r="387" spans="7:15" s="2" customFormat="1">
      <c r="G387" s="1"/>
      <c r="H387" s="1"/>
      <c r="I387" s="1"/>
      <c r="J387" s="1"/>
      <c r="K387" s="1"/>
      <c r="L387" s="1"/>
      <c r="M387" s="1"/>
      <c r="N387" s="1"/>
      <c r="O387" s="1"/>
    </row>
    <row r="388" spans="7:15" s="2" customFormat="1">
      <c r="G388" s="1"/>
      <c r="H388" s="1"/>
      <c r="I388" s="1"/>
      <c r="J388" s="1"/>
      <c r="K388" s="1"/>
      <c r="L388" s="1"/>
      <c r="M388" s="1"/>
      <c r="N388" s="1"/>
      <c r="O388" s="1"/>
    </row>
    <row r="389" spans="7:15" s="2" customFormat="1">
      <c r="G389" s="1"/>
      <c r="H389" s="1"/>
      <c r="I389" s="1"/>
      <c r="J389" s="1"/>
      <c r="K389" s="1"/>
      <c r="L389" s="1"/>
      <c r="M389" s="1"/>
      <c r="N389" s="1"/>
      <c r="O389" s="1"/>
    </row>
    <row r="390" spans="7:15" s="2" customFormat="1">
      <c r="G390" s="1"/>
      <c r="H390" s="1"/>
      <c r="I390" s="1"/>
      <c r="J390" s="1"/>
      <c r="K390" s="1"/>
      <c r="L390" s="1"/>
      <c r="M390" s="1"/>
      <c r="N390" s="1"/>
      <c r="O390" s="1"/>
    </row>
    <row r="391" spans="7:15" s="2" customFormat="1">
      <c r="G391" s="1"/>
      <c r="H391" s="1"/>
      <c r="I391" s="1"/>
      <c r="J391" s="1"/>
      <c r="K391" s="1"/>
      <c r="L391" s="1"/>
      <c r="M391" s="1"/>
      <c r="N391" s="1"/>
      <c r="O391" s="1"/>
    </row>
    <row r="392" spans="7:15" s="2" customFormat="1">
      <c r="G392" s="1"/>
      <c r="H392" s="1"/>
      <c r="I392" s="1"/>
      <c r="J392" s="1"/>
      <c r="K392" s="1"/>
      <c r="L392" s="1"/>
      <c r="M392" s="1"/>
      <c r="N392" s="1"/>
      <c r="O392" s="1"/>
    </row>
    <row r="393" spans="7:15" s="2" customFormat="1">
      <c r="G393" s="1"/>
      <c r="H393" s="1"/>
      <c r="I393" s="1"/>
      <c r="J393" s="1"/>
      <c r="K393" s="1"/>
      <c r="L393" s="1"/>
      <c r="M393" s="1"/>
      <c r="N393" s="1"/>
      <c r="O393" s="1"/>
    </row>
    <row r="394" spans="7:15" s="2" customFormat="1">
      <c r="G394" s="1"/>
      <c r="H394" s="1"/>
      <c r="I394" s="1"/>
      <c r="J394" s="1"/>
      <c r="K394" s="1"/>
      <c r="L394" s="1"/>
      <c r="M394" s="1"/>
      <c r="N394" s="1"/>
      <c r="O394" s="1"/>
    </row>
    <row r="395" spans="7:15" s="2" customFormat="1">
      <c r="G395" s="1"/>
      <c r="H395" s="1"/>
      <c r="I395" s="1"/>
      <c r="J395" s="1"/>
      <c r="K395" s="1"/>
      <c r="L395" s="1"/>
      <c r="M395" s="1"/>
      <c r="N395" s="1"/>
      <c r="O395" s="1"/>
    </row>
    <row r="396" spans="7:15" s="2" customFormat="1">
      <c r="G396" s="1"/>
      <c r="H396" s="1"/>
      <c r="I396" s="1"/>
      <c r="J396" s="1"/>
      <c r="K396" s="1"/>
      <c r="L396" s="1"/>
      <c r="M396" s="1"/>
      <c r="N396" s="1"/>
      <c r="O396" s="1"/>
    </row>
    <row r="397" spans="7:15" s="2" customFormat="1">
      <c r="G397" s="1"/>
      <c r="H397" s="1"/>
      <c r="I397" s="1"/>
      <c r="J397" s="1"/>
      <c r="K397" s="1"/>
      <c r="L397" s="1"/>
      <c r="M397" s="1"/>
      <c r="N397" s="1"/>
      <c r="O397" s="1"/>
    </row>
    <row r="398" spans="7:15" s="2" customFormat="1">
      <c r="G398" s="1"/>
      <c r="H398" s="1"/>
      <c r="I398" s="1"/>
      <c r="J398" s="1"/>
      <c r="K398" s="1"/>
      <c r="L398" s="1"/>
      <c r="M398" s="1"/>
      <c r="N398" s="1"/>
      <c r="O398" s="1"/>
    </row>
    <row r="399" spans="7:15" s="2" customFormat="1">
      <c r="G399" s="1"/>
      <c r="H399" s="1"/>
      <c r="I399" s="1"/>
      <c r="J399" s="1"/>
      <c r="K399" s="1"/>
      <c r="L399" s="1"/>
      <c r="M399" s="1"/>
      <c r="N399" s="1"/>
      <c r="O399" s="1"/>
    </row>
    <row r="400" spans="7:15" s="2" customFormat="1">
      <c r="G400" s="1"/>
      <c r="H400" s="1"/>
      <c r="I400" s="1"/>
      <c r="J400" s="1"/>
      <c r="K400" s="1"/>
      <c r="L400" s="1"/>
      <c r="M400" s="1"/>
      <c r="N400" s="1"/>
      <c r="O400" s="1"/>
    </row>
    <row r="401" spans="7:15" s="2" customFormat="1">
      <c r="G401" s="1"/>
      <c r="H401" s="1"/>
      <c r="I401" s="1"/>
      <c r="J401" s="1"/>
      <c r="K401" s="1"/>
      <c r="L401" s="1"/>
      <c r="M401" s="1"/>
      <c r="N401" s="1"/>
      <c r="O401" s="1"/>
    </row>
    <row r="402" spans="7:15" s="2" customFormat="1">
      <c r="G402" s="1"/>
      <c r="H402" s="1"/>
      <c r="I402" s="1"/>
      <c r="J402" s="1"/>
      <c r="K402" s="1"/>
      <c r="L402" s="1"/>
      <c r="M402" s="1"/>
      <c r="N402" s="1"/>
      <c r="O402" s="1"/>
    </row>
    <row r="403" spans="7:15" s="2" customFormat="1">
      <c r="G403" s="1"/>
      <c r="H403" s="1"/>
      <c r="I403" s="1"/>
      <c r="J403" s="1"/>
      <c r="K403" s="1"/>
      <c r="L403" s="1"/>
      <c r="M403" s="1"/>
      <c r="N403" s="1"/>
      <c r="O403" s="1"/>
    </row>
    <row r="404" spans="7:15" s="2" customFormat="1">
      <c r="G404" s="1"/>
      <c r="H404" s="1"/>
      <c r="I404" s="1"/>
      <c r="J404" s="1"/>
      <c r="K404" s="1"/>
      <c r="L404" s="1"/>
      <c r="M404" s="1"/>
      <c r="N404" s="1"/>
      <c r="O404" s="1"/>
    </row>
    <row r="405" spans="7:15" s="2" customFormat="1">
      <c r="G405" s="1"/>
      <c r="H405" s="1"/>
      <c r="I405" s="1"/>
      <c r="J405" s="1"/>
      <c r="K405" s="1"/>
      <c r="L405" s="1"/>
      <c r="M405" s="1"/>
      <c r="N405" s="1"/>
      <c r="O405" s="1"/>
    </row>
    <row r="406" spans="7:15" s="2" customFormat="1">
      <c r="G406" s="1"/>
      <c r="H406" s="1"/>
      <c r="I406" s="1"/>
      <c r="J406" s="1"/>
      <c r="K406" s="1"/>
      <c r="L406" s="1"/>
      <c r="M406" s="1"/>
      <c r="N406" s="1"/>
      <c r="O406" s="1"/>
    </row>
    <row r="407" spans="7:15" s="2" customFormat="1">
      <c r="G407" s="1"/>
      <c r="H407" s="1"/>
      <c r="I407" s="1"/>
      <c r="J407" s="1"/>
      <c r="K407" s="1"/>
      <c r="L407" s="1"/>
      <c r="M407" s="1"/>
      <c r="N407" s="1"/>
      <c r="O407" s="1"/>
    </row>
    <row r="424" spans="7:15" s="2" customFormat="1">
      <c r="G424" s="1"/>
      <c r="H424" s="1"/>
      <c r="I424" s="1"/>
      <c r="J424" s="1"/>
      <c r="K424" s="1"/>
      <c r="L424" s="1"/>
      <c r="M424" s="1"/>
      <c r="N424" s="1"/>
      <c r="O424" s="1"/>
    </row>
    <row r="425" spans="7:15" s="2" customFormat="1">
      <c r="G425" s="1"/>
      <c r="H425" s="1"/>
      <c r="I425" s="1"/>
      <c r="J425" s="1"/>
      <c r="K425" s="1"/>
      <c r="L425" s="1"/>
      <c r="M425" s="1"/>
      <c r="N425" s="1"/>
      <c r="O425" s="1"/>
    </row>
    <row r="426" spans="7:15" s="2" customFormat="1">
      <c r="G426" s="1"/>
      <c r="H426" s="1"/>
      <c r="I426" s="1"/>
      <c r="J426" s="1"/>
      <c r="K426" s="1"/>
      <c r="L426" s="1"/>
      <c r="M426" s="1"/>
      <c r="N426" s="1"/>
      <c r="O426" s="1"/>
    </row>
    <row r="427" spans="7:15" s="2" customFormat="1" ht="12.75" customHeight="1">
      <c r="G427" s="1"/>
      <c r="H427" s="1"/>
      <c r="I427" s="1"/>
      <c r="J427" s="1"/>
      <c r="K427" s="1"/>
      <c r="L427" s="1"/>
      <c r="M427" s="1"/>
      <c r="N427" s="1"/>
      <c r="O427" s="1"/>
    </row>
    <row r="428" spans="7:15" s="2" customFormat="1" ht="12.75" customHeight="1">
      <c r="G428" s="1"/>
      <c r="H428" s="1"/>
      <c r="I428" s="1"/>
      <c r="J428" s="1"/>
      <c r="K428" s="1"/>
      <c r="L428" s="1"/>
      <c r="M428" s="1"/>
      <c r="N428" s="1"/>
      <c r="O428" s="1"/>
    </row>
    <row r="429" spans="7:15" s="2" customFormat="1" ht="12.75" customHeight="1">
      <c r="G429" s="1"/>
      <c r="H429" s="1"/>
      <c r="I429" s="1"/>
      <c r="J429" s="1"/>
      <c r="K429" s="1"/>
      <c r="L429" s="1"/>
      <c r="M429" s="1"/>
      <c r="N429" s="1"/>
      <c r="O429" s="1"/>
    </row>
    <row r="430" spans="7:15" s="2" customFormat="1" ht="12.75" customHeight="1">
      <c r="G430" s="1"/>
      <c r="H430" s="1"/>
      <c r="I430" s="1"/>
      <c r="J430" s="1"/>
      <c r="K430" s="1"/>
      <c r="L430" s="1"/>
      <c r="M430" s="1"/>
      <c r="N430" s="1"/>
      <c r="O430" s="1"/>
    </row>
    <row r="431" spans="7:15" s="2" customFormat="1" ht="12.75" customHeight="1">
      <c r="G431" s="1"/>
      <c r="H431" s="1"/>
      <c r="I431" s="1"/>
      <c r="J431" s="1"/>
      <c r="K431" s="1"/>
      <c r="L431" s="1"/>
      <c r="M431" s="1"/>
      <c r="N431" s="1"/>
      <c r="O431" s="1"/>
    </row>
    <row r="432" spans="7:15" s="2" customFormat="1" ht="12.75" customHeight="1">
      <c r="G432" s="1"/>
      <c r="H432" s="1"/>
      <c r="I432" s="1"/>
      <c r="J432" s="1"/>
      <c r="K432" s="1"/>
      <c r="L432" s="1"/>
      <c r="M432" s="1"/>
      <c r="N432" s="1"/>
      <c r="O432" s="1"/>
    </row>
    <row r="433" spans="7:15" s="2" customFormat="1" ht="12.75" customHeight="1">
      <c r="G433" s="1"/>
      <c r="H433" s="1"/>
      <c r="I433" s="1"/>
      <c r="J433" s="1"/>
      <c r="K433" s="1"/>
      <c r="L433" s="1"/>
      <c r="M433" s="1"/>
      <c r="N433" s="1"/>
      <c r="O433" s="1"/>
    </row>
    <row r="434" spans="7:15" s="2" customFormat="1" ht="12.75" customHeight="1">
      <c r="G434" s="1"/>
      <c r="H434" s="1"/>
      <c r="I434" s="1"/>
      <c r="J434" s="1"/>
      <c r="K434" s="1"/>
      <c r="L434" s="1"/>
      <c r="M434" s="1"/>
      <c r="N434" s="1"/>
      <c r="O434" s="1"/>
    </row>
    <row r="435" spans="7:15" s="2" customFormat="1" ht="12.75" customHeight="1">
      <c r="G435" s="1"/>
      <c r="H435" s="1"/>
      <c r="I435" s="1"/>
      <c r="J435" s="1"/>
      <c r="K435" s="1"/>
      <c r="L435" s="1"/>
      <c r="M435" s="1"/>
      <c r="N435" s="1"/>
      <c r="O435" s="1"/>
    </row>
    <row r="436" spans="7:15" s="2" customFormat="1" ht="12.75" customHeight="1">
      <c r="G436" s="1"/>
      <c r="H436" s="1"/>
      <c r="I436" s="1"/>
      <c r="J436" s="1"/>
      <c r="K436" s="1"/>
      <c r="L436" s="1"/>
      <c r="M436" s="1"/>
      <c r="N436" s="1"/>
      <c r="O436" s="1"/>
    </row>
    <row r="437" spans="7:15" s="2" customFormat="1" ht="12.75" customHeight="1">
      <c r="G437" s="1"/>
      <c r="H437" s="1"/>
      <c r="I437" s="1"/>
      <c r="J437" s="1"/>
      <c r="K437" s="1"/>
      <c r="L437" s="1"/>
      <c r="M437" s="1"/>
      <c r="N437" s="1"/>
      <c r="O437" s="1"/>
    </row>
    <row r="438" spans="7:15" s="2" customFormat="1" ht="12.75" customHeight="1">
      <c r="G438" s="1"/>
      <c r="H438" s="1"/>
      <c r="I438" s="1"/>
      <c r="J438" s="1"/>
      <c r="K438" s="1"/>
      <c r="L438" s="1"/>
      <c r="M438" s="1"/>
      <c r="N438" s="1"/>
      <c r="O438" s="1"/>
    </row>
    <row r="439" spans="7:15" s="2" customFormat="1" ht="12.75" customHeight="1">
      <c r="G439" s="1"/>
      <c r="H439" s="1"/>
      <c r="I439" s="1"/>
      <c r="J439" s="1"/>
      <c r="K439" s="1"/>
      <c r="L439" s="1"/>
      <c r="M439" s="1"/>
      <c r="N439" s="1"/>
      <c r="O439" s="1"/>
    </row>
    <row r="440" spans="7:15" s="2" customFormat="1" ht="12.75" customHeight="1">
      <c r="G440" s="1"/>
      <c r="H440" s="1"/>
      <c r="I440" s="1"/>
      <c r="J440" s="1"/>
      <c r="K440" s="1"/>
      <c r="L440" s="1"/>
      <c r="M440" s="1"/>
      <c r="N440" s="1"/>
      <c r="O440" s="1"/>
    </row>
    <row r="441" spans="7:15" s="2" customFormat="1" ht="12.75" customHeight="1">
      <c r="G441" s="1"/>
      <c r="H441" s="1"/>
      <c r="I441" s="1"/>
      <c r="J441" s="1"/>
      <c r="K441" s="1"/>
      <c r="L441" s="1"/>
      <c r="M441" s="1"/>
      <c r="N441" s="1"/>
      <c r="O441" s="1"/>
    </row>
    <row r="442" spans="7:15" s="2" customFormat="1" ht="12.75" customHeight="1">
      <c r="G442" s="1"/>
      <c r="H442" s="1"/>
      <c r="I442" s="1"/>
      <c r="J442" s="1"/>
      <c r="K442" s="1"/>
      <c r="L442" s="1"/>
      <c r="M442" s="1"/>
      <c r="N442" s="1"/>
      <c r="O442" s="1"/>
    </row>
    <row r="443" spans="7:15" s="2" customFormat="1" ht="12.75" customHeight="1">
      <c r="G443" s="1"/>
      <c r="H443" s="1"/>
      <c r="I443" s="1"/>
      <c r="J443" s="1"/>
      <c r="K443" s="1"/>
      <c r="L443" s="1"/>
      <c r="M443" s="1"/>
      <c r="N443" s="1"/>
      <c r="O443" s="1"/>
    </row>
    <row r="444" spans="7:15" s="2" customFormat="1" ht="12.75" customHeight="1">
      <c r="G444" s="1"/>
      <c r="H444" s="1"/>
      <c r="I444" s="1"/>
      <c r="J444" s="1"/>
      <c r="K444" s="1"/>
      <c r="L444" s="1"/>
      <c r="M444" s="1"/>
      <c r="N444" s="1"/>
      <c r="O444" s="1"/>
    </row>
    <row r="445" spans="7:15" s="2" customFormat="1" ht="12.75" customHeight="1">
      <c r="G445" s="1"/>
      <c r="H445" s="1"/>
      <c r="I445" s="1"/>
      <c r="J445" s="1"/>
      <c r="K445" s="1"/>
      <c r="L445" s="1"/>
      <c r="M445" s="1"/>
      <c r="N445" s="1"/>
      <c r="O445" s="1"/>
    </row>
    <row r="446" spans="7:15" s="2" customFormat="1" ht="12.75" customHeight="1">
      <c r="G446" s="1"/>
      <c r="H446" s="1"/>
      <c r="I446" s="1"/>
      <c r="J446" s="1"/>
      <c r="K446" s="1"/>
      <c r="L446" s="1"/>
      <c r="M446" s="1"/>
      <c r="N446" s="1"/>
      <c r="O446" s="1"/>
    </row>
    <row r="447" spans="7:15" s="2" customFormat="1" ht="12.75" customHeight="1">
      <c r="G447" s="1"/>
      <c r="H447" s="1"/>
      <c r="I447" s="1"/>
      <c r="J447" s="1"/>
      <c r="K447" s="1"/>
      <c r="L447" s="1"/>
      <c r="M447" s="1"/>
      <c r="N447" s="1"/>
      <c r="O447" s="1"/>
    </row>
    <row r="448" spans="7:15" s="2" customFormat="1" ht="12.75" customHeight="1">
      <c r="G448" s="1"/>
      <c r="H448" s="1"/>
      <c r="I448" s="1"/>
      <c r="J448" s="1"/>
      <c r="K448" s="1"/>
      <c r="L448" s="1"/>
      <c r="M448" s="1"/>
      <c r="N448" s="1"/>
      <c r="O448" s="1"/>
    </row>
    <row r="449" spans="7:15" s="2" customFormat="1" ht="12.75" customHeight="1">
      <c r="G449" s="1"/>
      <c r="H449" s="1"/>
      <c r="I449" s="1"/>
      <c r="J449" s="1"/>
      <c r="K449" s="1"/>
      <c r="L449" s="1"/>
      <c r="M449" s="1"/>
      <c r="N449" s="1"/>
      <c r="O449" s="1"/>
    </row>
    <row r="450" spans="7:15" s="2" customFormat="1" ht="12" customHeight="1">
      <c r="G450" s="1"/>
      <c r="H450" s="1"/>
      <c r="I450" s="1"/>
      <c r="J450" s="1"/>
      <c r="K450" s="1"/>
      <c r="L450" s="1"/>
      <c r="M450" s="1"/>
      <c r="N450" s="1"/>
      <c r="O450" s="1"/>
    </row>
    <row r="451" spans="7:15" s="2" customFormat="1">
      <c r="G451" s="1"/>
      <c r="H451" s="1"/>
      <c r="I451" s="1"/>
      <c r="J451" s="1"/>
      <c r="K451" s="1"/>
      <c r="L451" s="1"/>
      <c r="M451" s="1"/>
      <c r="N451" s="1"/>
      <c r="O451" s="1"/>
    </row>
    <row r="452" spans="7:15" s="2" customFormat="1">
      <c r="G452" s="1"/>
      <c r="H452" s="1"/>
      <c r="I452" s="1"/>
      <c r="J452" s="1"/>
      <c r="K452" s="1"/>
      <c r="L452" s="1"/>
      <c r="M452" s="1"/>
      <c r="N452" s="1"/>
      <c r="O452" s="1"/>
    </row>
    <row r="453" spans="7:15" s="2" customFormat="1">
      <c r="G453" s="1"/>
      <c r="H453" s="1"/>
      <c r="I453" s="1"/>
      <c r="J453" s="1"/>
      <c r="K453" s="1"/>
      <c r="L453" s="1"/>
      <c r="M453" s="1"/>
      <c r="N453" s="1"/>
      <c r="O453" s="1"/>
    </row>
    <row r="454" spans="7:15" s="2" customFormat="1">
      <c r="G454" s="1"/>
      <c r="H454" s="1"/>
      <c r="I454" s="1"/>
      <c r="J454" s="1"/>
      <c r="K454" s="1"/>
      <c r="L454" s="1"/>
      <c r="M454" s="1"/>
      <c r="N454" s="1"/>
      <c r="O454" s="1"/>
    </row>
    <row r="455" spans="7:15" s="2" customFormat="1">
      <c r="G455" s="1"/>
      <c r="H455" s="1"/>
      <c r="I455" s="1"/>
      <c r="J455" s="1"/>
      <c r="K455" s="1"/>
      <c r="L455" s="1"/>
      <c r="M455" s="1"/>
      <c r="N455" s="1"/>
      <c r="O455" s="1"/>
    </row>
    <row r="472" spans="7:15" s="2" customFormat="1">
      <c r="G472" s="1"/>
      <c r="H472" s="1"/>
      <c r="I472" s="1"/>
      <c r="J472" s="1"/>
      <c r="K472" s="1"/>
      <c r="L472" s="1"/>
      <c r="M472" s="1"/>
      <c r="N472" s="1"/>
      <c r="O472" s="1"/>
    </row>
    <row r="473" spans="7:15" s="2" customFormat="1">
      <c r="G473" s="1"/>
      <c r="H473" s="1"/>
      <c r="I473" s="1"/>
      <c r="J473" s="1"/>
      <c r="K473" s="1"/>
      <c r="L473" s="1"/>
      <c r="M473" s="1"/>
      <c r="N473" s="1"/>
      <c r="O473" s="1"/>
    </row>
    <row r="474" spans="7:15" s="2" customFormat="1">
      <c r="G474" s="1"/>
      <c r="H474" s="1"/>
      <c r="I474" s="1"/>
      <c r="J474" s="1"/>
      <c r="K474" s="1"/>
      <c r="L474" s="1"/>
      <c r="M474" s="1"/>
      <c r="N474" s="1"/>
      <c r="O474" s="1"/>
    </row>
    <row r="475" spans="7:15" s="2" customFormat="1">
      <c r="G475" s="1"/>
      <c r="H475" s="1"/>
      <c r="I475" s="1"/>
      <c r="J475" s="1"/>
      <c r="K475" s="1"/>
      <c r="L475" s="1"/>
      <c r="M475" s="1"/>
      <c r="N475" s="1"/>
      <c r="O475" s="1"/>
    </row>
    <row r="476" spans="7:15" s="2" customFormat="1">
      <c r="G476" s="1"/>
      <c r="H476" s="1"/>
      <c r="I476" s="1"/>
      <c r="J476" s="1"/>
      <c r="K476" s="1"/>
      <c r="L476" s="1"/>
      <c r="M476" s="1"/>
      <c r="N476" s="1"/>
      <c r="O476" s="1"/>
    </row>
    <row r="477" spans="7:15" s="2" customFormat="1">
      <c r="G477" s="1"/>
      <c r="H477" s="1"/>
      <c r="I477" s="1"/>
      <c r="J477" s="1"/>
      <c r="K477" s="1"/>
      <c r="L477" s="1"/>
      <c r="M477" s="1"/>
      <c r="N477" s="1"/>
      <c r="O477" s="1"/>
    </row>
    <row r="478" spans="7:15" s="2" customFormat="1">
      <c r="G478" s="1"/>
      <c r="H478" s="1"/>
      <c r="I478" s="1"/>
      <c r="J478" s="1"/>
      <c r="K478" s="1"/>
      <c r="L478" s="1"/>
      <c r="M478" s="1"/>
      <c r="N478" s="1"/>
      <c r="O478" s="1"/>
    </row>
    <row r="479" spans="7:15" s="2" customFormat="1">
      <c r="G479" s="1"/>
      <c r="H479" s="1"/>
      <c r="I479" s="1"/>
      <c r="J479" s="1"/>
      <c r="K479" s="1"/>
      <c r="L479" s="1"/>
      <c r="M479" s="1"/>
      <c r="N479" s="1"/>
      <c r="O479" s="1"/>
    </row>
    <row r="480" spans="7:15" s="2" customFormat="1">
      <c r="G480" s="1"/>
      <c r="H480" s="1"/>
      <c r="I480" s="1"/>
      <c r="J480" s="1"/>
      <c r="K480" s="1"/>
      <c r="L480" s="1"/>
      <c r="M480" s="1"/>
      <c r="N480" s="1"/>
      <c r="O480" s="1"/>
    </row>
    <row r="481" spans="7:15" s="2" customFormat="1">
      <c r="G481" s="1"/>
      <c r="H481" s="1"/>
      <c r="I481" s="1"/>
      <c r="J481" s="1"/>
      <c r="K481" s="1"/>
      <c r="L481" s="1"/>
      <c r="M481" s="1"/>
      <c r="N481" s="1"/>
      <c r="O481" s="1"/>
    </row>
    <row r="482" spans="7:15" s="2" customFormat="1">
      <c r="G482" s="1"/>
      <c r="H482" s="1"/>
      <c r="I482" s="1"/>
      <c r="J482" s="1"/>
      <c r="K482" s="1"/>
      <c r="L482" s="1"/>
      <c r="M482" s="1"/>
      <c r="N482" s="1"/>
      <c r="O482" s="1"/>
    </row>
    <row r="483" spans="7:15" s="2" customFormat="1">
      <c r="G483" s="1"/>
      <c r="H483" s="1"/>
      <c r="I483" s="1"/>
      <c r="J483" s="1"/>
      <c r="K483" s="1"/>
      <c r="L483" s="1"/>
      <c r="M483" s="1"/>
      <c r="N483" s="1"/>
      <c r="O483" s="1"/>
    </row>
    <row r="484" spans="7:15" s="2" customFormat="1">
      <c r="G484" s="1"/>
      <c r="H484" s="1"/>
      <c r="I484" s="1"/>
      <c r="J484" s="1"/>
      <c r="K484" s="1"/>
      <c r="L484" s="1"/>
      <c r="M484" s="1"/>
      <c r="N484" s="1"/>
      <c r="O484" s="1"/>
    </row>
    <row r="485" spans="7:15" s="2" customFormat="1">
      <c r="G485" s="1"/>
      <c r="H485" s="1"/>
      <c r="I485" s="1"/>
      <c r="J485" s="1"/>
      <c r="K485" s="1"/>
      <c r="L485" s="1"/>
      <c r="M485" s="1"/>
      <c r="N485" s="1"/>
      <c r="O485" s="1"/>
    </row>
    <row r="486" spans="7:15" s="2" customFormat="1">
      <c r="G486" s="1"/>
      <c r="H486" s="1"/>
      <c r="I486" s="1"/>
      <c r="J486" s="1"/>
      <c r="K486" s="1"/>
      <c r="L486" s="1"/>
      <c r="M486" s="1"/>
      <c r="N486" s="1"/>
      <c r="O486" s="1"/>
    </row>
    <row r="487" spans="7:15" s="2" customFormat="1">
      <c r="G487" s="1"/>
      <c r="H487" s="1"/>
      <c r="I487" s="1"/>
      <c r="J487" s="1"/>
      <c r="K487" s="1"/>
      <c r="L487" s="1"/>
      <c r="M487" s="1"/>
      <c r="N487" s="1"/>
      <c r="O487" s="1"/>
    </row>
    <row r="552" spans="7:15" s="2" customFormat="1">
      <c r="G552" s="1"/>
      <c r="H552" s="1"/>
      <c r="I552" s="1"/>
      <c r="J552" s="1"/>
      <c r="K552" s="1"/>
      <c r="L552" s="1"/>
      <c r="M552" s="1"/>
      <c r="N552" s="1"/>
      <c r="O552" s="1"/>
    </row>
    <row r="553" spans="7:15" s="2" customFormat="1">
      <c r="G553" s="1"/>
      <c r="H553" s="1"/>
      <c r="I553" s="1"/>
      <c r="J553" s="1"/>
      <c r="K553" s="1"/>
      <c r="L553" s="1"/>
      <c r="M553" s="1"/>
      <c r="N553" s="1"/>
      <c r="O553" s="1"/>
    </row>
    <row r="554" spans="7:15" s="2" customFormat="1">
      <c r="G554" s="1"/>
      <c r="H554" s="1"/>
      <c r="I554" s="1"/>
      <c r="J554" s="1"/>
      <c r="K554" s="1"/>
      <c r="L554" s="1"/>
      <c r="M554" s="1"/>
      <c r="N554" s="1"/>
      <c r="O554" s="1"/>
    </row>
    <row r="555" spans="7:15" s="2" customFormat="1">
      <c r="G555" s="1"/>
      <c r="H555" s="1"/>
      <c r="I555" s="1"/>
      <c r="J555" s="1"/>
      <c r="K555" s="1"/>
      <c r="L555" s="1"/>
      <c r="M555" s="1"/>
      <c r="N555" s="1"/>
      <c r="O555" s="1"/>
    </row>
    <row r="556" spans="7:15" s="2" customFormat="1" ht="13.5" customHeight="1">
      <c r="G556" s="1"/>
      <c r="H556" s="1"/>
      <c r="I556" s="1"/>
      <c r="J556" s="1"/>
      <c r="K556" s="1"/>
      <c r="L556" s="1"/>
      <c r="M556" s="1"/>
      <c r="N556" s="1"/>
      <c r="O556" s="1"/>
    </row>
    <row r="557" spans="7:15" s="2" customFormat="1" ht="13.5" customHeight="1">
      <c r="G557" s="1"/>
      <c r="H557" s="1"/>
      <c r="I557" s="1"/>
      <c r="J557" s="1"/>
      <c r="K557" s="1"/>
      <c r="L557" s="1"/>
      <c r="M557" s="1"/>
      <c r="N557" s="1"/>
      <c r="O557" s="1"/>
    </row>
    <row r="558" spans="7:15" s="2" customFormat="1" ht="13.5" customHeight="1">
      <c r="G558" s="1"/>
      <c r="H558" s="1"/>
      <c r="I558" s="1"/>
      <c r="J558" s="1"/>
      <c r="K558" s="1"/>
      <c r="L558" s="1"/>
      <c r="M558" s="1"/>
      <c r="N558" s="1"/>
      <c r="O558" s="1"/>
    </row>
    <row r="559" spans="7:15" s="2" customFormat="1" ht="13.5" customHeight="1">
      <c r="G559" s="1"/>
      <c r="H559" s="1"/>
      <c r="I559" s="1"/>
      <c r="J559" s="1"/>
      <c r="K559" s="1"/>
      <c r="L559" s="1"/>
      <c r="M559" s="1"/>
      <c r="N559" s="1"/>
      <c r="O559" s="1"/>
    </row>
    <row r="560" spans="7:15" s="2" customFormat="1" ht="13.5" customHeight="1">
      <c r="G560" s="1"/>
      <c r="H560" s="1"/>
      <c r="I560" s="1"/>
      <c r="J560" s="1"/>
      <c r="K560" s="1"/>
      <c r="L560" s="1"/>
      <c r="M560" s="1"/>
      <c r="N560" s="1"/>
      <c r="O560" s="1"/>
    </row>
    <row r="561" spans="7:15" s="2" customFormat="1" ht="13.5" customHeight="1">
      <c r="G561" s="1"/>
      <c r="H561" s="1"/>
      <c r="I561" s="1"/>
      <c r="J561" s="1"/>
      <c r="K561" s="1"/>
      <c r="L561" s="1"/>
      <c r="M561" s="1"/>
      <c r="N561" s="1"/>
      <c r="O561" s="1"/>
    </row>
    <row r="562" spans="7:15" s="2" customFormat="1" ht="13.5" customHeight="1">
      <c r="G562" s="1"/>
      <c r="H562" s="1"/>
      <c r="I562" s="1"/>
      <c r="J562" s="1"/>
      <c r="K562" s="1"/>
      <c r="L562" s="1"/>
      <c r="M562" s="1"/>
      <c r="N562" s="1"/>
      <c r="O562" s="1"/>
    </row>
    <row r="563" spans="7:15" s="2" customFormat="1" ht="13.5" customHeight="1">
      <c r="G563" s="1"/>
      <c r="H563" s="1"/>
      <c r="I563" s="1"/>
      <c r="J563" s="1"/>
      <c r="K563" s="1"/>
      <c r="L563" s="1"/>
      <c r="M563" s="1"/>
      <c r="N563" s="1"/>
      <c r="O563" s="1"/>
    </row>
    <row r="564" spans="7:15" s="2" customFormat="1" ht="13.5" customHeight="1">
      <c r="G564" s="1"/>
      <c r="H564" s="1"/>
      <c r="I564" s="1"/>
      <c r="J564" s="1"/>
      <c r="K564" s="1"/>
      <c r="L564" s="1"/>
      <c r="M564" s="1"/>
      <c r="N564" s="1"/>
      <c r="O564" s="1"/>
    </row>
    <row r="565" spans="7:15" s="2" customFormat="1" ht="13.5" customHeight="1">
      <c r="G565" s="1"/>
      <c r="H565" s="1"/>
      <c r="I565" s="1"/>
      <c r="J565" s="1"/>
      <c r="K565" s="1"/>
      <c r="L565" s="1"/>
      <c r="M565" s="1"/>
      <c r="N565" s="1"/>
      <c r="O565" s="1"/>
    </row>
    <row r="566" spans="7:15" s="2" customFormat="1" ht="13.5" customHeight="1">
      <c r="G566" s="1"/>
      <c r="H566" s="1"/>
      <c r="I566" s="1"/>
      <c r="J566" s="1"/>
      <c r="K566" s="1"/>
      <c r="L566" s="1"/>
      <c r="M566" s="1"/>
      <c r="N566" s="1"/>
      <c r="O566" s="1"/>
    </row>
    <row r="567" spans="7:15" s="2" customFormat="1" ht="13.5" customHeight="1">
      <c r="G567" s="1"/>
      <c r="H567" s="1"/>
      <c r="I567" s="1"/>
      <c r="J567" s="1"/>
      <c r="K567" s="1"/>
      <c r="L567" s="1"/>
      <c r="M567" s="1"/>
      <c r="N567" s="1"/>
      <c r="O567" s="1"/>
    </row>
    <row r="568" spans="7:15" ht="13.5" customHeight="1"/>
    <row r="569" spans="7:15" ht="13.5" customHeight="1"/>
    <row r="570" spans="7:15" ht="13.5" customHeight="1"/>
    <row r="571" spans="7:15" ht="13.5" customHeight="1"/>
    <row r="572" spans="7:15" ht="13.5" customHeight="1"/>
    <row r="573" spans="7:15" ht="13.5" customHeight="1"/>
    <row r="574" spans="7:15" ht="13.5" customHeight="1"/>
    <row r="575" spans="7:15" ht="13.5" customHeight="1"/>
    <row r="576" spans="7:15" ht="13.5" customHeight="1"/>
    <row r="580" spans="7:15" ht="12.75" customHeight="1"/>
    <row r="584" spans="7:15" s="2" customFormat="1">
      <c r="G584" s="1"/>
      <c r="H584" s="1"/>
      <c r="I584" s="1"/>
      <c r="J584" s="1"/>
      <c r="K584" s="1"/>
      <c r="L584" s="1"/>
      <c r="M584" s="1"/>
      <c r="N584" s="1"/>
      <c r="O584" s="1"/>
    </row>
    <row r="585" spans="7:15" s="2" customFormat="1">
      <c r="G585" s="1"/>
      <c r="H585" s="1"/>
      <c r="I585" s="1"/>
      <c r="J585" s="1"/>
      <c r="K585" s="1"/>
      <c r="L585" s="1"/>
      <c r="M585" s="1"/>
      <c r="N585" s="1"/>
      <c r="O585" s="1"/>
    </row>
    <row r="586" spans="7:15" s="2" customFormat="1">
      <c r="G586" s="1"/>
      <c r="H586" s="1"/>
      <c r="I586" s="1"/>
      <c r="J586" s="1"/>
      <c r="K586" s="1"/>
      <c r="L586" s="1"/>
      <c r="M586" s="1"/>
      <c r="N586" s="1"/>
      <c r="O586" s="1"/>
    </row>
    <row r="587" spans="7:15" s="2" customFormat="1">
      <c r="G587" s="1"/>
      <c r="H587" s="1"/>
      <c r="I587" s="1"/>
      <c r="J587" s="1"/>
      <c r="K587" s="1"/>
      <c r="L587" s="1"/>
      <c r="M587" s="1"/>
      <c r="N587" s="1"/>
      <c r="O587" s="1"/>
    </row>
    <row r="588" spans="7:15" s="2" customFormat="1">
      <c r="G588" s="1"/>
      <c r="H588" s="1"/>
      <c r="I588" s="1"/>
      <c r="J588" s="1"/>
      <c r="K588" s="1"/>
      <c r="L588" s="1"/>
      <c r="M588" s="1"/>
      <c r="N588" s="1"/>
      <c r="O588" s="1"/>
    </row>
    <row r="589" spans="7:15" s="2" customFormat="1">
      <c r="G589" s="1"/>
      <c r="H589" s="1"/>
      <c r="I589" s="1"/>
      <c r="J589" s="1"/>
      <c r="K589" s="1"/>
      <c r="L589" s="1"/>
      <c r="M589" s="1"/>
      <c r="N589" s="1"/>
      <c r="O589" s="1"/>
    </row>
    <row r="590" spans="7:15" s="2" customFormat="1">
      <c r="G590" s="1"/>
      <c r="H590" s="1"/>
      <c r="I590" s="1"/>
      <c r="J590" s="1"/>
      <c r="K590" s="1"/>
      <c r="L590" s="1"/>
      <c r="M590" s="1"/>
      <c r="N590" s="1"/>
      <c r="O590" s="1"/>
    </row>
    <row r="591" spans="7:15" s="2" customFormat="1">
      <c r="G591" s="1"/>
      <c r="H591" s="1"/>
      <c r="I591" s="1"/>
      <c r="J591" s="1"/>
      <c r="K591" s="1"/>
      <c r="L591" s="1"/>
      <c r="M591" s="1"/>
      <c r="N591" s="1"/>
      <c r="O591" s="1"/>
    </row>
    <row r="592" spans="7:15" s="2" customFormat="1">
      <c r="G592" s="1"/>
      <c r="H592" s="1"/>
      <c r="I592" s="1"/>
      <c r="J592" s="1"/>
      <c r="K592" s="1"/>
      <c r="L592" s="1"/>
      <c r="M592" s="1"/>
      <c r="N592" s="1"/>
      <c r="O592" s="1"/>
    </row>
    <row r="593" spans="7:15" s="2" customFormat="1">
      <c r="G593" s="1"/>
      <c r="H593" s="1"/>
      <c r="I593" s="1"/>
      <c r="J593" s="1"/>
      <c r="K593" s="1"/>
      <c r="L593" s="1"/>
      <c r="M593" s="1"/>
      <c r="N593" s="1"/>
      <c r="O593" s="1"/>
    </row>
    <row r="594" spans="7:15" s="2" customFormat="1">
      <c r="G594" s="1"/>
      <c r="H594" s="1"/>
      <c r="I594" s="1"/>
      <c r="J594" s="1"/>
      <c r="K594" s="1"/>
      <c r="L594" s="1"/>
      <c r="M594" s="1"/>
      <c r="N594" s="1"/>
      <c r="O594" s="1"/>
    </row>
    <row r="595" spans="7:15" s="2" customFormat="1">
      <c r="G595" s="1"/>
      <c r="H595" s="1"/>
      <c r="I595" s="1"/>
      <c r="J595" s="1"/>
      <c r="K595" s="1"/>
      <c r="L595" s="1"/>
      <c r="M595" s="1"/>
      <c r="N595" s="1"/>
      <c r="O595" s="1"/>
    </row>
    <row r="596" spans="7:15" s="2" customFormat="1">
      <c r="G596" s="1"/>
      <c r="H596" s="1"/>
      <c r="I596" s="1"/>
      <c r="J596" s="1"/>
      <c r="K596" s="1"/>
      <c r="L596" s="1"/>
      <c r="M596" s="1"/>
      <c r="N596" s="1"/>
      <c r="O596" s="1"/>
    </row>
    <row r="597" spans="7:15" s="2" customFormat="1">
      <c r="G597" s="1"/>
      <c r="H597" s="1"/>
      <c r="I597" s="1"/>
      <c r="J597" s="1"/>
      <c r="K597" s="1"/>
      <c r="L597" s="1"/>
      <c r="M597" s="1"/>
      <c r="N597" s="1"/>
      <c r="O597" s="1"/>
    </row>
    <row r="598" spans="7:15" s="2" customFormat="1">
      <c r="G598" s="1"/>
      <c r="H598" s="1"/>
      <c r="I598" s="1"/>
      <c r="J598" s="1"/>
      <c r="K598" s="1"/>
      <c r="L598" s="1"/>
      <c r="M598" s="1"/>
      <c r="N598" s="1"/>
      <c r="O598" s="1"/>
    </row>
    <row r="599" spans="7:15" s="2" customFormat="1">
      <c r="G599" s="1"/>
      <c r="H599" s="1"/>
      <c r="I599" s="1"/>
      <c r="J599" s="1"/>
      <c r="K599" s="1"/>
      <c r="L599" s="1"/>
      <c r="M599" s="1"/>
      <c r="N599" s="1"/>
      <c r="O599" s="1"/>
    </row>
    <row r="600" spans="7:15" s="2" customFormat="1">
      <c r="G600" s="1"/>
      <c r="H600" s="1"/>
      <c r="I600" s="1"/>
      <c r="J600" s="1"/>
      <c r="K600" s="1"/>
      <c r="L600" s="1"/>
      <c r="M600" s="1"/>
      <c r="N600" s="1"/>
      <c r="O600" s="1"/>
    </row>
    <row r="601" spans="7:15" s="2" customFormat="1">
      <c r="G601" s="1"/>
      <c r="H601" s="1"/>
      <c r="I601" s="1"/>
      <c r="J601" s="1"/>
      <c r="K601" s="1"/>
      <c r="L601" s="1"/>
      <c r="M601" s="1"/>
      <c r="N601" s="1"/>
      <c r="O601" s="1"/>
    </row>
    <row r="602" spans="7:15" s="2" customFormat="1">
      <c r="G602" s="1"/>
      <c r="H602" s="1"/>
      <c r="I602" s="1"/>
      <c r="J602" s="1"/>
      <c r="K602" s="1"/>
      <c r="L602" s="1"/>
      <c r="M602" s="1"/>
      <c r="N602" s="1"/>
      <c r="O602" s="1"/>
    </row>
    <row r="603" spans="7:15" s="2" customFormat="1">
      <c r="G603" s="1"/>
      <c r="H603" s="1"/>
      <c r="I603" s="1"/>
      <c r="J603" s="1"/>
      <c r="K603" s="1"/>
      <c r="L603" s="1"/>
      <c r="M603" s="1"/>
      <c r="N603" s="1"/>
      <c r="O603" s="1"/>
    </row>
    <row r="604" spans="7:15" s="2" customFormat="1">
      <c r="G604" s="1"/>
      <c r="H604" s="1"/>
      <c r="I604" s="1"/>
      <c r="J604" s="1"/>
      <c r="K604" s="1"/>
      <c r="L604" s="1"/>
      <c r="M604" s="1"/>
      <c r="N604" s="1"/>
      <c r="O604" s="1"/>
    </row>
    <row r="605" spans="7:15" s="2" customFormat="1">
      <c r="G605" s="1"/>
      <c r="H605" s="1"/>
      <c r="I605" s="1"/>
      <c r="J605" s="1"/>
      <c r="K605" s="1"/>
      <c r="L605" s="1"/>
      <c r="M605" s="1"/>
      <c r="N605" s="1"/>
      <c r="O605" s="1"/>
    </row>
    <row r="606" spans="7:15" s="2" customFormat="1">
      <c r="G606" s="1"/>
      <c r="H606" s="1"/>
      <c r="I606" s="1"/>
      <c r="J606" s="1"/>
      <c r="K606" s="1"/>
      <c r="L606" s="1"/>
      <c r="M606" s="1"/>
      <c r="N606" s="1"/>
      <c r="O606" s="1"/>
    </row>
    <row r="607" spans="7:15" s="2" customFormat="1">
      <c r="G607" s="1"/>
      <c r="H607" s="1"/>
      <c r="I607" s="1"/>
      <c r="J607" s="1"/>
      <c r="K607" s="1"/>
      <c r="L607" s="1"/>
      <c r="M607" s="1"/>
      <c r="N607" s="1"/>
      <c r="O607" s="1"/>
    </row>
    <row r="608" spans="7:15" s="2" customFormat="1">
      <c r="G608" s="1"/>
      <c r="H608" s="1"/>
      <c r="I608" s="1"/>
      <c r="J608" s="1"/>
      <c r="K608" s="1"/>
      <c r="L608" s="1"/>
      <c r="M608" s="1"/>
      <c r="N608" s="1"/>
      <c r="O608" s="1"/>
    </row>
    <row r="609" spans="7:15" s="2" customFormat="1">
      <c r="G609" s="1"/>
      <c r="H609" s="1"/>
      <c r="I609" s="1"/>
      <c r="J609" s="1"/>
      <c r="K609" s="1"/>
      <c r="L609" s="1"/>
      <c r="M609" s="1"/>
      <c r="N609" s="1"/>
      <c r="O609" s="1"/>
    </row>
    <row r="610" spans="7:15" s="2" customFormat="1">
      <c r="G610" s="1"/>
      <c r="H610" s="1"/>
      <c r="I610" s="1"/>
      <c r="J610" s="1"/>
      <c r="K610" s="1"/>
      <c r="L610" s="1"/>
      <c r="M610" s="1"/>
      <c r="N610" s="1"/>
      <c r="O610" s="1"/>
    </row>
    <row r="611" spans="7:15" s="2" customFormat="1">
      <c r="G611" s="1"/>
      <c r="H611" s="1"/>
      <c r="I611" s="1"/>
      <c r="J611" s="1"/>
      <c r="K611" s="1"/>
      <c r="L611" s="1"/>
      <c r="M611" s="1"/>
      <c r="N611" s="1"/>
      <c r="O611" s="1"/>
    </row>
    <row r="612" spans="7:15" s="2" customFormat="1">
      <c r="G612" s="1"/>
      <c r="H612" s="1"/>
      <c r="I612" s="1"/>
      <c r="J612" s="1"/>
      <c r="K612" s="1"/>
      <c r="L612" s="1"/>
      <c r="M612" s="1"/>
      <c r="N612" s="1"/>
      <c r="O612" s="1"/>
    </row>
    <row r="613" spans="7:15" s="2" customFormat="1">
      <c r="G613" s="1"/>
      <c r="H613" s="1"/>
      <c r="I613" s="1"/>
      <c r="J613" s="1"/>
      <c r="K613" s="1"/>
      <c r="L613" s="1"/>
      <c r="M613" s="1"/>
      <c r="N613" s="1"/>
      <c r="O613" s="1"/>
    </row>
    <row r="614" spans="7:15" s="2" customFormat="1">
      <c r="G614" s="1"/>
      <c r="H614" s="1"/>
      <c r="I614" s="1"/>
      <c r="J614" s="1"/>
      <c r="K614" s="1"/>
      <c r="L614" s="1"/>
      <c r="M614" s="1"/>
      <c r="N614" s="1"/>
      <c r="O614" s="1"/>
    </row>
    <row r="615" spans="7:15" s="2" customFormat="1">
      <c r="G615" s="1"/>
      <c r="H615" s="1"/>
      <c r="I615" s="1"/>
      <c r="J615" s="1"/>
      <c r="K615" s="1"/>
      <c r="L615" s="1"/>
      <c r="M615" s="1"/>
      <c r="N615" s="1"/>
      <c r="O615" s="1"/>
    </row>
    <row r="616" spans="7:15" s="2" customFormat="1">
      <c r="G616" s="1"/>
      <c r="H616" s="1"/>
      <c r="I616" s="1"/>
      <c r="J616" s="1"/>
      <c r="K616" s="1"/>
      <c r="L616" s="1"/>
      <c r="M616" s="1"/>
      <c r="N616" s="1"/>
      <c r="O616" s="1"/>
    </row>
    <row r="617" spans="7:15" s="2" customFormat="1">
      <c r="G617" s="1"/>
      <c r="H617" s="1"/>
      <c r="I617" s="1"/>
      <c r="J617" s="1"/>
      <c r="K617" s="1"/>
      <c r="L617" s="1"/>
      <c r="M617" s="1"/>
      <c r="N617" s="1"/>
      <c r="O617" s="1"/>
    </row>
    <row r="618" spans="7:15" s="2" customFormat="1">
      <c r="G618" s="1"/>
      <c r="H618" s="1"/>
      <c r="I618" s="1"/>
      <c r="J618" s="1"/>
      <c r="K618" s="1"/>
      <c r="L618" s="1"/>
      <c r="M618" s="1"/>
      <c r="N618" s="1"/>
      <c r="O618" s="1"/>
    </row>
    <row r="619" spans="7:15" s="2" customFormat="1">
      <c r="G619" s="1"/>
      <c r="H619" s="1"/>
      <c r="I619" s="1"/>
      <c r="J619" s="1"/>
      <c r="K619" s="1"/>
      <c r="L619" s="1"/>
      <c r="M619" s="1"/>
      <c r="N619" s="1"/>
      <c r="O619" s="1"/>
    </row>
    <row r="620" spans="7:15" s="2" customFormat="1">
      <c r="G620" s="1"/>
      <c r="H620" s="1"/>
      <c r="I620" s="1"/>
      <c r="J620" s="1"/>
      <c r="K620" s="1"/>
      <c r="L620" s="1"/>
      <c r="M620" s="1"/>
      <c r="N620" s="1"/>
      <c r="O620" s="1"/>
    </row>
    <row r="621" spans="7:15" s="2" customFormat="1">
      <c r="G621" s="1"/>
      <c r="H621" s="1"/>
      <c r="I621" s="1"/>
      <c r="J621" s="1"/>
      <c r="K621" s="1"/>
      <c r="L621" s="1"/>
      <c r="M621" s="1"/>
      <c r="N621" s="1"/>
      <c r="O621" s="1"/>
    </row>
    <row r="622" spans="7:15" s="2" customFormat="1">
      <c r="G622" s="1"/>
      <c r="H622" s="1"/>
      <c r="I622" s="1"/>
      <c r="J622" s="1"/>
      <c r="K622" s="1"/>
      <c r="L622" s="1"/>
      <c r="M622" s="1"/>
      <c r="N622" s="1"/>
      <c r="O622" s="1"/>
    </row>
    <row r="623" spans="7:15" s="2" customFormat="1">
      <c r="G623" s="1"/>
      <c r="H623" s="1"/>
      <c r="I623" s="1"/>
      <c r="J623" s="1"/>
      <c r="K623" s="1"/>
      <c r="L623" s="1"/>
      <c r="M623" s="1"/>
      <c r="N623" s="1"/>
      <c r="O623" s="1"/>
    </row>
    <row r="624" spans="7:15" s="2" customFormat="1">
      <c r="G624" s="1"/>
      <c r="H624" s="1"/>
      <c r="I624" s="1"/>
      <c r="J624" s="1"/>
      <c r="K624" s="1"/>
      <c r="L624" s="1"/>
      <c r="M624" s="1"/>
      <c r="N624" s="1"/>
      <c r="O624" s="1"/>
    </row>
    <row r="625" spans="7:15" s="2" customFormat="1">
      <c r="G625" s="1"/>
      <c r="H625" s="1"/>
      <c r="I625" s="1"/>
      <c r="J625" s="1"/>
      <c r="K625" s="1"/>
      <c r="L625" s="1"/>
      <c r="M625" s="1"/>
      <c r="N625" s="1"/>
      <c r="O625" s="1"/>
    </row>
    <row r="626" spans="7:15" s="2" customFormat="1">
      <c r="G626" s="1"/>
      <c r="H626" s="1"/>
      <c r="I626" s="1"/>
      <c r="J626" s="1"/>
      <c r="K626" s="1"/>
      <c r="L626" s="1"/>
      <c r="M626" s="1"/>
      <c r="N626" s="1"/>
      <c r="O626" s="1"/>
    </row>
    <row r="627" spans="7:15" s="2" customFormat="1">
      <c r="G627" s="1"/>
      <c r="H627" s="1"/>
      <c r="I627" s="1"/>
      <c r="J627" s="1"/>
      <c r="K627" s="1"/>
      <c r="L627" s="1"/>
      <c r="M627" s="1"/>
      <c r="N627" s="1"/>
      <c r="O627" s="1"/>
    </row>
    <row r="628" spans="7:15" s="2" customFormat="1">
      <c r="G628" s="1"/>
      <c r="H628" s="1"/>
      <c r="I628" s="1"/>
      <c r="J628" s="1"/>
      <c r="K628" s="1"/>
      <c r="L628" s="1"/>
      <c r="M628" s="1"/>
      <c r="N628" s="1"/>
      <c r="O628" s="1"/>
    </row>
    <row r="629" spans="7:15" s="2" customFormat="1">
      <c r="G629" s="1"/>
      <c r="H629" s="1"/>
      <c r="I629" s="1"/>
      <c r="J629" s="1"/>
      <c r="K629" s="1"/>
      <c r="L629" s="1"/>
      <c r="M629" s="1"/>
      <c r="N629" s="1"/>
      <c r="O629" s="1"/>
    </row>
    <row r="630" spans="7:15" s="2" customFormat="1">
      <c r="G630" s="1"/>
      <c r="H630" s="1"/>
      <c r="I630" s="1"/>
      <c r="J630" s="1"/>
      <c r="K630" s="1"/>
      <c r="L630" s="1"/>
      <c r="M630" s="1"/>
      <c r="N630" s="1"/>
      <c r="O630" s="1"/>
    </row>
    <row r="631" spans="7:15" s="2" customFormat="1">
      <c r="G631" s="1"/>
      <c r="H631" s="1"/>
      <c r="I631" s="1"/>
      <c r="J631" s="1"/>
      <c r="K631" s="1"/>
      <c r="L631" s="1"/>
      <c r="M631" s="1"/>
      <c r="N631" s="1"/>
      <c r="O631" s="1"/>
    </row>
    <row r="632" spans="7:15" s="2" customFormat="1">
      <c r="G632" s="1"/>
      <c r="H632" s="1"/>
      <c r="I632" s="1"/>
      <c r="J632" s="1"/>
      <c r="K632" s="1"/>
      <c r="L632" s="1"/>
      <c r="M632" s="1"/>
      <c r="N632" s="1"/>
      <c r="O632" s="1"/>
    </row>
    <row r="633" spans="7:15" s="2" customFormat="1">
      <c r="G633" s="1"/>
      <c r="H633" s="1"/>
      <c r="I633" s="1"/>
      <c r="J633" s="1"/>
      <c r="K633" s="1"/>
      <c r="L633" s="1"/>
      <c r="M633" s="1"/>
      <c r="N633" s="1"/>
      <c r="O633" s="1"/>
    </row>
    <row r="634" spans="7:15" s="2" customFormat="1">
      <c r="G634" s="1"/>
      <c r="H634" s="1"/>
      <c r="I634" s="1"/>
      <c r="J634" s="1"/>
      <c r="K634" s="1"/>
      <c r="L634" s="1"/>
      <c r="M634" s="1"/>
      <c r="N634" s="1"/>
      <c r="O634" s="1"/>
    </row>
    <row r="635" spans="7:15" s="2" customFormat="1">
      <c r="G635" s="1"/>
      <c r="H635" s="1"/>
      <c r="I635" s="1"/>
      <c r="J635" s="1"/>
      <c r="K635" s="1"/>
      <c r="L635" s="1"/>
      <c r="M635" s="1"/>
      <c r="N635" s="1"/>
      <c r="O635" s="1"/>
    </row>
    <row r="636" spans="7:15" s="2" customFormat="1">
      <c r="G636" s="1"/>
      <c r="H636" s="1"/>
      <c r="I636" s="1"/>
      <c r="J636" s="1"/>
      <c r="K636" s="1"/>
      <c r="L636" s="1"/>
      <c r="M636" s="1"/>
      <c r="N636" s="1"/>
      <c r="O636" s="1"/>
    </row>
    <row r="637" spans="7:15" s="2" customFormat="1">
      <c r="G637" s="1"/>
      <c r="H637" s="1"/>
      <c r="I637" s="1"/>
      <c r="J637" s="1"/>
      <c r="K637" s="1"/>
      <c r="L637" s="1"/>
      <c r="M637" s="1"/>
      <c r="N637" s="1"/>
      <c r="O637" s="1"/>
    </row>
    <row r="638" spans="7:15" s="2" customFormat="1">
      <c r="G638" s="1"/>
      <c r="H638" s="1"/>
      <c r="I638" s="1"/>
      <c r="J638" s="1"/>
      <c r="K638" s="1"/>
      <c r="L638" s="1"/>
      <c r="M638" s="1"/>
      <c r="N638" s="1"/>
      <c r="O638" s="1"/>
    </row>
    <row r="639" spans="7:15" s="2" customFormat="1">
      <c r="G639" s="1"/>
      <c r="H639" s="1"/>
      <c r="I639" s="1"/>
      <c r="J639" s="1"/>
      <c r="K639" s="1"/>
      <c r="L639" s="1"/>
      <c r="M639" s="1"/>
      <c r="N639" s="1"/>
      <c r="O639" s="1"/>
    </row>
    <row r="640" spans="7:15" s="2" customFormat="1">
      <c r="G640" s="1"/>
      <c r="H640" s="1"/>
      <c r="I640" s="1"/>
      <c r="J640" s="1"/>
      <c r="K640" s="1"/>
      <c r="L640" s="1"/>
      <c r="M640" s="1"/>
      <c r="N640" s="1"/>
      <c r="O640" s="1"/>
    </row>
    <row r="641" spans="7:15" s="2" customFormat="1">
      <c r="G641" s="1"/>
      <c r="H641" s="1"/>
      <c r="I641" s="1"/>
      <c r="J641" s="1"/>
      <c r="K641" s="1"/>
      <c r="L641" s="1"/>
      <c r="M641" s="1"/>
      <c r="N641" s="1"/>
      <c r="O641" s="1"/>
    </row>
    <row r="642" spans="7:15" s="2" customFormat="1">
      <c r="G642" s="1"/>
      <c r="H642" s="1"/>
      <c r="I642" s="1"/>
      <c r="J642" s="1"/>
      <c r="K642" s="1"/>
      <c r="L642" s="1"/>
      <c r="M642" s="1"/>
      <c r="N642" s="1"/>
      <c r="O642" s="1"/>
    </row>
    <row r="643" spans="7:15" s="2" customFormat="1">
      <c r="G643" s="1"/>
      <c r="H643" s="1"/>
      <c r="I643" s="1"/>
      <c r="J643" s="1"/>
      <c r="K643" s="1"/>
      <c r="L643" s="1"/>
      <c r="M643" s="1"/>
      <c r="N643" s="1"/>
      <c r="O643" s="1"/>
    </row>
    <row r="644" spans="7:15" s="2" customFormat="1">
      <c r="G644" s="1"/>
      <c r="H644" s="1"/>
      <c r="I644" s="1"/>
      <c r="J644" s="1"/>
      <c r="K644" s="1"/>
      <c r="L644" s="1"/>
      <c r="M644" s="1"/>
      <c r="N644" s="1"/>
      <c r="O644" s="1"/>
    </row>
    <row r="645" spans="7:15" s="2" customFormat="1">
      <c r="G645" s="1"/>
      <c r="H645" s="1"/>
      <c r="I645" s="1"/>
      <c r="J645" s="1"/>
      <c r="K645" s="1"/>
      <c r="L645" s="1"/>
      <c r="M645" s="1"/>
      <c r="N645" s="1"/>
      <c r="O645" s="1"/>
    </row>
    <row r="646" spans="7:15" s="2" customFormat="1">
      <c r="G646" s="1"/>
      <c r="H646" s="1"/>
      <c r="I646" s="1"/>
      <c r="J646" s="1"/>
      <c r="K646" s="1"/>
      <c r="L646" s="1"/>
      <c r="M646" s="1"/>
      <c r="N646" s="1"/>
      <c r="O646" s="1"/>
    </row>
    <row r="647" spans="7:15" s="2" customFormat="1">
      <c r="G647" s="1"/>
      <c r="H647" s="1"/>
      <c r="I647" s="1"/>
      <c r="J647" s="1"/>
      <c r="K647" s="1"/>
      <c r="L647" s="1"/>
      <c r="M647" s="1"/>
      <c r="N647" s="1"/>
      <c r="O647" s="1"/>
    </row>
    <row r="648" spans="7:15" s="2" customFormat="1">
      <c r="G648" s="1"/>
      <c r="H648" s="1"/>
      <c r="I648" s="1"/>
      <c r="J648" s="1"/>
      <c r="K648" s="1"/>
      <c r="L648" s="1"/>
      <c r="M648" s="1"/>
      <c r="N648" s="1"/>
      <c r="O648" s="1"/>
    </row>
    <row r="649" spans="7:15" s="2" customFormat="1">
      <c r="G649" s="1"/>
      <c r="H649" s="1"/>
      <c r="I649" s="1"/>
      <c r="J649" s="1"/>
      <c r="K649" s="1"/>
      <c r="L649" s="1"/>
      <c r="M649" s="1"/>
      <c r="N649" s="1"/>
      <c r="O649" s="1"/>
    </row>
    <row r="650" spans="7:15" s="2" customFormat="1">
      <c r="G650" s="1"/>
      <c r="H650" s="1"/>
      <c r="I650" s="1"/>
      <c r="J650" s="1"/>
      <c r="K650" s="1"/>
      <c r="L650" s="1"/>
      <c r="M650" s="1"/>
      <c r="N650" s="1"/>
      <c r="O650" s="1"/>
    </row>
    <row r="651" spans="7:15" s="2" customFormat="1">
      <c r="G651" s="1"/>
      <c r="H651" s="1"/>
      <c r="I651" s="1"/>
      <c r="J651" s="1"/>
      <c r="K651" s="1"/>
      <c r="L651" s="1"/>
      <c r="M651" s="1"/>
      <c r="N651" s="1"/>
      <c r="O651" s="1"/>
    </row>
    <row r="652" spans="7:15" s="2" customFormat="1">
      <c r="G652" s="1"/>
      <c r="H652" s="1"/>
      <c r="I652" s="1"/>
      <c r="J652" s="1"/>
      <c r="K652" s="1"/>
      <c r="L652" s="1"/>
      <c r="M652" s="1"/>
      <c r="N652" s="1"/>
      <c r="O652" s="1"/>
    </row>
    <row r="653" spans="7:15" s="2" customFormat="1">
      <c r="G653" s="1"/>
      <c r="H653" s="1"/>
      <c r="I653" s="1"/>
      <c r="J653" s="1"/>
      <c r="K653" s="1"/>
      <c r="L653" s="1"/>
      <c r="M653" s="1"/>
      <c r="N653" s="1"/>
      <c r="O653" s="1"/>
    </row>
    <row r="654" spans="7:15" s="2" customFormat="1">
      <c r="G654" s="1"/>
      <c r="H654" s="1"/>
      <c r="I654" s="1"/>
      <c r="J654" s="1"/>
      <c r="K654" s="1"/>
      <c r="L654" s="1"/>
      <c r="M654" s="1"/>
      <c r="N654" s="1"/>
      <c r="O654" s="1"/>
    </row>
    <row r="655" spans="7:15" s="2" customFormat="1">
      <c r="G655" s="1"/>
      <c r="H655" s="1"/>
      <c r="I655" s="1"/>
      <c r="J655" s="1"/>
      <c r="K655" s="1"/>
      <c r="L655" s="1"/>
      <c r="M655" s="1"/>
      <c r="N655" s="1"/>
      <c r="O655" s="1"/>
    </row>
    <row r="656" spans="7:15" s="2" customFormat="1">
      <c r="G656" s="1"/>
      <c r="H656" s="1"/>
      <c r="I656" s="1"/>
      <c r="J656" s="1"/>
      <c r="K656" s="1"/>
      <c r="L656" s="1"/>
      <c r="M656" s="1"/>
      <c r="N656" s="1"/>
      <c r="O656" s="1"/>
    </row>
    <row r="657" spans="7:15" s="2" customFormat="1">
      <c r="G657" s="1"/>
      <c r="H657" s="1"/>
      <c r="I657" s="1"/>
      <c r="J657" s="1"/>
      <c r="K657" s="1"/>
      <c r="L657" s="1"/>
      <c r="M657" s="1"/>
      <c r="N657" s="1"/>
      <c r="O657" s="1"/>
    </row>
    <row r="658" spans="7:15" s="2" customFormat="1">
      <c r="G658" s="1"/>
      <c r="H658" s="1"/>
      <c r="I658" s="1"/>
      <c r="J658" s="1"/>
      <c r="K658" s="1"/>
      <c r="L658" s="1"/>
      <c r="M658" s="1"/>
      <c r="N658" s="1"/>
      <c r="O658" s="1"/>
    </row>
    <row r="659" spans="7:15" s="2" customFormat="1">
      <c r="G659" s="1"/>
      <c r="H659" s="1"/>
      <c r="I659" s="1"/>
      <c r="J659" s="1"/>
      <c r="K659" s="1"/>
      <c r="L659" s="1"/>
      <c r="M659" s="1"/>
      <c r="N659" s="1"/>
      <c r="O659" s="1"/>
    </row>
    <row r="660" spans="7:15" s="2" customFormat="1">
      <c r="G660" s="1"/>
      <c r="H660" s="1"/>
      <c r="I660" s="1"/>
      <c r="J660" s="1"/>
      <c r="K660" s="1"/>
      <c r="L660" s="1"/>
      <c r="M660" s="1"/>
      <c r="N660" s="1"/>
      <c r="O660" s="1"/>
    </row>
    <row r="661" spans="7:15" s="2" customFormat="1">
      <c r="G661" s="1"/>
      <c r="H661" s="1"/>
      <c r="I661" s="1"/>
      <c r="J661" s="1"/>
      <c r="K661" s="1"/>
      <c r="L661" s="1"/>
      <c r="M661" s="1"/>
      <c r="N661" s="1"/>
      <c r="O661" s="1"/>
    </row>
    <row r="662" spans="7:15" s="2" customFormat="1">
      <c r="G662" s="1"/>
      <c r="H662" s="1"/>
      <c r="I662" s="1"/>
      <c r="J662" s="1"/>
      <c r="K662" s="1"/>
      <c r="L662" s="1"/>
      <c r="M662" s="1"/>
      <c r="N662" s="1"/>
      <c r="O662" s="1"/>
    </row>
    <row r="663" spans="7:15" s="2" customFormat="1">
      <c r="G663" s="1"/>
      <c r="H663" s="1"/>
      <c r="I663" s="1"/>
      <c r="J663" s="1"/>
      <c r="K663" s="1"/>
      <c r="L663" s="1"/>
      <c r="M663" s="1"/>
      <c r="N663" s="1"/>
      <c r="O663" s="1"/>
    </row>
    <row r="664" spans="7:15" s="2" customFormat="1">
      <c r="G664" s="1"/>
      <c r="H664" s="1"/>
      <c r="I664" s="1"/>
      <c r="J664" s="1"/>
      <c r="K664" s="1"/>
      <c r="L664" s="1"/>
      <c r="M664" s="1"/>
      <c r="N664" s="1"/>
      <c r="O664" s="1"/>
    </row>
    <row r="665" spans="7:15" s="2" customFormat="1">
      <c r="G665" s="1"/>
      <c r="H665" s="1"/>
      <c r="I665" s="1"/>
      <c r="J665" s="1"/>
      <c r="K665" s="1"/>
      <c r="L665" s="1"/>
      <c r="M665" s="1"/>
      <c r="N665" s="1"/>
      <c r="O665" s="1"/>
    </row>
    <row r="666" spans="7:15" s="2" customFormat="1">
      <c r="G666" s="1"/>
      <c r="H666" s="1"/>
      <c r="I666" s="1"/>
      <c r="J666" s="1"/>
      <c r="K666" s="1"/>
      <c r="L666" s="1"/>
      <c r="M666" s="1"/>
      <c r="N666" s="1"/>
      <c r="O666" s="1"/>
    </row>
    <row r="667" spans="7:15" s="2" customFormat="1">
      <c r="G667" s="1"/>
      <c r="H667" s="1"/>
      <c r="I667" s="1"/>
      <c r="J667" s="1"/>
      <c r="K667" s="1"/>
      <c r="L667" s="1"/>
      <c r="M667" s="1"/>
      <c r="N667" s="1"/>
      <c r="O667" s="1"/>
    </row>
    <row r="668" spans="7:15" s="2" customFormat="1">
      <c r="G668" s="1"/>
      <c r="H668" s="1"/>
      <c r="I668" s="1"/>
      <c r="J668" s="1"/>
      <c r="K668" s="1"/>
      <c r="L668" s="1"/>
      <c r="M668" s="1"/>
      <c r="N668" s="1"/>
      <c r="O668" s="1"/>
    </row>
    <row r="669" spans="7:15" s="2" customFormat="1">
      <c r="G669" s="1"/>
      <c r="H669" s="1"/>
      <c r="I669" s="1"/>
      <c r="J669" s="1"/>
      <c r="K669" s="1"/>
      <c r="L669" s="1"/>
      <c r="M669" s="1"/>
      <c r="N669" s="1"/>
      <c r="O669" s="1"/>
    </row>
    <row r="670" spans="7:15" s="2" customFormat="1">
      <c r="G670" s="1"/>
      <c r="H670" s="1"/>
      <c r="I670" s="1"/>
      <c r="J670" s="1"/>
      <c r="K670" s="1"/>
      <c r="L670" s="1"/>
      <c r="M670" s="1"/>
      <c r="N670" s="1"/>
      <c r="O670" s="1"/>
    </row>
    <row r="671" spans="7:15" s="2" customFormat="1">
      <c r="G671" s="1"/>
      <c r="H671" s="1"/>
      <c r="I671" s="1"/>
      <c r="J671" s="1"/>
      <c r="K671" s="1"/>
      <c r="L671" s="1"/>
      <c r="M671" s="1"/>
      <c r="N671" s="1"/>
      <c r="O671" s="1"/>
    </row>
    <row r="672" spans="7:15" s="2" customFormat="1">
      <c r="G672" s="1"/>
      <c r="H672" s="1"/>
      <c r="I672" s="1"/>
      <c r="J672" s="1"/>
      <c r="K672" s="1"/>
      <c r="L672" s="1"/>
      <c r="M672" s="1"/>
      <c r="N672" s="1"/>
      <c r="O672" s="1"/>
    </row>
    <row r="673" spans="7:15" s="2" customFormat="1">
      <c r="G673" s="1"/>
      <c r="H673" s="1"/>
      <c r="I673" s="1"/>
      <c r="J673" s="1"/>
      <c r="K673" s="1"/>
      <c r="L673" s="1"/>
      <c r="M673" s="1"/>
      <c r="N673" s="1"/>
      <c r="O673" s="1"/>
    </row>
    <row r="674" spans="7:15" s="2" customFormat="1">
      <c r="G674" s="1"/>
      <c r="H674" s="1"/>
      <c r="I674" s="1"/>
      <c r="J674" s="1"/>
      <c r="K674" s="1"/>
      <c r="L674" s="1"/>
      <c r="M674" s="1"/>
      <c r="N674" s="1"/>
      <c r="O674" s="1"/>
    </row>
    <row r="675" spans="7:15" s="2" customFormat="1">
      <c r="G675" s="1"/>
      <c r="H675" s="1"/>
      <c r="I675" s="1"/>
      <c r="J675" s="1"/>
      <c r="K675" s="1"/>
      <c r="L675" s="1"/>
      <c r="M675" s="1"/>
      <c r="N675" s="1"/>
      <c r="O675" s="1"/>
    </row>
    <row r="676" spans="7:15" s="2" customFormat="1">
      <c r="G676" s="1"/>
      <c r="H676" s="1"/>
      <c r="I676" s="1"/>
      <c r="J676" s="1"/>
      <c r="K676" s="1"/>
      <c r="L676" s="1"/>
      <c r="M676" s="1"/>
      <c r="N676" s="1"/>
      <c r="O676" s="1"/>
    </row>
    <row r="677" spans="7:15" s="2" customFormat="1">
      <c r="G677" s="1"/>
      <c r="H677" s="1"/>
      <c r="I677" s="1"/>
      <c r="J677" s="1"/>
      <c r="K677" s="1"/>
      <c r="L677" s="1"/>
      <c r="M677" s="1"/>
      <c r="N677" s="1"/>
      <c r="O677" s="1"/>
    </row>
    <row r="678" spans="7:15" s="2" customFormat="1">
      <c r="G678" s="1"/>
      <c r="H678" s="1"/>
      <c r="I678" s="1"/>
      <c r="J678" s="1"/>
      <c r="K678" s="1"/>
      <c r="L678" s="1"/>
      <c r="M678" s="1"/>
      <c r="N678" s="1"/>
      <c r="O678" s="1"/>
    </row>
    <row r="679" spans="7:15" s="2" customFormat="1">
      <c r="G679" s="1"/>
      <c r="H679" s="1"/>
      <c r="I679" s="1"/>
      <c r="J679" s="1"/>
      <c r="K679" s="1"/>
      <c r="L679" s="1"/>
      <c r="M679" s="1"/>
      <c r="N679" s="1"/>
      <c r="O679" s="1"/>
    </row>
    <row r="680" spans="7:15" s="2" customFormat="1">
      <c r="G680" s="1"/>
      <c r="H680" s="1"/>
      <c r="I680" s="1"/>
      <c r="J680" s="1"/>
      <c r="K680" s="1"/>
      <c r="L680" s="1"/>
      <c r="M680" s="1"/>
      <c r="N680" s="1"/>
      <c r="O680" s="1"/>
    </row>
    <row r="681" spans="7:15" s="2" customFormat="1">
      <c r="G681" s="1"/>
      <c r="H681" s="1"/>
      <c r="I681" s="1"/>
      <c r="J681" s="1"/>
      <c r="K681" s="1"/>
      <c r="L681" s="1"/>
      <c r="M681" s="1"/>
      <c r="N681" s="1"/>
      <c r="O681" s="1"/>
    </row>
  </sheetData>
  <sheetProtection formatCells="0" formatColumns="0" formatRows="0" insertColumns="0" insertRows="0" insertHyperlinks="0" deleteColumns="0" deleteRows="0" sort="0" autoFilter="0" pivotTables="0"/>
  <mergeCells count="14">
    <mergeCell ref="A126:F126"/>
    <mergeCell ref="A1:F1"/>
    <mergeCell ref="A2:F3"/>
    <mergeCell ref="A5:F5"/>
    <mergeCell ref="A72:F72"/>
    <mergeCell ref="A94:C94"/>
    <mergeCell ref="B144:C144"/>
    <mergeCell ref="B145:C145"/>
    <mergeCell ref="B136:B138"/>
    <mergeCell ref="B139:C139"/>
    <mergeCell ref="B140:C140"/>
    <mergeCell ref="B141:C141"/>
    <mergeCell ref="B142:C142"/>
    <mergeCell ref="B143:C143"/>
  </mergeCells>
  <pageMargins left="0.31496062992125984" right="0.31496062992125984" top="0.62992125984251968" bottom="1.1811023622047245" header="0.31496062992125984" footer="0.31496062992125984"/>
  <pageSetup paperSize="9" scale="72" fitToHeight="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2</vt:i4>
      </vt:variant>
    </vt:vector>
  </HeadingPairs>
  <TitlesOfParts>
    <vt:vector size="13" baseType="lpstr">
      <vt:lpstr>PLANILHA PRINCIPAL</vt:lpstr>
      <vt:lpstr>DADOS DE ENTRADA</vt:lpstr>
      <vt:lpstr>ITEM 02</vt:lpstr>
      <vt:lpstr>ITEM 04</vt:lpstr>
      <vt:lpstr>ITEM 01.</vt:lpstr>
      <vt:lpstr>ITEM 05</vt:lpstr>
      <vt:lpstr>ITEM 06</vt:lpstr>
      <vt:lpstr>ITEM 07.</vt:lpstr>
      <vt:lpstr>ITEM 08.</vt:lpstr>
      <vt:lpstr>ITEM 07</vt:lpstr>
      <vt:lpstr>ITEM 08</vt:lpstr>
      <vt:lpstr>'DADOS DE ENTRADA'!Area_de_impressao</vt:lpstr>
      <vt:lpstr>'PLANILHA PRINCIPAL'!Area_de_impressao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Thaís</dc:creator>
  <cp:lastModifiedBy>João Pimentel</cp:lastModifiedBy>
  <cp:lastPrinted>2026-02-27T12:23:01Z</cp:lastPrinted>
  <dcterms:created xsi:type="dcterms:W3CDTF">2017-11-04T14:07:00Z</dcterms:created>
  <dcterms:modified xsi:type="dcterms:W3CDTF">2026-03-04T01:13:52Z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1046-11.2.0.8343</vt:lpwstr>
  </property>
</Properties>
</file>