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 codeName="EstaPastaDeTrabalho" defaultThemeVersion="124226"/>
  <bookViews>
    <workbookView xWindow="0" yWindow="0" windowWidth="20490" windowHeight="7635" tabRatio="867"/>
  </bookViews>
  <sheets>
    <sheet name="ORÇAMENTO" sheetId="21" r:id="rId1"/>
    <sheet name="CRONOGRAMA" sheetId="8" r:id="rId2"/>
  </sheets>
  <externalReferences>
    <externalReference r:id="rId3"/>
  </externalReferences>
  <definedNames>
    <definedName name="_xlnm._FilterDatabase" localSheetId="0" hidden="1">ORÇAMENTO!$A$11:$J$95</definedName>
    <definedName name="_xlnm.Print_Area" localSheetId="1">CRONOGRAMA!$B$1:$J$37</definedName>
    <definedName name="_xlnm.Print_Area" localSheetId="0">ORÇAMENTO!$A$1:$J$126</definedName>
    <definedName name="AreaTeste" localSheetId="1">#REF!</definedName>
    <definedName name="AreaTeste" localSheetId="0">#REF!</definedName>
    <definedName name="AreaTeste">#REF!</definedName>
    <definedName name="AreaTeste2" localSheetId="1">#REF!</definedName>
    <definedName name="AreaTeste2" localSheetId="0">#REF!</definedName>
    <definedName name="AreaTeste2">#REF!</definedName>
    <definedName name="CélulaInicioPlanilha" localSheetId="1">#REF!</definedName>
    <definedName name="CélulaInicioPlanilha" localSheetId="0">#REF!</definedName>
    <definedName name="CélulaInicioPlanilha">#REF!</definedName>
    <definedName name="CélulaResumo" localSheetId="1">#REF!</definedName>
    <definedName name="CélulaResumo" localSheetId="0">#REF!</definedName>
    <definedName name="CélulaResumo">#REF!</definedName>
    <definedName name="CONCATENAR" hidden="1">CONCATENATE(#REF!," ",#REF!)</definedName>
    <definedName name="fdfd" localSheetId="0">#REF!</definedName>
    <definedName name="fdfd">#REF!</definedName>
    <definedName name="jfhdskjg" localSheetId="0">#REF!</definedName>
    <definedName name="jfhdskjg">#REF!</definedName>
    <definedName name="NCOMPOSICOES" hidden="1">15</definedName>
    <definedName name="NCOTACOES" hidden="1">13</definedName>
    <definedName name="ok" localSheetId="0">#REF!</definedName>
    <definedName name="ok">#REF!</definedName>
    <definedName name="orçamento" localSheetId="0">#REF!</definedName>
    <definedName name="orçamento">#REF!</definedName>
    <definedName name="TABELA">'[1]PLANILHA FONTE'!$B$1:$G$290</definedName>
    <definedName name="_xlnm.Print_Titles" localSheetId="1">CRONOGRAMA!$1:$9</definedName>
    <definedName name="_xlnm.Print_Titles" localSheetId="0">ORÇAMENTO!$1:$12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51" i="21" l="1"/>
  <c r="C25" i="8"/>
  <c r="C22" i="8"/>
  <c r="C19" i="8"/>
  <c r="C16" i="8"/>
  <c r="C13" i="8"/>
  <c r="B3" i="8"/>
  <c r="J124" i="21"/>
  <c r="J123" i="21"/>
  <c r="J122" i="21"/>
  <c r="J121" i="21"/>
  <c r="J120" i="21"/>
  <c r="J119" i="21"/>
  <c r="J118" i="21"/>
  <c r="J117" i="21"/>
  <c r="J116" i="21"/>
  <c r="J115" i="21"/>
  <c r="J114" i="21"/>
  <c r="J113" i="21"/>
  <c r="J112" i="21"/>
  <c r="J111" i="21"/>
  <c r="J110" i="21"/>
  <c r="J109" i="21"/>
  <c r="J108" i="21"/>
  <c r="J107" i="21"/>
  <c r="J106" i="21"/>
  <c r="J105" i="21"/>
  <c r="J104" i="21"/>
  <c r="J103" i="21"/>
  <c r="J102" i="21"/>
  <c r="J101" i="21"/>
  <c r="J100" i="21"/>
  <c r="J99" i="21"/>
  <c r="J98" i="21"/>
  <c r="J97" i="21"/>
  <c r="J96" i="21"/>
  <c r="J95" i="21"/>
  <c r="J94" i="21"/>
  <c r="J93" i="21"/>
  <c r="J92" i="21"/>
  <c r="J91" i="21"/>
  <c r="J90" i="21"/>
  <c r="J89" i="21"/>
  <c r="J88" i="21"/>
  <c r="J87" i="21"/>
  <c r="J86" i="21"/>
  <c r="J85" i="21"/>
  <c r="J84" i="21"/>
  <c r="J83" i="21"/>
  <c r="J82" i="21"/>
  <c r="J81" i="21"/>
  <c r="J80" i="21"/>
  <c r="J79" i="21"/>
  <c r="J78" i="21"/>
  <c r="J77" i="21"/>
  <c r="J76" i="21"/>
  <c r="J75" i="21"/>
  <c r="J74" i="21"/>
  <c r="J73" i="21"/>
  <c r="J72" i="21"/>
  <c r="J70" i="21"/>
  <c r="J69" i="21"/>
  <c r="J68" i="21"/>
  <c r="J67" i="21"/>
  <c r="J66" i="21"/>
  <c r="J64" i="21"/>
  <c r="J63" i="21"/>
  <c r="J62" i="21"/>
  <c r="J61" i="21"/>
  <c r="J60" i="21"/>
  <c r="J59" i="21"/>
  <c r="J58" i="21"/>
  <c r="J57" i="21"/>
  <c r="J56" i="21"/>
  <c r="J55" i="21"/>
  <c r="J54" i="21"/>
  <c r="J53" i="21"/>
  <c r="J52" i="21"/>
  <c r="J50" i="21"/>
  <c r="J49" i="21"/>
  <c r="J48" i="21"/>
  <c r="J47" i="21"/>
  <c r="J46" i="21"/>
  <c r="J45" i="21"/>
  <c r="J44" i="21"/>
  <c r="J43" i="21"/>
  <c r="J42" i="21"/>
  <c r="J40" i="21"/>
  <c r="J39" i="21"/>
  <c r="J38" i="21"/>
  <c r="J37" i="21"/>
  <c r="J36" i="21"/>
  <c r="J35" i="21"/>
  <c r="J34" i="21"/>
  <c r="J33" i="21"/>
  <c r="J32" i="21"/>
  <c r="J31" i="21"/>
  <c r="J30" i="21"/>
  <c r="J29" i="21"/>
  <c r="J28" i="21"/>
  <c r="J27" i="21"/>
  <c r="J26" i="21"/>
  <c r="J25" i="21"/>
  <c r="J24" i="21"/>
  <c r="J23" i="21"/>
  <c r="J22" i="21"/>
  <c r="J21" i="21"/>
  <c r="J20" i="21"/>
  <c r="J19" i="21"/>
  <c r="J18" i="21"/>
  <c r="J15" i="21"/>
  <c r="J16" i="21"/>
  <c r="J14" i="21"/>
  <c r="J71" i="21" l="1"/>
  <c r="D25" i="8" s="1"/>
  <c r="D19" i="8"/>
  <c r="J41" i="21"/>
  <c r="D16" i="8" s="1"/>
  <c r="J17" i="21"/>
  <c r="D13" i="8" s="1"/>
  <c r="I13" i="8" l="1"/>
  <c r="G13" i="8"/>
  <c r="J13" i="8"/>
  <c r="H13" i="8"/>
  <c r="F13" i="8"/>
  <c r="E13" i="8"/>
  <c r="J16" i="8"/>
  <c r="I16" i="8"/>
  <c r="H16" i="8"/>
  <c r="G16" i="8"/>
  <c r="E16" i="8"/>
  <c r="F16" i="8"/>
  <c r="J25" i="8"/>
  <c r="I25" i="8"/>
  <c r="H19" i="8"/>
  <c r="G19" i="8"/>
  <c r="F19" i="8"/>
  <c r="E19" i="8"/>
  <c r="J19" i="8"/>
  <c r="I19" i="8"/>
  <c r="J65" i="21" l="1"/>
  <c r="D22" i="8" s="1"/>
  <c r="G22" i="8" l="1"/>
  <c r="H22" i="8"/>
  <c r="J22" i="8"/>
  <c r="I22" i="8"/>
  <c r="F22" i="8"/>
  <c r="E22" i="8"/>
  <c r="K26" i="8" l="1"/>
  <c r="C10" i="8" l="1"/>
  <c r="K23" i="8"/>
  <c r="K20" i="8"/>
  <c r="B5" i="8" l="1"/>
  <c r="K11" i="8" l="1"/>
  <c r="K14" i="8"/>
  <c r="K17" i="8"/>
  <c r="L37" i="8" l="1"/>
  <c r="L39" i="8" s="1"/>
  <c r="K25" i="8" l="1"/>
  <c r="K22" i="8" l="1"/>
  <c r="K19" i="8"/>
  <c r="K13" i="8"/>
  <c r="K16" i="8" l="1"/>
  <c r="J13" i="21" l="1"/>
  <c r="J126" i="21" l="1"/>
  <c r="D10" i="8"/>
  <c r="I10" i="8" l="1"/>
  <c r="I31" i="8" s="1"/>
  <c r="J10" i="8"/>
  <c r="J31" i="8" s="1"/>
  <c r="H10" i="8"/>
  <c r="H31" i="8" s="1"/>
  <c r="F10" i="8"/>
  <c r="F31" i="8" s="1"/>
  <c r="G10" i="8"/>
  <c r="G31" i="8" s="1"/>
  <c r="E10" i="8"/>
  <c r="D28" i="8"/>
  <c r="K10" i="8" l="1"/>
  <c r="E31" i="8"/>
  <c r="F32" i="8"/>
  <c r="J32" i="8"/>
  <c r="E37" i="8"/>
  <c r="M37" i="8" s="1"/>
  <c r="G32" i="8"/>
  <c r="H32" i="8"/>
  <c r="I32" i="8"/>
  <c r="E32" i="8" l="1"/>
  <c r="K32" i="8" s="1"/>
  <c r="E34" i="8"/>
  <c r="K31" i="8"/>
  <c r="E35" i="8" l="1"/>
  <c r="F34" i="8"/>
  <c r="F35" i="8" l="1"/>
  <c r="G34" i="8"/>
  <c r="H34" i="8" l="1"/>
  <c r="G35" i="8"/>
  <c r="H35" i="8" l="1"/>
  <c r="I34" i="8"/>
  <c r="I35" i="8" l="1"/>
  <c r="J34" i="8"/>
  <c r="J35" i="8" s="1"/>
</calcChain>
</file>

<file path=xl/sharedStrings.xml><?xml version="1.0" encoding="utf-8"?>
<sst xmlns="http://schemas.openxmlformats.org/spreadsheetml/2006/main" count="582" uniqueCount="333">
  <si>
    <t>ITEM</t>
  </si>
  <si>
    <t>DESCRIÇÃO</t>
  </si>
  <si>
    <t>UN.</t>
  </si>
  <si>
    <t>TOTAL</t>
  </si>
  <si>
    <t>1.0</t>
  </si>
  <si>
    <t>1.1</t>
  </si>
  <si>
    <t>2.0</t>
  </si>
  <si>
    <t>3.0</t>
  </si>
  <si>
    <t>CÓDIGO</t>
  </si>
  <si>
    <t>PLANILHA ORÇAMENTÁRIA</t>
  </si>
  <si>
    <t>QUANTIDADE</t>
  </si>
  <si>
    <t>ETAPA</t>
  </si>
  <si>
    <t>SERVIÇO</t>
  </si>
  <si>
    <t>TOTAL ETAPA (R$)</t>
  </si>
  <si>
    <t xml:space="preserve">TOTAIS PARCIAIS </t>
  </si>
  <si>
    <t xml:space="preserve">TOTAIS ACUMULADOS </t>
  </si>
  <si>
    <t xml:space="preserve">TOTAL GERAL </t>
  </si>
  <si>
    <t>VALOR TOTAL</t>
  </si>
  <si>
    <t>CRONOGRAMA FÍSICO-FINANCEIRO</t>
  </si>
  <si>
    <t>TABELA</t>
  </si>
  <si>
    <t>VALOR UNITÁRIO C/BDI</t>
  </si>
  <si>
    <t>MÊS / DESEMBOLSO</t>
  </si>
  <si>
    <t>1º MÊS</t>
  </si>
  <si>
    <t>2º MÊS</t>
  </si>
  <si>
    <t>3º MÊS</t>
  </si>
  <si>
    <t>SINAPI</t>
  </si>
  <si>
    <t>VALOR UNITÁRIO S/BDI, SEM DES.</t>
  </si>
  <si>
    <t>SERVIÇO PREELIMINARES</t>
  </si>
  <si>
    <t>2.1</t>
  </si>
  <si>
    <t>2.2</t>
  </si>
  <si>
    <t>4º MÊS</t>
  </si>
  <si>
    <t>5º MÊS</t>
  </si>
  <si>
    <t>3.1</t>
  </si>
  <si>
    <t>4.1</t>
  </si>
  <si>
    <t>4.0</t>
  </si>
  <si>
    <t>4.2</t>
  </si>
  <si>
    <t>4.3</t>
  </si>
  <si>
    <t>5.0</t>
  </si>
  <si>
    <t>5.1</t>
  </si>
  <si>
    <t>6.0</t>
  </si>
  <si>
    <t>6.1</t>
  </si>
  <si>
    <t>6.2</t>
  </si>
  <si>
    <t>H</t>
  </si>
  <si>
    <t>KG</t>
  </si>
  <si>
    <t>3.2</t>
  </si>
  <si>
    <t>M</t>
  </si>
  <si>
    <t>UN</t>
  </si>
  <si>
    <t>5.5</t>
  </si>
  <si>
    <t>FORNECIMENTO E INSTALAÇÃO DE PLACA DE OBRA COM CHAPA GALVANIZADA E ESTRUTURA DE MADEIRA. AF_03/2022_PS</t>
  </si>
  <si>
    <t>ASSENTAMENTO DE GUIA (MEIO-FIO) EM TRECHO RETO, CONFECCIONADA EM CONCRETO PRÉ-FABRICADO, DIMENSÕES 39X6,5X6,5X19 CM (COMPRIMENTO X BASE INFERIOR X BASE SUPERIOR X ALTURA), PARA DELIMITAÇÃO DE JARDINS, PRAÇAS OU PASSEIOS. AF_01/2024</t>
  </si>
  <si>
    <t>3.3</t>
  </si>
  <si>
    <t>INSTALAÇÃO DE PERGOLADO DE MADEIRA, EM MAÇARANDUBA, ANGELIM OU EQUIVALENTE DA REGIÃO, FIXADO COM CONCRETO SOBRE SOLO. AF_11/2021</t>
  </si>
  <si>
    <t>PLANTIO DE GRAMA ESMERALDA OU SÃO CARLOS OU CURITIBANA, EM PLACAS. AF_07/2024</t>
  </si>
  <si>
    <t>3.4</t>
  </si>
  <si>
    <t>3.5</t>
  </si>
  <si>
    <t>CAIXA DE INSPEÇÃO PARA ATERRAMENTO, CIRCULAR, EM POLIETILENO, DIÂMETRO INTERNO = 0,3 M. AF_12/2020</t>
  </si>
  <si>
    <t>1.3</t>
  </si>
  <si>
    <t>ENCARREGADO GERAL COM ENCARGOS COMPLEMENTARES</t>
  </si>
  <si>
    <t>3.6</t>
  </si>
  <si>
    <t>3.7</t>
  </si>
  <si>
    <t>M2</t>
  </si>
  <si>
    <t>M3</t>
  </si>
  <si>
    <t>LASTRO DE CONCRETO MAGRO, APLICADO EM PISOS, LAJES SOBRE SOLO OU RADIERS, ESPESSURA DE 5 CM. AF_01/2024</t>
  </si>
  <si>
    <t>ESCAVAÇÃO MANUAL DE VIGA DE BORDA PARA RADIER. AF_09/2021</t>
  </si>
  <si>
    <t>COMPACTAÇÃO MECÂNICA DE SOLO PARA EXECUÇÃO DE RADIER, PISO DE CONCRETO OU LAJE SOBRE SOLO, COM COMPACTADOR DE SOLOS TIPO PLACA VIBRATÓRIA. AF_09/2021</t>
  </si>
  <si>
    <t>FABRICAÇÃO, MONTAGEM E DESMONTAGEM DE FÔRMA PARA VIGA BALDRAME, EM CHAPA DE MADEIRA COMPENSADA RESINADA, E=17 MM, 4 UTILIZAÇÕES. AF_01/2024</t>
  </si>
  <si>
    <t>ARMAÇÃO DE BLOCO UTILIZANDO AÇO CA-60 DE 5 MM - MONTAGEM. AF_01/2024</t>
  </si>
  <si>
    <t>ARMAÇÃO DE BLOCO UTILIZANDO AÇO CA-50 DE 8 MM - MONTAGEM. AF_01/2024</t>
  </si>
  <si>
    <t>CONCRETAGEM DE BLOCO DE COROAMENTO OU VIGA BALDRAME, FCK 30 MPA, COM USO DE JERICA - LANÇAMENTO, ADENSAMENTO E ACABAMENTO. AF_01/2024</t>
  </si>
  <si>
    <t>CAIXA ENTERRADA ELÉTRICA RETANGULAR, EM ALVENARIA COM TIJOLOS CERÂMICOS MACIÇOS, FUNDO COM BRITA, DIMENSÕES INTERNAS: 0,3X0,3X0,3 M. AF_12/2020</t>
  </si>
  <si>
    <t>TUBO, PVC, SOLDÁVEL, DE 25MM, INSTALADO EM RAMAL OU SUB-RAMAL DE ÁGUA - FORNECIMENTO E INSTALAÇÃO. AF_06/2022</t>
  </si>
  <si>
    <t>TUBO, PVC, SOLDÁVEL, DE 32MM, INSTALADO EM RAMAL OU SUB-RAMAL DE ÁGUA - FORNECIMENTO E INSTALAÇÃO. AF_06/2022</t>
  </si>
  <si>
    <t>TUBO PVC, SÉRIE R, ÁGUA PLUVIAL, DN 100 MM, FORNECIDO E INSTALADO EM RAMAL DE ENCAMINHAMENTO. AF_06/2022</t>
  </si>
  <si>
    <t>JOELHO 90 GRAUS, PVC, SOLDÁVEL, DN 25MM, INSTALADO EM RAMAL OU SUB-RAMAL DE ÁGUA - FORNECIMENTO E INSTALAÇÃO. AF_06/2022</t>
  </si>
  <si>
    <t>CURVA 90 GRAUS, PVC, SOLDÁVEL, DN 25MM, INSTALADO EM RAMAL OU SUB-RAMAL DE ÁGUA - FORNECIMENTO E INSTALAÇÃO. AF_06/2022</t>
  </si>
  <si>
    <t>LUVA DE REDUÇÃO, PVC, SOLDÁVEL, DN 32MM X 25MM, INSTALADO EM RAMAL OU SUB-RAMAL DE ÁGUA - FORNECIMENTO E INSTALAÇÃO. AF_06/2022</t>
  </si>
  <si>
    <t>TÊ DE REDUÇÃO, PVC, SOLDÁVEL, DN 32MM X 25MM, INSTALADO EM RAMAL OU SUB-RAMAL DE ÁGUA - FORNECIMENTO E INSTALAÇÃO. AF_06/2022</t>
  </si>
  <si>
    <t>TORNEIRA CROMADA 1/2" OU 3/4" PARA TANQUE, PADRÃO POPULAR - FORNECIMENTO E INSTALAÇÃO. AF_01/2020</t>
  </si>
  <si>
    <t>ALVENARIA DE VEDAÇÃO DE BLOCOS CERÂMICOS FURADOS NA VERTICAL DE 14X19X39 CM (ESPESSURA 14 CM) E ARGAMASSA DE ASSENTAMENTO COM PREPARO MANUAL. AF_12/2021</t>
  </si>
  <si>
    <t>ALVENARIA DE BLOCOS DE CONCRETO ESTRUTURAL 14X19X39 CM (ESPESSURA 14 CM), FBK = 4,5 MPA, UTILIZANDO COLHER DE PEDREIRO. AF_10/2022</t>
  </si>
  <si>
    <t>REGULARIZAÇÃO E COMPACTAÇÃO DE SUBLEITO DE SOLO PREDOMINANTEMENTE ARGILOSO, PARA OBRAS DE CONSTRUÇÃO DE PAVIMENTOS. AF_09/2024</t>
  </si>
  <si>
    <t>PINTURA LÁTEX ACRÍLICA STANDARD, APLICAÇÃO MANUAL EM PAREDES, DUAS DEMÃOS. AF_04/2023</t>
  </si>
  <si>
    <t>PINTURA COM TINTA ALQUÍDICA DE ACABAMENTO (ESMALTE SINTÉTICO FOSCO) APLICADA A ROLO OU PINCEL SOBRE SUPERFÍCIES METÁLICAS (EXCETO PERFIL) EXECUTADO EM OBRA (POR DEMÃO). AF_01/2020</t>
  </si>
  <si>
    <t>PINTURA DE PISO COM TINTA EPÓXI, APLICAÇÃO MANUAL, 2 DEMÃOS, INCLUSO PRIMER EPÓXI. AF_05/2021</t>
  </si>
  <si>
    <t>PINTURA DE DEMARCAÇÃO DE QUADRA POLIESPORTIVA COM TINTA EPÓXI, E = 5 CM, APLICAÇÃO MANUAL. AF_05/2021</t>
  </si>
  <si>
    <t>PISO DE BORRACHA ESPORTIVO, ESPESSURA 15MM, ASSENTADO COM ARGAMASSA. AF_09/2020</t>
  </si>
  <si>
    <t>EXECUÇÃO DE PASSEIO (CALÇADA) OU PISO DE CONCRETO COM CONCRETO MOLDADO IN LOCO, FEITO EM OBRA, ACABAMENTO CONVENCIONAL, ESPESSURA 8 CM, ARMADO. AF_08/2022</t>
  </si>
  <si>
    <t>CONTRAPISO EM ARGAMASSA TRAÇO 1:4 (CIMENTO E AREIA), PREPARO MANUAL, APLICADO EM ÁREAS SECAS SOBRE LAJE, NÃO ADERIDO, ACABAMENTO NÃO REFORÇADO, ESPESSURA 6CM. AF_07/2021</t>
  </si>
  <si>
    <t>MASSA ÚNICA, EM ARGAMASSA TRAÇO 1:2:8, PREPARO MANUAL, APLICADA MANUALMENTE EM PAREDES INTERNAS DE AMBIENTES COM ÁREA ENTRE 5M² E 10M², E = 17,5MM, COM TALISCAS. AF_03/2024</t>
  </si>
  <si>
    <t>M3XKM</t>
  </si>
  <si>
    <t>TRANSPORTE COM CAMINHÃO BASCULANTE DE 18 M³, EM VIA URBANA PAVIMENTADA, DMT ATÉ 30 KM (UNIDADE: M3XKM). AF_07/2020</t>
  </si>
  <si>
    <t>PLANTIO DE ÁRVORE ORNAMENTAL COM ALTURA DE MUDA MENOR OU IGUAL A 2,00 M . AF_07/2024</t>
  </si>
  <si>
    <t>PLANTIO DE ÁRVORE ORNAMENTAL COM ALTURA DE MUDA MAIOR QUE 2,00 M E MENOR OU IGUAL A 4,00 M . AF_07/2024</t>
  </si>
  <si>
    <t>ENGENHEIRO CIVIL DE OBRA JUNIOR COM ENCARGOS COMPLEMENTARES</t>
  </si>
  <si>
    <t>1.2</t>
  </si>
  <si>
    <t>97082</t>
  </si>
  <si>
    <t>3.8</t>
  </si>
  <si>
    <t>3.9</t>
  </si>
  <si>
    <t>4.4</t>
  </si>
  <si>
    <t>4.5</t>
  </si>
  <si>
    <t>4.6</t>
  </si>
  <si>
    <t>2.3</t>
  </si>
  <si>
    <t>6.3</t>
  </si>
  <si>
    <t>6.4</t>
  </si>
  <si>
    <t>6.5</t>
  </si>
  <si>
    <t>CHAPISCO APLICADO EM ALVENARIAS E ESTRUTURAS DE CONCRETO INTERNAS, COM COLHER DE PEDREIRO. ARGAMASSA TRAÇO 1:3 COM PREPARO MANUAL. AF_10/2022</t>
  </si>
  <si>
    <t>JUNÇÃO DUPLA DE PVC, SÉRIE NORMAL, PARA ESGOTO PREDIAL, DN 100 X 100 X 100 MM, INSTALADA EM DRENO - FORNECIMENTO E INSTALAÇÃO. AF_07/2021</t>
  </si>
  <si>
    <t>JOELHO 90 GRAUS COM BUCHA DE LATÃO, PVC, SOLDÁVEL, DN 25MM, X 3/4 INSTALADO EM RAMAL OU SUB-RAMAL DE ÁGUA - FORNECIMENTO E INSTALAÇÃO. AF_06/2022</t>
  </si>
  <si>
    <t>PLANTIO DE ARBUSTO OU CERCA VIVA. AF_07/2024</t>
  </si>
  <si>
    <t>CARGA, MANOBRA E DESCARGA DE ENTULHO EM CAMINHÃO BASCULANTE 18 M³ - CARGA COM ESCAVADEIRA HIDRÁULICA (CAÇAMBA DE 0,80 M³ / 111 HP) E DESCARGA LIVRE (UNIDADE: M3). AF_07/2020</t>
  </si>
  <si>
    <t>LOCALIZAÇÃO: ALIANÇA-PE</t>
  </si>
  <si>
    <t>4.7</t>
  </si>
  <si>
    <t>2.4</t>
  </si>
  <si>
    <t>5.2</t>
  </si>
  <si>
    <t>5.3</t>
  </si>
  <si>
    <t>5.4</t>
  </si>
  <si>
    <t>6.6</t>
  </si>
  <si>
    <t>6.7</t>
  </si>
  <si>
    <t>6.8</t>
  </si>
  <si>
    <t>6.9</t>
  </si>
  <si>
    <t>6.10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</si>
  <si>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(EDIFICAÇÕES) =</t>
    </r>
  </si>
  <si>
    <t>6.11</t>
  </si>
  <si>
    <t>103689</t>
  </si>
  <si>
    <t>90777</t>
  </si>
  <si>
    <t>90776</t>
  </si>
  <si>
    <t>CAMPO DE FUTEBOL COM GRAMA SINTÉTICA</t>
  </si>
  <si>
    <t>97084</t>
  </si>
  <si>
    <t>95241</t>
  </si>
  <si>
    <t>89470</t>
  </si>
  <si>
    <t>2.5</t>
  </si>
  <si>
    <t>100576</t>
  </si>
  <si>
    <t>2.6</t>
  </si>
  <si>
    <t>Composição</t>
  </si>
  <si>
    <t>C001</t>
  </si>
  <si>
    <t>LASTRO COM MATERIAL GRANULAR (PEDRA BRITADA N.1), ESPESSURA DE 10 CM</t>
  </si>
  <si>
    <t>2.7</t>
  </si>
  <si>
    <t>C002</t>
  </si>
  <si>
    <t>LASTRO COM MATERIAL GRANULAR (PEDRA BRITADA N.0), ESPESSURA DE 5 CM</t>
  </si>
  <si>
    <t>2.8</t>
  </si>
  <si>
    <t>C003</t>
  </si>
  <si>
    <t>LASTRO COM MATERIAL GRANULAR (PÓ DE BRITA), ESPESSURA DE 5 CM</t>
  </si>
  <si>
    <t>2.9</t>
  </si>
  <si>
    <t>C004</t>
  </si>
  <si>
    <t>GRAMA SINTÉTICA ESPORTIVA PARA FUTEBOL EM POLIETILENO, COM ALTURA MINIMA DE 42 MM (FORNECIMENTO E COLOCAÇÃO)</t>
  </si>
  <si>
    <t>2.10</t>
  </si>
  <si>
    <t>2.11</t>
  </si>
  <si>
    <t>C008</t>
  </si>
  <si>
    <t>EXECUÇÃO DE PASSEIO (CALÇADA) OU PISO DE CONCRETO COM CONCRETO MOLDADO IN LOCO, FEITO EM OBRA, ACABAMENTO CONVENCIONAL, ESPESSURA 6 CM</t>
  </si>
  <si>
    <t>2.12</t>
  </si>
  <si>
    <t>96542</t>
  </si>
  <si>
    <t>2.13</t>
  </si>
  <si>
    <t>96543</t>
  </si>
  <si>
    <t>2.14</t>
  </si>
  <si>
    <t>96545</t>
  </si>
  <si>
    <t>2.15</t>
  </si>
  <si>
    <t>96555</t>
  </si>
  <si>
    <t>2.16</t>
  </si>
  <si>
    <t>C007</t>
  </si>
  <si>
    <t>ESTACA BROCA DE CONCRETO (0,20 X 0,20) M, ESCAVAÇÃO MANUAL, COM TUBO DE AÇO GALVANIZADO DE 2"</t>
  </si>
  <si>
    <t>2.17</t>
  </si>
  <si>
    <t>103325</t>
  </si>
  <si>
    <t>2.18</t>
  </si>
  <si>
    <t>102363</t>
  </si>
  <si>
    <t>ALAMBRADO PARA QUADRA POLIESPORTIVA, ESTRUTURADO POR TUBOS DE AÇO GALVANIZADO, (MONTANTES COM DIÂMETRO 2", TRAVESSAS E ESCORAS COM DIÂMETRO 1 ¼"), COM TELA DE ARAME GALVANIZADO, FIO 12 BWG E MALHA QUADRADA 5X5CM (EXCETO MURETA). AF_12/2025</t>
  </si>
  <si>
    <t>2.19</t>
  </si>
  <si>
    <t>87878</t>
  </si>
  <si>
    <t>2.20</t>
  </si>
  <si>
    <t>87530</t>
  </si>
  <si>
    <t>2.21</t>
  </si>
  <si>
    <t>104642</t>
  </si>
  <si>
    <t>2.22</t>
  </si>
  <si>
    <t>100750</t>
  </si>
  <si>
    <t>2.23</t>
  </si>
  <si>
    <t>C005</t>
  </si>
  <si>
    <t>CONJUNTO PARA FUTEBOL DE CAMPO COM PAR DE TRAVES OFICIAIS DE 5,00 X 2,20 M EM TUBO DE ACO GALVANIZADO 4", PINTURA EM PRIMER COM TINTA ESMALTE SINTETICO E REDES DE POLIETILENO FIO 3 MM - FORNECIMENTO E INSTALAÇÃO</t>
  </si>
  <si>
    <t>MEIA QUADRA DE BASQUETE</t>
  </si>
  <si>
    <t>94994</t>
  </si>
  <si>
    <t>Cotação</t>
  </si>
  <si>
    <t>COT-010</t>
  </si>
  <si>
    <t>PISO MODULAR EM POLIPROPILENO DE ALTO IMPACTO E RESISTÊNCIA, PROTEÇÃO UV, INCLUINDO DEMARCAÇÃO DA QUADRA COM TINTA À BASE DE PU - FORNECIMENTO E INSTALAÇÃO</t>
  </si>
  <si>
    <t>C006</t>
  </si>
  <si>
    <t>TABELA DE BASQUETE DE COMPENSADO NAVAL, COM AROS, REDES E ESTRUTURA EM TUBO GALVANIZADO - FORNECIMENTO E INSTALAÇÃO.</t>
  </si>
  <si>
    <t>PARQUINHO INFANTIL</t>
  </si>
  <si>
    <t>87702</t>
  </si>
  <si>
    <t>4.8</t>
  </si>
  <si>
    <t>101735</t>
  </si>
  <si>
    <t>4.9</t>
  </si>
  <si>
    <t>COT-001</t>
  </si>
  <si>
    <t>PAREDE ESCALADA (2,00 X 1,80)M EM MADEIRA PINUS OU EUCALIPTO TRATADO, COM ACABAMENTO EM VERNIZ FOSCO, REF. MODELO M111 DA LÚDICO PARQUES OU SIMILAR - FORNECIMENTO E MONTAGEM</t>
  </si>
  <si>
    <t>4.10</t>
  </si>
  <si>
    <t>COT-002</t>
  </si>
  <si>
    <t>GANGORRA DUPLA (3,00 X 2,50)M EM MADEIRA PINUS OU EUCALIPTO TRATADO, COM ACABAMENTO EM VERNIZ FOSCO, REF. MODELO M128 DA LÚDICO PARQUES OU SIMILAR - FORNECIMENTO E MONTAGEM</t>
  </si>
  <si>
    <t>4.11</t>
  </si>
  <si>
    <t>COT-003</t>
  </si>
  <si>
    <t>BRINQUEDO (4,00 X 5,00)M EM MADEIRA PINUS OU EUCALIPTO TRATADO, COM ACABAMENTO EM VERNIZ FOSCO, CONTENDO 1 CASINHA, 1 RAMPA DE ACESSO, 1 ESCORREGADOR, 1 ESCADA DE MARINHEIRO E 2 BALANÇOS, REF. MODELO M220 DA LÚDICO PARQUES OU SIMILAR</t>
  </si>
  <si>
    <t>4.12</t>
  </si>
  <si>
    <t>COT-006</t>
  </si>
  <si>
    <t>BALANÇO DUPLO (1,50 X 3,00)M EM MADEIRA  PINUS OU EUCALIPTO TRATADO, COM ACABAMENTO EM VERNIZ FOSCO, REF. MODELO M117 DA LÚDICO PARQUES OU SIMILAR - FORNECIMENTO E MONTAGEM</t>
  </si>
  <si>
    <t>4.13</t>
  </si>
  <si>
    <t>COT-004</t>
  </si>
  <si>
    <t>BANCO FIXO (0,70 X 1,50)M EM MADEIRA PINUS OU EUCALIPTO TRATADO, COM ACABAMENTO EM VERNIZ FOSCO, REF. MODELO M312 DA LÚDICO PARQUES OU SIMILAR - FORNECIMENTO E MONTAGEM</t>
  </si>
  <si>
    <t>PISTA DE CAMINHADA</t>
  </si>
  <si>
    <t>102494</t>
  </si>
  <si>
    <t>102506</t>
  </si>
  <si>
    <t>IMPLANTAÇÃO GERAL</t>
  </si>
  <si>
    <t>94279</t>
  </si>
  <si>
    <t>103946</t>
  </si>
  <si>
    <t>COT-005</t>
  </si>
  <si>
    <t>CESTO DE LIXO (0,60 X 0,60)M EM MADEIRA  PINUS OU EUCALIPTO TRATADO, COM ACABAMENTO EM VERNIZ FOSCO, REF. MODELO M313 DA LÚDICO PARQUES OU SIMILAR - FORNECIMENTO E MONTAGEM</t>
  </si>
  <si>
    <t>COT-007</t>
  </si>
  <si>
    <t>MESA PARA JOGOS (1,00 X 1,00)M  COM 4 BANCOS (0,30 X 0,30)M EM MADEIRA  PINUS OU EUCALIPTO TRATADO, COM ACABAMENTO EM VERNIZ FOSCO, REF. MODELO M314 DA LÚDICO PARQUES OU SIMILAR - FORNECIMENTO E MONTAGEM</t>
  </si>
  <si>
    <t>COT-008</t>
  </si>
  <si>
    <t>CONJUNTO MESA (1,00 X 2,00)M E 2 BANCOS (0,30 X 2,00)M EM MADEIRA  PINUS OU EUCALIPTO TRATADO, COM ACABAMENTO EM VERNIZ FOSCO, REF. MODELO M315 DA LÚDICO PARQUES OU SIMILAR - FORNECIMENTO E MONTAGEM</t>
  </si>
  <si>
    <t>103315</t>
  </si>
  <si>
    <t>98509</t>
  </si>
  <si>
    <t>6.12</t>
  </si>
  <si>
    <t>98510</t>
  </si>
  <si>
    <t>6.13</t>
  </si>
  <si>
    <t>98511</t>
  </si>
  <si>
    <t>6.14</t>
  </si>
  <si>
    <t>C011</t>
  </si>
  <si>
    <t>ELETRODUTO RÍGIDO ROSCÁVEL, PVC, DN 32 MM (1"), APARENTE - FORNECIMENTO E INSTALAÇÃO</t>
  </si>
  <si>
    <t>6.15</t>
  </si>
  <si>
    <t>C012</t>
  </si>
  <si>
    <t>ELETRODUTO FLEXÍVEL CORRUGADO, PEAD, DN 50 (1 1/2"), PARA REDE ENTERRADA DE DISTRIBUIÇÃO DE ENERGIA ELÉTRICA - FORNECIMENTO E INSTALAÇÃO</t>
  </si>
  <si>
    <t>6.16</t>
  </si>
  <si>
    <t>C013</t>
  </si>
  <si>
    <t>ELETRODUTO FLEXÍVEL CORRUGADO, PEAD, DN 63 (2"), PARA REDE ENTERRADA DE DISTRIBUIÇÃO DE ENERGIA ELÉTRICA - FORNECIMENTO E INSTALAÇÃO</t>
  </si>
  <si>
    <t>6.17</t>
  </si>
  <si>
    <t>C014</t>
  </si>
  <si>
    <t>ELETRODUTO RÍGIDO ROSCÁVEL, PVC, DN 50 MM (2"), APARENTE - FORNECIMENTO E INSTALAÇÃO</t>
  </si>
  <si>
    <t>6.18</t>
  </si>
  <si>
    <t>C015</t>
  </si>
  <si>
    <t>CURVA LONGA 90 GRAUS PARA ELETRODUTO, PVC, ROSCÁVEL, DN 32 MM (1") - FORNECIMENTO E INSTALAÇÃO</t>
  </si>
  <si>
    <t>6.19</t>
  </si>
  <si>
    <t>C016</t>
  </si>
  <si>
    <t>CABO DE COBRE FLEXÍVEL ISOLADO, 2,5 MM², ANTI-CHAMA 0,6/1,0 KV - FORNECIMENTO E INSTALAÇÃO</t>
  </si>
  <si>
    <t>6.20</t>
  </si>
  <si>
    <t>C018</t>
  </si>
  <si>
    <t>CABO DE COBRE FLEXÍVEL ISOLADO, 6 MM², ANTI-CHAMA 0,6/1,0 KV - FORNECIMENTO E INSTALAÇÃO</t>
  </si>
  <si>
    <t>6.21</t>
  </si>
  <si>
    <t>C019</t>
  </si>
  <si>
    <t>CABO DE COBRE FLEXÍVEL ISOLADO, 10 MM², ANTI-CHAMA 0,6/1,0 KV - FORNECIMENTO E INSTALAÇÃO</t>
  </si>
  <si>
    <t>6.22</t>
  </si>
  <si>
    <t>C020</t>
  </si>
  <si>
    <t>CABO DE COBRE FLEXÍVEL ISOLADO, 16 MM², ANTI-CHAMA 0,6/1,0 KV - FORNECIMENTO E INSTALAÇÃO</t>
  </si>
  <si>
    <t>6.23</t>
  </si>
  <si>
    <t>C021</t>
  </si>
  <si>
    <t>CONDULETE DE ALUMÍNIO, TIPO C, PARA ELETRODUTO DE PVC DN 32 MM (1"), APARENTE - FORNECIMENTO E INSTALAÇÃO</t>
  </si>
  <si>
    <t>6.24</t>
  </si>
  <si>
    <t>C022</t>
  </si>
  <si>
    <t>CONDULETE DE ALUMÍNIO, TIPO E, PARA ELETRODUTO DE PVC DN 32 MM (1"), APARENTE - FORNECIMENTO E INSTALAÇÃO</t>
  </si>
  <si>
    <t>6.25</t>
  </si>
  <si>
    <t>C023</t>
  </si>
  <si>
    <t>CONDULETE DE ALUMÍNIO, TIPO T, PARA ELETRODUTO DE PVC DN 32 MM (1"), APARENTE - FORNECIMENTO E INSTALAÇÃO</t>
  </si>
  <si>
    <t>6.26</t>
  </si>
  <si>
    <t>C024</t>
  </si>
  <si>
    <t>ENTRADA DE ENERGIA ELÉTRICA, AÉREA, TRIFÁSICA, COM CAIXA DE SOBREPOR, CABO DE 16 MM2 E DISJUNTOR DIN 70A (NÃO INCLUSO O POSTE DE CONCRETO)</t>
  </si>
  <si>
    <t>6.27</t>
  </si>
  <si>
    <t>C025</t>
  </si>
  <si>
    <t>QUADRO DE DISTRIBUIÇÃO DE ENERGIA EM CHAPA DE AÇO GALVANIZADO, DE EMBUTIR, COM BARRAMENTO TRIFÁSICO, PARA 18 DISJUNTORES DIN 100A - FORNECIMENTO E INSTALAÇÃO</t>
  </si>
  <si>
    <t>6.28</t>
  </si>
  <si>
    <t>C027</t>
  </si>
  <si>
    <t>DISJUNTOR MONOPOLAR TIPO DIN, CORRENTE NOMINAL DE 20A - FORNECIMENTO E INSTALAÇÃO</t>
  </si>
  <si>
    <t>6.29</t>
  </si>
  <si>
    <t>C028</t>
  </si>
  <si>
    <t>DISJUNTOR TRIPOLAR TIPO DIN, CORRENTE NOMINAL DE 32A - FORNECIMENTO E INSTALAÇÃO</t>
  </si>
  <si>
    <t>6.30</t>
  </si>
  <si>
    <t>C029</t>
  </si>
  <si>
    <t>DISPOSITIVO DE PROTEÇÃO CONTRA SURTO 45 KA, 175 V, TIPO AC - FORNECIMENTO E INSTALAÇÃO</t>
  </si>
  <si>
    <t>6.31</t>
  </si>
  <si>
    <t>C030</t>
  </si>
  <si>
    <t>CORDOALHA DE COBRE NU 50 MM², NÃO ENTERRADA, COM ISOLADOR - FORNECIMENTO E INSTALAÇÃO</t>
  </si>
  <si>
    <t>6.32</t>
  </si>
  <si>
    <t>C031</t>
  </si>
  <si>
    <t>HASTE DE ATERRAMENTO, DIÂMETRO 3/4", COM 3 METROS - FORNECIMENTO E INSTALAÇÃO</t>
  </si>
  <si>
    <t>6.33</t>
  </si>
  <si>
    <t>98111</t>
  </si>
  <si>
    <t>6.34</t>
  </si>
  <si>
    <t>C032</t>
  </si>
  <si>
    <t>RELÉ FOTOELÉTRICO PARA COMANDO DE ILUMINAÇÃO EXTERNA 1800 W - FORNECIMENTO E INSTALAÇÃO</t>
  </si>
  <si>
    <t>6.35</t>
  </si>
  <si>
    <t>C033</t>
  </si>
  <si>
    <t>REFLETOR EM ALUMÍNIO, DE SUPORTE E ALÇA, COM LÂMPADA EM LED 100W DE POTÊNCIA - FORNECIMENTO E INSTALAÇÃO</t>
  </si>
  <si>
    <t>6.36</t>
  </si>
  <si>
    <t>97886</t>
  </si>
  <si>
    <t>6.37</t>
  </si>
  <si>
    <t>C034</t>
  </si>
  <si>
    <t>POSTE EM CONCRETO ARMADO SEÇÃO CIRCULAR 200/10, TIPO C-14 COM 3 REFLETORES EM LED 200W FIXADOS EM CRUZETA DE CONCRETO - FORNECIMENTO E INSTALAÇÃO</t>
  </si>
  <si>
    <t>6.38</t>
  </si>
  <si>
    <t>C035</t>
  </si>
  <si>
    <t>POSTE EM CONCRETO ARMADO SEÇÃO CIRCULAR 200/10, TIPO C-14 COM 6 REFLETORES EM LED 200W FIXADOS EM CRUZETA DE CONCRETO - FORNECIMENTO E INSTALAÇÃO</t>
  </si>
  <si>
    <t>6.39</t>
  </si>
  <si>
    <t>C017</t>
  </si>
  <si>
    <t>CABO DE COBRE FLEXÍVEL ISOLADO, 4 MM², ANTI-CHAMA 0,6/1,0 KV - FORNECIMENTO E INSTALAÇÃO</t>
  </si>
  <si>
    <t>6.40</t>
  </si>
  <si>
    <t>89356</t>
  </si>
  <si>
    <t>6.41</t>
  </si>
  <si>
    <t>89357</t>
  </si>
  <si>
    <t>6.42</t>
  </si>
  <si>
    <t>89362</t>
  </si>
  <si>
    <t>6.43</t>
  </si>
  <si>
    <t>89366</t>
  </si>
  <si>
    <t>6.44</t>
  </si>
  <si>
    <t>89364</t>
  </si>
  <si>
    <t>6.45</t>
  </si>
  <si>
    <t>89400</t>
  </si>
  <si>
    <t>6.46</t>
  </si>
  <si>
    <t>89380</t>
  </si>
  <si>
    <t>6.47</t>
  </si>
  <si>
    <t>86913</t>
  </si>
  <si>
    <t>6.48</t>
  </si>
  <si>
    <t>89512</t>
  </si>
  <si>
    <t>6.49</t>
  </si>
  <si>
    <t>102711</t>
  </si>
  <si>
    <t>6.50</t>
  </si>
  <si>
    <t>C009</t>
  </si>
  <si>
    <t>CAIXA ENTERRADA RETANGULAR, EM ALVENARIA COM BLOCOS DE CONCRETO, TAMPA EM CONCRETO COM GRELHA, DIMENSÕES INTERNAS: 0,8X0,6X0,5 M PARA REDE DE DRENAGEM</t>
  </si>
  <si>
    <t>6.51</t>
  </si>
  <si>
    <t>C010</t>
  </si>
  <si>
    <t>DRENO ESPINHA DE PEIXE (SEÇÃO 0,40 X 0,20 M), COM TUBO DE PEAD CORRUGADO PERFURADO, DN 100 MM, ENCHIMENTO COM BRITA, ENVOLVIDO COM MANTA GEOTÊXTIL, INCLUSIVE CONEXÕES</t>
  </si>
  <si>
    <t>6.52</t>
  </si>
  <si>
    <t>100984</t>
  </si>
  <si>
    <t>6.53</t>
  </si>
  <si>
    <t>95877</t>
  </si>
  <si>
    <t>UM MILHÃO, QUINHENTOS E DOIS MIL, SEISCENTOS E VINTE E TRÊS REAIS E CINQUENTA E QUATRO CENTAVOS</t>
  </si>
  <si>
    <t>OBRA: PROJETO DE CONSTRUÇÃO DO ESPAÇO ESPORTIVO COMUNITÁRIO</t>
  </si>
  <si>
    <t>DATA: FEVEREIRO/2026</t>
  </si>
  <si>
    <r>
      <rPr>
        <b/>
        <sz val="10"/>
        <rFont val="Calibri"/>
        <family val="2"/>
        <scheme val="minor"/>
      </rPr>
      <t>BDI</t>
    </r>
    <r>
      <rPr>
        <b/>
        <sz val="9"/>
        <rFont val="Calibri"/>
        <family val="2"/>
        <scheme val="minor"/>
      </rPr>
      <t xml:space="preserve"> (DIFERENCIADO) =</t>
    </r>
  </si>
  <si>
    <t>FONTES DE PREÇOS: SINAPI DEZEMBRO-25 / COMPOSIÇÕES / SEM DESONERAÇÃO (BDI = 20,50%) - (BDI DIFERENCIADO = 13,24%)</t>
  </si>
  <si>
    <t>6º MÊS</t>
  </si>
  <si>
    <t>BDI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</si>
</sst>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 &quot;* #,##0.00_);_(&quot;R$ &quot;* \(#,##0.00\);_(&quot;R$ &quot;* &quot;-&quot;??_);_(@_)"/>
    <numFmt numFmtId="165" formatCode="_(* #,##0.00_);_(* \(#,##0.00\);_(* &quot;-&quot;??_);_(@_)"/>
    <numFmt numFmtId="166" formatCode="_ &quot;R$&quot;\ * #,##0.00_ ;_ &quot;R$&quot;\ * \-#,##0.00_ ;_ &quot;R$&quot;\ * &quot;-&quot;??_ ;_ @_ "/>
    <numFmt numFmtId="167" formatCode="_(* #,##0.00_);_(* \(#,##0.00\);_(* \-??_);_(@_)"/>
    <numFmt numFmtId="168" formatCode="\R\$\ #,##0.00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0"/>
      <name val="Arial"/>
      <family val="2"/>
    </font>
    <font>
      <sz val="10"/>
      <color theme="1"/>
      <name val="Calibri"/>
      <family val="2"/>
      <scheme val="minor"/>
    </font>
    <font>
      <sz val="12"/>
      <name val="Arial"/>
      <family val="2"/>
    </font>
    <font>
      <sz val="8"/>
      <name val="Calibri"/>
      <family val="2"/>
      <scheme val="minor"/>
    </font>
    <font>
      <b/>
      <sz val="8"/>
      <name val="Calibri"/>
      <family val="2"/>
      <scheme val="minor"/>
    </font>
    <font>
      <sz val="10"/>
      <name val="Arial"/>
      <family val="2"/>
    </font>
    <font>
      <i/>
      <sz val="8"/>
      <name val="Arial"/>
      <family val="2"/>
    </font>
    <font>
      <b/>
      <sz val="9"/>
      <name val="Arial"/>
      <family val="2"/>
    </font>
    <font>
      <b/>
      <sz val="9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FF0000"/>
      <name val="Arial"/>
      <family val="2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4"/>
      <name val="Arial"/>
      <family val="2"/>
    </font>
    <font>
      <b/>
      <sz val="1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45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dotted">
        <color auto="1"/>
      </left>
      <right/>
      <top style="dotted">
        <color auto="1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 style="medium">
        <color indexed="64"/>
      </top>
      <bottom style="double">
        <color auto="1"/>
      </bottom>
      <diagonal/>
    </border>
    <border>
      <left/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auto="1"/>
      </left>
      <right/>
      <top style="double">
        <color auto="1"/>
      </top>
      <bottom style="medium">
        <color indexed="64"/>
      </bottom>
      <diagonal/>
    </border>
    <border>
      <left/>
      <right/>
      <top style="double">
        <color auto="1"/>
      </top>
      <bottom style="medium">
        <color indexed="64"/>
      </bottom>
      <diagonal/>
    </border>
    <border>
      <left/>
      <right style="medium">
        <color indexed="64"/>
      </right>
      <top style="double">
        <color auto="1"/>
      </top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auto="1"/>
      </left>
      <right/>
      <top style="medium">
        <color indexed="64"/>
      </top>
      <bottom style="double">
        <color auto="1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 style="dotted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3">
    <xf numFmtId="0" fontId="0" fillId="0" borderId="0"/>
    <xf numFmtId="9" fontId="1" fillId="0" borderId="0" applyFont="0" applyFill="0" applyBorder="0" applyAlignment="0" applyProtection="0"/>
    <xf numFmtId="0" fontId="2" fillId="0" borderId="0"/>
    <xf numFmtId="0" fontId="10" fillId="0" borderId="0"/>
    <xf numFmtId="165" fontId="2" fillId="0" borderId="0" applyFont="0" applyFill="0" applyBorder="0" applyAlignment="0" applyProtection="0"/>
    <xf numFmtId="0" fontId="10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165" fontId="2" fillId="0" borderId="0" applyFill="0" applyBorder="0" applyAlignment="0" applyProtection="0"/>
    <xf numFmtId="164" fontId="2" fillId="0" borderId="0" applyFont="0" applyFill="0" applyBorder="0" applyAlignment="0" applyProtection="0"/>
    <xf numFmtId="0" fontId="13" fillId="0" borderId="0"/>
    <xf numFmtId="0" fontId="1" fillId="0" borderId="0"/>
    <xf numFmtId="9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  <xf numFmtId="0" fontId="2" fillId="0" borderId="0"/>
    <xf numFmtId="0" fontId="1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7" fontId="2" fillId="0" borderId="0" applyFill="0" applyBorder="0" applyAlignment="0" applyProtection="0"/>
    <xf numFmtId="0" fontId="1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ill="0" applyBorder="0" applyAlignment="0" applyProtection="0"/>
    <xf numFmtId="4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68">
    <xf numFmtId="0" fontId="0" fillId="0" borderId="0" xfId="0"/>
    <xf numFmtId="0" fontId="4" fillId="0" borderId="1" xfId="2" applyFont="1" applyBorder="1" applyAlignment="1">
      <alignment horizontal="center"/>
    </xf>
    <xf numFmtId="4" fontId="4" fillId="0" borderId="1" xfId="2" applyNumberFormat="1" applyFont="1" applyBorder="1" applyAlignment="1">
      <alignment horizontal="center"/>
    </xf>
    <xf numFmtId="4" fontId="5" fillId="0" borderId="0" xfId="2" applyNumberFormat="1" applyFont="1" applyAlignment="1">
      <alignment horizontal="center"/>
    </xf>
    <xf numFmtId="0" fontId="4" fillId="0" borderId="1" xfId="2" applyFont="1" applyBorder="1" applyAlignment="1">
      <alignment horizontal="left" vertical="justify"/>
    </xf>
    <xf numFmtId="0" fontId="7" fillId="0" borderId="0" xfId="0" applyFont="1"/>
    <xf numFmtId="0" fontId="9" fillId="0" borderId="0" xfId="0" applyFont="1"/>
    <xf numFmtId="0" fontId="11" fillId="0" borderId="0" xfId="0" applyFont="1"/>
    <xf numFmtId="0" fontId="12" fillId="0" borderId="0" xfId="0" applyFont="1"/>
    <xf numFmtId="4" fontId="4" fillId="0" borderId="2" xfId="2" applyNumberFormat="1" applyFont="1" applyBorder="1" applyAlignment="1">
      <alignment horizontal="center"/>
    </xf>
    <xf numFmtId="0" fontId="16" fillId="2" borderId="0" xfId="0" applyFont="1" applyFill="1"/>
    <xf numFmtId="0" fontId="12" fillId="0" borderId="0" xfId="0" applyFont="1" applyAlignment="1">
      <alignment horizontal="center"/>
    </xf>
    <xf numFmtId="4" fontId="4" fillId="3" borderId="1" xfId="2" applyNumberFormat="1" applyFont="1" applyFill="1" applyBorder="1" applyAlignment="1">
      <alignment horizontal="center"/>
    </xf>
    <xf numFmtId="10" fontId="14" fillId="3" borderId="1" xfId="1" applyNumberFormat="1" applyFont="1" applyFill="1" applyBorder="1" applyAlignment="1">
      <alignment horizontal="center"/>
    </xf>
    <xf numFmtId="4" fontId="4" fillId="4" borderId="1" xfId="2" applyNumberFormat="1" applyFont="1" applyFill="1" applyBorder="1" applyAlignment="1">
      <alignment horizontal="center"/>
    </xf>
    <xf numFmtId="0" fontId="17" fillId="0" borderId="0" xfId="0" applyFont="1"/>
    <xf numFmtId="4" fontId="4" fillId="3" borderId="1" xfId="2" applyNumberFormat="1" applyFont="1" applyFill="1" applyBorder="1" applyAlignment="1">
      <alignment horizontal="center" vertical="top"/>
    </xf>
    <xf numFmtId="10" fontId="14" fillId="4" borderId="1" xfId="1" applyNumberFormat="1" applyFont="1" applyFill="1" applyBorder="1" applyAlignment="1">
      <alignment horizontal="center"/>
    </xf>
    <xf numFmtId="0" fontId="12" fillId="4" borderId="0" xfId="0" applyFont="1" applyFill="1"/>
    <xf numFmtId="0" fontId="6" fillId="5" borderId="0" xfId="0" applyFont="1" applyFill="1" applyAlignment="1">
      <alignment horizontal="center"/>
    </xf>
    <xf numFmtId="4" fontId="4" fillId="3" borderId="1" xfId="0" applyNumberFormat="1" applyFont="1" applyFill="1" applyBorder="1" applyAlignment="1">
      <alignment horizontal="center"/>
    </xf>
    <xf numFmtId="0" fontId="4" fillId="3" borderId="1" xfId="2" applyFont="1" applyFill="1" applyBorder="1" applyAlignment="1">
      <alignment horizontal="left" vertical="top"/>
    </xf>
    <xf numFmtId="4" fontId="4" fillId="5" borderId="3" xfId="2" applyNumberFormat="1" applyFont="1" applyFill="1" applyBorder="1" applyAlignment="1">
      <alignment horizontal="center"/>
    </xf>
    <xf numFmtId="0" fontId="4" fillId="0" borderId="0" xfId="2" applyFont="1" applyAlignment="1">
      <alignment horizontal="center" vertical="center"/>
    </xf>
    <xf numFmtId="0" fontId="4" fillId="0" borderId="0" xfId="2" applyFont="1" applyAlignment="1">
      <alignment horizontal="center"/>
    </xf>
    <xf numFmtId="43" fontId="7" fillId="0" borderId="0" xfId="23" applyFont="1" applyFill="1" applyBorder="1"/>
    <xf numFmtId="43" fontId="11" fillId="0" borderId="0" xfId="23" applyFont="1" applyFill="1" applyBorder="1"/>
    <xf numFmtId="43" fontId="4" fillId="4" borderId="1" xfId="23" applyFont="1" applyFill="1" applyBorder="1" applyAlignment="1">
      <alignment horizontal="center"/>
    </xf>
    <xf numFmtId="0" fontId="4" fillId="0" borderId="7" xfId="2" applyFont="1" applyBorder="1" applyAlignment="1">
      <alignment horizontal="center" vertical="justify"/>
    </xf>
    <xf numFmtId="0" fontId="4" fillId="0" borderId="7" xfId="2" applyFont="1" applyBorder="1" applyAlignment="1">
      <alignment horizontal="center"/>
    </xf>
    <xf numFmtId="4" fontId="4" fillId="0" borderId="7" xfId="2" applyNumberFormat="1" applyFont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1" fillId="4" borderId="0" xfId="0" applyFont="1" applyFill="1"/>
    <xf numFmtId="0" fontId="8" fillId="0" borderId="0" xfId="2" applyFont="1" applyAlignment="1">
      <alignment horizontal="center"/>
    </xf>
    <xf numFmtId="0" fontId="12" fillId="2" borderId="5" xfId="0" applyFont="1" applyFill="1" applyBorder="1" applyAlignment="1">
      <alignment horizontal="center"/>
    </xf>
    <xf numFmtId="0" fontId="12" fillId="2" borderId="17" xfId="0" applyFont="1" applyFill="1" applyBorder="1" applyAlignment="1">
      <alignment horizontal="center"/>
    </xf>
    <xf numFmtId="0" fontId="19" fillId="0" borderId="0" xfId="0" applyFont="1"/>
    <xf numFmtId="0" fontId="11" fillId="7" borderId="0" xfId="0" applyFont="1" applyFill="1"/>
    <xf numFmtId="0" fontId="4" fillId="0" borderId="1" xfId="2" applyFont="1" applyBorder="1" applyAlignment="1">
      <alignment horizontal="center" vertical="justify"/>
    </xf>
    <xf numFmtId="0" fontId="4" fillId="3" borderId="1" xfId="0" applyFont="1" applyFill="1" applyBorder="1" applyAlignment="1">
      <alignment horizontal="right"/>
    </xf>
    <xf numFmtId="0" fontId="12" fillId="0" borderId="1" xfId="0" applyFont="1" applyBorder="1"/>
    <xf numFmtId="0" fontId="11" fillId="0" borderId="1" xfId="0" applyFont="1" applyBorder="1"/>
    <xf numFmtId="0" fontId="12" fillId="0" borderId="1" xfId="0" applyFont="1" applyBorder="1" applyAlignment="1">
      <alignment horizontal="center"/>
    </xf>
    <xf numFmtId="0" fontId="4" fillId="0" borderId="1" xfId="2" applyFont="1" applyBorder="1" applyAlignment="1">
      <alignment horizontal="center" vertical="top"/>
    </xf>
    <xf numFmtId="0" fontId="4" fillId="0" borderId="18" xfId="2" applyFont="1" applyBorder="1" applyAlignment="1">
      <alignment horizontal="center" vertical="top"/>
    </xf>
    <xf numFmtId="0" fontId="21" fillId="0" borderId="0" xfId="0" applyFont="1"/>
    <xf numFmtId="0" fontId="17" fillId="4" borderId="0" xfId="0" applyFont="1" applyFill="1"/>
    <xf numFmtId="0" fontId="17" fillId="7" borderId="0" xfId="0" applyFont="1" applyFill="1"/>
    <xf numFmtId="0" fontId="18" fillId="7" borderId="0" xfId="0" applyFont="1" applyFill="1"/>
    <xf numFmtId="0" fontId="8" fillId="0" borderId="21" xfId="2" applyFont="1" applyBorder="1" applyAlignment="1">
      <alignment horizontal="left"/>
    </xf>
    <xf numFmtId="0" fontId="8" fillId="0" borderId="22" xfId="2" applyFont="1" applyBorder="1" applyAlignment="1">
      <alignment horizontal="center"/>
    </xf>
    <xf numFmtId="4" fontId="4" fillId="5" borderId="24" xfId="2" applyNumberFormat="1" applyFont="1" applyFill="1" applyBorder="1" applyAlignment="1">
      <alignment horizontal="center"/>
    </xf>
    <xf numFmtId="0" fontId="4" fillId="0" borderId="25" xfId="2" applyFont="1" applyBorder="1" applyAlignment="1">
      <alignment horizontal="center" vertical="top"/>
    </xf>
    <xf numFmtId="4" fontId="4" fillId="0" borderId="26" xfId="2" applyNumberFormat="1" applyFont="1" applyBorder="1" applyAlignment="1">
      <alignment horizontal="center"/>
    </xf>
    <xf numFmtId="0" fontId="4" fillId="3" borderId="27" xfId="2" applyFont="1" applyFill="1" applyBorder="1" applyAlignment="1">
      <alignment horizontal="center" vertical="top"/>
    </xf>
    <xf numFmtId="4" fontId="4" fillId="0" borderId="28" xfId="2" applyNumberFormat="1" applyFont="1" applyBorder="1" applyAlignment="1">
      <alignment horizontal="center"/>
    </xf>
    <xf numFmtId="0" fontId="4" fillId="0" borderId="27" xfId="2" applyFont="1" applyBorder="1" applyAlignment="1">
      <alignment horizontal="center" vertical="top"/>
    </xf>
    <xf numFmtId="4" fontId="4" fillId="3" borderId="28" xfId="2" applyNumberFormat="1" applyFont="1" applyFill="1" applyBorder="1" applyAlignment="1">
      <alignment horizontal="center"/>
    </xf>
    <xf numFmtId="10" fontId="14" fillId="3" borderId="28" xfId="1" applyNumberFormat="1" applyFont="1" applyFill="1" applyBorder="1" applyAlignment="1">
      <alignment horizontal="center"/>
    </xf>
    <xf numFmtId="0" fontId="11" fillId="3" borderId="27" xfId="0" applyFont="1" applyFill="1" applyBorder="1"/>
    <xf numFmtId="0" fontId="12" fillId="0" borderId="28" xfId="0" applyFont="1" applyBorder="1"/>
    <xf numFmtId="0" fontId="11" fillId="0" borderId="27" xfId="0" applyFont="1" applyBorder="1"/>
    <xf numFmtId="4" fontId="4" fillId="4" borderId="28" xfId="2" applyNumberFormat="1" applyFont="1" applyFill="1" applyBorder="1" applyAlignment="1">
      <alignment horizontal="center"/>
    </xf>
    <xf numFmtId="10" fontId="14" fillId="4" borderId="28" xfId="1" applyNumberFormat="1" applyFont="1" applyFill="1" applyBorder="1" applyAlignment="1">
      <alignment horizontal="center"/>
    </xf>
    <xf numFmtId="0" fontId="4" fillId="0" borderId="29" xfId="2" applyFont="1" applyBorder="1" applyAlignment="1">
      <alignment horizontal="center" vertical="top"/>
    </xf>
    <xf numFmtId="0" fontId="4" fillId="0" borderId="21" xfId="2" applyFont="1" applyBorder="1" applyAlignment="1">
      <alignment horizontal="center" vertical="top"/>
    </xf>
    <xf numFmtId="4" fontId="4" fillId="0" borderId="30" xfId="2" applyNumberFormat="1" applyFont="1" applyBorder="1" applyAlignment="1">
      <alignment horizontal="center"/>
    </xf>
    <xf numFmtId="0" fontId="5" fillId="0" borderId="0" xfId="0" applyFont="1"/>
    <xf numFmtId="0" fontId="4" fillId="0" borderId="0" xfId="2" applyFont="1" applyAlignment="1">
      <alignment horizontal="center" wrapText="1"/>
    </xf>
    <xf numFmtId="0" fontId="4" fillId="0" borderId="0" xfId="2" applyFont="1" applyAlignment="1">
      <alignment horizontal="center" vertical="top" wrapText="1"/>
    </xf>
    <xf numFmtId="0" fontId="5" fillId="0" borderId="0" xfId="2" applyFont="1" applyAlignment="1">
      <alignment horizontal="right" vertical="justify"/>
    </xf>
    <xf numFmtId="0" fontId="5" fillId="0" borderId="0" xfId="2" applyFont="1" applyAlignment="1">
      <alignment horizontal="center"/>
    </xf>
    <xf numFmtId="4" fontId="4" fillId="8" borderId="4" xfId="2" applyNumberFormat="1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/>
    </xf>
    <xf numFmtId="0" fontId="4" fillId="2" borderId="4" xfId="2" applyFont="1" applyFill="1" applyBorder="1" applyAlignment="1">
      <alignment horizontal="center" wrapText="1"/>
    </xf>
    <xf numFmtId="4" fontId="4" fillId="2" borderId="4" xfId="2" applyNumberFormat="1" applyFont="1" applyFill="1" applyBorder="1" applyAlignment="1">
      <alignment horizontal="center"/>
    </xf>
    <xf numFmtId="4" fontId="4" fillId="8" borderId="4" xfId="2" applyNumberFormat="1" applyFont="1" applyFill="1" applyBorder="1" applyAlignment="1">
      <alignment horizontal="center" wrapText="1"/>
    </xf>
    <xf numFmtId="0" fontId="11" fillId="0" borderId="1" xfId="0" applyFont="1" applyBorder="1" applyAlignment="1">
      <alignment vertical="center"/>
    </xf>
    <xf numFmtId="0" fontId="11" fillId="0" borderId="1" xfId="0" applyFont="1" applyBorder="1" applyAlignment="1">
      <alignment wrapText="1"/>
    </xf>
    <xf numFmtId="0" fontId="5" fillId="0" borderId="1" xfId="0" applyFont="1" applyBorder="1"/>
    <xf numFmtId="0" fontId="4" fillId="0" borderId="21" xfId="2" applyFont="1" applyBorder="1" applyAlignment="1">
      <alignment horizontal="center"/>
    </xf>
    <xf numFmtId="0" fontId="8" fillId="0" borderId="21" xfId="2" applyFont="1" applyBorder="1" applyAlignment="1">
      <alignment vertical="justify" wrapText="1"/>
    </xf>
    <xf numFmtId="0" fontId="8" fillId="0" borderId="22" xfId="2" applyFont="1" applyBorder="1" applyAlignment="1">
      <alignment vertical="justify" wrapText="1"/>
    </xf>
    <xf numFmtId="0" fontId="4" fillId="0" borderId="22" xfId="2" applyFont="1" applyBorder="1" applyAlignment="1">
      <alignment horizontal="center"/>
    </xf>
    <xf numFmtId="0" fontId="8" fillId="0" borderId="11" xfId="2" applyFont="1" applyBorder="1" applyAlignment="1">
      <alignment horizontal="left"/>
    </xf>
    <xf numFmtId="0" fontId="19" fillId="0" borderId="12" xfId="0" applyFont="1" applyBorder="1"/>
    <xf numFmtId="0" fontId="8" fillId="0" borderId="12" xfId="2" applyFont="1" applyBorder="1" applyAlignment="1">
      <alignment horizontal="center"/>
    </xf>
    <xf numFmtId="0" fontId="8" fillId="0" borderId="13" xfId="2" applyFont="1" applyBorder="1" applyAlignment="1">
      <alignment horizontal="center"/>
    </xf>
    <xf numFmtId="0" fontId="8" fillId="0" borderId="14" xfId="2" applyFont="1" applyBorder="1" applyAlignment="1">
      <alignment horizontal="left"/>
    </xf>
    <xf numFmtId="0" fontId="19" fillId="0" borderId="15" xfId="0" applyFont="1" applyBorder="1"/>
    <xf numFmtId="0" fontId="8" fillId="0" borderId="15" xfId="2" applyFont="1" applyBorder="1" applyAlignment="1">
      <alignment horizontal="center"/>
    </xf>
    <xf numFmtId="0" fontId="8" fillId="0" borderId="16" xfId="2" applyFont="1" applyBorder="1" applyAlignment="1">
      <alignment horizontal="center"/>
    </xf>
    <xf numFmtId="4" fontId="5" fillId="0" borderId="22" xfId="2" applyNumberFormat="1" applyFont="1" applyBorder="1" applyAlignment="1">
      <alignment horizontal="center"/>
    </xf>
    <xf numFmtId="0" fontId="2" fillId="0" borderId="0" xfId="0" applyFont="1" applyAlignment="1">
      <alignment horizontal="center" vertical="center" wrapText="1"/>
    </xf>
    <xf numFmtId="168" fontId="2" fillId="0" borderId="0" xfId="0" applyNumberFormat="1" applyFont="1" applyAlignment="1">
      <alignment horizontal="center" vertical="center" wrapText="1"/>
    </xf>
    <xf numFmtId="0" fontId="20" fillId="5" borderId="4" xfId="0" applyFont="1" applyFill="1" applyBorder="1" applyAlignment="1">
      <alignment horizontal="center" vertical="center"/>
    </xf>
    <xf numFmtId="44" fontId="20" fillId="5" borderId="4" xfId="32" applyFont="1" applyFill="1" applyBorder="1" applyAlignment="1">
      <alignment horizontal="center" vertical="center"/>
    </xf>
    <xf numFmtId="0" fontId="11" fillId="0" borderId="40" xfId="0" applyFont="1" applyBorder="1" applyAlignment="1">
      <alignment vertical="center"/>
    </xf>
    <xf numFmtId="0" fontId="11" fillId="0" borderId="40" xfId="0" applyFont="1" applyBorder="1" applyAlignment="1">
      <alignment wrapText="1"/>
    </xf>
    <xf numFmtId="0" fontId="11" fillId="0" borderId="40" xfId="0" applyFont="1" applyBorder="1"/>
    <xf numFmtId="0" fontId="5" fillId="0" borderId="40" xfId="0" applyFont="1" applyBorder="1"/>
    <xf numFmtId="0" fontId="11" fillId="0" borderId="40" xfId="0" applyFont="1" applyBorder="1" applyAlignment="1">
      <alignment horizontal="center" vertical="center"/>
    </xf>
    <xf numFmtId="0" fontId="4" fillId="4" borderId="39" xfId="2" applyFont="1" applyFill="1" applyBorder="1" applyAlignment="1">
      <alignment horizontal="center" vertical="center"/>
    </xf>
    <xf numFmtId="0" fontId="4" fillId="4" borderId="39" xfId="2" applyFont="1" applyFill="1" applyBorder="1" applyAlignment="1">
      <alignment horizontal="center" vertical="top" wrapText="1"/>
    </xf>
    <xf numFmtId="0" fontId="4" fillId="4" borderId="39" xfId="2" applyFont="1" applyFill="1" applyBorder="1" applyAlignment="1">
      <alignment horizontal="left" vertical="justify"/>
    </xf>
    <xf numFmtId="4" fontId="5" fillId="4" borderId="39" xfId="2" applyNumberFormat="1" applyFont="1" applyFill="1" applyBorder="1" applyAlignment="1">
      <alignment horizontal="center"/>
    </xf>
    <xf numFmtId="4" fontId="4" fillId="4" borderId="39" xfId="2" applyNumberFormat="1" applyFont="1" applyFill="1" applyBorder="1" applyAlignment="1">
      <alignment horizontal="center"/>
    </xf>
    <xf numFmtId="0" fontId="2" fillId="0" borderId="39" xfId="0" applyFont="1" applyBorder="1" applyAlignment="1">
      <alignment horizontal="center" vertical="center" wrapText="1"/>
    </xf>
    <xf numFmtId="4" fontId="2" fillId="0" borderId="39" xfId="0" applyNumberFormat="1" applyFont="1" applyBorder="1" applyAlignment="1">
      <alignment horizontal="center" vertical="center"/>
    </xf>
    <xf numFmtId="168" fontId="2" fillId="0" borderId="39" xfId="0" applyNumberFormat="1" applyFont="1" applyBorder="1" applyAlignment="1">
      <alignment horizontal="center" vertical="center"/>
    </xf>
    <xf numFmtId="0" fontId="4" fillId="9" borderId="39" xfId="2" applyFont="1" applyFill="1" applyBorder="1" applyAlignment="1">
      <alignment horizontal="center" vertical="center"/>
    </xf>
    <xf numFmtId="0" fontId="4" fillId="9" borderId="39" xfId="2" applyFont="1" applyFill="1" applyBorder="1" applyAlignment="1">
      <alignment horizontal="center" vertical="top" wrapText="1"/>
    </xf>
    <xf numFmtId="0" fontId="4" fillId="9" borderId="39" xfId="2" applyFont="1" applyFill="1" applyBorder="1" applyAlignment="1">
      <alignment horizontal="left" vertical="justify"/>
    </xf>
    <xf numFmtId="0" fontId="4" fillId="4" borderId="39" xfId="2" applyFont="1" applyFill="1" applyBorder="1" applyAlignment="1">
      <alignment horizontal="center"/>
    </xf>
    <xf numFmtId="4" fontId="4" fillId="9" borderId="39" xfId="2" applyNumberFormat="1" applyFont="1" applyFill="1" applyBorder="1" applyAlignment="1">
      <alignment horizontal="center"/>
    </xf>
    <xf numFmtId="0" fontId="4" fillId="6" borderId="41" xfId="2" applyFont="1" applyFill="1" applyBorder="1" applyAlignment="1">
      <alignment horizontal="center" vertical="center"/>
    </xf>
    <xf numFmtId="0" fontId="4" fillId="6" borderId="41" xfId="2" applyFont="1" applyFill="1" applyBorder="1" applyAlignment="1">
      <alignment horizontal="center" vertical="top" wrapText="1"/>
    </xf>
    <xf numFmtId="0" fontId="4" fillId="6" borderId="41" xfId="2" applyFont="1" applyFill="1" applyBorder="1" applyAlignment="1">
      <alignment horizontal="center" vertical="justify"/>
    </xf>
    <xf numFmtId="4" fontId="4" fillId="6" borderId="41" xfId="2" applyNumberFormat="1" applyFont="1" applyFill="1" applyBorder="1" applyAlignment="1">
      <alignment horizontal="center"/>
    </xf>
    <xf numFmtId="168" fontId="2" fillId="0" borderId="42" xfId="0" applyNumberFormat="1" applyFont="1" applyBorder="1" applyAlignment="1">
      <alignment horizontal="center" vertical="center"/>
    </xf>
    <xf numFmtId="168" fontId="2" fillId="0" borderId="6" xfId="0" applyNumberFormat="1" applyFont="1" applyBorder="1" applyAlignment="1">
      <alignment horizontal="center" vertical="center"/>
    </xf>
    <xf numFmtId="0" fontId="8" fillId="0" borderId="0" xfId="2" applyFont="1" applyAlignment="1">
      <alignment vertical="justify" wrapText="1"/>
    </xf>
    <xf numFmtId="0" fontId="4" fillId="0" borderId="0" xfId="2" applyFont="1" applyAlignment="1">
      <alignment horizontal="center" vertical="top"/>
    </xf>
    <xf numFmtId="10" fontId="11" fillId="0" borderId="0" xfId="1" applyNumberFormat="1" applyFont="1"/>
    <xf numFmtId="10" fontId="4" fillId="0" borderId="0" xfId="1" applyNumberFormat="1" applyFont="1" applyAlignment="1">
      <alignment horizontal="center"/>
    </xf>
    <xf numFmtId="10" fontId="8" fillId="0" borderId="12" xfId="1" applyNumberFormat="1" applyFont="1" applyBorder="1" applyAlignment="1">
      <alignment horizontal="center"/>
    </xf>
    <xf numFmtId="10" fontId="8" fillId="0" borderId="0" xfId="1" applyNumberFormat="1" applyFont="1" applyAlignment="1">
      <alignment horizontal="center"/>
    </xf>
    <xf numFmtId="10" fontId="8" fillId="0" borderId="15" xfId="1" applyNumberFormat="1" applyFont="1" applyBorder="1" applyAlignment="1">
      <alignment horizontal="center"/>
    </xf>
    <xf numFmtId="10" fontId="5" fillId="0" borderId="0" xfId="1" applyNumberFormat="1" applyFont="1" applyAlignment="1">
      <alignment horizontal="center"/>
    </xf>
    <xf numFmtId="10" fontId="4" fillId="8" borderId="4" xfId="1" applyNumberFormat="1" applyFont="1" applyFill="1" applyBorder="1" applyAlignment="1">
      <alignment horizontal="center" wrapText="1"/>
    </xf>
    <xf numFmtId="10" fontId="4" fillId="6" borderId="41" xfId="1" applyNumberFormat="1" applyFont="1" applyFill="1" applyBorder="1" applyAlignment="1">
      <alignment horizontal="center"/>
    </xf>
    <xf numFmtId="10" fontId="5" fillId="4" borderId="39" xfId="1" applyNumberFormat="1" applyFont="1" applyFill="1" applyBorder="1" applyAlignment="1">
      <alignment horizontal="center"/>
    </xf>
    <xf numFmtId="10" fontId="2" fillId="0" borderId="42" xfId="1" applyNumberFormat="1" applyFont="1" applyBorder="1" applyAlignment="1">
      <alignment horizontal="center" vertical="center"/>
    </xf>
    <xf numFmtId="10" fontId="4" fillId="9" borderId="39" xfId="1" applyNumberFormat="1" applyFont="1" applyFill="1" applyBorder="1" applyAlignment="1">
      <alignment horizontal="center" vertical="center"/>
    </xf>
    <xf numFmtId="10" fontId="2" fillId="0" borderId="6" xfId="1" applyNumberFormat="1" applyFont="1" applyBorder="1" applyAlignment="1">
      <alignment horizontal="center" vertical="center"/>
    </xf>
    <xf numFmtId="10" fontId="11" fillId="0" borderId="40" xfId="1" applyNumberFormat="1" applyFont="1" applyBorder="1" applyAlignment="1">
      <alignment horizontal="center" vertical="center"/>
    </xf>
    <xf numFmtId="10" fontId="20" fillId="5" borderId="4" xfId="1" applyNumberFormat="1" applyFont="1" applyFill="1" applyBorder="1" applyAlignment="1">
      <alignment horizontal="center" vertical="center"/>
    </xf>
    <xf numFmtId="10" fontId="11" fillId="0" borderId="1" xfId="1" applyNumberFormat="1" applyFont="1" applyBorder="1"/>
    <xf numFmtId="0" fontId="3" fillId="2" borderId="8" xfId="2" applyFont="1" applyFill="1" applyBorder="1" applyAlignment="1">
      <alignment horizontal="center"/>
    </xf>
    <xf numFmtId="0" fontId="3" fillId="2" borderId="9" xfId="2" applyFont="1" applyFill="1" applyBorder="1" applyAlignment="1">
      <alignment horizontal="center"/>
    </xf>
    <xf numFmtId="0" fontId="3" fillId="2" borderId="10" xfId="2" applyFont="1" applyFill="1" applyBorder="1" applyAlignment="1">
      <alignment horizontal="center"/>
    </xf>
    <xf numFmtId="0" fontId="3" fillId="0" borderId="0" xfId="2" applyFont="1" applyAlignment="1">
      <alignment horizontal="center"/>
    </xf>
    <xf numFmtId="0" fontId="16" fillId="8" borderId="4" xfId="2" applyFont="1" applyFill="1" applyBorder="1" applyAlignment="1">
      <alignment horizontal="right" vertical="center"/>
    </xf>
    <xf numFmtId="0" fontId="20" fillId="5" borderId="4" xfId="0" applyFont="1" applyFill="1" applyBorder="1" applyAlignment="1">
      <alignment horizontal="center" vertical="center"/>
    </xf>
    <xf numFmtId="10" fontId="23" fillId="8" borderId="43" xfId="2" applyNumberFormat="1" applyFont="1" applyFill="1" applyBorder="1" applyAlignment="1">
      <alignment horizontal="center" vertical="center"/>
    </xf>
    <xf numFmtId="10" fontId="23" fillId="8" borderId="44" xfId="2" applyNumberFormat="1" applyFont="1" applyFill="1" applyBorder="1" applyAlignment="1">
      <alignment horizontal="center" vertical="center"/>
    </xf>
    <xf numFmtId="4" fontId="15" fillId="5" borderId="33" xfId="2" applyNumberFormat="1" applyFont="1" applyFill="1" applyBorder="1" applyAlignment="1">
      <alignment horizontal="center"/>
    </xf>
    <xf numFmtId="4" fontId="15" fillId="5" borderId="34" xfId="2" applyNumberFormat="1" applyFont="1" applyFill="1" applyBorder="1" applyAlignment="1">
      <alignment horizontal="center"/>
    </xf>
    <xf numFmtId="4" fontId="15" fillId="5" borderId="35" xfId="2" applyNumberFormat="1" applyFont="1" applyFill="1" applyBorder="1" applyAlignment="1">
      <alignment horizontal="center"/>
    </xf>
    <xf numFmtId="4" fontId="4" fillId="5" borderId="38" xfId="2" applyNumberFormat="1" applyFont="1" applyFill="1" applyBorder="1" applyAlignment="1">
      <alignment horizontal="center"/>
    </xf>
    <xf numFmtId="4" fontId="4" fillId="5" borderId="19" xfId="2" applyNumberFormat="1" applyFont="1" applyFill="1" applyBorder="1" applyAlignment="1">
      <alignment horizontal="center"/>
    </xf>
    <xf numFmtId="4" fontId="4" fillId="5" borderId="20" xfId="2" applyNumberFormat="1" applyFont="1" applyFill="1" applyBorder="1" applyAlignment="1">
      <alignment horizontal="center"/>
    </xf>
    <xf numFmtId="0" fontId="22" fillId="0" borderId="8" xfId="2" applyFont="1" applyBorder="1" applyAlignment="1">
      <alignment horizontal="center"/>
    </xf>
    <xf numFmtId="0" fontId="22" fillId="0" borderId="9" xfId="2" applyFont="1" applyBorder="1" applyAlignment="1">
      <alignment horizontal="center"/>
    </xf>
    <xf numFmtId="0" fontId="22" fillId="0" borderId="10" xfId="2" applyFont="1" applyBorder="1" applyAlignment="1">
      <alignment horizontal="center"/>
    </xf>
    <xf numFmtId="0" fontId="8" fillId="0" borderId="21" xfId="2" applyFont="1" applyBorder="1" applyAlignment="1">
      <alignment vertical="justify" wrapText="1"/>
    </xf>
    <xf numFmtId="0" fontId="8" fillId="0" borderId="0" xfId="2" applyFont="1" applyAlignment="1">
      <alignment vertical="justify" wrapText="1"/>
    </xf>
    <xf numFmtId="0" fontId="8" fillId="0" borderId="22" xfId="2" applyFont="1" applyBorder="1" applyAlignment="1">
      <alignment vertical="justify" wrapText="1"/>
    </xf>
    <xf numFmtId="0" fontId="15" fillId="5" borderId="31" xfId="2" applyFont="1" applyFill="1" applyBorder="1" applyAlignment="1">
      <alignment horizontal="center" vertical="top"/>
    </xf>
    <xf numFmtId="0" fontId="15" fillId="5" borderId="32" xfId="2" applyFont="1" applyFill="1" applyBorder="1" applyAlignment="1">
      <alignment horizontal="center" vertical="top"/>
    </xf>
    <xf numFmtId="0" fontId="4" fillId="4" borderId="27" xfId="2" applyFont="1" applyFill="1" applyBorder="1" applyAlignment="1">
      <alignment horizontal="center" vertical="top"/>
    </xf>
    <xf numFmtId="0" fontId="4" fillId="4" borderId="1" xfId="2" applyFont="1" applyFill="1" applyBorder="1" applyAlignment="1">
      <alignment horizontal="center" vertical="top"/>
    </xf>
    <xf numFmtId="0" fontId="4" fillId="5" borderId="36" xfId="2" applyFont="1" applyFill="1" applyBorder="1" applyAlignment="1">
      <alignment horizontal="center" vertical="center"/>
    </xf>
    <xf numFmtId="0" fontId="4" fillId="5" borderId="23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/>
    </xf>
    <xf numFmtId="0" fontId="4" fillId="5" borderId="3" xfId="2" applyFont="1" applyFill="1" applyBorder="1" applyAlignment="1">
      <alignment horizontal="center" vertical="center"/>
    </xf>
    <xf numFmtId="0" fontId="4" fillId="5" borderId="37" xfId="2" applyFont="1" applyFill="1" applyBorder="1" applyAlignment="1">
      <alignment horizontal="center" vertical="center" wrapText="1"/>
    </xf>
    <xf numFmtId="0" fontId="4" fillId="5" borderId="3" xfId="2" applyFont="1" applyFill="1" applyBorder="1" applyAlignment="1">
      <alignment horizontal="center" vertical="center" wrapText="1"/>
    </xf>
  </cellXfs>
  <cellStyles count="33">
    <cellStyle name="Moeda" xfId="32" builtinId="4"/>
    <cellStyle name="Moeda 2" xfId="10"/>
    <cellStyle name="Moeda 3" xfId="16"/>
    <cellStyle name="Moeda 3 2" xfId="21"/>
    <cellStyle name="Moeda 3 2 2" xfId="29"/>
    <cellStyle name="Moeda 4" xfId="31"/>
    <cellStyle name="Normal" xfId="0" builtinId="0"/>
    <cellStyle name="Normal 11" xfId="14"/>
    <cellStyle name="Normal 2" xfId="3"/>
    <cellStyle name="Normal 2 2" xfId="5"/>
    <cellStyle name="Normal 2 5" xfId="20"/>
    <cellStyle name="Normal 3" xfId="6"/>
    <cellStyle name="Normal 3 2" xfId="17"/>
    <cellStyle name="Normal 3 2 2" xfId="19"/>
    <cellStyle name="Normal 3 3" xfId="25"/>
    <cellStyle name="Normal 4" xfId="11"/>
    <cellStyle name="Normal 4 2" xfId="26"/>
    <cellStyle name="Normal 9" xfId="12"/>
    <cellStyle name="Normal_cronograma 6 meses 2" xfId="2"/>
    <cellStyle name="Porcentagem" xfId="1" builtinId="5"/>
    <cellStyle name="Porcentagem 2" xfId="7"/>
    <cellStyle name="Porcentagem 3" xfId="18"/>
    <cellStyle name="Porcentagem 4" xfId="22"/>
    <cellStyle name="Porcentagem 7" xfId="13"/>
    <cellStyle name="Porcentagem 8" xfId="15"/>
    <cellStyle name="Separador de milhares 2" xfId="8"/>
    <cellStyle name="Separador de milhares 3" xfId="4"/>
    <cellStyle name="Separador de milhares 3 2" xfId="27"/>
    <cellStyle name="Vírgula" xfId="23" builtinId="3"/>
    <cellStyle name="Vírgula 2" xfId="9"/>
    <cellStyle name="Vírgula 2 2" xfId="24"/>
    <cellStyle name="Vírgula 2 3" xfId="28"/>
    <cellStyle name="Vírgula 3" xfId="3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FERNANDO\Downloads\Sec.%20Direitos%20Humanos\Ger&#234;ncia%20de%20Projetos\UFRPE\44.003%20-%20Pr&#233;dio%20de%206%20pavimentos\CD%20-%20VERS&#195;O%20FINAL25-09-07\PR&#201;DIO%20DE%206%20PAVIMENTOS\OR&#199;AMENTOS\orca-elet-refinaria%20por%20bloc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ILHA FONTE"/>
      <sheetName val="teat-mus"/>
      <sheetName val="arte"/>
      <sheetName val="Lanchonete"/>
      <sheetName val="Loja 1"/>
      <sheetName val="Loja 2"/>
      <sheetName val="terraço de ativ."/>
      <sheetName val="se-ilum ext"/>
      <sheetName val="BM 01"/>
      <sheetName val="MEMORIA BM 01"/>
      <sheetName val="GERAL - COM DESONERAÇÃO"/>
      <sheetName val="GERAL - SEM DESONERAÇÃO"/>
      <sheetName val="ORCAMENTO COM DES"/>
      <sheetName val="MEM CÁLC COM DES"/>
      <sheetName val="_RESUMO COMPARATIVO_"/>
      <sheetName val="CRONOGRAMA "/>
      <sheetName val="BDI_PAV_26,01_NOVA_CPRB"/>
      <sheetName val="BDI_PAV_20,00_NOVA_CPRB"/>
      <sheetName val="BM 1"/>
      <sheetName val="MEMÓRIA DO BM1"/>
      <sheetName val="MEMÓRIA DO BM2"/>
      <sheetName val="BM 2"/>
      <sheetName val="MEMÓRIA DO BM3"/>
      <sheetName val="BM 3"/>
      <sheetName val="CRONOGRAMA"/>
      <sheetName val="Planilha1"/>
      <sheetName val="Plan1"/>
    </sheetNames>
    <sheetDataSet>
      <sheetData sheetId="0" refreshError="1">
        <row r="1">
          <cell r="B1" t="str">
            <v>18.01</v>
          </cell>
        </row>
        <row r="2">
          <cell r="B2" t="str">
            <v>18.01.005</v>
          </cell>
          <cell r="C2" t="str">
            <v>Fio de cobre nu, tempera meio-duro, classe 1A S.M. - 10 mm², inclusive assentamento.</v>
          </cell>
          <cell r="D2" t="str">
            <v>m</v>
          </cell>
          <cell r="F2">
            <v>1.84</v>
          </cell>
          <cell r="G2">
            <v>0</v>
          </cell>
        </row>
        <row r="3">
          <cell r="B3" t="str">
            <v>18.01.010</v>
          </cell>
          <cell r="C3" t="str">
            <v>Fio de cobre, tempera meio-duro, classe 1, com cobertura de PVC, tipo WPP, S.M. - 4 mm², inclusive assentamento.</v>
          </cell>
          <cell r="D3" t="str">
            <v>m</v>
          </cell>
          <cell r="F3">
            <v>0.97</v>
          </cell>
          <cell r="G3">
            <v>0</v>
          </cell>
        </row>
        <row r="4">
          <cell r="B4" t="str">
            <v>18.01.015</v>
          </cell>
          <cell r="C4" t="str">
            <v>Desativação da rede elétrica existente.</v>
          </cell>
          <cell r="D4" t="str">
            <v>vb</v>
          </cell>
          <cell r="F4">
            <v>283.14</v>
          </cell>
        </row>
        <row r="5">
          <cell r="B5" t="str">
            <v>18.01.016</v>
          </cell>
          <cell r="C5" t="str">
            <v>Revisão do circuito elétrico que alimenta as luminárias para lâmpadas vapor mercúrio (aproveitamento de 90 % da fiação existente).</v>
          </cell>
          <cell r="D5" t="str">
            <v>vb</v>
          </cell>
          <cell r="F5">
            <v>613.08000000000004</v>
          </cell>
        </row>
        <row r="6">
          <cell r="B6" t="str">
            <v>18.01.020</v>
          </cell>
          <cell r="C6" t="str">
            <v>Fio de cobre, tempera meio-duro, classe 1, com cobertura de PVC, tipo WPP, S.M. - 6 mm², inclusive assentamento.</v>
          </cell>
          <cell r="D6" t="str">
            <v>m</v>
          </cell>
          <cell r="F6">
            <v>1.1599999999999999</v>
          </cell>
          <cell r="G6">
            <v>0</v>
          </cell>
        </row>
        <row r="7">
          <cell r="B7" t="str">
            <v>18.01.025</v>
          </cell>
          <cell r="C7" t="str">
            <v>Fio de cobre, tempera meio-duro, classe 1, com cobertura de PVC, tipo WPP, S.M. - 10 mm², inclusive assentamento.</v>
          </cell>
          <cell r="D7" t="str">
            <v>m</v>
          </cell>
          <cell r="F7">
            <v>1.62</v>
          </cell>
          <cell r="G7">
            <v>0</v>
          </cell>
        </row>
        <row r="8">
          <cell r="B8" t="str">
            <v>18.01.030</v>
          </cell>
          <cell r="C8" t="str">
            <v>Cabo de cobre, tempera meio-duro, encordoamento classe 2, com cobertura de PVC, tipo WPP, S.M. - 10 mm², inclusive assentamento.</v>
          </cell>
          <cell r="D8" t="str">
            <v>m</v>
          </cell>
          <cell r="F8">
            <v>1.64</v>
          </cell>
          <cell r="G8">
            <v>0</v>
          </cell>
        </row>
        <row r="9">
          <cell r="B9" t="str">
            <v>18.01.040</v>
          </cell>
          <cell r="C9" t="str">
            <v>Cabo de cobre, tempera meio-duro, encordoamento classe 2, com cobertura de PVC, tipo WPP, S.M. - 16 mm², inclusive assentamento.</v>
          </cell>
          <cell r="D9" t="str">
            <v>m</v>
          </cell>
          <cell r="F9">
            <v>2.44</v>
          </cell>
          <cell r="G9">
            <v>0</v>
          </cell>
        </row>
        <row r="10">
          <cell r="B10" t="str">
            <v>18.01.050</v>
          </cell>
          <cell r="C10" t="str">
            <v>Cabo de cobre, tempera meio-duro, encordoamento classe 2, com cobertura de PVC, tipo WPP, S.M. - 25 mm², inclusive assentamento.</v>
          </cell>
          <cell r="D10" t="str">
            <v>m</v>
          </cell>
          <cell r="F10">
            <v>3.24</v>
          </cell>
          <cell r="G10">
            <v>0</v>
          </cell>
        </row>
        <row r="11">
          <cell r="B11" t="str">
            <v>18.01.060</v>
          </cell>
          <cell r="C11" t="str">
            <v xml:space="preserve">Fornecimento e instalação de cabo de cobre nutrancado e asete fios, de tempera mole, bitola de 16 mm2. </v>
          </cell>
          <cell r="D11" t="str">
            <v>m</v>
          </cell>
          <cell r="F11">
            <v>3.4</v>
          </cell>
          <cell r="G11">
            <v>0</v>
          </cell>
        </row>
        <row r="13">
          <cell r="B13" t="str">
            <v>18.02</v>
          </cell>
        </row>
        <row r="14">
          <cell r="B14" t="str">
            <v>18.02.005</v>
          </cell>
          <cell r="C14" t="str">
            <v>Colocação de poste de ferro</v>
          </cell>
          <cell r="D14" t="str">
            <v>m</v>
          </cell>
          <cell r="F14">
            <v>6.51</v>
          </cell>
          <cell r="G14">
            <v>0</v>
          </cell>
        </row>
        <row r="15">
          <cell r="B15" t="str">
            <v>18.02.010</v>
          </cell>
          <cell r="C15" t="str">
            <v>Retirada de postes de concreto secção duplo T200 / 8 com engastamento direto no solo de 1,40 m (Poste 184-570, 18570 e mais dois sem identificação)</v>
          </cell>
          <cell r="D15" t="str">
            <v>un</v>
          </cell>
          <cell r="F15">
            <v>51.97</v>
          </cell>
          <cell r="G15">
            <v>0</v>
          </cell>
        </row>
        <row r="16">
          <cell r="B16" t="str">
            <v>18.02.020</v>
          </cell>
          <cell r="C16" t="str">
            <v>Poste de concreto secção duplo T, 100/8, com engastamento direto no solo de 1,40 m, inclusive colocação.</v>
          </cell>
          <cell r="D16" t="str">
            <v>un</v>
          </cell>
          <cell r="F16">
            <v>141.27000000000001</v>
          </cell>
          <cell r="G16">
            <v>0</v>
          </cell>
        </row>
        <row r="17">
          <cell r="B17" t="str">
            <v>18.02.025</v>
          </cell>
          <cell r="C17" t="str">
            <v>Fornecimento e instalação de poste ornamental com h=4,0 m, sendo 1,0 m de enterrado, com 03 luminárias, vidro transparente modelo MLD 304 / B, bem como pintura á óleo, duas demãos, cor preta, conforme projeto.</v>
          </cell>
          <cell r="D17" t="str">
            <v>un</v>
          </cell>
          <cell r="F17">
            <v>239.88</v>
          </cell>
          <cell r="G17">
            <v>0</v>
          </cell>
        </row>
        <row r="18">
          <cell r="B18" t="str">
            <v>18.02.026</v>
          </cell>
          <cell r="C18" t="str">
            <v>Deslocamento de poste.</v>
          </cell>
          <cell r="D18" t="str">
            <v>un</v>
          </cell>
          <cell r="F18">
            <v>67.33</v>
          </cell>
          <cell r="G18">
            <v>0</v>
          </cell>
        </row>
        <row r="19">
          <cell r="B19" t="str">
            <v>18.02.030</v>
          </cell>
          <cell r="C19" t="str">
            <v>Poste de concreto secção duplo T, 200/8, com engastamento direto no solo de 1,40 m, inclusive colocação.</v>
          </cell>
          <cell r="D19" t="str">
            <v>un</v>
          </cell>
          <cell r="F19">
            <v>160.6</v>
          </cell>
          <cell r="G19">
            <v>0</v>
          </cell>
        </row>
        <row r="20">
          <cell r="B20" t="str">
            <v>18.02.040</v>
          </cell>
          <cell r="C20" t="str">
            <v>Poste de concreto secção duplo T, 200/12, com engastamento direto no solo de 1,80 m, inclusive colocação.</v>
          </cell>
          <cell r="D20" t="str">
            <v>un</v>
          </cell>
          <cell r="F20">
            <v>264.32</v>
          </cell>
          <cell r="G20">
            <v>0</v>
          </cell>
        </row>
        <row r="21">
          <cell r="B21" t="str">
            <v>18.02.045</v>
          </cell>
          <cell r="C21" t="str">
            <v>Poste de concreto secção duplo T, 300/8, com engastamento direto no solo de 1,40 m, inclusive colocação.</v>
          </cell>
          <cell r="D21" t="str">
            <v>un</v>
          </cell>
          <cell r="F21">
            <v>193.4</v>
          </cell>
          <cell r="G21">
            <v>0</v>
          </cell>
        </row>
        <row r="22">
          <cell r="B22" t="str">
            <v>18.02.050</v>
          </cell>
          <cell r="C22" t="str">
            <v>Poste de concreto secção duplo T, 300/12, com engastamento direto no solo de 1,80 m, inclusive colocação.</v>
          </cell>
          <cell r="D22" t="str">
            <v>un</v>
          </cell>
          <cell r="F22">
            <v>55.74</v>
          </cell>
          <cell r="G22">
            <v>0</v>
          </cell>
        </row>
        <row r="23">
          <cell r="B23" t="str">
            <v>18.02.051</v>
          </cell>
          <cell r="C23" t="str">
            <v xml:space="preserve">Super poste de concreto armado circular com altura de 20 m. </v>
          </cell>
          <cell r="D23" t="str">
            <v>un</v>
          </cell>
          <cell r="F23">
            <v>2209.3200000000002</v>
          </cell>
          <cell r="G23">
            <v>0</v>
          </cell>
        </row>
        <row r="24">
          <cell r="B24" t="str">
            <v>18.02.060</v>
          </cell>
          <cell r="C24" t="str">
            <v>Poste de concreto c/ seção circular c/ iluminação de 3 pétalas c/ altura de 8 m inclusive colocação, fixação e base de concreto p/ fixação</v>
          </cell>
          <cell r="D24" t="str">
            <v>un</v>
          </cell>
          <cell r="F24">
            <v>888.06</v>
          </cell>
        </row>
        <row r="25">
          <cell r="B25" t="str">
            <v>18.02.070</v>
          </cell>
          <cell r="C25" t="str">
            <v>Poste ornamental.</v>
          </cell>
          <cell r="D25" t="str">
            <v>un</v>
          </cell>
          <cell r="F25">
            <v>210.72</v>
          </cell>
        </row>
        <row r="26">
          <cell r="B26" t="str">
            <v>18.02.071</v>
          </cell>
          <cell r="C26" t="str">
            <v>Poste em concreto vibrado seção circular 9 m - 200 kg</v>
          </cell>
          <cell r="D26" t="str">
            <v>un</v>
          </cell>
          <cell r="F26">
            <v>216</v>
          </cell>
        </row>
        <row r="27">
          <cell r="B27" t="str">
            <v>18.02.080</v>
          </cell>
          <cell r="C27" t="str">
            <v>Fornecimento e instalação de rele fotoelétrico, 1000 w - 220 v.</v>
          </cell>
          <cell r="D27" t="str">
            <v>un</v>
          </cell>
          <cell r="F27">
            <v>18</v>
          </cell>
        </row>
        <row r="29">
          <cell r="B29" t="str">
            <v>18.03</v>
          </cell>
        </row>
        <row r="30">
          <cell r="B30" t="str">
            <v>18.03.010</v>
          </cell>
          <cell r="C30" t="str">
            <v>Estrutura secundária B1 completa, inclusive fixação.</v>
          </cell>
          <cell r="D30" t="str">
            <v>un</v>
          </cell>
          <cell r="F30">
            <v>29.1</v>
          </cell>
          <cell r="G30">
            <v>0</v>
          </cell>
        </row>
        <row r="31">
          <cell r="B31" t="str">
            <v>18.03.015</v>
          </cell>
          <cell r="C31" t="str">
            <v>Estrutura secundária B2 completa, inclusive fixação.</v>
          </cell>
          <cell r="D31" t="str">
            <v>un</v>
          </cell>
          <cell r="F31">
            <v>35.21</v>
          </cell>
          <cell r="G31">
            <v>0</v>
          </cell>
        </row>
        <row r="32">
          <cell r="B32" t="str">
            <v>18.03.020</v>
          </cell>
          <cell r="C32" t="str">
            <v>Estrutura secundária B3 completa, inclusive fixação.</v>
          </cell>
          <cell r="D32" t="str">
            <v>un</v>
          </cell>
          <cell r="F32">
            <v>59.23</v>
          </cell>
          <cell r="G32">
            <v>0</v>
          </cell>
        </row>
        <row r="33">
          <cell r="B33" t="str">
            <v>18.03.030</v>
          </cell>
          <cell r="C33" t="str">
            <v>Estrutura secundária B4 completa, inclusive fixação.</v>
          </cell>
          <cell r="D33" t="str">
            <v>un</v>
          </cell>
          <cell r="F33">
            <v>65.989999999999995</v>
          </cell>
          <cell r="G33">
            <v>0</v>
          </cell>
        </row>
        <row r="34">
          <cell r="B34" t="str">
            <v>18.03.031</v>
          </cell>
          <cell r="C34" t="str">
            <v>Cabo de iluminação 1/0 AWG - NU</v>
          </cell>
          <cell r="D34" t="str">
            <v>m</v>
          </cell>
          <cell r="F34">
            <v>19.54</v>
          </cell>
          <cell r="G34">
            <v>0</v>
          </cell>
        </row>
        <row r="35">
          <cell r="B35" t="str">
            <v>18.03.032</v>
          </cell>
          <cell r="C35" t="str">
            <v>Isoladores tipo castanha</v>
          </cell>
          <cell r="D35" t="str">
            <v>un</v>
          </cell>
          <cell r="F35">
            <v>17.399999999999999</v>
          </cell>
          <cell r="G35">
            <v>0</v>
          </cell>
        </row>
        <row r="36">
          <cell r="B36" t="str">
            <v>18.03.033</v>
          </cell>
          <cell r="C36" t="str">
            <v>Foto célula tipo NA.</v>
          </cell>
          <cell r="D36" t="str">
            <v>un</v>
          </cell>
          <cell r="F36">
            <v>12.77</v>
          </cell>
          <cell r="G36">
            <v>0</v>
          </cell>
        </row>
        <row r="38">
          <cell r="B38" t="str">
            <v>18.04</v>
          </cell>
        </row>
        <row r="39">
          <cell r="B39" t="str">
            <v>18.04.010</v>
          </cell>
          <cell r="C39" t="str">
            <v>Eletroduto de ferro galvanizado de 3/4 pol., inclusive assentamento.</v>
          </cell>
          <cell r="D39" t="str">
            <v>m</v>
          </cell>
          <cell r="F39">
            <v>4.9000000000000004</v>
          </cell>
          <cell r="G39">
            <v>0</v>
          </cell>
        </row>
        <row r="40">
          <cell r="B40" t="str">
            <v>18.04.020</v>
          </cell>
          <cell r="C40" t="str">
            <v>Eletroduto de ferro galvanizado de 1 pol., inclusive assentamento.</v>
          </cell>
          <cell r="D40" t="str">
            <v>m</v>
          </cell>
          <cell r="F40">
            <v>7.43</v>
          </cell>
          <cell r="G40">
            <v>0</v>
          </cell>
        </row>
        <row r="41">
          <cell r="B41" t="str">
            <v>18.04.030</v>
          </cell>
          <cell r="C41" t="str">
            <v>Eletroduto de ferro galvanizado de 1 1/2 pol., inclusive assentamento.</v>
          </cell>
          <cell r="D41" t="str">
            <v>m</v>
          </cell>
          <cell r="F41">
            <v>11.76</v>
          </cell>
          <cell r="G41">
            <v>0</v>
          </cell>
        </row>
        <row r="42">
          <cell r="B42" t="str">
            <v>18.04.040</v>
          </cell>
          <cell r="C42" t="str">
            <v>Eletroduto de ferro galvanizado de 2 pol., inclusive assentamento.</v>
          </cell>
          <cell r="D42" t="str">
            <v>m</v>
          </cell>
          <cell r="F42">
            <v>15.46</v>
          </cell>
          <cell r="G42">
            <v>0</v>
          </cell>
        </row>
        <row r="43">
          <cell r="B43" t="str">
            <v>18.04.050</v>
          </cell>
          <cell r="C43" t="str">
            <v>Eletroduto de ferro galvanizado de 2 1/2 pol., inclusive assentamento.</v>
          </cell>
          <cell r="D43" t="str">
            <v>m</v>
          </cell>
          <cell r="F43">
            <v>23.01</v>
          </cell>
          <cell r="G43">
            <v>0</v>
          </cell>
        </row>
        <row r="44">
          <cell r="B44" t="str">
            <v>18.04.060</v>
          </cell>
          <cell r="C44" t="str">
            <v>Eletroduto de ferro galvanizado de 4 pol., inclusive assentamento.</v>
          </cell>
          <cell r="D44" t="str">
            <v>m</v>
          </cell>
          <cell r="F44">
            <v>37.299999999999997</v>
          </cell>
          <cell r="G44">
            <v>0</v>
          </cell>
        </row>
        <row r="45">
          <cell r="B45" t="str">
            <v>18.04.061</v>
          </cell>
          <cell r="C45" t="str">
            <v>Eletroduto de PVC rígido de 11/2" com luva de rosca interna, inclusive assentamento</v>
          </cell>
          <cell r="D45" t="str">
            <v>un</v>
          </cell>
          <cell r="F45">
            <v>6.33</v>
          </cell>
        </row>
        <row r="47">
          <cell r="B47" t="str">
            <v>18.05</v>
          </cell>
        </row>
        <row r="48">
          <cell r="B48" t="str">
            <v>18.05.010</v>
          </cell>
          <cell r="C48" t="str">
            <v>Curva de ferro galvanizado de 3/4 pol., inclusive assentamento.</v>
          </cell>
          <cell r="D48" t="str">
            <v>un</v>
          </cell>
          <cell r="F48">
            <v>3.1</v>
          </cell>
          <cell r="G48">
            <v>0</v>
          </cell>
        </row>
        <row r="49">
          <cell r="B49" t="str">
            <v>18.05.020</v>
          </cell>
          <cell r="C49" t="str">
            <v>Curva de ferro galvanizado de 1 pol., inclusive assentamento.</v>
          </cell>
          <cell r="D49" t="str">
            <v>un</v>
          </cell>
          <cell r="F49">
            <v>4.53</v>
          </cell>
          <cell r="G49">
            <v>0</v>
          </cell>
        </row>
        <row r="50">
          <cell r="B50" t="str">
            <v>18.05.030</v>
          </cell>
          <cell r="C50" t="str">
            <v>Curva de ferro galvanizado de 1 1/2 pol., inclusive assentamento.</v>
          </cell>
          <cell r="D50" t="str">
            <v>un</v>
          </cell>
          <cell r="F50">
            <v>10.41</v>
          </cell>
          <cell r="G50">
            <v>0</v>
          </cell>
        </row>
        <row r="51">
          <cell r="B51" t="str">
            <v>18.05.040</v>
          </cell>
          <cell r="C51" t="str">
            <v>Curva de ferro galvanizado de 2 pol., inclusive assentamento.</v>
          </cell>
          <cell r="D51" t="str">
            <v>un</v>
          </cell>
          <cell r="F51">
            <v>16.78</v>
          </cell>
          <cell r="G51">
            <v>0</v>
          </cell>
        </row>
        <row r="52">
          <cell r="B52" t="str">
            <v>18.05.050</v>
          </cell>
          <cell r="C52" t="str">
            <v>Curva de ferro galvanizado de 2 1/2 pol., inclusive assentamento.</v>
          </cell>
          <cell r="D52" t="str">
            <v>un</v>
          </cell>
          <cell r="F52">
            <v>36.65</v>
          </cell>
          <cell r="G52">
            <v>0</v>
          </cell>
        </row>
        <row r="53">
          <cell r="B53" t="str">
            <v>18.05.060</v>
          </cell>
          <cell r="C53" t="str">
            <v>Curva de ferro galvanizado de 4 pol., inclusive assentamento.</v>
          </cell>
          <cell r="D53" t="str">
            <v>un</v>
          </cell>
          <cell r="F53">
            <v>76.64</v>
          </cell>
          <cell r="G53">
            <v>0</v>
          </cell>
        </row>
        <row r="54">
          <cell r="B54" t="str">
            <v>18.05.065</v>
          </cell>
          <cell r="C54" t="str">
            <v>Fornecimento e assentamento de haste de aterramento 5/8" x 2,40 m coppereweld</v>
          </cell>
          <cell r="D54" t="str">
            <v>un</v>
          </cell>
          <cell r="F54">
            <v>22.22</v>
          </cell>
        </row>
        <row r="56">
          <cell r="B56" t="str">
            <v>18.06</v>
          </cell>
        </row>
        <row r="57">
          <cell r="B57" t="str">
            <v>18.06.010</v>
          </cell>
          <cell r="C57" t="str">
            <v>Luva de ferro galvanizado de 3/4 pol., inclusive assentamento.</v>
          </cell>
          <cell r="D57" t="str">
            <v>un</v>
          </cell>
          <cell r="F57">
            <v>1.1299999999999999</v>
          </cell>
          <cell r="G57">
            <v>0</v>
          </cell>
        </row>
        <row r="58">
          <cell r="B58" t="str">
            <v>18.06.020</v>
          </cell>
          <cell r="C58" t="str">
            <v>Luva de ferro galvanizado de 1 pol., inclusive assentamento.</v>
          </cell>
          <cell r="D58" t="str">
            <v>un</v>
          </cell>
          <cell r="F58">
            <v>1.68</v>
          </cell>
          <cell r="G58">
            <v>0</v>
          </cell>
        </row>
        <row r="59">
          <cell r="B59" t="str">
            <v>18.06.030</v>
          </cell>
          <cell r="C59" t="str">
            <v>Luva de ferro galvanizado de 1 1/2 pol., inclusive assentamento.</v>
          </cell>
          <cell r="D59" t="str">
            <v>un</v>
          </cell>
          <cell r="F59">
            <v>2.91</v>
          </cell>
          <cell r="G59">
            <v>0</v>
          </cell>
        </row>
        <row r="60">
          <cell r="B60" t="str">
            <v>18.06.040</v>
          </cell>
          <cell r="C60" t="str">
            <v>Luva de ferro galvanizado de 2 pol., inclusive assentamento.</v>
          </cell>
          <cell r="D60" t="str">
            <v>un</v>
          </cell>
          <cell r="F60">
            <v>4.05</v>
          </cell>
          <cell r="G60">
            <v>0</v>
          </cell>
        </row>
        <row r="61">
          <cell r="B61" t="str">
            <v>18.06.050</v>
          </cell>
          <cell r="C61" t="str">
            <v>Luva de ferro galvanizado de 2 1/2 pol., inclusive assentamento.</v>
          </cell>
          <cell r="D61" t="str">
            <v>un</v>
          </cell>
          <cell r="F61">
            <v>7.16</v>
          </cell>
          <cell r="G61">
            <v>0</v>
          </cell>
        </row>
        <row r="62">
          <cell r="B62" t="str">
            <v>18.06.060</v>
          </cell>
          <cell r="C62" t="str">
            <v>Luva de ferro galvanizado de 4 pol., inclusive assentamento.</v>
          </cell>
          <cell r="D62" t="str">
            <v>un</v>
          </cell>
          <cell r="F62">
            <v>13.42</v>
          </cell>
          <cell r="G62">
            <v>0</v>
          </cell>
        </row>
        <row r="63">
          <cell r="B63" t="str">
            <v>18.06.061</v>
          </cell>
          <cell r="C63" t="str">
            <v>Luva de PVC rígido diâmetro de 2".</v>
          </cell>
          <cell r="D63" t="str">
            <v>un</v>
          </cell>
          <cell r="F63">
            <v>1.93</v>
          </cell>
          <cell r="G63">
            <v>0</v>
          </cell>
        </row>
        <row r="64">
          <cell r="B64" t="str">
            <v>18.06.062</v>
          </cell>
          <cell r="C64" t="str">
            <v>Luva de emenda para cabo 10 mm</v>
          </cell>
          <cell r="D64" t="str">
            <v>un</v>
          </cell>
          <cell r="F64">
            <v>0.35</v>
          </cell>
        </row>
        <row r="66">
          <cell r="B66" t="str">
            <v>18.07</v>
          </cell>
        </row>
        <row r="67">
          <cell r="B67" t="str">
            <v>18.07.010</v>
          </cell>
          <cell r="C67" t="str">
            <v>Jogo de bucha e arruela de alumínio de 1/2 pol., inclusive fixação.</v>
          </cell>
          <cell r="D67" t="str">
            <v>cj</v>
          </cell>
          <cell r="F67">
            <v>0.27</v>
          </cell>
          <cell r="G67">
            <v>0</v>
          </cell>
        </row>
        <row r="68">
          <cell r="B68" t="str">
            <v>18.07.020</v>
          </cell>
          <cell r="C68" t="str">
            <v>Jogo de bucha e arruela de alumínio de 3/4 pol., inclusive fixação.</v>
          </cell>
          <cell r="D68" t="str">
            <v>cj</v>
          </cell>
          <cell r="F68">
            <v>0.28999999999999998</v>
          </cell>
          <cell r="G68">
            <v>0</v>
          </cell>
        </row>
        <row r="69">
          <cell r="B69" t="str">
            <v>18.07.030</v>
          </cell>
          <cell r="C69" t="str">
            <v>Jogo de bucha e arruela de alumínio de 1 pol., inclusive fixação.</v>
          </cell>
          <cell r="D69" t="str">
            <v>cj</v>
          </cell>
          <cell r="F69">
            <v>0.45</v>
          </cell>
          <cell r="G69">
            <v>0</v>
          </cell>
        </row>
        <row r="70">
          <cell r="B70" t="str">
            <v>18.07.040</v>
          </cell>
          <cell r="C70" t="str">
            <v>Jogo de bucha e arruela de alumínio de 1 1/2 pol., inclusive fixação.</v>
          </cell>
          <cell r="D70" t="str">
            <v>cj</v>
          </cell>
          <cell r="F70">
            <v>0.85</v>
          </cell>
          <cell r="G70">
            <v>0</v>
          </cell>
        </row>
        <row r="71">
          <cell r="B71" t="str">
            <v>18.07.050</v>
          </cell>
          <cell r="C71" t="str">
            <v>Jogo de bucha e arruela de alumínio de 2 pol., inclusive fixação.</v>
          </cell>
          <cell r="D71" t="str">
            <v>cj</v>
          </cell>
          <cell r="F71">
            <v>1.64</v>
          </cell>
          <cell r="G71">
            <v>0</v>
          </cell>
        </row>
        <row r="72">
          <cell r="B72" t="str">
            <v>18.07.060</v>
          </cell>
          <cell r="C72" t="str">
            <v>Jogo de bucha e arruela de alumínio de 2 1/2 pol., inclusive fixação.</v>
          </cell>
          <cell r="D72" t="str">
            <v>cj</v>
          </cell>
          <cell r="F72">
            <v>2.39</v>
          </cell>
          <cell r="G72">
            <v>0</v>
          </cell>
        </row>
        <row r="73">
          <cell r="B73" t="str">
            <v>18.07.070</v>
          </cell>
          <cell r="C73" t="str">
            <v>Jogo de bucha e arruela de alumínio de 3 pol., inclusive fixação.</v>
          </cell>
          <cell r="D73" t="str">
            <v>cj</v>
          </cell>
          <cell r="F73">
            <v>3.79</v>
          </cell>
          <cell r="G73">
            <v>0</v>
          </cell>
        </row>
        <row r="74">
          <cell r="B74" t="str">
            <v>18.07.072</v>
          </cell>
          <cell r="C74" t="str">
            <v>Ganchos de 5/16".</v>
          </cell>
          <cell r="D74" t="str">
            <v>un</v>
          </cell>
          <cell r="F74">
            <v>0.8</v>
          </cell>
          <cell r="G74">
            <v>0</v>
          </cell>
        </row>
        <row r="75">
          <cell r="B75" t="str">
            <v>18.07.080</v>
          </cell>
          <cell r="C75" t="str">
            <v>Jogo de bucha e arruela de alumínio de 4 pol., inclusive fixação.</v>
          </cell>
          <cell r="D75" t="str">
            <v>cj</v>
          </cell>
          <cell r="F75">
            <v>5.31</v>
          </cell>
          <cell r="G75">
            <v>0</v>
          </cell>
        </row>
        <row r="77">
          <cell r="B77" t="str">
            <v>18.08</v>
          </cell>
        </row>
        <row r="78">
          <cell r="B78" t="str">
            <v>18.08.010</v>
          </cell>
          <cell r="C78" t="str">
            <v>Caixa para medição monofásica uso interno, inclusive colocação (padrão CELPE).</v>
          </cell>
          <cell r="D78" t="str">
            <v>un</v>
          </cell>
          <cell r="F78">
            <v>38.5</v>
          </cell>
          <cell r="G78">
            <v>0</v>
          </cell>
        </row>
        <row r="79">
          <cell r="B79" t="str">
            <v>18.08.020</v>
          </cell>
          <cell r="C79" t="str">
            <v>Caixa para medição monofásica uso externo, inclusive colocação (padrão CELPE).</v>
          </cell>
          <cell r="D79" t="str">
            <v>un</v>
          </cell>
          <cell r="F79">
            <v>48.6</v>
          </cell>
          <cell r="G79">
            <v>0</v>
          </cell>
        </row>
        <row r="81">
          <cell r="B81" t="str">
            <v>18.09</v>
          </cell>
        </row>
        <row r="82">
          <cell r="B82" t="str">
            <v>18.09.010</v>
          </cell>
          <cell r="C82" t="str">
            <v>Caixa para medição trifásica uso interno, modelo D, inclusive colocação (padrão CELPE).</v>
          </cell>
          <cell r="D82" t="str">
            <v>un</v>
          </cell>
          <cell r="F82">
            <v>82.93</v>
          </cell>
          <cell r="G82">
            <v>0</v>
          </cell>
        </row>
        <row r="83">
          <cell r="B83" t="str">
            <v>18.09.020</v>
          </cell>
          <cell r="C83" t="str">
            <v>Caixa para medição trifásica uso externo, modelo D, inclusive colocação (padrão CELPE).</v>
          </cell>
          <cell r="D83" t="str">
            <v>un</v>
          </cell>
          <cell r="F83">
            <v>104.26</v>
          </cell>
          <cell r="G83">
            <v>0</v>
          </cell>
        </row>
        <row r="85">
          <cell r="B85" t="str">
            <v>18.10</v>
          </cell>
        </row>
        <row r="86">
          <cell r="B86" t="str">
            <v>18.10.020</v>
          </cell>
          <cell r="C86" t="str">
            <v>Chave de faca de 2 polos, 30 A, 250 V, com base de ardósia, com 02 fusíveis tipo cartucho e parafusos, inclusive instalação em quadro de medição.</v>
          </cell>
          <cell r="D86" t="str">
            <v>un</v>
          </cell>
          <cell r="F86">
            <v>11.1</v>
          </cell>
          <cell r="G86">
            <v>0</v>
          </cell>
        </row>
        <row r="87">
          <cell r="B87" t="str">
            <v>18.10.030</v>
          </cell>
          <cell r="C87" t="str">
            <v>Chave de faca de 2 polos, 60 A, 250 V, com base de ardósia, com 02 fusíveis tipo cartucho e parafusos, inclusive instalação em quadro de medição.</v>
          </cell>
          <cell r="D87" t="str">
            <v>un</v>
          </cell>
          <cell r="F87">
            <v>16.3</v>
          </cell>
          <cell r="G87">
            <v>0</v>
          </cell>
        </row>
        <row r="88">
          <cell r="B88" t="str">
            <v>18.10.040</v>
          </cell>
          <cell r="C88" t="str">
            <v>Chave de faca de 3 polos, 60 A, 600 V, com base de ardósia, com 03 fusíveis tipo cartucho e parafusos, inclusive instalação em quadro de medição.</v>
          </cell>
          <cell r="D88" t="str">
            <v>un</v>
          </cell>
          <cell r="F88">
            <v>31.96</v>
          </cell>
          <cell r="G88">
            <v>0</v>
          </cell>
        </row>
        <row r="89">
          <cell r="B89" t="str">
            <v>18.10.050</v>
          </cell>
          <cell r="C89" t="str">
            <v>Chave de faca de 3 polos, 100 A, 600 V, com base de ardósia, com 03 fusíveis tipo cartucho e parafusos, inclusive instalação em quadro de medição.</v>
          </cell>
          <cell r="D89" t="str">
            <v>un</v>
          </cell>
          <cell r="F89">
            <v>57.62</v>
          </cell>
          <cell r="G89">
            <v>0</v>
          </cell>
        </row>
        <row r="90">
          <cell r="B90" t="str">
            <v>18.10.060</v>
          </cell>
          <cell r="C90" t="str">
            <v>Chave seccionadora com fusível, 125A, tipo 3NP4090 SIEMENS ou similar, tripolar com 03 fusíveis NH tamanho 00 e parafusos, inclusive instalação em quadro de medição.</v>
          </cell>
          <cell r="D90" t="str">
            <v>un</v>
          </cell>
          <cell r="F90">
            <v>85.08</v>
          </cell>
          <cell r="G90">
            <v>0</v>
          </cell>
        </row>
        <row r="91">
          <cell r="B91" t="str">
            <v>18.10.070</v>
          </cell>
          <cell r="C91" t="str">
            <v>Chave seccionadora com fusível, 250A, tipo 3NP2200 SIEMENS ou similar, tripolar com 03 fusíveis NH tamanho 01 e parafusos, inclusive instalação em quadro de medição.</v>
          </cell>
          <cell r="D91" t="str">
            <v>un</v>
          </cell>
          <cell r="F91">
            <v>141.25</v>
          </cell>
          <cell r="G91">
            <v>0</v>
          </cell>
        </row>
        <row r="93">
          <cell r="B93" t="str">
            <v>18.11</v>
          </cell>
        </row>
        <row r="94">
          <cell r="B94" t="str">
            <v>18.11.030</v>
          </cell>
          <cell r="C94" t="str">
            <v>Base para fusível tipo NH de 6 A a 125A, tamanho 00, SIEMENS ou similar, com parafusos, inclusive instalação em quadro.</v>
          </cell>
          <cell r="D94" t="str">
            <v>un</v>
          </cell>
          <cell r="F94">
            <v>9.09</v>
          </cell>
          <cell r="G94">
            <v>0</v>
          </cell>
        </row>
        <row r="95">
          <cell r="B95" t="str">
            <v>18.11.040</v>
          </cell>
          <cell r="C95" t="str">
            <v>Base para fusível tipo NH de 36 A a 250A, tamanho 1, SIEMENS ou similar, com parafusos, inclusive instalação em quadro.</v>
          </cell>
          <cell r="D95" t="str">
            <v>un</v>
          </cell>
          <cell r="F95">
            <v>17.96</v>
          </cell>
          <cell r="G95">
            <v>0</v>
          </cell>
        </row>
        <row r="97">
          <cell r="B97" t="str">
            <v>18.12</v>
          </cell>
        </row>
        <row r="98">
          <cell r="B98" t="str">
            <v>18.12.070</v>
          </cell>
          <cell r="C98" t="str">
            <v>Fusível tipo NH de 20A, tamanho 00, SIEMENS ou similar, inclusive instalação em quadro.</v>
          </cell>
          <cell r="D98" t="str">
            <v>un</v>
          </cell>
          <cell r="F98">
            <v>5.67</v>
          </cell>
          <cell r="G98">
            <v>0</v>
          </cell>
        </row>
        <row r="99">
          <cell r="B99" t="str">
            <v>18.12.080</v>
          </cell>
          <cell r="C99" t="str">
            <v>Fusível tipo NH de 25A, tamanho 00, SIEMENS ou similar, inclusive instalação em quadro.</v>
          </cell>
          <cell r="D99" t="str">
            <v>un</v>
          </cell>
          <cell r="F99">
            <v>5.67</v>
          </cell>
          <cell r="G99">
            <v>0</v>
          </cell>
        </row>
        <row r="100">
          <cell r="B100" t="str">
            <v>18.12.090</v>
          </cell>
          <cell r="C100" t="str">
            <v>Fusível tipo NH de 36A, tamanho 00, SIEMENS ou similar, inclusive instalação em quadro.</v>
          </cell>
          <cell r="D100" t="str">
            <v>un</v>
          </cell>
          <cell r="F100">
            <v>5.67</v>
          </cell>
          <cell r="G100">
            <v>0</v>
          </cell>
        </row>
        <row r="101">
          <cell r="B101" t="str">
            <v>18.12.100</v>
          </cell>
          <cell r="C101" t="str">
            <v>Fusível tipo NH de 50A, tamanho 00, SIEMENS ou similar, inclusive instalação em quadro.</v>
          </cell>
          <cell r="D101" t="str">
            <v>un</v>
          </cell>
          <cell r="F101">
            <v>5.67</v>
          </cell>
          <cell r="G101">
            <v>0</v>
          </cell>
        </row>
        <row r="102">
          <cell r="B102" t="str">
            <v>18.12.110</v>
          </cell>
          <cell r="C102" t="str">
            <v>Fusível tipo NH de 63A, tamanho 00, SIEMENS ou similar, inclusive instalação em quadro.</v>
          </cell>
          <cell r="D102" t="str">
            <v>un</v>
          </cell>
          <cell r="F102">
            <v>5.67</v>
          </cell>
          <cell r="G102">
            <v>0</v>
          </cell>
        </row>
        <row r="103">
          <cell r="B103" t="str">
            <v>18.12.120</v>
          </cell>
          <cell r="C103" t="str">
            <v>Fusível tipo NH de 80A, tamanho 00, SIEMENS ou similar, inclusive instalação em quadro.</v>
          </cell>
          <cell r="D103" t="str">
            <v>un</v>
          </cell>
          <cell r="F103">
            <v>5.67</v>
          </cell>
          <cell r="G103">
            <v>0</v>
          </cell>
        </row>
        <row r="104">
          <cell r="B104" t="str">
            <v>18.12.130</v>
          </cell>
          <cell r="C104" t="str">
            <v>Fusível tipo NH de 100A, tamanho 00, SIEMENS ou similar, inclusive instalação em quadro.</v>
          </cell>
          <cell r="D104" t="str">
            <v>un</v>
          </cell>
          <cell r="F104">
            <v>5.67</v>
          </cell>
          <cell r="G104">
            <v>0</v>
          </cell>
        </row>
        <row r="105">
          <cell r="B105" t="str">
            <v>18.12.140</v>
          </cell>
          <cell r="C105" t="str">
            <v>Fusível tipo NH de 125A, tamanho 00, SIEMENS ou similar, inclusive instalação em quadro.</v>
          </cell>
          <cell r="D105" t="str">
            <v>un</v>
          </cell>
          <cell r="F105">
            <v>5.67</v>
          </cell>
          <cell r="G105">
            <v>0</v>
          </cell>
        </row>
        <row r="106">
          <cell r="B106" t="str">
            <v>18.12.150</v>
          </cell>
          <cell r="C106" t="str">
            <v>Fusível tipo NH de 160A, tamanho 01, SIEMENS ou similar, inclusive instalação em quadro.</v>
          </cell>
          <cell r="D106" t="str">
            <v>un</v>
          </cell>
          <cell r="F106">
            <v>12.26</v>
          </cell>
          <cell r="G106">
            <v>0</v>
          </cell>
        </row>
        <row r="107">
          <cell r="B107" t="str">
            <v>18.12.160</v>
          </cell>
          <cell r="C107" t="str">
            <v>Fusível tipo NH de 200A, tamanho 01, SIEMENS ou similar, inclusive instalação em quadro.</v>
          </cell>
          <cell r="D107" t="str">
            <v>un</v>
          </cell>
          <cell r="F107">
            <v>12.26</v>
          </cell>
          <cell r="G107">
            <v>0</v>
          </cell>
        </row>
        <row r="108">
          <cell r="B108" t="str">
            <v>18.12.170</v>
          </cell>
          <cell r="C108" t="str">
            <v>Fusível tipo NH de 250A, tamanho 1, SIEMENS ou similar, inclusive instalação em quadro.</v>
          </cell>
          <cell r="D108" t="str">
            <v>un</v>
          </cell>
          <cell r="F108">
            <v>12.26</v>
          </cell>
          <cell r="G108">
            <v>0</v>
          </cell>
        </row>
        <row r="110">
          <cell r="B110" t="str">
            <v>18.13</v>
          </cell>
        </row>
        <row r="111">
          <cell r="B111" t="str">
            <v>18.13.005</v>
          </cell>
          <cell r="C111" t="str">
            <v>Eletroduto flexível preto de 1", assentado em valas com profundidade de 0,60 m, inclusive escavação e reaterro.</v>
          </cell>
          <cell r="D111" t="str">
            <v>m</v>
          </cell>
          <cell r="F111">
            <v>3.1</v>
          </cell>
          <cell r="G111">
            <v>0</v>
          </cell>
        </row>
        <row r="112">
          <cell r="B112" t="str">
            <v>18.13.010</v>
          </cell>
          <cell r="C112" t="str">
            <v>Eletroduto de PVC rígido rosqueável de 1/2 pol., com luva de rosca interna, inclusive assentamento em lajes.</v>
          </cell>
          <cell r="D112" t="str">
            <v>m</v>
          </cell>
          <cell r="F112">
            <v>1.46</v>
          </cell>
          <cell r="G112">
            <v>0</v>
          </cell>
        </row>
        <row r="113">
          <cell r="B113" t="str">
            <v>18.13.020</v>
          </cell>
          <cell r="C113" t="str">
            <v>Eletroduto de PVC rígido rosqueável de 3/4 pol., com luva de rosca interna, inclusive assentamento em lajes.</v>
          </cell>
          <cell r="D113" t="str">
            <v>m</v>
          </cell>
          <cell r="F113">
            <v>1.51</v>
          </cell>
          <cell r="G113">
            <v>0</v>
          </cell>
        </row>
        <row r="114">
          <cell r="B114" t="str">
            <v>18.13.030</v>
          </cell>
          <cell r="C114" t="str">
            <v>Eletroduto de PVC rígido rosqueável de 1 pol., com luva de rosca interna, inclusive assentamento em lajes.</v>
          </cell>
          <cell r="D114" t="str">
            <v>m</v>
          </cell>
          <cell r="F114">
            <v>2.54</v>
          </cell>
          <cell r="G114">
            <v>0</v>
          </cell>
        </row>
        <row r="115">
          <cell r="B115" t="str">
            <v>18.13.040</v>
          </cell>
          <cell r="C115" t="str">
            <v>Eletroduto de PVC rígido rosqueável de 1/2 pol., com luva de rosca interna, inclusive assentamento com rasgo em alvenaria.</v>
          </cell>
          <cell r="D115" t="str">
            <v>m</v>
          </cell>
          <cell r="F115">
            <v>2.23</v>
          </cell>
          <cell r="G115">
            <v>0</v>
          </cell>
        </row>
        <row r="116">
          <cell r="B116" t="str">
            <v>18.13.050</v>
          </cell>
          <cell r="C116" t="str">
            <v>Eletroduto de PVC rígido rosqueável de 3/4 pol., com luva de rosca interna, inclusive assentamento com rasgo em alvenaria.</v>
          </cell>
          <cell r="D116" t="str">
            <v>m</v>
          </cell>
          <cell r="F116">
            <v>2.71</v>
          </cell>
          <cell r="G116">
            <v>0</v>
          </cell>
        </row>
        <row r="117">
          <cell r="B117" t="str">
            <v>18.13.060</v>
          </cell>
          <cell r="C117" t="str">
            <v>Eletroduto de PVC rígido rosqueável de 1 pol., com luva de rosca interna, inclusive assentamento com rasgo em alvenaria.</v>
          </cell>
          <cell r="D117" t="str">
            <v>m</v>
          </cell>
          <cell r="F117">
            <v>3.3</v>
          </cell>
          <cell r="G117">
            <v>0</v>
          </cell>
        </row>
        <row r="118">
          <cell r="B118" t="str">
            <v>18.12.070</v>
          </cell>
          <cell r="C118" t="str">
            <v>Eletroduto de PVC rígido rosqueável de 1 1/4 pol., com luva de rosca interna, inclusive assentamento com rasgo em alvenaria.</v>
          </cell>
          <cell r="D118" t="str">
            <v>m</v>
          </cell>
          <cell r="F118">
            <v>4.3099999999999996</v>
          </cell>
          <cell r="G118">
            <v>0</v>
          </cell>
        </row>
        <row r="119">
          <cell r="B119" t="str">
            <v>18.13.080</v>
          </cell>
          <cell r="C119" t="str">
            <v>Eletroduto de PVC rígido rosqueável de 1 1/2 pol., com luva de rosca interna, inclusive assentamento com rasgo em alvenaria.</v>
          </cell>
          <cell r="D119" t="str">
            <v>m</v>
          </cell>
          <cell r="F119">
            <v>5.65</v>
          </cell>
          <cell r="G119">
            <v>0</v>
          </cell>
        </row>
        <row r="120">
          <cell r="B120" t="str">
            <v>18.13.085</v>
          </cell>
          <cell r="C120" t="str">
            <v>Fornecimento e colocação de eletroduto de ferro galvanizado de 3 ".</v>
          </cell>
          <cell r="D120" t="str">
            <v>m</v>
          </cell>
          <cell r="F120">
            <v>29.91</v>
          </cell>
        </row>
        <row r="121">
          <cell r="B121" t="str">
            <v>18.13.086</v>
          </cell>
          <cell r="C121" t="str">
            <v>Fornecimento e instalação de quadro de distribuição para telefone.</v>
          </cell>
          <cell r="D121" t="str">
            <v>un</v>
          </cell>
          <cell r="F121">
            <v>96.07</v>
          </cell>
        </row>
        <row r="122">
          <cell r="B122" t="str">
            <v>18.13.090</v>
          </cell>
          <cell r="C122" t="str">
            <v>Eletroduto de PVC rígido rosqueável de 2 pol., com luva de rosca interna, inclusive assentamento com rasgo em alvenaria.</v>
          </cell>
          <cell r="D122" t="str">
            <v>m</v>
          </cell>
          <cell r="F122">
            <v>7.33</v>
          </cell>
          <cell r="G122">
            <v>0</v>
          </cell>
        </row>
        <row r="123">
          <cell r="B123" t="str">
            <v>18.13.100</v>
          </cell>
          <cell r="C123" t="str">
            <v>Eletroduto de PVC rígido rosqueável de 3 pol., com luva de rosca interna, inclusive assentamento com rasgo em alvenaria.</v>
          </cell>
          <cell r="D123" t="str">
            <v>m</v>
          </cell>
          <cell r="F123">
            <v>13.81</v>
          </cell>
          <cell r="G123">
            <v>0</v>
          </cell>
        </row>
        <row r="124">
          <cell r="B124" t="str">
            <v>18.13.110</v>
          </cell>
          <cell r="C124" t="str">
            <v>Eletroduto de PVC rígido rosqueável de 1/2 pol., com luva de rosca interna assentado em valas com profundidade de 0,60 m, inclusive escavação e reaterro.</v>
          </cell>
          <cell r="D124" t="str">
            <v>m</v>
          </cell>
          <cell r="F124">
            <v>3.33</v>
          </cell>
          <cell r="G124">
            <v>0</v>
          </cell>
        </row>
        <row r="125">
          <cell r="B125" t="str">
            <v>18.13.120</v>
          </cell>
          <cell r="C125" t="str">
            <v>Eletroduto de PVC rígido rosqueável de 3/4 pol., com luva de rosca interna assentado em valas com profundidade de 0,60 m, inclusive escavação e reaterro.</v>
          </cell>
          <cell r="D125" t="str">
            <v>m</v>
          </cell>
          <cell r="F125">
            <v>4.01</v>
          </cell>
          <cell r="G125">
            <v>0</v>
          </cell>
        </row>
        <row r="126">
          <cell r="B126" t="str">
            <v>18.13.130</v>
          </cell>
          <cell r="C126" t="str">
            <v>Eletroduto de PVC rígido rosqueável de 1 pol., com luva de rosca interna assentado em valas com profundidade de 0,60 m, inclusive escavação e reaterro.</v>
          </cell>
          <cell r="D126" t="str">
            <v>m</v>
          </cell>
          <cell r="F126">
            <v>5.39</v>
          </cell>
          <cell r="G126">
            <v>0</v>
          </cell>
        </row>
        <row r="127">
          <cell r="B127" t="str">
            <v>18.13.140</v>
          </cell>
          <cell r="C127" t="str">
            <v>Eletroduto de PVC rígido rosqueável de 1 1/2 pol., com luva de rosca interna assentado em valas com profundidade de 0,60 m, inclusive escavação e reaterro.</v>
          </cell>
          <cell r="D127" t="str">
            <v>m</v>
          </cell>
          <cell r="F127">
            <v>6.99</v>
          </cell>
          <cell r="G127">
            <v>0</v>
          </cell>
        </row>
        <row r="128">
          <cell r="B128" t="str">
            <v>18.13.150</v>
          </cell>
          <cell r="C128" t="str">
            <v>Eletroduto de PVC rígido rosqueável de 2 pol., com luva de rosca interna assentado em valas com profundidade de 0,60 m, inclusive escavação e reaterro.</v>
          </cell>
          <cell r="D128" t="str">
            <v>m</v>
          </cell>
          <cell r="F128">
            <v>8.6199999999999992</v>
          </cell>
          <cell r="G128">
            <v>0</v>
          </cell>
        </row>
        <row r="129">
          <cell r="B129" t="str">
            <v>18.13.160</v>
          </cell>
          <cell r="C129" t="str">
            <v>Eletroduto de PVC rígido rosqueável de 3 pol., com luva de rosca interna assentado em valas com profundidade de 0,60 m, inclusive escavação e reaterro.</v>
          </cell>
          <cell r="D129" t="str">
            <v>m</v>
          </cell>
          <cell r="F129">
            <v>15.23</v>
          </cell>
          <cell r="G129">
            <v>0</v>
          </cell>
        </row>
        <row r="130">
          <cell r="B130" t="str">
            <v>18.13.170</v>
          </cell>
          <cell r="C130" t="str">
            <v>Eletroduto de PVC rígido rosqueável de 4 pol., com luva de rosca interna assentado em valas com profundidade de 0,60 m, inclusive escavação e reaterro.</v>
          </cell>
          <cell r="D130" t="str">
            <v>m</v>
          </cell>
          <cell r="F130">
            <v>22.81</v>
          </cell>
          <cell r="G130">
            <v>0</v>
          </cell>
        </row>
        <row r="132">
          <cell r="B132" t="str">
            <v>18.14</v>
          </cell>
        </row>
        <row r="133">
          <cell r="B133" t="str">
            <v>18.14.010</v>
          </cell>
          <cell r="C133" t="str">
            <v xml:space="preserve">Curva de PVC rígido rosqueável de 3/4 pol., com luva de rosca interna, inclusive assentado. </v>
          </cell>
          <cell r="D133" t="str">
            <v>un</v>
          </cell>
          <cell r="F133">
            <v>1.84</v>
          </cell>
          <cell r="G133">
            <v>0</v>
          </cell>
        </row>
        <row r="134">
          <cell r="B134" t="str">
            <v>18.14.020</v>
          </cell>
          <cell r="C134" t="str">
            <v xml:space="preserve">Curva de PVC rígido rosqueável de 1 pol., com luva de rosca interna, inclusive assentado. </v>
          </cell>
          <cell r="D134" t="str">
            <v>un</v>
          </cell>
          <cell r="F134">
            <v>2.6</v>
          </cell>
          <cell r="G134">
            <v>0</v>
          </cell>
        </row>
        <row r="135">
          <cell r="B135" t="str">
            <v>18.14.030</v>
          </cell>
          <cell r="C135" t="str">
            <v xml:space="preserve">Curva de PVC rígido rosqueável de 1 1/4 pol., com luva de rosca interna, inclusive assentado. </v>
          </cell>
          <cell r="D135" t="str">
            <v>un</v>
          </cell>
          <cell r="F135">
            <v>4.0999999999999996</v>
          </cell>
          <cell r="G135">
            <v>0</v>
          </cell>
        </row>
        <row r="136">
          <cell r="B136" t="str">
            <v>18.14.040</v>
          </cell>
          <cell r="C136" t="str">
            <v xml:space="preserve">Curva de PVC rígido rosqueável de 1 1/2 pol., com luva de rosca interna, inclusive assentado. </v>
          </cell>
          <cell r="D136" t="str">
            <v>un</v>
          </cell>
          <cell r="F136">
            <v>5.0999999999999996</v>
          </cell>
          <cell r="G136">
            <v>0</v>
          </cell>
        </row>
        <row r="137">
          <cell r="B137" t="str">
            <v>18.14.050</v>
          </cell>
          <cell r="C137" t="str">
            <v xml:space="preserve">Curva de PVC rígido rosqueável de 2 pol., com luva de rosca interna, inclusive assentado. </v>
          </cell>
          <cell r="D137" t="str">
            <v>un</v>
          </cell>
          <cell r="F137">
            <v>7.96</v>
          </cell>
          <cell r="G137">
            <v>0</v>
          </cell>
        </row>
        <row r="138">
          <cell r="B138" t="str">
            <v>18.14.060</v>
          </cell>
          <cell r="C138" t="str">
            <v xml:space="preserve">Curva de PVC rígido rosqueável de 3 pol., com luva de rosca interna, inclusive assentado. </v>
          </cell>
          <cell r="D138" t="str">
            <v>un</v>
          </cell>
          <cell r="F138">
            <v>23.46</v>
          </cell>
          <cell r="G138">
            <v>0</v>
          </cell>
        </row>
        <row r="139">
          <cell r="B139" t="str">
            <v>18.14.070</v>
          </cell>
          <cell r="C139" t="str">
            <v xml:space="preserve">Curva de PVC rígido rosqueável de 4 pol., com luva de rosca interna, inclusive assentado. </v>
          </cell>
          <cell r="D139" t="str">
            <v>un</v>
          </cell>
          <cell r="F139">
            <v>37.86</v>
          </cell>
          <cell r="G139">
            <v>0</v>
          </cell>
        </row>
        <row r="141">
          <cell r="B141" t="str">
            <v>18.15</v>
          </cell>
        </row>
        <row r="142">
          <cell r="B142" t="str">
            <v>18.15.010</v>
          </cell>
          <cell r="C142" t="str">
            <v>Caixa 4 x 2 pol. Tigreflex ou similar,  inclusive assentamento.</v>
          </cell>
          <cell r="D142" t="str">
            <v>un</v>
          </cell>
          <cell r="F142">
            <v>1.45</v>
          </cell>
          <cell r="G142">
            <v>0</v>
          </cell>
        </row>
        <row r="143">
          <cell r="B143" t="str">
            <v>18.15.020</v>
          </cell>
          <cell r="C143" t="str">
            <v>Caixa 4 x 4 pol. Tigreflex ou similar,  inclusive assentamento.</v>
          </cell>
          <cell r="D143" t="str">
            <v>un</v>
          </cell>
          <cell r="F143">
            <v>1.75</v>
          </cell>
          <cell r="G143">
            <v>0</v>
          </cell>
        </row>
        <row r="144">
          <cell r="B144" t="str">
            <v>18.15.030</v>
          </cell>
          <cell r="C144" t="str">
            <v>Caixa octogonal de 4" Tigreflex ou similar, com fundo móvel, inclusive assentaemnto em laje.</v>
          </cell>
          <cell r="D144" t="str">
            <v>un</v>
          </cell>
          <cell r="F144">
            <v>1.9</v>
          </cell>
          <cell r="G144">
            <v>0</v>
          </cell>
        </row>
        <row r="145">
          <cell r="B145" t="str">
            <v>18.15.035</v>
          </cell>
          <cell r="C145" t="str">
            <v>Fornecimento e colocação de caixa pré-moldada para ar-condicionado de 15.000 BTU's</v>
          </cell>
          <cell r="D145" t="str">
            <v>un</v>
          </cell>
          <cell r="F145">
            <v>73.38</v>
          </cell>
        </row>
        <row r="147">
          <cell r="B147" t="str">
            <v>18.16</v>
          </cell>
        </row>
        <row r="148">
          <cell r="B148" t="str">
            <v>18.16.010</v>
          </cell>
          <cell r="C148" t="str">
            <v>Tomada de embutir (2P+T) com placa para caixa de 4 x 2 pol., 20 A, 250 V, Pial (linha silentoque) ou similar, inclusive instalação.</v>
          </cell>
          <cell r="D148" t="str">
            <v>un</v>
          </cell>
          <cell r="F148">
            <v>7.08</v>
          </cell>
          <cell r="G148">
            <v>0</v>
          </cell>
        </row>
        <row r="149">
          <cell r="B149" t="str">
            <v>18.16.020</v>
          </cell>
          <cell r="C149" t="str">
            <v>Tomada de embutir para telefone quatro polos, Padrão Telebrás, com placa, para caixa de 4 x 2 pol., Pial (linha silentoque) ou similar, inclusive instalação.</v>
          </cell>
          <cell r="D149" t="str">
            <v>un</v>
          </cell>
          <cell r="F149">
            <v>6.55</v>
          </cell>
          <cell r="G149">
            <v>0</v>
          </cell>
        </row>
        <row r="151">
          <cell r="B151" t="str">
            <v>18.17</v>
          </cell>
        </row>
        <row r="152">
          <cell r="B152" t="str">
            <v>18.17.010</v>
          </cell>
          <cell r="C152" t="str">
            <v>Conjunto ARSTOP ou similar de embutir, em caixa 4 x 4 pol., com placa, tomada Tripolar para pino chato e disjuntor termomagnético de 25 A, 250 V, inclusive instalação.</v>
          </cell>
          <cell r="D152" t="str">
            <v>un</v>
          </cell>
          <cell r="F152">
            <v>20.72</v>
          </cell>
          <cell r="G152">
            <v>0</v>
          </cell>
        </row>
        <row r="154">
          <cell r="B154" t="str">
            <v>18.18</v>
          </cell>
        </row>
        <row r="155">
          <cell r="B155" t="str">
            <v>18.18.010</v>
          </cell>
          <cell r="C155" t="str">
            <v>Interruptor de embutir de uma secção para caixa de 4 x 2 pol., com placa, 10 A, 250 V, Pial (linha silentoque) ou similar, inclusive instalação.</v>
          </cell>
          <cell r="D155" t="str">
            <v>un</v>
          </cell>
          <cell r="F155">
            <v>3.9</v>
          </cell>
          <cell r="G155">
            <v>0</v>
          </cell>
        </row>
        <row r="156">
          <cell r="B156" t="str">
            <v>18.18.020</v>
          </cell>
          <cell r="C156" t="str">
            <v>Interruptor de embutir de duas secções para caixa de 4 x 2 pol., com placa, 10 A, 250 V, Pial (linha silentoque) ou similar, inclusive instalação.</v>
          </cell>
          <cell r="D156" t="str">
            <v>un</v>
          </cell>
          <cell r="F156">
            <v>6.76</v>
          </cell>
          <cell r="G156">
            <v>0</v>
          </cell>
        </row>
        <row r="157">
          <cell r="B157" t="str">
            <v>18.18.030</v>
          </cell>
          <cell r="C157" t="str">
            <v>Interruptor de embutir de três secções para caixa de 4 x 2 pol., com placa, 10 A, 250 V, Pial (linha silentoque) ou similar, inclusive instalação.</v>
          </cell>
          <cell r="D157" t="str">
            <v>un</v>
          </cell>
          <cell r="F157">
            <v>8.8800000000000008</v>
          </cell>
          <cell r="G157">
            <v>0</v>
          </cell>
        </row>
        <row r="158">
          <cell r="B158" t="str">
            <v>18.18.040</v>
          </cell>
          <cell r="C158" t="str">
            <v>Interruptor de embutir de uma secção conjugada com tomada, para caixa de 4 x 2 pol., com placa, 10 A, 250 V, Pial (linha silentoque) ou similar, inclusive instalação.</v>
          </cell>
          <cell r="D158" t="str">
            <v>un</v>
          </cell>
          <cell r="F158">
            <v>6.71</v>
          </cell>
          <cell r="G158">
            <v>0</v>
          </cell>
        </row>
        <row r="159">
          <cell r="B159" t="str">
            <v>18.18.050</v>
          </cell>
          <cell r="C159" t="str">
            <v>Interruptor de embutir de duas secções conjugada com tomada, para caixa de 4 x 2 pol., com placa, 10 A, 250 V, Pial (linha silentoque) ou similar, inclusive instalação.</v>
          </cell>
          <cell r="D159" t="str">
            <v>un</v>
          </cell>
          <cell r="F159">
            <v>8.93</v>
          </cell>
          <cell r="G159">
            <v>0</v>
          </cell>
        </row>
        <row r="160">
          <cell r="B160" t="str">
            <v>18.18.060</v>
          </cell>
          <cell r="C160" t="str">
            <v>Interruptor de embutir Three-Way (vai e vem), para caixa de 4 x 2 pol., com placa, 10 A, 250 V, Pial (linha silentoque) ou similar, inclusive instalação.</v>
          </cell>
          <cell r="D160" t="str">
            <v>un</v>
          </cell>
          <cell r="F160">
            <v>5.19</v>
          </cell>
          <cell r="G160">
            <v>0</v>
          </cell>
        </row>
        <row r="162">
          <cell r="B162" t="str">
            <v>18.19</v>
          </cell>
        </row>
        <row r="163">
          <cell r="B163" t="str">
            <v>18.19.010</v>
          </cell>
          <cell r="C163" t="str">
            <v>Fio de cobre, têmpera mole, classe 1, isolamento de PVC - 70 C, tipo BWF, 750 V, Foreplast ou similar, S.M. - 1,5 mm², inclusive instalação em eletroduto.</v>
          </cell>
          <cell r="D163" t="str">
            <v>m</v>
          </cell>
          <cell r="F163">
            <v>0.59</v>
          </cell>
          <cell r="G163">
            <v>0</v>
          </cell>
        </row>
        <row r="164">
          <cell r="B164" t="str">
            <v>18.19.020</v>
          </cell>
          <cell r="C164" t="str">
            <v>Fio de cobre, têmpera mole, classe 1, isolamento de PVC - 70 C, tipo BWF, 750 V, Foreplast ou similar, S.M. - 2,5 mm², inclusive instalação em eletroduto.</v>
          </cell>
          <cell r="D164" t="str">
            <v>m</v>
          </cell>
          <cell r="F164">
            <v>0.85</v>
          </cell>
          <cell r="G164">
            <v>0</v>
          </cell>
        </row>
        <row r="165">
          <cell r="B165" t="str">
            <v>18.19.025</v>
          </cell>
          <cell r="C165" t="str">
            <v>Cabro de cobre, têmpera mole, encordoamento classe 2, isolamento de PVC - 70 C, tipo BWF, 750 V, Foreplast ou similar, S.M. - 2,5 mm², inclusive instalação em eletroduto.</v>
          </cell>
          <cell r="D165" t="str">
            <v>m</v>
          </cell>
          <cell r="F165">
            <v>0.9</v>
          </cell>
          <cell r="G165">
            <v>0</v>
          </cell>
        </row>
        <row r="166">
          <cell r="B166" t="str">
            <v>18.19.030</v>
          </cell>
          <cell r="C166" t="str">
            <v>Cabo de cobre, têmpera mole, encordoamento classe 2, isolamento de PVC - 70 C, tipo BWF, 750 V, Foreplast ou similar, S.M. - 4,0 mm², inclusive instalação em eletroduto.</v>
          </cell>
          <cell r="D166" t="str">
            <v>m</v>
          </cell>
          <cell r="F166">
            <v>0.94</v>
          </cell>
          <cell r="G166">
            <v>0</v>
          </cell>
        </row>
        <row r="167">
          <cell r="B167" t="str">
            <v>18.19.040</v>
          </cell>
          <cell r="C167" t="str">
            <v>Cabo de cobre, têmpera mole, encordoamento classe 2, isolamento de PVC - 70 C, tipo BWF, 750 V, Foreplast ou similar, S.M. - 6,0 mm², inclusive instalação em eletroduto.</v>
          </cell>
          <cell r="D167" t="str">
            <v>m</v>
          </cell>
          <cell r="F167">
            <v>1.1299999999999999</v>
          </cell>
          <cell r="G167">
            <v>0</v>
          </cell>
        </row>
        <row r="168">
          <cell r="B168" t="str">
            <v>18.19.041</v>
          </cell>
          <cell r="C168" t="str">
            <v>Cabo de cobre, têmpera mole, encordoamento classe 2, isolamento de PVC - 70 C, tipo BWF, 750 V, Foreplast ou similar, S.M. - 10,0 mm², inclusive instalação em eletroduto.</v>
          </cell>
          <cell r="D168" t="str">
            <v>m</v>
          </cell>
          <cell r="F168">
            <v>1.6</v>
          </cell>
          <cell r="G168">
            <v>0</v>
          </cell>
        </row>
        <row r="169">
          <cell r="B169" t="str">
            <v>18.19.042</v>
          </cell>
          <cell r="C169" t="str">
            <v>Cabo de cobre, têmpera mole, encordoamento classe 2, isolamento de PVC - 70 C, tipo BWF, 750 V, Foreplast ou similar, S.M. - 16,0 mm², inclusive instalação em eletroduto.</v>
          </cell>
          <cell r="D169" t="str">
            <v>m</v>
          </cell>
          <cell r="F169">
            <v>2.11</v>
          </cell>
          <cell r="G169">
            <v>0</v>
          </cell>
        </row>
        <row r="170">
          <cell r="B170" t="str">
            <v>18.19.043</v>
          </cell>
          <cell r="C170" t="str">
            <v>Cabo de cobre, têmpera mole, encordoamento classe 2, isolamento de PVC - 70 C, tipo BWF, 750 V, Foreplast ou similar, S.M. - 25,0 mm², inclusive instalação em eletroduto.</v>
          </cell>
          <cell r="D170" t="str">
            <v>m</v>
          </cell>
          <cell r="F170">
            <v>2.93</v>
          </cell>
          <cell r="G170">
            <v>0</v>
          </cell>
        </row>
        <row r="171">
          <cell r="B171" t="str">
            <v>18.19.046</v>
          </cell>
          <cell r="C171" t="str">
            <v>Cabo de cobre (1 condutor), têmpera mole, encordoamento classe 2, isolamento de PVC - Flame Resistant - 70 C, 0,6 / 1 Kv, cobertura de PVC-ST 1, Foremax ou similar, S.M. - 1,5 mm², inclusive instalação em eletroduto.</v>
          </cell>
          <cell r="D171" t="str">
            <v>m</v>
          </cell>
          <cell r="F171">
            <v>0.69</v>
          </cell>
          <cell r="G171">
            <v>0</v>
          </cell>
        </row>
        <row r="172">
          <cell r="B172" t="str">
            <v>18.19.047</v>
          </cell>
          <cell r="C172" t="str">
            <v>Cabo de cobre (1 condutor), têmpera mole, encordoamento classe 2, isolamento de PVC - Flame Resistant - 70 C, 0,6 / 1 Kv, cobertura de PVC-ST 1, Foremax ou similar, S.M. - 2,5 mm², inclusive instalação em eletroduto.</v>
          </cell>
          <cell r="D172" t="str">
            <v>m</v>
          </cell>
          <cell r="F172">
            <v>0.83</v>
          </cell>
          <cell r="G172">
            <v>0</v>
          </cell>
        </row>
        <row r="173">
          <cell r="B173" t="str">
            <v>18.19.048</v>
          </cell>
          <cell r="C173" t="str">
            <v>Cabo de cobre (1 condutor), têmpera mole, encordoamento classe 2, isolamento de PVC - Flame Resistant - 70 C, 0,6 / 1 Kv, cobertura de PVC-ST 1, Foremax ou similar, S.M. - 4,0 mm², inclusive instalação em eletroduto.</v>
          </cell>
          <cell r="D173" t="str">
            <v>m</v>
          </cell>
          <cell r="F173">
            <v>1.29</v>
          </cell>
          <cell r="G173">
            <v>0</v>
          </cell>
        </row>
        <row r="174">
          <cell r="B174" t="str">
            <v>18.19.049</v>
          </cell>
          <cell r="C174" t="str">
            <v>Cabo de cobre (1 condutor), têmpera mole, encordoamento classe 2, isolamento de PVC - Flame Resistant - 70 C, 0,6 / 1 Kv, cobertura de PVC-ST 1, Foremax ou similar, S.M. - 6,0 mm², inclusive instalação em eletroduto.</v>
          </cell>
          <cell r="D174" t="str">
            <v>m</v>
          </cell>
          <cell r="F174">
            <v>1.56</v>
          </cell>
          <cell r="G174">
            <v>0</v>
          </cell>
        </row>
        <row r="175">
          <cell r="B175" t="str">
            <v>18.19.050</v>
          </cell>
          <cell r="C175" t="str">
            <v>Cabo de cobre (1 condutor), têmpera mole, encordoamento classe 2, isolamento de PVC - Flame Resistant - 70 C, 0,6 / 1 Kv, cobertura de PVC-ST 1, Foremax ou similar, S.M. - 10,0 mm², inclusive instalação em eletroduto.</v>
          </cell>
          <cell r="D175" t="str">
            <v>m</v>
          </cell>
          <cell r="F175">
            <v>2.06</v>
          </cell>
          <cell r="G175">
            <v>0</v>
          </cell>
        </row>
        <row r="176">
          <cell r="B176" t="str">
            <v>18.19.060</v>
          </cell>
          <cell r="C176" t="str">
            <v>Cabo de cobre (1 condutor), têmpera mole, encordoamento classe 2, isolamento de PVC - Flame Resistant - 70 C, 0,6 / 1 Kv, cobertura de PVC-ST 1, Foremax ou similar, S.M. - 16,0 mm², inclusive instalação em eletroduto.</v>
          </cell>
          <cell r="D176" t="str">
            <v>m</v>
          </cell>
          <cell r="F176">
            <v>2.9</v>
          </cell>
          <cell r="G176">
            <v>0</v>
          </cell>
        </row>
        <row r="177">
          <cell r="B177" t="str">
            <v>18.19.065</v>
          </cell>
          <cell r="C177" t="str">
            <v>Dec., de piso cimentado.</v>
          </cell>
          <cell r="F177">
            <v>9.1</v>
          </cell>
          <cell r="G177">
            <v>0</v>
          </cell>
        </row>
        <row r="178">
          <cell r="B178" t="str">
            <v>18.19.070</v>
          </cell>
          <cell r="C178" t="str">
            <v>Cabo de cobre (1 condutor), têmpera mole, encordoamento classe 2, isolamento de PVC - Flame Resistant - 70 C, 0,6 / 1 Kv, cobertura de PVC-ST 1, Foremax ou similar, S.M. - 25,0 mm², inclusive instalação em eletroduto.</v>
          </cell>
          <cell r="D178" t="str">
            <v>m</v>
          </cell>
          <cell r="F178">
            <v>3.85</v>
          </cell>
          <cell r="G178">
            <v>0</v>
          </cell>
        </row>
        <row r="179">
          <cell r="B179" t="str">
            <v>18.19.080</v>
          </cell>
          <cell r="C179" t="str">
            <v>Cabo de cobre (1 condutor), têmpera mole, encordoamento classe 2, isolamento de PVC - Flame Resistant - 70 C, 0,6 / 1 Kv, cobertura de PVC-ST 1, Foremax ou similar, S.M. - 35,0 mm², inclusive instalação em eletroduto.</v>
          </cell>
          <cell r="D179" t="str">
            <v>m</v>
          </cell>
          <cell r="F179">
            <v>4.91</v>
          </cell>
          <cell r="G179">
            <v>0</v>
          </cell>
        </row>
        <row r="180">
          <cell r="B180" t="str">
            <v>18.19.085</v>
          </cell>
          <cell r="C180" t="str">
            <v>Cabo de Cobre  com isolamento termoplástico para ligação dos postes, com 4,0 mm² - 28 A, inclusive instalação em eletroduto.</v>
          </cell>
          <cell r="D180" t="str">
            <v>m</v>
          </cell>
          <cell r="F180">
            <v>0.8</v>
          </cell>
          <cell r="G180">
            <v>0</v>
          </cell>
        </row>
        <row r="182">
          <cell r="B182" t="str">
            <v>18.20</v>
          </cell>
        </row>
        <row r="183">
          <cell r="B183" t="str">
            <v>18.20.010</v>
          </cell>
          <cell r="C183" t="str">
            <v>Disjuntor monopolar termomagnético até 30 A, 220 V, Eletromar ou similar, inclusive instalação em quadro de distribuição.</v>
          </cell>
          <cell r="D183" t="str">
            <v>un</v>
          </cell>
          <cell r="F183">
            <v>6.01</v>
          </cell>
          <cell r="G183">
            <v>0</v>
          </cell>
        </row>
        <row r="184">
          <cell r="B184" t="str">
            <v>18.20.020</v>
          </cell>
          <cell r="C184" t="str">
            <v>Disjuntor monopolar termomagnético até 35 a 50A, 220 V, Eletromar ou similar, inclusive instalação em quadro de distribuição.</v>
          </cell>
          <cell r="D184" t="str">
            <v>un</v>
          </cell>
          <cell r="F184">
            <v>8.06</v>
          </cell>
          <cell r="G184">
            <v>0</v>
          </cell>
        </row>
        <row r="185">
          <cell r="B185" t="str">
            <v>18.20.030</v>
          </cell>
          <cell r="C185" t="str">
            <v>Disjuntor tripolar termomagnético até 50 A 380, 220 V, Eletromar ou similar, inclusive instalação em quadro de distribuição.</v>
          </cell>
          <cell r="D185" t="str">
            <v>un</v>
          </cell>
          <cell r="F185">
            <v>30.85</v>
          </cell>
          <cell r="G185">
            <v>0</v>
          </cell>
        </row>
        <row r="186">
          <cell r="B186" t="str">
            <v>18.20.040</v>
          </cell>
          <cell r="C186" t="str">
            <v>Disjuntor tripolar termomagnético até 60 a 100 A, 380 V, Eletromar ou similar, inclusive instalação em quadro de distribuição.</v>
          </cell>
          <cell r="D186" t="str">
            <v>un</v>
          </cell>
          <cell r="F186">
            <v>45.39</v>
          </cell>
          <cell r="G186">
            <v>0</v>
          </cell>
        </row>
        <row r="187">
          <cell r="B187" t="str">
            <v>18.20.050</v>
          </cell>
          <cell r="C187" t="str">
            <v>Disjuntor tripolar termomagnético até 120 a 150 A, 380 V, Eletromar ou similar, inclusive instalação em quadro de distribuição.</v>
          </cell>
          <cell r="D187" t="str">
            <v>un</v>
          </cell>
          <cell r="F187">
            <v>115.39</v>
          </cell>
          <cell r="G187">
            <v>0</v>
          </cell>
        </row>
        <row r="188">
          <cell r="B188" t="str">
            <v>18.20.055</v>
          </cell>
          <cell r="C188" t="str">
            <v>Fornecimento e colocação de disjuntor 15 A.</v>
          </cell>
          <cell r="D188" t="str">
            <v>un</v>
          </cell>
          <cell r="F188">
            <v>7.67</v>
          </cell>
        </row>
        <row r="189">
          <cell r="B189" t="str">
            <v>18.20.056</v>
          </cell>
          <cell r="C189" t="str">
            <v>Fornecimento e colocação de disjuntor 50 A.</v>
          </cell>
          <cell r="D189" t="str">
            <v>un</v>
          </cell>
          <cell r="F189">
            <v>10.27</v>
          </cell>
        </row>
        <row r="190">
          <cell r="B190" t="str">
            <v>18.20.057</v>
          </cell>
          <cell r="C190" t="str">
            <v>Fornecimento e colocação de disjuntor tripolar 150 A (quadro de medição).</v>
          </cell>
          <cell r="D190" t="str">
            <v>un</v>
          </cell>
          <cell r="F190">
            <v>149.04</v>
          </cell>
        </row>
        <row r="192">
          <cell r="B192" t="str">
            <v>18.21</v>
          </cell>
        </row>
        <row r="193">
          <cell r="B193" t="str">
            <v>18.21.010</v>
          </cell>
          <cell r="C193" t="str">
            <v xml:space="preserve">Quadro de distribuição metálico de embutir, com barramento de neutro tipo com 600, eletromar ou similar, para até 6 circuitos momopolares, com sobretampa articulada provida de visor transparente, inclusive instalação. </v>
          </cell>
          <cell r="D193" t="str">
            <v>un</v>
          </cell>
          <cell r="F193">
            <v>49.2</v>
          </cell>
          <cell r="G193">
            <v>0</v>
          </cell>
        </row>
        <row r="194">
          <cell r="B194" t="str">
            <v>18.21.020</v>
          </cell>
          <cell r="C194" t="str">
            <v xml:space="preserve">Quadro de distribuição metálico de embutir, com barramento de neutro tipo com 600, eletromar ou similar, para até 8 circuitos momopolares, com sobretampa articulada provida de visor transparente, inclusive instalação. </v>
          </cell>
          <cell r="D194" t="str">
            <v>un</v>
          </cell>
          <cell r="F194">
            <v>52.3</v>
          </cell>
          <cell r="G194">
            <v>0</v>
          </cell>
        </row>
        <row r="196">
          <cell r="B196" t="str">
            <v>18.21.150</v>
          </cell>
          <cell r="C196" t="str">
            <v xml:space="preserve">Quadro de distribuição metálico de embutir, com barramento, chave geral e placa neutro ref. QDETN-12, Cemar ou similar, para até 12 circuitos momopolares, com porta, inclusive instalação. </v>
          </cell>
          <cell r="D196" t="str">
            <v>un</v>
          </cell>
          <cell r="F196">
            <v>50.64</v>
          </cell>
          <cell r="G196">
            <v>0</v>
          </cell>
        </row>
        <row r="197">
          <cell r="B197" t="str">
            <v>18.21.030</v>
          </cell>
          <cell r="C197" t="str">
            <v xml:space="preserve">Quadro de distribuição metálico de embutir, com barramento, chave geral e placa neutro tipo PQR 15 C, eletromar ou similar, para até 15 circuitos momopolares, com porta e trinco, inclusive instalação. </v>
          </cell>
          <cell r="D197" t="str">
            <v>un</v>
          </cell>
          <cell r="F197">
            <v>163.95</v>
          </cell>
          <cell r="G197">
            <v>0</v>
          </cell>
        </row>
        <row r="198">
          <cell r="B198" t="str">
            <v>18.21.035</v>
          </cell>
          <cell r="C198" t="str">
            <v xml:space="preserve">Quadro de distribuição metálico de embutir, com barramento, chave geral e placa neutro tipo PQR 18 CA, eletromar ou similar, para até 18 circuitos momopolares, com porta e trinco, inclusive instalação. </v>
          </cell>
          <cell r="D198" t="str">
            <v>un</v>
          </cell>
          <cell r="F198">
            <v>213.95</v>
          </cell>
          <cell r="G198">
            <v>0</v>
          </cell>
        </row>
        <row r="199">
          <cell r="B199" t="str">
            <v>18.21.170</v>
          </cell>
          <cell r="C199" t="str">
            <v xml:space="preserve">Quadro de distribuição metálico de embutir, com barramento, chave geral e placa neutro ref. QDETN-32 Cemar ou similar, para 32 , circuitos momopolares, com porta e trinco, inclusive instalação. </v>
          </cell>
          <cell r="D199" t="str">
            <v>un</v>
          </cell>
          <cell r="F199">
            <v>104.28</v>
          </cell>
          <cell r="G199">
            <v>0</v>
          </cell>
        </row>
        <row r="200">
          <cell r="B200" t="str">
            <v>18.21.045</v>
          </cell>
          <cell r="C200" t="str">
            <v>Luminária tipo globo leitoso completa.</v>
          </cell>
          <cell r="D200" t="str">
            <v>un</v>
          </cell>
          <cell r="F200">
            <v>24.83</v>
          </cell>
        </row>
        <row r="201">
          <cell r="B201" t="str">
            <v>18.21.050</v>
          </cell>
          <cell r="C201" t="str">
            <v xml:space="preserve">Quadro de distribuição metálico de embutir, com barramento, chave geral e placa neutro tipo PQR 30 CA, eletromar ou similar, para 30 , circuitos momopolares, com porta e trinco, inclusive instalação. </v>
          </cell>
          <cell r="D201" t="str">
            <v>un</v>
          </cell>
          <cell r="F201">
            <v>258.60000000000002</v>
          </cell>
          <cell r="G201">
            <v>0</v>
          </cell>
        </row>
        <row r="202">
          <cell r="B202" t="str">
            <v>18.21.060</v>
          </cell>
          <cell r="C202" t="str">
            <v xml:space="preserve">Quadro de distribuição metálico de embutir, sem barramento, tipo QCSP, Gomes ou similar, para até 3 circuitos momopolares, sem porta, inclusive instalação. </v>
          </cell>
          <cell r="D202" t="str">
            <v>un</v>
          </cell>
          <cell r="F202">
            <v>16.18</v>
          </cell>
          <cell r="G202">
            <v>0</v>
          </cell>
        </row>
        <row r="203">
          <cell r="B203" t="str">
            <v>18.21.070</v>
          </cell>
          <cell r="C203" t="str">
            <v xml:space="preserve">Quadro de distribuição metálico de embutir, sem barramento, tipo QCCP, Gomes ou similar, para até 3 circuitos momopolares, com porta, inclusive instalação. </v>
          </cell>
          <cell r="D203" t="str">
            <v>un</v>
          </cell>
          <cell r="F203">
            <v>16.78</v>
          </cell>
          <cell r="G203">
            <v>0</v>
          </cell>
        </row>
        <row r="204">
          <cell r="B204" t="str">
            <v>18.21.080</v>
          </cell>
          <cell r="C204" t="str">
            <v xml:space="preserve">Quadro de distribuição metálico de embutir, sem barramento, tipo QCCP, Gomes ou similar, para até 6 circuitos momopolares, com porta, inclusive instalação. </v>
          </cell>
          <cell r="D204" t="str">
            <v>un</v>
          </cell>
          <cell r="F204">
            <v>19.13</v>
          </cell>
          <cell r="G204">
            <v>0</v>
          </cell>
        </row>
        <row r="205">
          <cell r="B205" t="str">
            <v>18.21.090</v>
          </cell>
          <cell r="C205" t="str">
            <v xml:space="preserve">Quadro de distribuição metálico de embutir, sem barramento, tipo QCCP, Gomes ou similar, para até 12 circuitos momopolares, com porta, inclusive instalação. </v>
          </cell>
          <cell r="D205" t="str">
            <v>un</v>
          </cell>
          <cell r="F205">
            <v>24.78</v>
          </cell>
          <cell r="G205">
            <v>0</v>
          </cell>
        </row>
        <row r="206">
          <cell r="B206" t="str">
            <v>18.21.100</v>
          </cell>
          <cell r="C206" t="str">
            <v xml:space="preserve">Quadro de distribuição metálico de embutir, sem barramento, tipo QCCP, Gomes ou similar, para até 18 circuitos momopolares, com porta, inclusive instalação. </v>
          </cell>
          <cell r="D206" t="str">
            <v>un</v>
          </cell>
          <cell r="F206">
            <v>44.17</v>
          </cell>
          <cell r="G206">
            <v>0</v>
          </cell>
        </row>
        <row r="208">
          <cell r="B208" t="str">
            <v>18.22</v>
          </cell>
        </row>
        <row r="209">
          <cell r="B209" t="str">
            <v>18.22.005</v>
          </cell>
          <cell r="C209" t="str">
            <v>Fornecimento e instalação de módulo de  distribuição com barramento para 300 A.</v>
          </cell>
          <cell r="D209" t="str">
            <v>un</v>
          </cell>
          <cell r="F209">
            <v>1747.73</v>
          </cell>
        </row>
        <row r="210">
          <cell r="B210" t="str">
            <v>18.22.010</v>
          </cell>
          <cell r="C210" t="str">
            <v>Ponto de luz em teto ou parede, incluindo caixa 4 x 4 pol. Tigreflex ou similar, tubulação PVC rígido e fiação, até o quadro de distribuição.</v>
          </cell>
          <cell r="D210" t="str">
            <v>pt</v>
          </cell>
          <cell r="F210">
            <v>18.059999999999999</v>
          </cell>
          <cell r="G210">
            <v>0</v>
          </cell>
        </row>
        <row r="211">
          <cell r="B211" t="str">
            <v>18.22.015</v>
          </cell>
          <cell r="C211" t="str">
            <v>Recuperação do quadro de medição existente (substação área)</v>
          </cell>
          <cell r="D211" t="str">
            <v>un</v>
          </cell>
          <cell r="F211">
            <v>251.95</v>
          </cell>
        </row>
        <row r="212">
          <cell r="B212" t="str">
            <v>18.22.016</v>
          </cell>
          <cell r="C212" t="str">
            <v>Fornecimento e colocação de cabo 50 mm² (substação ao módulo de distribuição)</v>
          </cell>
          <cell r="D212" t="str">
            <v>m</v>
          </cell>
          <cell r="F212">
            <v>9.75</v>
          </cell>
        </row>
        <row r="213">
          <cell r="B213" t="str">
            <v>18.22.020</v>
          </cell>
          <cell r="C213" t="str">
            <v>Ponto de interruptor de uma secção, Pial ou similar, inclusive tubulação PVC rígido, fiação, caixa 4 x 2 pol., Tigreflex ou similar placa e demais acessórios, até o ponto de luz.</v>
          </cell>
          <cell r="D213" t="str">
            <v>pt</v>
          </cell>
          <cell r="F213">
            <v>16.62</v>
          </cell>
          <cell r="G213">
            <v>0</v>
          </cell>
        </row>
        <row r="214">
          <cell r="B214" t="str">
            <v>18.22.030</v>
          </cell>
          <cell r="C214" t="str">
            <v>Ponto de interruptor de 2 secções, Pial ou similar, inclusive tubulação PVC rígido, fiação, caixa 4 x 2 pol., Tigreflex ou similar, placa e demais acessórios, até o ponto de luz.</v>
          </cell>
          <cell r="D214" t="str">
            <v>pt</v>
          </cell>
          <cell r="F214">
            <v>24.04</v>
          </cell>
          <cell r="G214">
            <v>0</v>
          </cell>
        </row>
        <row r="215">
          <cell r="B215" t="str">
            <v>18.22.040</v>
          </cell>
          <cell r="C215" t="str">
            <v>Ponto de interruptor de 3 secções, Pial ou similar, inclusive tubulação PVC rígido, fiação, caixa 4 x 2 pol., Tigreflex ou similar, placa e demais acessórios, até o ponto de luz.</v>
          </cell>
          <cell r="D215" t="str">
            <v>pt</v>
          </cell>
          <cell r="F215">
            <v>29.36</v>
          </cell>
          <cell r="G215">
            <v>0</v>
          </cell>
        </row>
        <row r="216">
          <cell r="B216" t="str">
            <v>18.22.050</v>
          </cell>
          <cell r="C216" t="str">
            <v>Ponto de interruptor Three-Way, Pial ou similar, inclusive tubulação PVC rígido, fiação, caixa 4 x 2 pol., Tigreflex ou similar, placa e demais acessórios, até o ponto de luz.</v>
          </cell>
          <cell r="D216" t="str">
            <v>pt</v>
          </cell>
          <cell r="F216">
            <v>47.79</v>
          </cell>
          <cell r="G216">
            <v>0</v>
          </cell>
        </row>
        <row r="217">
          <cell r="B217" t="str">
            <v>18.22.060</v>
          </cell>
          <cell r="C217" t="str">
            <v>Ponto de tomada universal (2P+1 T), Pial ou similar, inclusive tubulação PVC rígido, fiação, caixa 4 x 2 pol., Tigreflex ou similar, placa e demais acessórios, até o ponto de luz ou quadro de distribuição.</v>
          </cell>
          <cell r="D217" t="str">
            <v>pt</v>
          </cell>
          <cell r="F217">
            <v>29.94</v>
          </cell>
          <cell r="G217">
            <v>0</v>
          </cell>
        </row>
        <row r="218">
          <cell r="B218" t="str">
            <v>18.22.070</v>
          </cell>
          <cell r="C218" t="str">
            <v>Ponto de tomada universal (2P+1 T), Pial ou similar para 2000 W, inclusive tubulação PVC rígido, fiação, caixa 4 x 2 pol., Tigreflex ou similar, placa e demais acessórios, até o ponto de luz ou quadro de distribuição.</v>
          </cell>
          <cell r="D218" t="str">
            <v>pt</v>
          </cell>
          <cell r="F218">
            <v>44.67</v>
          </cell>
          <cell r="G218">
            <v>0</v>
          </cell>
        </row>
        <row r="219">
          <cell r="B219" t="str">
            <v>18.22.080</v>
          </cell>
          <cell r="C219" t="str">
            <v>Ponto de tomada para ar-condicionado com conjunto tipo Arstop ou similar, em caixa Tigreflex ou similar 4 x 4 pol., com placa, tomada tripolar para pino chato e disjuntor termomagnético de 25 A, inclusive tubulação de PVC rígido, fiação, aterramento e dem</v>
          </cell>
          <cell r="D219" t="str">
            <v>pt</v>
          </cell>
          <cell r="F219">
            <v>56.86</v>
          </cell>
          <cell r="G219">
            <v>0</v>
          </cell>
        </row>
        <row r="220">
          <cell r="B220" t="str">
            <v>18.22.085</v>
          </cell>
          <cell r="C220" t="str">
            <v xml:space="preserve">Ponto de tomada para ar-condicionado </v>
          </cell>
          <cell r="D220" t="str">
            <v>pt</v>
          </cell>
          <cell r="F220">
            <v>67.260000000000005</v>
          </cell>
        </row>
        <row r="221">
          <cell r="B221" t="str">
            <v>18.22.090</v>
          </cell>
          <cell r="C221" t="str">
            <v>Ponto de tomada para telefone, Pial ou similar, em caixa Tigreflex ou similar 4 x 2 pol., inclusive placa, tubulação de PVC rígido, fiação, caixas de passagem e demais acessórios, até a caixa de distribuição do pavimento.</v>
          </cell>
          <cell r="D221" t="str">
            <v>pt</v>
          </cell>
          <cell r="F221">
            <v>30.89</v>
          </cell>
          <cell r="G221">
            <v>0</v>
          </cell>
        </row>
        <row r="222">
          <cell r="B222" t="str">
            <v>18.22.091</v>
          </cell>
          <cell r="C222" t="str">
            <v>Instalação elétrica</v>
          </cell>
          <cell r="D222" t="str">
            <v>vb</v>
          </cell>
          <cell r="F222">
            <v>232.9</v>
          </cell>
          <cell r="G222">
            <v>0</v>
          </cell>
        </row>
        <row r="223">
          <cell r="B223" t="str">
            <v>18.22.095</v>
          </cell>
          <cell r="C223" t="str">
            <v>Ponto de tomada 220 V convencional.</v>
          </cell>
          <cell r="D223" t="str">
            <v>pt</v>
          </cell>
          <cell r="F223">
            <v>38.92</v>
          </cell>
        </row>
        <row r="224">
          <cell r="B224" t="str">
            <v>18.22.096</v>
          </cell>
          <cell r="C224" t="str">
            <v>Ramal de alimentação para ponto de telefone.</v>
          </cell>
          <cell r="D224" t="str">
            <v>vb</v>
          </cell>
          <cell r="F224">
            <v>413.4</v>
          </cell>
        </row>
        <row r="225">
          <cell r="B225" t="str">
            <v>18.22.100</v>
          </cell>
          <cell r="C225" t="str">
            <v>Ponto de campainha, inclusive caixa, cigarra, botão, espelho, tubulação PVC rígido, fiação e demais acessórios, até quadro de sinalização instalado no posto de enfermagem.</v>
          </cell>
          <cell r="D225" t="str">
            <v>pt</v>
          </cell>
          <cell r="F225">
            <v>44.69</v>
          </cell>
          <cell r="G225">
            <v>0</v>
          </cell>
        </row>
        <row r="226">
          <cell r="B226" t="str">
            <v>18.22.110</v>
          </cell>
          <cell r="C226" t="str">
            <v>Ponto para computador</v>
          </cell>
          <cell r="D226" t="str">
            <v>pt</v>
          </cell>
          <cell r="F226">
            <v>51.5</v>
          </cell>
        </row>
        <row r="228">
          <cell r="B228" t="str">
            <v>18.24</v>
          </cell>
        </row>
        <row r="229">
          <cell r="B229" t="str">
            <v>18.24.005</v>
          </cell>
          <cell r="C229" t="str">
            <v>Luminária tipo sobrepor aberta para 02 lâmpads fluorescente 40 W (calha trapezoidal) completa.</v>
          </cell>
          <cell r="D229" t="str">
            <v>un</v>
          </cell>
          <cell r="F229">
            <v>45.84</v>
          </cell>
        </row>
        <row r="230">
          <cell r="B230" t="str">
            <v>18.24.010</v>
          </cell>
          <cell r="C230" t="str">
            <v>Caixa de passagem subterrânea com dimensões internas 0,40 x 0,40 m, altura 0,60 m, sobre camada de brita com 0,10 m de espessura, pararedes em alvenaria e laje de tampa em concreto armado, inclusive escavaçào, remoção e reaterro.</v>
          </cell>
          <cell r="D230" t="str">
            <v>un</v>
          </cell>
          <cell r="F230">
            <v>19.91</v>
          </cell>
          <cell r="G230">
            <v>0</v>
          </cell>
        </row>
        <row r="231">
          <cell r="B231" t="str">
            <v>18.24.020</v>
          </cell>
          <cell r="C231" t="str">
            <v>Caixa de passagem subterrânea para entrada de rede telefônica, tipo R1 (até 35 pontos), com dimensões internas 0,60 x 0,35 m, altura 0,50 m, paredes em alvenaria, e laje de tampa em concreto armado, inclusive escavação, remoção e reaterro.</v>
          </cell>
          <cell r="D231" t="str">
            <v>un</v>
          </cell>
          <cell r="F231">
            <v>21.87</v>
          </cell>
          <cell r="G231">
            <v>0</v>
          </cell>
        </row>
        <row r="232">
          <cell r="B232" t="str">
            <v>18.24.030</v>
          </cell>
          <cell r="C232" t="str">
            <v>Caixa para ar condicionado</v>
          </cell>
          <cell r="D232" t="str">
            <v>un</v>
          </cell>
          <cell r="F232">
            <v>23.82</v>
          </cell>
        </row>
        <row r="234">
          <cell r="B234" t="str">
            <v>18.25</v>
          </cell>
        </row>
        <row r="235">
          <cell r="B235" t="str">
            <v>18.25.005</v>
          </cell>
          <cell r="C235" t="str">
            <v>Inatalação elétrica.</v>
          </cell>
          <cell r="D235" t="str">
            <v>vb</v>
          </cell>
          <cell r="F235">
            <v>91.2</v>
          </cell>
          <cell r="G235">
            <v>0</v>
          </cell>
        </row>
        <row r="236">
          <cell r="B236" t="str">
            <v>18.25.010</v>
          </cell>
          <cell r="C236" t="str">
            <v>Fornecimento e assentamento de luminária.</v>
          </cell>
          <cell r="D236" t="str">
            <v>un</v>
          </cell>
          <cell r="F236">
            <v>570</v>
          </cell>
          <cell r="G236">
            <v>0</v>
          </cell>
        </row>
        <row r="237">
          <cell r="B237" t="str">
            <v>18.25.020</v>
          </cell>
          <cell r="C237" t="str">
            <v>Luminária tipo sobrepor, aberta, para 2 lâmpadas fluorescente de 20 W, ref. TMS-500 Philips ou similar, inclusive reator alto fator de potência lâmpadas, demais acessórios e instalação.</v>
          </cell>
          <cell r="D237" t="str">
            <v>cj</v>
          </cell>
          <cell r="F237">
            <v>41.36</v>
          </cell>
          <cell r="G237">
            <v>0</v>
          </cell>
        </row>
        <row r="238">
          <cell r="B238" t="str">
            <v>18.25.030</v>
          </cell>
          <cell r="C238" t="str">
            <v>Luminária tipo sobrepor, aberta, para 1 lâmpada fluorescente de 40 W, ref. TMS-500 Philips ou similar, inclusive reator alto fator de potência lâmpadas, demais acessórios e instalação.</v>
          </cell>
          <cell r="D238" t="str">
            <v>cj</v>
          </cell>
          <cell r="F238">
            <v>35.770000000000003</v>
          </cell>
          <cell r="G238">
            <v>0</v>
          </cell>
        </row>
        <row r="239">
          <cell r="B239" t="str">
            <v>18.25.031</v>
          </cell>
          <cell r="C239" t="str">
            <v>Fechadura</v>
          </cell>
          <cell r="D239" t="str">
            <v>un</v>
          </cell>
          <cell r="F239">
            <v>39.9</v>
          </cell>
          <cell r="G239">
            <v>0</v>
          </cell>
        </row>
        <row r="240">
          <cell r="B240" t="str">
            <v>18.25.040</v>
          </cell>
          <cell r="C240" t="str">
            <v>Luminária tipo sobrepor, aberta, para 2 lâmpadas fluorescente de 32 W, ref. TMS-500 Philips ou similar, inclusive reator alto fator de potência lâmpadas, demais acessórios e instalação.</v>
          </cell>
          <cell r="D240" t="str">
            <v>cj</v>
          </cell>
          <cell r="F240">
            <v>51.13</v>
          </cell>
          <cell r="G240">
            <v>0</v>
          </cell>
        </row>
        <row r="241">
          <cell r="B241" t="str">
            <v>18.25.041</v>
          </cell>
          <cell r="C241" t="str">
            <v>Fornecimento e colocação de lâmpada fluorescente de 40 W.</v>
          </cell>
          <cell r="D241" t="str">
            <v>un</v>
          </cell>
          <cell r="F241">
            <v>5.8</v>
          </cell>
          <cell r="G241">
            <v>0</v>
          </cell>
        </row>
        <row r="242">
          <cell r="B242" t="str">
            <v>18.25.042</v>
          </cell>
          <cell r="C242" t="str">
            <v>Fornecimento e colocação de reator de 40 W.</v>
          </cell>
          <cell r="D242" t="str">
            <v>un</v>
          </cell>
          <cell r="F242">
            <v>8.5</v>
          </cell>
          <cell r="G242">
            <v>0</v>
          </cell>
        </row>
        <row r="243">
          <cell r="B243" t="str">
            <v>18.25.043</v>
          </cell>
          <cell r="C243" t="str">
            <v>Fornecimento e colocação de térmico com base.</v>
          </cell>
          <cell r="D243" t="str">
            <v>un</v>
          </cell>
          <cell r="F243">
            <v>1</v>
          </cell>
          <cell r="G243">
            <v>0</v>
          </cell>
        </row>
        <row r="244">
          <cell r="B244" t="str">
            <v>18.25.050</v>
          </cell>
          <cell r="C244" t="str">
            <v>Luminária tipo sobrepor, aberta, para 1 lâmpada fluorescente de 20 W, ref. 211-R A. B. Leão ou similar, inclusive reator alto fator de potência lâmpada, demais acessórios e instalação.</v>
          </cell>
          <cell r="D244" t="str">
            <v>cj</v>
          </cell>
          <cell r="F244">
            <v>22.57</v>
          </cell>
          <cell r="G244">
            <v>0</v>
          </cell>
        </row>
        <row r="245">
          <cell r="B245" t="str">
            <v>18.25.060</v>
          </cell>
          <cell r="C245" t="str">
            <v>Luminária tipo sobrepor, aberta, para 2 lâmpadas fluorescente de 20 W, ref. 211-R A. B. Leão ou similar, inclusive reator alto fator de potência lâmpada, demais acessórios e instalação.</v>
          </cell>
          <cell r="D245" t="str">
            <v>cj</v>
          </cell>
          <cell r="F245">
            <v>33.26</v>
          </cell>
          <cell r="G245">
            <v>0</v>
          </cell>
        </row>
        <row r="246">
          <cell r="B246" t="str">
            <v>18.25.070</v>
          </cell>
          <cell r="C246" t="str">
            <v>Luminária tipo sobrepor, aberta, para 1 lâmpada fluorescente de 40 W, ref. 211-R A. B. Leão ou similar, inclusive reator alto fator de potência lâmpada, demais acessórios e instalação.</v>
          </cell>
          <cell r="D246" t="str">
            <v>cj</v>
          </cell>
          <cell r="F246">
            <v>23.67</v>
          </cell>
          <cell r="G246">
            <v>0</v>
          </cell>
        </row>
        <row r="247">
          <cell r="B247" t="str">
            <v>18.25.071</v>
          </cell>
          <cell r="C247" t="str">
            <v>Fornecimento e colocação de lâmpada vapor de mercúrio 250 W.</v>
          </cell>
          <cell r="D247" t="str">
            <v>un</v>
          </cell>
          <cell r="F247">
            <v>16.54</v>
          </cell>
        </row>
        <row r="248">
          <cell r="B248" t="str">
            <v>18.25.080</v>
          </cell>
          <cell r="C248" t="str">
            <v>Luminária tipo sobrepor, aberta, para 2 lâmpadas fluorescente de 40 W, ref. 211-R A. B. Leão ou similar, inclusive reator alto fator de potência lâmpada, demais acessórios e instalação.</v>
          </cell>
          <cell r="D248" t="str">
            <v>cj</v>
          </cell>
          <cell r="F248">
            <v>35.26</v>
          </cell>
          <cell r="G248">
            <v>0</v>
          </cell>
        </row>
        <row r="249">
          <cell r="B249" t="str">
            <v>18.25.082</v>
          </cell>
          <cell r="C249" t="str">
            <v>Conjunto de reator 220 v / 60 HI - 2.000 W</v>
          </cell>
          <cell r="D249" t="str">
            <v>un</v>
          </cell>
        </row>
        <row r="250">
          <cell r="B250" t="str">
            <v>18.25.090</v>
          </cell>
          <cell r="C250" t="str">
            <v>Luminária tipo Drops em globo de vidro leitoso, ref. 515 A.B Leão, ou similar, completa, inclusive lâmpada e instalação.</v>
          </cell>
          <cell r="D250" t="str">
            <v>cj</v>
          </cell>
          <cell r="F250">
            <v>21.26</v>
          </cell>
          <cell r="G250">
            <v>0</v>
          </cell>
        </row>
        <row r="251">
          <cell r="B251" t="str">
            <v>18.25.095</v>
          </cell>
          <cell r="C251" t="str">
            <v>Lâmpada incandescende de 100 W</v>
          </cell>
          <cell r="D251" t="str">
            <v>un</v>
          </cell>
          <cell r="F251">
            <v>1.37</v>
          </cell>
          <cell r="G251">
            <v>0</v>
          </cell>
        </row>
        <row r="252">
          <cell r="B252" t="str">
            <v>18.25.100</v>
          </cell>
          <cell r="C252" t="str">
            <v>Luminária tipo Bedd (Prato), ref. 805 A.B. Leão ou similar, com pendente e suporte, inclusive lâmpada e instalação.</v>
          </cell>
          <cell r="D252" t="str">
            <v>cj</v>
          </cell>
          <cell r="F252">
            <v>30.6</v>
          </cell>
          <cell r="G252">
            <v>0</v>
          </cell>
        </row>
        <row r="253">
          <cell r="B253" t="str">
            <v>18.25.110</v>
          </cell>
          <cell r="C253" t="str">
            <v>Luminária tipo arandela, ref. 403 A.B.Leão ou similar, completa, inclusive lâmpada e instalação.</v>
          </cell>
          <cell r="D253" t="str">
            <v>cj</v>
          </cell>
          <cell r="F253">
            <v>23.41</v>
          </cell>
          <cell r="G253">
            <v>0</v>
          </cell>
        </row>
        <row r="254">
          <cell r="B254" t="str">
            <v>18.25.111</v>
          </cell>
          <cell r="C254" t="str">
            <v>Lâmpada fluorescente universal de 20 W, Phillips ou Osram, inclusive instalação.</v>
          </cell>
          <cell r="D254" t="str">
            <v>un</v>
          </cell>
          <cell r="F254">
            <v>5.5</v>
          </cell>
          <cell r="G254">
            <v>0</v>
          </cell>
        </row>
        <row r="255">
          <cell r="B255" t="str">
            <v>18.25.115</v>
          </cell>
          <cell r="C255" t="str">
            <v>Lâmpada de 40 W.</v>
          </cell>
          <cell r="D255" t="str">
            <v>un</v>
          </cell>
          <cell r="F255">
            <v>5.51</v>
          </cell>
          <cell r="G255">
            <v>0</v>
          </cell>
        </row>
        <row r="256">
          <cell r="B256" t="str">
            <v>18.25.116</v>
          </cell>
          <cell r="C256" t="str">
            <v>Reator</v>
          </cell>
          <cell r="D256" t="str">
            <v>un</v>
          </cell>
          <cell r="F256">
            <v>8.07</v>
          </cell>
          <cell r="G256">
            <v>0</v>
          </cell>
        </row>
        <row r="257">
          <cell r="B257" t="str">
            <v>18.25.117</v>
          </cell>
          <cell r="C257" t="str">
            <v>Reator com lâmpada a vapor de mercúrio.</v>
          </cell>
          <cell r="D257" t="str">
            <v>un</v>
          </cell>
          <cell r="F257">
            <v>54.54</v>
          </cell>
          <cell r="G257">
            <v>0</v>
          </cell>
        </row>
        <row r="258">
          <cell r="B258" t="str">
            <v>18.25.118</v>
          </cell>
          <cell r="C258" t="str">
            <v>Reator para lâmpada fluorescente de 40 W, Phillips ou Osram, inclusive instalação.</v>
          </cell>
          <cell r="D258" t="str">
            <v>un</v>
          </cell>
          <cell r="G258">
            <v>0</v>
          </cell>
        </row>
        <row r="259">
          <cell r="B259" t="str">
            <v>18.25.117</v>
          </cell>
          <cell r="C259" t="str">
            <v>Reator exter.408/E AB Leào ou similar, completo com lâmpada a vapor de mercúrio de 250 m, reator de potência instalações e acessórios correspondentes</v>
          </cell>
          <cell r="D259" t="str">
            <v>un</v>
          </cell>
          <cell r="F259">
            <v>62.18</v>
          </cell>
        </row>
        <row r="260">
          <cell r="B260" t="str">
            <v>18.25.119</v>
          </cell>
          <cell r="C260" t="str">
            <v>Luminária tipo tartaruga.</v>
          </cell>
          <cell r="D260" t="str">
            <v>cj</v>
          </cell>
        </row>
        <row r="261">
          <cell r="B261" t="str">
            <v>18.25.120</v>
          </cell>
          <cell r="C261" t="str">
            <v>Luminária de jardim.</v>
          </cell>
          <cell r="D261" t="str">
            <v>cj</v>
          </cell>
          <cell r="F261">
            <v>75</v>
          </cell>
        </row>
        <row r="262">
          <cell r="B262" t="str">
            <v>18.25.130</v>
          </cell>
          <cell r="C262" t="str">
            <v>Luminária tipo Stop, ref. 401 - P A.B. Leão ou similar, completa, inclusive lâmpada e instalção.</v>
          </cell>
          <cell r="D262" t="str">
            <v>cj</v>
          </cell>
          <cell r="F262">
            <v>11.54</v>
          </cell>
          <cell r="G262">
            <v>0</v>
          </cell>
        </row>
        <row r="263">
          <cell r="B263" t="str">
            <v>18.25.140</v>
          </cell>
          <cell r="C263" t="str">
            <v xml:space="preserve">Refletor externo ref. 408 / E A.B. Leão ou similar, completo,  inclusive lâmpada e instalação. </v>
          </cell>
          <cell r="D263" t="str">
            <v>cj</v>
          </cell>
          <cell r="F263">
            <v>30.6</v>
          </cell>
          <cell r="G263">
            <v>0</v>
          </cell>
        </row>
        <row r="264">
          <cell r="B264" t="str">
            <v>18.25.145</v>
          </cell>
          <cell r="C264" t="str">
            <v>Fornecimento e colocação de refletor externo DN 30, inclusive ponto de luz.</v>
          </cell>
          <cell r="D264" t="str">
            <v>cj</v>
          </cell>
          <cell r="F264">
            <v>96.24</v>
          </cell>
        </row>
        <row r="265">
          <cell r="B265" t="str">
            <v>18.25.170</v>
          </cell>
          <cell r="C265" t="str">
            <v>Luminária para lâmpada a vapor de mercúrio de 125 W, ref. ABL 50 / F A.B. Leão ou similar, completa, inclusive branco, lâmpada, reator alto de potência e instalação.</v>
          </cell>
          <cell r="D265" t="str">
            <v>cj</v>
          </cell>
          <cell r="F265">
            <v>109.45</v>
          </cell>
          <cell r="G265">
            <v>0</v>
          </cell>
        </row>
        <row r="266">
          <cell r="B266" t="str">
            <v>18.25.180</v>
          </cell>
          <cell r="C266" t="str">
            <v>Luminária para lâmpada a vapor de mercúrio de 250 W, ref. ABL 50 / F A.B. Leão ou similar, completa, inclusive braço, lâmpada, reator alto fator de potência e instalação.</v>
          </cell>
          <cell r="D266" t="str">
            <v>cj</v>
          </cell>
          <cell r="F266">
            <v>202.97</v>
          </cell>
          <cell r="G266">
            <v>0</v>
          </cell>
        </row>
        <row r="267">
          <cell r="B267" t="str">
            <v>18.25.183</v>
          </cell>
          <cell r="C267" t="str">
            <v>Galpão industrial simples</v>
          </cell>
          <cell r="D267" t="str">
            <v>vb</v>
          </cell>
          <cell r="F267">
            <v>1219.8</v>
          </cell>
          <cell r="G267">
            <v>0</v>
          </cell>
        </row>
        <row r="268">
          <cell r="B268" t="str">
            <v>18.25.184</v>
          </cell>
          <cell r="C268" t="str">
            <v>Escultura</v>
          </cell>
          <cell r="D268" t="str">
            <v>vb</v>
          </cell>
          <cell r="F268">
            <v>2089.9899999999998</v>
          </cell>
          <cell r="G268">
            <v>0</v>
          </cell>
        </row>
        <row r="269">
          <cell r="B269" t="str">
            <v>18.25.185</v>
          </cell>
          <cell r="C269" t="str">
            <v>Idenização de barraca de tábua.</v>
          </cell>
          <cell r="D269" t="str">
            <v>vb</v>
          </cell>
          <cell r="F269">
            <v>894.9</v>
          </cell>
          <cell r="G269">
            <v>0</v>
          </cell>
        </row>
        <row r="270">
          <cell r="B270" t="str">
            <v>18.25.186</v>
          </cell>
          <cell r="C270" t="str">
            <v xml:space="preserve">Idenização de barraca </v>
          </cell>
          <cell r="D270" t="str">
            <v>vb</v>
          </cell>
          <cell r="F270">
            <v>1281.3599999999999</v>
          </cell>
          <cell r="G270">
            <v>0</v>
          </cell>
        </row>
        <row r="271">
          <cell r="B271" t="str">
            <v>18.25.187</v>
          </cell>
          <cell r="C271" t="str">
            <v>Desapropriação de terreno e edificações.</v>
          </cell>
          <cell r="D271" t="str">
            <v>vb</v>
          </cell>
          <cell r="F271">
            <v>3251755</v>
          </cell>
          <cell r="G271">
            <v>0</v>
          </cell>
        </row>
        <row r="272">
          <cell r="B272" t="str">
            <v>18.25.188</v>
          </cell>
          <cell r="C272" t="str">
            <v>Grelha de ferro</v>
          </cell>
          <cell r="D272" t="str">
            <v>vb</v>
          </cell>
          <cell r="F272">
            <v>1432.27</v>
          </cell>
          <cell r="G272">
            <v>0</v>
          </cell>
        </row>
        <row r="273">
          <cell r="B273" t="str">
            <v>18.25.190</v>
          </cell>
          <cell r="C273" t="str">
            <v>Luminária para lâmpada a vapor de mercúrio de 125 W, ref. ABL 50 / A.B. Leão ou similar, completa, inclusive braço, lâmpada, reator alto fator de potência e instalação.</v>
          </cell>
          <cell r="D273" t="str">
            <v>cj</v>
          </cell>
          <cell r="F273">
            <v>99.95</v>
          </cell>
          <cell r="G273">
            <v>0</v>
          </cell>
        </row>
        <row r="274">
          <cell r="B274" t="str">
            <v>18.25.200</v>
          </cell>
          <cell r="C274" t="str">
            <v>Luminária para lâmpada a vapor de mercúrio de 250 W, ref. ABL 50 / A.B. Leão ou similar, completa, inclusive braço, lâmpada, reator alto fator de potência e instalação.</v>
          </cell>
          <cell r="D274" t="str">
            <v>cj</v>
          </cell>
          <cell r="F274">
            <v>113.35</v>
          </cell>
          <cell r="G274">
            <v>0</v>
          </cell>
        </row>
        <row r="275">
          <cell r="B275" t="str">
            <v>18.25.210</v>
          </cell>
          <cell r="C275" t="str">
            <v>Luminária para lâmpada a vapor de mercúrio de 400 W, ref. ABL 50 / 400 A.B. Leão ou similar, completa, inclusive braço, lâmpada, reator alto fator de potência e instalação.</v>
          </cell>
          <cell r="D275" t="str">
            <v>un</v>
          </cell>
          <cell r="F275">
            <v>176.95</v>
          </cell>
          <cell r="G275">
            <v>0</v>
          </cell>
        </row>
        <row r="276">
          <cell r="B276" t="str">
            <v>18.25.211</v>
          </cell>
          <cell r="C276" t="str">
            <v>Projetor com uma lâmpada de vapor metálico de 2.000 W</v>
          </cell>
          <cell r="D276" t="str">
            <v>un</v>
          </cell>
        </row>
        <row r="278">
          <cell r="B278" t="str">
            <v>18.26</v>
          </cell>
        </row>
        <row r="279">
          <cell r="B279" t="str">
            <v>18.26.010</v>
          </cell>
          <cell r="C279" t="str">
            <v>Assentamento de haste de aterramento de 5/8" x 2,40 m Copperweld ou similar, com conector paralelo e parafusos (inclusive o fornecimento do material).</v>
          </cell>
          <cell r="D279" t="str">
            <v>un</v>
          </cell>
          <cell r="F279">
            <v>19.190000000000001</v>
          </cell>
          <cell r="G279">
            <v>0</v>
          </cell>
        </row>
        <row r="280">
          <cell r="B280" t="str">
            <v>18.26.020</v>
          </cell>
          <cell r="C280" t="str">
            <v xml:space="preserve">Assentamento de bengala de PVC rígido de 3/4 pol., marca Tigre ou similar, inclusive rasgo em alvenaria e fornecimento do material. </v>
          </cell>
          <cell r="D280" t="str">
            <v>un</v>
          </cell>
          <cell r="F280">
            <v>10.37</v>
          </cell>
          <cell r="G280">
            <v>0</v>
          </cell>
        </row>
        <row r="281">
          <cell r="B281" t="str">
            <v>18.26.025</v>
          </cell>
          <cell r="C281" t="str">
            <v>Assentamento de bengala 1".</v>
          </cell>
          <cell r="D281" t="str">
            <v>un</v>
          </cell>
          <cell r="F281">
            <v>8.4600000000000009</v>
          </cell>
          <cell r="G281">
            <v>0</v>
          </cell>
        </row>
        <row r="282">
          <cell r="B282" t="str">
            <v>18.26.030</v>
          </cell>
          <cell r="C282" t="str">
            <v>Assentamento de chave de boia automática, 15 A, superior ou inferior marca lenz ou similar (inclusive o fornecimento do material).</v>
          </cell>
          <cell r="D282" t="str">
            <v>un</v>
          </cell>
          <cell r="F282">
            <v>16.21</v>
          </cell>
          <cell r="G282">
            <v>0</v>
          </cell>
        </row>
        <row r="283">
          <cell r="B283" t="str">
            <v>18.26.040</v>
          </cell>
          <cell r="C283" t="str">
            <v>Assentamento de chave reversora blindada 30 A, 500 V, Eletromar ou similar (inclusive o fornecimento do material).</v>
          </cell>
          <cell r="D283" t="str">
            <v>un</v>
          </cell>
          <cell r="F283">
            <v>53.26</v>
          </cell>
          <cell r="G283">
            <v>0</v>
          </cell>
        </row>
        <row r="284">
          <cell r="B284" t="str">
            <v>18.26.045</v>
          </cell>
          <cell r="C284" t="str">
            <v>Assentamento de chave reversora blindada 30 A, 250 V, Eletromar ou similar (inclusive o fornecimento do material).</v>
          </cell>
          <cell r="D284" t="str">
            <v>un</v>
          </cell>
          <cell r="F284">
            <v>49.58</v>
          </cell>
          <cell r="G284">
            <v>0</v>
          </cell>
        </row>
        <row r="285">
          <cell r="B285" t="str">
            <v>18.26.050</v>
          </cell>
          <cell r="C285" t="str">
            <v>Assentamento de chave magnético guarda-motor até 7,5 cv, Eletromar ou similar (inclusive fornecimento do material)</v>
          </cell>
          <cell r="D285" t="str">
            <v>un</v>
          </cell>
          <cell r="F285">
            <v>140.63</v>
          </cell>
          <cell r="G285">
            <v>0</v>
          </cell>
        </row>
        <row r="286">
          <cell r="B286" t="str">
            <v>18.26.060</v>
          </cell>
          <cell r="C286" t="str">
            <v>Assentamento de chave magnética de 2 x 30 A para comando de iluminação pública, acionada para rele foto-elétrico NA, 220 V, 60 HZ, tipo lux control modelo CIP - F / 70, (inclusive fornecimento do material).</v>
          </cell>
          <cell r="D286" t="str">
            <v>un</v>
          </cell>
          <cell r="F286">
            <v>198.6</v>
          </cell>
          <cell r="G286">
            <v>0</v>
          </cell>
        </row>
        <row r="287">
          <cell r="B287" t="str">
            <v>18.26.065</v>
          </cell>
          <cell r="C287" t="str">
            <v>Fornecimento e colocação de braçadeiras para fixação dos eletrodutos.</v>
          </cell>
          <cell r="D287" t="str">
            <v>un</v>
          </cell>
          <cell r="F287">
            <v>1.43</v>
          </cell>
        </row>
        <row r="288">
          <cell r="B288" t="str">
            <v>18.26.070</v>
          </cell>
          <cell r="C288" t="str">
            <v>Lixeira.</v>
          </cell>
          <cell r="D288" t="str">
            <v>un</v>
          </cell>
          <cell r="F288">
            <v>12.88</v>
          </cell>
        </row>
        <row r="289">
          <cell r="B289" t="str">
            <v>18.26.071</v>
          </cell>
          <cell r="C289" t="str">
            <v>Confecção de lixeira em fibra Gless</v>
          </cell>
          <cell r="D289" t="str">
            <v>un</v>
          </cell>
          <cell r="F289">
            <v>76.87</v>
          </cell>
        </row>
        <row r="290">
          <cell r="B290" t="str">
            <v>18.26.072</v>
          </cell>
          <cell r="C290" t="str">
            <v>Colocação de calha em PVC para proteção de instalação elétrica aparente.</v>
          </cell>
          <cell r="D290" t="str">
            <v>m</v>
          </cell>
          <cell r="F290">
            <v>1.29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>
            <v>0</v>
          </cell>
        </row>
      </sheetData>
      <sheetData sheetId="9"/>
      <sheetData sheetId="10"/>
      <sheetData sheetId="11"/>
      <sheetData sheetId="12"/>
      <sheetData sheetId="13">
        <row r="1">
          <cell r="B1">
            <v>0</v>
          </cell>
        </row>
      </sheetData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1">
          <cell r="B1">
            <v>0</v>
          </cell>
        </row>
      </sheetData>
      <sheetData sheetId="24"/>
      <sheetData sheetId="25"/>
      <sheetData sheetId="26" refreshError="1"/>
    </sheetDataSet>
  </externalBook>
</externalLink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Y126"/>
  <sheetViews>
    <sheetView tabSelected="1" view="pageBreakPreview" topLeftCell="A9" zoomScaleNormal="100" zoomScaleSheetLayoutView="100" workbookViewId="0">
      <pane ySplit="1800" topLeftCell="A46" activePane="bottomLeft"/>
      <selection activeCell="I9" sqref="I1:I1048576"/>
      <selection pane="bottomLeft" activeCell="L51" sqref="L51:L64"/>
    </sheetView>
  </sheetViews>
  <sheetFormatPr defaultColWidth="8.85546875" defaultRowHeight="11.25" x14ac:dyDescent="0.2"/>
  <cols>
    <col min="1" max="1" width="5.5703125" style="77" customWidth="1"/>
    <col min="2" max="2" width="14.140625" style="78" customWidth="1"/>
    <col min="3" max="3" width="9" style="78" customWidth="1"/>
    <col min="4" max="4" width="42.85546875" style="41" customWidth="1"/>
    <col min="5" max="6" width="12.5703125" style="79" customWidth="1"/>
    <col min="7" max="7" width="12.5703125" style="41" customWidth="1"/>
    <col min="8" max="8" width="14.42578125" style="41" customWidth="1"/>
    <col min="9" max="9" width="14.42578125" style="137" customWidth="1"/>
    <col min="10" max="10" width="18" style="41" customWidth="1"/>
    <col min="11" max="11" width="4.140625" style="5" customWidth="1"/>
    <col min="12" max="16384" width="8.85546875" style="5"/>
  </cols>
  <sheetData>
    <row r="1" spans="1:11" s="7" customFormat="1" ht="16.5" thickBot="1" x14ac:dyDescent="0.3">
      <c r="A1" s="138" t="s">
        <v>9</v>
      </c>
      <c r="B1" s="139"/>
      <c r="C1" s="139"/>
      <c r="D1" s="139"/>
      <c r="E1" s="139"/>
      <c r="F1" s="139"/>
      <c r="G1" s="139"/>
      <c r="H1" s="139"/>
      <c r="I1" s="139"/>
      <c r="J1" s="140"/>
    </row>
    <row r="2" spans="1:11" s="7" customFormat="1" ht="15.6" x14ac:dyDescent="0.35">
      <c r="A2" s="141"/>
      <c r="B2" s="141"/>
      <c r="C2" s="141"/>
      <c r="D2" s="141"/>
      <c r="E2" s="67"/>
      <c r="F2" s="67"/>
      <c r="I2" s="123"/>
    </row>
    <row r="3" spans="1:11" s="7" customFormat="1" ht="11.1" thickBot="1" x14ac:dyDescent="0.3">
      <c r="A3" s="23"/>
      <c r="B3" s="68"/>
      <c r="C3" s="68"/>
      <c r="D3" s="24"/>
      <c r="E3" s="24"/>
      <c r="F3" s="24"/>
      <c r="G3" s="24"/>
      <c r="H3" s="24"/>
      <c r="I3" s="124"/>
      <c r="J3" s="24"/>
    </row>
    <row r="4" spans="1:11" s="45" customFormat="1" ht="12.75" x14ac:dyDescent="0.2">
      <c r="A4" s="84" t="s">
        <v>327</v>
      </c>
      <c r="B4" s="85"/>
      <c r="C4" s="85"/>
      <c r="D4" s="85"/>
      <c r="E4" s="86"/>
      <c r="F4" s="86"/>
      <c r="G4" s="86"/>
      <c r="H4" s="86"/>
      <c r="I4" s="125"/>
      <c r="J4" s="87"/>
    </row>
    <row r="5" spans="1:11" s="6" customFormat="1" ht="12.75" x14ac:dyDescent="0.2">
      <c r="A5" s="49" t="s">
        <v>110</v>
      </c>
      <c r="B5" s="36"/>
      <c r="C5" s="36"/>
      <c r="D5" s="36"/>
      <c r="E5" s="33"/>
      <c r="F5" s="33"/>
      <c r="G5" s="33"/>
      <c r="H5" s="33"/>
      <c r="I5" s="126"/>
      <c r="J5" s="50"/>
    </row>
    <row r="6" spans="1:11" s="45" customFormat="1" ht="12.75" x14ac:dyDescent="0.2">
      <c r="A6" s="49" t="s">
        <v>330</v>
      </c>
      <c r="B6" s="36"/>
      <c r="C6" s="36"/>
      <c r="D6" s="36"/>
      <c r="E6" s="33"/>
      <c r="F6" s="33"/>
      <c r="G6" s="33"/>
      <c r="H6" s="33"/>
      <c r="I6" s="126"/>
      <c r="J6" s="50"/>
    </row>
    <row r="7" spans="1:11" s="36" customFormat="1" ht="13.5" thickBot="1" x14ac:dyDescent="0.35">
      <c r="A7" s="88" t="s">
        <v>328</v>
      </c>
      <c r="B7" s="89"/>
      <c r="C7" s="89"/>
      <c r="D7" s="89"/>
      <c r="E7" s="90"/>
      <c r="F7" s="90"/>
      <c r="G7" s="90"/>
      <c r="H7" s="90"/>
      <c r="I7" s="127"/>
      <c r="J7" s="91"/>
    </row>
    <row r="8" spans="1:11" s="7" customFormat="1" ht="14.45" customHeight="1" x14ac:dyDescent="0.25">
      <c r="A8" s="23"/>
      <c r="B8" s="69"/>
      <c r="C8" s="69"/>
      <c r="D8" s="70"/>
      <c r="E8" s="3"/>
      <c r="F8" s="3"/>
      <c r="G8" s="3"/>
      <c r="H8" s="3"/>
      <c r="I8" s="128"/>
      <c r="J8" s="3"/>
    </row>
    <row r="9" spans="1:11" s="7" customFormat="1" ht="14.45" customHeight="1" x14ac:dyDescent="0.2">
      <c r="A9" s="23"/>
      <c r="B9" s="69"/>
      <c r="C9" s="69"/>
      <c r="D9" s="70"/>
      <c r="E9" s="3"/>
      <c r="F9" s="3"/>
      <c r="G9" s="142" t="s">
        <v>121</v>
      </c>
      <c r="H9" s="142"/>
      <c r="I9" s="144">
        <v>0.20499999999999999</v>
      </c>
      <c r="J9" s="145"/>
    </row>
    <row r="10" spans="1:11" s="7" customFormat="1" ht="14.45" customHeight="1" x14ac:dyDescent="0.25">
      <c r="A10" s="23"/>
      <c r="B10" s="69"/>
      <c r="C10" s="69"/>
      <c r="D10" s="70"/>
      <c r="E10" s="3"/>
      <c r="F10" s="3"/>
      <c r="G10" s="142" t="s">
        <v>329</v>
      </c>
      <c r="H10" s="142"/>
      <c r="I10" s="144">
        <v>0.13239999999999999</v>
      </c>
      <c r="J10" s="145"/>
    </row>
    <row r="11" spans="1:11" s="35" customFormat="1" ht="46.35" customHeight="1" x14ac:dyDescent="0.2">
      <c r="A11" s="73" t="s">
        <v>0</v>
      </c>
      <c r="B11" s="74" t="s">
        <v>19</v>
      </c>
      <c r="C11" s="74" t="s">
        <v>8</v>
      </c>
      <c r="D11" s="73" t="s">
        <v>1</v>
      </c>
      <c r="E11" s="73" t="s">
        <v>2</v>
      </c>
      <c r="F11" s="75" t="s">
        <v>10</v>
      </c>
      <c r="G11" s="76" t="s">
        <v>26</v>
      </c>
      <c r="H11" s="76" t="s">
        <v>20</v>
      </c>
      <c r="I11" s="129" t="s">
        <v>332</v>
      </c>
      <c r="J11" s="72" t="s">
        <v>17</v>
      </c>
      <c r="K11" s="34"/>
    </row>
    <row r="12" spans="1:11" s="31" customFormat="1" ht="10.5" x14ac:dyDescent="0.25">
      <c r="A12" s="115"/>
      <c r="B12" s="116"/>
      <c r="C12" s="116"/>
      <c r="D12" s="117"/>
      <c r="E12" s="118"/>
      <c r="F12" s="118"/>
      <c r="G12" s="118"/>
      <c r="H12" s="118"/>
      <c r="I12" s="130"/>
      <c r="J12" s="118"/>
    </row>
    <row r="13" spans="1:11" s="32" customFormat="1" x14ac:dyDescent="0.2">
      <c r="A13" s="102" t="s">
        <v>4</v>
      </c>
      <c r="B13" s="103"/>
      <c r="C13" s="103"/>
      <c r="D13" s="104" t="s">
        <v>27</v>
      </c>
      <c r="E13" s="105"/>
      <c r="F13" s="105"/>
      <c r="G13" s="105"/>
      <c r="H13" s="105"/>
      <c r="I13" s="131"/>
      <c r="J13" s="106">
        <f>SUM(J14:J16)</f>
        <v>53772.820800000001</v>
      </c>
    </row>
    <row r="14" spans="1:11" s="37" customFormat="1" ht="45" customHeight="1" x14ac:dyDescent="0.2">
      <c r="A14" s="107" t="s">
        <v>5</v>
      </c>
      <c r="B14" s="107" t="s">
        <v>25</v>
      </c>
      <c r="C14" s="107" t="s">
        <v>123</v>
      </c>
      <c r="D14" s="107" t="s">
        <v>48</v>
      </c>
      <c r="E14" s="107" t="s">
        <v>60</v>
      </c>
      <c r="F14" s="108">
        <v>6.48</v>
      </c>
      <c r="G14" s="109">
        <v>468.43</v>
      </c>
      <c r="H14" s="109">
        <v>564.45815000000005</v>
      </c>
      <c r="I14" s="132">
        <v>0.20499999999999999</v>
      </c>
      <c r="J14" s="119">
        <f>ROUND(H14,2)*F14</f>
        <v>3657.7008000000005</v>
      </c>
      <c r="K14" s="94">
        <v>3657.7</v>
      </c>
    </row>
    <row r="15" spans="1:11" s="37" customFormat="1" ht="24.95" x14ac:dyDescent="0.25">
      <c r="A15" s="107" t="s">
        <v>94</v>
      </c>
      <c r="B15" s="107" t="s">
        <v>25</v>
      </c>
      <c r="C15" s="107" t="s">
        <v>124</v>
      </c>
      <c r="D15" s="107" t="s">
        <v>93</v>
      </c>
      <c r="E15" s="107" t="s">
        <v>42</v>
      </c>
      <c r="F15" s="108">
        <v>96</v>
      </c>
      <c r="G15" s="109">
        <v>132.34</v>
      </c>
      <c r="H15" s="109">
        <v>159.46969999999999</v>
      </c>
      <c r="I15" s="132">
        <v>0.20499999999999999</v>
      </c>
      <c r="J15" s="119">
        <f t="shared" ref="J15:J78" si="0">ROUND(H15,2)*F15</f>
        <v>15309.119999999999</v>
      </c>
    </row>
    <row r="16" spans="1:11" s="37" customFormat="1" ht="44.1" customHeight="1" x14ac:dyDescent="0.25">
      <c r="A16" s="107" t="s">
        <v>56</v>
      </c>
      <c r="B16" s="107" t="s">
        <v>25</v>
      </c>
      <c r="C16" s="107" t="s">
        <v>125</v>
      </c>
      <c r="D16" s="107" t="s">
        <v>57</v>
      </c>
      <c r="E16" s="107" t="s">
        <v>42</v>
      </c>
      <c r="F16" s="108">
        <v>600</v>
      </c>
      <c r="G16" s="109">
        <v>48.14</v>
      </c>
      <c r="H16" s="109">
        <v>58.008699999999997</v>
      </c>
      <c r="I16" s="132">
        <v>0.20499999999999999</v>
      </c>
      <c r="J16" s="119">
        <f t="shared" si="0"/>
        <v>34806</v>
      </c>
    </row>
    <row r="17" spans="1:22" s="37" customFormat="1" x14ac:dyDescent="0.2">
      <c r="A17" s="110" t="s">
        <v>6</v>
      </c>
      <c r="B17" s="111"/>
      <c r="C17" s="111"/>
      <c r="D17" s="112" t="s">
        <v>126</v>
      </c>
      <c r="E17" s="110"/>
      <c r="F17" s="110"/>
      <c r="G17" s="110"/>
      <c r="H17" s="110"/>
      <c r="I17" s="133"/>
      <c r="J17" s="114">
        <f>SUM(J18:J40)</f>
        <v>640124.16249999986</v>
      </c>
    </row>
    <row r="18" spans="1:22" s="37" customFormat="1" ht="37.35" customHeight="1" x14ac:dyDescent="0.25">
      <c r="A18" s="107" t="s">
        <v>28</v>
      </c>
      <c r="B18" s="107" t="s">
        <v>25</v>
      </c>
      <c r="C18" s="107" t="s">
        <v>95</v>
      </c>
      <c r="D18" s="107" t="s">
        <v>63</v>
      </c>
      <c r="E18" s="107" t="s">
        <v>61</v>
      </c>
      <c r="F18" s="108">
        <v>32.5</v>
      </c>
      <c r="G18" s="109">
        <v>69.92</v>
      </c>
      <c r="H18" s="109">
        <v>84.253600000000006</v>
      </c>
      <c r="I18" s="132">
        <v>0.20499999999999999</v>
      </c>
      <c r="J18" s="119">
        <f t="shared" si="0"/>
        <v>2738.125</v>
      </c>
      <c r="K18" s="93"/>
      <c r="L18"/>
      <c r="M18"/>
      <c r="N18"/>
      <c r="O18"/>
      <c r="P18"/>
      <c r="Q18"/>
      <c r="R18"/>
      <c r="S18"/>
      <c r="T18"/>
      <c r="U18"/>
      <c r="V18"/>
    </row>
    <row r="19" spans="1:22" s="37" customFormat="1" ht="63.75" x14ac:dyDescent="0.25">
      <c r="A19" s="107" t="s">
        <v>29</v>
      </c>
      <c r="B19" s="107" t="s">
        <v>25</v>
      </c>
      <c r="C19" s="107" t="s">
        <v>127</v>
      </c>
      <c r="D19" s="107" t="s">
        <v>64</v>
      </c>
      <c r="E19" s="107" t="s">
        <v>60</v>
      </c>
      <c r="F19" s="108">
        <v>130</v>
      </c>
      <c r="G19" s="109">
        <v>0.76</v>
      </c>
      <c r="H19" s="109">
        <v>0.91579999999999995</v>
      </c>
      <c r="I19" s="132">
        <v>0.20499999999999999</v>
      </c>
      <c r="J19" s="119">
        <f t="shared" si="0"/>
        <v>119.60000000000001</v>
      </c>
      <c r="K19" s="93"/>
      <c r="L19"/>
      <c r="M19"/>
      <c r="N19"/>
      <c r="O19"/>
      <c r="P19"/>
      <c r="Q19"/>
      <c r="R19"/>
      <c r="S19"/>
      <c r="T19"/>
      <c r="U19"/>
      <c r="V19"/>
    </row>
    <row r="20" spans="1:22" s="46" customFormat="1" ht="37.5" x14ac:dyDescent="0.35">
      <c r="A20" s="107" t="s">
        <v>101</v>
      </c>
      <c r="B20" s="107" t="s">
        <v>25</v>
      </c>
      <c r="C20" s="107" t="s">
        <v>128</v>
      </c>
      <c r="D20" s="107" t="s">
        <v>62</v>
      </c>
      <c r="E20" s="107" t="s">
        <v>60</v>
      </c>
      <c r="F20" s="108">
        <v>78</v>
      </c>
      <c r="G20" s="109">
        <v>40.450000000000003</v>
      </c>
      <c r="H20" s="109">
        <v>48.742249999999999</v>
      </c>
      <c r="I20" s="132">
        <v>0.20499999999999999</v>
      </c>
      <c r="J20" s="119">
        <f t="shared" si="0"/>
        <v>3801.7200000000003</v>
      </c>
      <c r="K20" s="93"/>
      <c r="L20"/>
      <c r="M20"/>
      <c r="N20"/>
      <c r="O20"/>
      <c r="P20"/>
      <c r="Q20"/>
      <c r="R20"/>
      <c r="S20"/>
      <c r="T20"/>
      <c r="U20"/>
      <c r="V20"/>
    </row>
    <row r="21" spans="1:22" s="47" customFormat="1" ht="54.6" customHeight="1" x14ac:dyDescent="0.35">
      <c r="A21" s="107" t="s">
        <v>112</v>
      </c>
      <c r="B21" s="107" t="s">
        <v>25</v>
      </c>
      <c r="C21" s="107" t="s">
        <v>129</v>
      </c>
      <c r="D21" s="107" t="s">
        <v>79</v>
      </c>
      <c r="E21" s="107" t="s">
        <v>60</v>
      </c>
      <c r="F21" s="108">
        <v>64</v>
      </c>
      <c r="G21" s="109">
        <v>104.69</v>
      </c>
      <c r="H21" s="109">
        <v>126.15145</v>
      </c>
      <c r="I21" s="132">
        <v>0.20499999999999999</v>
      </c>
      <c r="J21" s="119">
        <f t="shared" si="0"/>
        <v>8073.6</v>
      </c>
      <c r="K21" s="93"/>
      <c r="L21"/>
      <c r="M21"/>
      <c r="N21"/>
      <c r="O21"/>
      <c r="P21"/>
      <c r="Q21"/>
      <c r="R21"/>
      <c r="S21"/>
      <c r="T21"/>
      <c r="U21"/>
      <c r="V21"/>
    </row>
    <row r="22" spans="1:22" s="47" customFormat="1" ht="51" x14ac:dyDescent="0.25">
      <c r="A22" s="107" t="s">
        <v>130</v>
      </c>
      <c r="B22" s="107" t="s">
        <v>25</v>
      </c>
      <c r="C22" s="107" t="s">
        <v>131</v>
      </c>
      <c r="D22" s="107" t="s">
        <v>80</v>
      </c>
      <c r="E22" s="107" t="s">
        <v>60</v>
      </c>
      <c r="F22" s="108">
        <v>1500</v>
      </c>
      <c r="G22" s="109">
        <v>2.77</v>
      </c>
      <c r="H22" s="109">
        <v>3.33785</v>
      </c>
      <c r="I22" s="132">
        <v>0.20499999999999999</v>
      </c>
      <c r="J22" s="119">
        <f t="shared" si="0"/>
        <v>5010</v>
      </c>
      <c r="K22" s="93"/>
      <c r="L22"/>
      <c r="M22"/>
      <c r="N22"/>
      <c r="O22"/>
      <c r="P22"/>
      <c r="Q22"/>
      <c r="R22"/>
      <c r="S22"/>
      <c r="T22"/>
      <c r="U22"/>
      <c r="V22"/>
    </row>
    <row r="23" spans="1:22" s="37" customFormat="1" ht="31.7" customHeight="1" x14ac:dyDescent="0.25">
      <c r="A23" s="107" t="s">
        <v>132</v>
      </c>
      <c r="B23" s="107" t="s">
        <v>133</v>
      </c>
      <c r="C23" s="107" t="s">
        <v>134</v>
      </c>
      <c r="D23" s="107" t="s">
        <v>135</v>
      </c>
      <c r="E23" s="107" t="s">
        <v>61</v>
      </c>
      <c r="F23" s="108">
        <v>140</v>
      </c>
      <c r="G23" s="109">
        <v>153.03</v>
      </c>
      <c r="H23" s="109">
        <v>184.40115</v>
      </c>
      <c r="I23" s="132">
        <v>0.20499999999999999</v>
      </c>
      <c r="J23" s="119">
        <f t="shared" si="0"/>
        <v>25816</v>
      </c>
      <c r="K23" s="93"/>
      <c r="L23"/>
      <c r="M23"/>
      <c r="N23"/>
      <c r="O23"/>
      <c r="P23"/>
      <c r="Q23"/>
      <c r="R23"/>
      <c r="S23"/>
      <c r="T23"/>
      <c r="U23"/>
      <c r="V23"/>
    </row>
    <row r="24" spans="1:22" s="37" customFormat="1" ht="25.5" x14ac:dyDescent="0.25">
      <c r="A24" s="107" t="s">
        <v>136</v>
      </c>
      <c r="B24" s="107" t="s">
        <v>133</v>
      </c>
      <c r="C24" s="107" t="s">
        <v>137</v>
      </c>
      <c r="D24" s="107" t="s">
        <v>138</v>
      </c>
      <c r="E24" s="107" t="s">
        <v>61</v>
      </c>
      <c r="F24" s="108">
        <v>70</v>
      </c>
      <c r="G24" s="109">
        <v>177.4</v>
      </c>
      <c r="H24" s="109">
        <v>213.767</v>
      </c>
      <c r="I24" s="132">
        <v>0.20499999999999999</v>
      </c>
      <c r="J24" s="119">
        <f t="shared" si="0"/>
        <v>14963.900000000001</v>
      </c>
      <c r="K24" s="93"/>
      <c r="L24"/>
      <c r="M24"/>
      <c r="N24"/>
      <c r="O24"/>
      <c r="P24"/>
      <c r="Q24"/>
      <c r="R24"/>
      <c r="S24"/>
      <c r="T24"/>
      <c r="U24"/>
      <c r="V24"/>
    </row>
    <row r="25" spans="1:22" s="47" customFormat="1" ht="45" customHeight="1" x14ac:dyDescent="0.25">
      <c r="A25" s="107" t="s">
        <v>139</v>
      </c>
      <c r="B25" s="107" t="s">
        <v>133</v>
      </c>
      <c r="C25" s="107" t="s">
        <v>140</v>
      </c>
      <c r="D25" s="107" t="s">
        <v>141</v>
      </c>
      <c r="E25" s="107" t="s">
        <v>61</v>
      </c>
      <c r="F25" s="108">
        <v>70</v>
      </c>
      <c r="G25" s="109">
        <v>177.4</v>
      </c>
      <c r="H25" s="109">
        <v>213.767</v>
      </c>
      <c r="I25" s="132">
        <v>0.20499999999999999</v>
      </c>
      <c r="J25" s="119">
        <f t="shared" si="0"/>
        <v>14963.900000000001</v>
      </c>
      <c r="K25" s="93"/>
      <c r="L25"/>
      <c r="M25"/>
      <c r="N25"/>
      <c r="O25"/>
      <c r="P25"/>
      <c r="Q25"/>
      <c r="R25"/>
      <c r="S25"/>
      <c r="T25"/>
      <c r="U25"/>
      <c r="V25"/>
    </row>
    <row r="26" spans="1:22" s="47" customFormat="1" ht="45" customHeight="1" x14ac:dyDescent="0.25">
      <c r="A26" s="107" t="s">
        <v>142</v>
      </c>
      <c r="B26" s="107" t="s">
        <v>133</v>
      </c>
      <c r="C26" s="107" t="s">
        <v>143</v>
      </c>
      <c r="D26" s="107" t="s">
        <v>144</v>
      </c>
      <c r="E26" s="107" t="s">
        <v>60</v>
      </c>
      <c r="F26" s="108">
        <v>1400</v>
      </c>
      <c r="G26" s="109">
        <v>169.73</v>
      </c>
      <c r="H26" s="109">
        <v>204.52464999999998</v>
      </c>
      <c r="I26" s="132">
        <v>0.20499999999999999</v>
      </c>
      <c r="J26" s="119">
        <f t="shared" si="0"/>
        <v>286328</v>
      </c>
      <c r="K26" s="93"/>
      <c r="L26"/>
      <c r="M26"/>
      <c r="N26"/>
      <c r="O26"/>
      <c r="P26"/>
      <c r="Q26"/>
      <c r="R26"/>
      <c r="S26"/>
      <c r="T26"/>
      <c r="U26"/>
      <c r="V26"/>
    </row>
    <row r="27" spans="1:22" s="47" customFormat="1" ht="45" customHeight="1" x14ac:dyDescent="0.35">
      <c r="A27" s="107" t="s">
        <v>145</v>
      </c>
      <c r="B27" s="107" t="s">
        <v>25</v>
      </c>
      <c r="C27" s="107" t="s">
        <v>128</v>
      </c>
      <c r="D27" s="107" t="s">
        <v>62</v>
      </c>
      <c r="E27" s="107" t="s">
        <v>60</v>
      </c>
      <c r="F27" s="108">
        <v>99</v>
      </c>
      <c r="G27" s="109">
        <v>40.450000000000003</v>
      </c>
      <c r="H27" s="109">
        <v>48.742249999999999</v>
      </c>
      <c r="I27" s="132">
        <v>0.20499999999999999</v>
      </c>
      <c r="J27" s="119">
        <f t="shared" si="0"/>
        <v>4825.26</v>
      </c>
      <c r="K27" s="93"/>
      <c r="L27"/>
      <c r="M27"/>
      <c r="N27"/>
      <c r="O27"/>
      <c r="P27"/>
      <c r="Q27"/>
      <c r="R27"/>
      <c r="S27"/>
      <c r="T27"/>
      <c r="U27"/>
      <c r="V27"/>
    </row>
    <row r="28" spans="1:22" s="47" customFormat="1" ht="45" customHeight="1" x14ac:dyDescent="0.25">
      <c r="A28" s="107" t="s">
        <v>146</v>
      </c>
      <c r="B28" s="107" t="s">
        <v>133</v>
      </c>
      <c r="C28" s="107" t="s">
        <v>147</v>
      </c>
      <c r="D28" s="107" t="s">
        <v>148</v>
      </c>
      <c r="E28" s="107" t="s">
        <v>60</v>
      </c>
      <c r="F28" s="108">
        <v>99</v>
      </c>
      <c r="G28" s="109">
        <v>55.14</v>
      </c>
      <c r="H28" s="109">
        <v>66.443700000000007</v>
      </c>
      <c r="I28" s="132">
        <v>0.20499999999999999</v>
      </c>
      <c r="J28" s="119">
        <f t="shared" si="0"/>
        <v>6577.5599999999995</v>
      </c>
      <c r="K28" s="93"/>
      <c r="L28"/>
      <c r="M28"/>
      <c r="N28"/>
      <c r="O28"/>
      <c r="P28"/>
      <c r="Q28"/>
      <c r="R28"/>
      <c r="S28"/>
      <c r="T28"/>
      <c r="U28"/>
      <c r="V28"/>
    </row>
    <row r="29" spans="1:22" s="47" customFormat="1" ht="45" customHeight="1" x14ac:dyDescent="0.25">
      <c r="A29" s="107" t="s">
        <v>149</v>
      </c>
      <c r="B29" s="107" t="s">
        <v>25</v>
      </c>
      <c r="C29" s="107" t="s">
        <v>150</v>
      </c>
      <c r="D29" s="107" t="s">
        <v>65</v>
      </c>
      <c r="E29" s="107" t="s">
        <v>60</v>
      </c>
      <c r="F29" s="108">
        <v>80.599999999999994</v>
      </c>
      <c r="G29" s="109">
        <v>100.32</v>
      </c>
      <c r="H29" s="109">
        <v>120.88559999999998</v>
      </c>
      <c r="I29" s="132">
        <v>0.20499999999999999</v>
      </c>
      <c r="J29" s="119">
        <f t="shared" si="0"/>
        <v>9743.7339999999986</v>
      </c>
      <c r="K29" s="93"/>
      <c r="L29"/>
      <c r="M29"/>
      <c r="N29"/>
      <c r="O29"/>
      <c r="P29"/>
      <c r="Q29"/>
      <c r="R29"/>
      <c r="S29"/>
      <c r="T29"/>
      <c r="U29"/>
      <c r="V29"/>
    </row>
    <row r="30" spans="1:22" s="47" customFormat="1" ht="45" customHeight="1" x14ac:dyDescent="0.25">
      <c r="A30" s="107" t="s">
        <v>151</v>
      </c>
      <c r="B30" s="107" t="s">
        <v>25</v>
      </c>
      <c r="C30" s="107" t="s">
        <v>152</v>
      </c>
      <c r="D30" s="107" t="s">
        <v>66</v>
      </c>
      <c r="E30" s="107" t="s">
        <v>43</v>
      </c>
      <c r="F30" s="108">
        <v>124</v>
      </c>
      <c r="G30" s="109">
        <v>20.05</v>
      </c>
      <c r="H30" s="109">
        <v>24.160250000000001</v>
      </c>
      <c r="I30" s="132">
        <v>0.20499999999999999</v>
      </c>
      <c r="J30" s="119">
        <f t="shared" si="0"/>
        <v>2995.84</v>
      </c>
      <c r="K30" s="93"/>
      <c r="L30"/>
      <c r="M30"/>
      <c r="N30"/>
      <c r="O30"/>
      <c r="P30"/>
      <c r="Q30"/>
      <c r="R30"/>
      <c r="S30"/>
      <c r="T30"/>
      <c r="U30"/>
      <c r="V30"/>
    </row>
    <row r="31" spans="1:22" s="47" customFormat="1" ht="45" customHeight="1" x14ac:dyDescent="0.25">
      <c r="A31" s="107" t="s">
        <v>153</v>
      </c>
      <c r="B31" s="107" t="s">
        <v>25</v>
      </c>
      <c r="C31" s="107" t="s">
        <v>154</v>
      </c>
      <c r="D31" s="107" t="s">
        <v>67</v>
      </c>
      <c r="E31" s="107" t="s">
        <v>43</v>
      </c>
      <c r="F31" s="108">
        <v>280.2</v>
      </c>
      <c r="G31" s="109">
        <v>15.73</v>
      </c>
      <c r="H31" s="109">
        <v>18.954650000000001</v>
      </c>
      <c r="I31" s="132">
        <v>0.20499999999999999</v>
      </c>
      <c r="J31" s="119">
        <f t="shared" si="0"/>
        <v>5309.79</v>
      </c>
      <c r="K31" s="93"/>
      <c r="L31"/>
      <c r="M31"/>
      <c r="N31"/>
      <c r="O31"/>
      <c r="P31"/>
      <c r="Q31"/>
      <c r="R31"/>
      <c r="S31"/>
      <c r="T31"/>
      <c r="U31"/>
      <c r="V31"/>
    </row>
    <row r="32" spans="1:22" s="47" customFormat="1" ht="45" customHeight="1" x14ac:dyDescent="0.25">
      <c r="A32" s="107" t="s">
        <v>155</v>
      </c>
      <c r="B32" s="107" t="s">
        <v>25</v>
      </c>
      <c r="C32" s="107" t="s">
        <v>156</v>
      </c>
      <c r="D32" s="107" t="s">
        <v>68</v>
      </c>
      <c r="E32" s="107" t="s">
        <v>61</v>
      </c>
      <c r="F32" s="108">
        <v>6.05</v>
      </c>
      <c r="G32" s="109">
        <v>805.7</v>
      </c>
      <c r="H32" s="109">
        <v>970.86850000000004</v>
      </c>
      <c r="I32" s="132">
        <v>0.20499999999999999</v>
      </c>
      <c r="J32" s="119">
        <f t="shared" si="0"/>
        <v>5873.7635</v>
      </c>
      <c r="K32" s="93"/>
      <c r="L32"/>
      <c r="M32"/>
      <c r="N32"/>
      <c r="O32"/>
      <c r="P32"/>
      <c r="Q32"/>
      <c r="R32"/>
      <c r="S32"/>
      <c r="T32"/>
      <c r="U32"/>
      <c r="V32"/>
    </row>
    <row r="33" spans="1:24" s="47" customFormat="1" ht="66" customHeight="1" x14ac:dyDescent="0.25">
      <c r="A33" s="107" t="s">
        <v>157</v>
      </c>
      <c r="B33" s="107" t="s">
        <v>133</v>
      </c>
      <c r="C33" s="107" t="s">
        <v>158</v>
      </c>
      <c r="D33" s="107" t="s">
        <v>159</v>
      </c>
      <c r="E33" s="107" t="s">
        <v>45</v>
      </c>
      <c r="F33" s="108">
        <v>60</v>
      </c>
      <c r="G33" s="109">
        <v>180.77</v>
      </c>
      <c r="H33" s="109">
        <v>217.82785000000001</v>
      </c>
      <c r="I33" s="132">
        <v>0.20499999999999999</v>
      </c>
      <c r="J33" s="119">
        <f t="shared" si="0"/>
        <v>13069.800000000001</v>
      </c>
      <c r="K33" s="93"/>
      <c r="L33"/>
      <c r="M33"/>
      <c r="N33"/>
      <c r="O33"/>
      <c r="P33"/>
      <c r="Q33"/>
      <c r="R33"/>
      <c r="S33"/>
      <c r="T33"/>
      <c r="U33"/>
      <c r="V33"/>
    </row>
    <row r="34" spans="1:24" s="47" customFormat="1" ht="66" customHeight="1" x14ac:dyDescent="0.25">
      <c r="A34" s="107" t="s">
        <v>160</v>
      </c>
      <c r="B34" s="107" t="s">
        <v>25</v>
      </c>
      <c r="C34" s="107" t="s">
        <v>161</v>
      </c>
      <c r="D34" s="107" t="s">
        <v>78</v>
      </c>
      <c r="E34" s="107" t="s">
        <v>60</v>
      </c>
      <c r="F34" s="108">
        <v>80</v>
      </c>
      <c r="G34" s="109">
        <v>75.900000000000006</v>
      </c>
      <c r="H34" s="109">
        <v>91.459500000000006</v>
      </c>
      <c r="I34" s="132">
        <v>0.20499999999999999</v>
      </c>
      <c r="J34" s="119">
        <f t="shared" si="0"/>
        <v>7316.7999999999993</v>
      </c>
      <c r="K34" s="93"/>
      <c r="L34"/>
      <c r="M34"/>
      <c r="N34"/>
      <c r="O34"/>
      <c r="P34"/>
      <c r="Q34"/>
      <c r="R34"/>
      <c r="S34"/>
      <c r="T34"/>
      <c r="U34"/>
      <c r="V34"/>
    </row>
    <row r="35" spans="1:24" s="46" customFormat="1" ht="102" x14ac:dyDescent="0.25">
      <c r="A35" s="107" t="s">
        <v>162</v>
      </c>
      <c r="B35" s="107" t="s">
        <v>25</v>
      </c>
      <c r="C35" s="107" t="s">
        <v>163</v>
      </c>
      <c r="D35" s="107" t="s">
        <v>164</v>
      </c>
      <c r="E35" s="107" t="s">
        <v>60</v>
      </c>
      <c r="F35" s="108">
        <v>888</v>
      </c>
      <c r="G35" s="109">
        <v>163.41999999999999</v>
      </c>
      <c r="H35" s="109">
        <v>196.92109999999997</v>
      </c>
      <c r="I35" s="132">
        <v>0.20499999999999999</v>
      </c>
      <c r="J35" s="119">
        <f t="shared" si="0"/>
        <v>174864.96</v>
      </c>
      <c r="K35" s="93"/>
      <c r="L35"/>
      <c r="M35"/>
      <c r="N35"/>
      <c r="O35"/>
      <c r="P35"/>
      <c r="Q35"/>
      <c r="R35"/>
      <c r="S35"/>
      <c r="T35"/>
      <c r="U35"/>
      <c r="V35"/>
    </row>
    <row r="36" spans="1:24" s="47" customFormat="1" ht="61.7" customHeight="1" x14ac:dyDescent="0.25">
      <c r="A36" s="107" t="s">
        <v>165</v>
      </c>
      <c r="B36" s="107" t="s">
        <v>25</v>
      </c>
      <c r="C36" s="107" t="s">
        <v>166</v>
      </c>
      <c r="D36" s="107" t="s">
        <v>105</v>
      </c>
      <c r="E36" s="107" t="s">
        <v>60</v>
      </c>
      <c r="F36" s="108">
        <v>160</v>
      </c>
      <c r="G36" s="109">
        <v>5.44</v>
      </c>
      <c r="H36" s="109">
        <v>6.5552000000000001</v>
      </c>
      <c r="I36" s="132">
        <v>0.20499999999999999</v>
      </c>
      <c r="J36" s="119">
        <f t="shared" si="0"/>
        <v>1049.5999999999999</v>
      </c>
      <c r="K36" s="93"/>
      <c r="L36"/>
      <c r="M36"/>
      <c r="N36"/>
      <c r="O36"/>
      <c r="P36"/>
      <c r="Q36"/>
      <c r="R36"/>
      <c r="S36"/>
      <c r="T36"/>
      <c r="U36"/>
      <c r="V36"/>
    </row>
    <row r="37" spans="1:24" s="47" customFormat="1" ht="61.7" customHeight="1" x14ac:dyDescent="0.25">
      <c r="A37" s="107" t="s">
        <v>167</v>
      </c>
      <c r="B37" s="107" t="s">
        <v>25</v>
      </c>
      <c r="C37" s="107" t="s">
        <v>168</v>
      </c>
      <c r="D37" s="107" t="s">
        <v>88</v>
      </c>
      <c r="E37" s="107" t="s">
        <v>60</v>
      </c>
      <c r="F37" s="108">
        <v>160</v>
      </c>
      <c r="G37" s="109">
        <v>46.95</v>
      </c>
      <c r="H37" s="109">
        <v>56.574750000000002</v>
      </c>
      <c r="I37" s="132">
        <v>0.20499999999999999</v>
      </c>
      <c r="J37" s="119">
        <f t="shared" si="0"/>
        <v>9051.2000000000007</v>
      </c>
      <c r="K37" s="93"/>
      <c r="L37"/>
      <c r="M37"/>
      <c r="N37"/>
      <c r="O37"/>
      <c r="P37"/>
      <c r="Q37"/>
      <c r="R37"/>
      <c r="S37"/>
      <c r="T37"/>
      <c r="U37"/>
      <c r="V37"/>
      <c r="W37"/>
      <c r="X37"/>
    </row>
    <row r="38" spans="1:24" s="47" customFormat="1" ht="59.45" customHeight="1" x14ac:dyDescent="0.25">
      <c r="A38" s="107" t="s">
        <v>169</v>
      </c>
      <c r="B38" s="107" t="s">
        <v>25</v>
      </c>
      <c r="C38" s="107" t="s">
        <v>170</v>
      </c>
      <c r="D38" s="107" t="s">
        <v>81</v>
      </c>
      <c r="E38" s="107" t="s">
        <v>60</v>
      </c>
      <c r="F38" s="108">
        <v>160</v>
      </c>
      <c r="G38" s="109">
        <v>12.32</v>
      </c>
      <c r="H38" s="109">
        <v>14.845600000000001</v>
      </c>
      <c r="I38" s="132">
        <v>0.20499999999999999</v>
      </c>
      <c r="J38" s="119">
        <f t="shared" si="0"/>
        <v>2376</v>
      </c>
      <c r="K38" s="93"/>
      <c r="L38"/>
      <c r="M38"/>
      <c r="N38"/>
      <c r="O38"/>
      <c r="P38"/>
      <c r="Q38"/>
      <c r="R38"/>
      <c r="S38"/>
      <c r="T38"/>
      <c r="U38"/>
      <c r="V38"/>
      <c r="W38"/>
      <c r="X38"/>
    </row>
    <row r="39" spans="1:24" s="37" customFormat="1" ht="74.45" customHeight="1" x14ac:dyDescent="0.25">
      <c r="A39" s="107" t="s">
        <v>171</v>
      </c>
      <c r="B39" s="107" t="s">
        <v>25</v>
      </c>
      <c r="C39" s="107" t="s">
        <v>172</v>
      </c>
      <c r="D39" s="107" t="s">
        <v>82</v>
      </c>
      <c r="E39" s="107" t="s">
        <v>60</v>
      </c>
      <c r="F39" s="108">
        <v>888</v>
      </c>
      <c r="G39" s="109">
        <v>27.81</v>
      </c>
      <c r="H39" s="109">
        <v>33.511049999999997</v>
      </c>
      <c r="I39" s="132">
        <v>0.20499999999999999</v>
      </c>
      <c r="J39" s="119">
        <f t="shared" si="0"/>
        <v>29756.879999999997</v>
      </c>
      <c r="K39" s="93"/>
      <c r="L39"/>
      <c r="M39"/>
      <c r="N39"/>
      <c r="O39"/>
      <c r="P39"/>
      <c r="Q39"/>
      <c r="R39"/>
      <c r="S39"/>
      <c r="T39"/>
      <c r="U39"/>
      <c r="V39"/>
      <c r="W39"/>
      <c r="X39"/>
    </row>
    <row r="40" spans="1:24" s="37" customFormat="1" ht="76.5" x14ac:dyDescent="0.25">
      <c r="A40" s="107" t="s">
        <v>173</v>
      </c>
      <c r="B40" s="107" t="s">
        <v>133</v>
      </c>
      <c r="C40" s="107" t="s">
        <v>174</v>
      </c>
      <c r="D40" s="107" t="s">
        <v>175</v>
      </c>
      <c r="E40" s="107" t="s">
        <v>46</v>
      </c>
      <c r="F40" s="108">
        <v>1</v>
      </c>
      <c r="G40" s="109">
        <v>4562.76</v>
      </c>
      <c r="H40" s="109">
        <v>5498.1257999999998</v>
      </c>
      <c r="I40" s="132">
        <v>0.20499999999999999</v>
      </c>
      <c r="J40" s="119">
        <f t="shared" si="0"/>
        <v>5498.13</v>
      </c>
      <c r="K40" s="93"/>
      <c r="L40"/>
      <c r="M40"/>
      <c r="N40"/>
      <c r="O40"/>
      <c r="P40"/>
      <c r="Q40"/>
      <c r="R40"/>
      <c r="S40"/>
      <c r="T40"/>
      <c r="U40"/>
      <c r="V40"/>
      <c r="W40"/>
      <c r="X40"/>
    </row>
    <row r="41" spans="1:24" s="32" customFormat="1" ht="10.5" x14ac:dyDescent="0.25">
      <c r="A41" s="102" t="s">
        <v>7</v>
      </c>
      <c r="B41" s="103"/>
      <c r="C41" s="103"/>
      <c r="D41" s="104" t="s">
        <v>176</v>
      </c>
      <c r="E41" s="105"/>
      <c r="F41" s="113"/>
      <c r="G41" s="105"/>
      <c r="H41" s="105"/>
      <c r="I41" s="131"/>
      <c r="J41" s="106">
        <f>SUM(J42:J50)</f>
        <v>195496.61499999999</v>
      </c>
    </row>
    <row r="42" spans="1:24" s="37" customFormat="1" ht="70.7" customHeight="1" x14ac:dyDescent="0.25">
      <c r="A42" s="107" t="s">
        <v>32</v>
      </c>
      <c r="B42" s="107" t="s">
        <v>25</v>
      </c>
      <c r="C42" s="107" t="s">
        <v>95</v>
      </c>
      <c r="D42" s="107" t="s">
        <v>63</v>
      </c>
      <c r="E42" s="107" t="s">
        <v>61</v>
      </c>
      <c r="F42" s="108">
        <v>10.5</v>
      </c>
      <c r="G42" s="109">
        <v>69.92</v>
      </c>
      <c r="H42" s="109">
        <v>84.253600000000006</v>
      </c>
      <c r="I42" s="132">
        <v>0.20499999999999999</v>
      </c>
      <c r="J42" s="119">
        <f t="shared" si="0"/>
        <v>884.625</v>
      </c>
      <c r="K42" s="93"/>
      <c r="L42"/>
      <c r="M42"/>
      <c r="N42"/>
      <c r="O42"/>
      <c r="P42"/>
      <c r="Q42"/>
      <c r="R42"/>
      <c r="S42"/>
      <c r="T42"/>
      <c r="U42"/>
      <c r="V42"/>
    </row>
    <row r="43" spans="1:24" s="37" customFormat="1" ht="63.6" customHeight="1" x14ac:dyDescent="0.25">
      <c r="A43" s="107" t="s">
        <v>44</v>
      </c>
      <c r="B43" s="107" t="s">
        <v>25</v>
      </c>
      <c r="C43" s="107" t="s">
        <v>127</v>
      </c>
      <c r="D43" s="107" t="s">
        <v>64</v>
      </c>
      <c r="E43" s="107" t="s">
        <v>60</v>
      </c>
      <c r="F43" s="108">
        <v>30</v>
      </c>
      <c r="G43" s="109">
        <v>0.76</v>
      </c>
      <c r="H43" s="109">
        <v>0.91579999999999995</v>
      </c>
      <c r="I43" s="132">
        <v>0.20499999999999999</v>
      </c>
      <c r="J43" s="119">
        <f t="shared" si="0"/>
        <v>27.6</v>
      </c>
      <c r="K43" s="93"/>
      <c r="L43"/>
      <c r="M43"/>
      <c r="N43"/>
      <c r="O43"/>
      <c r="P43"/>
      <c r="Q43"/>
      <c r="R43"/>
      <c r="S43"/>
      <c r="T43"/>
      <c r="U43"/>
      <c r="V43"/>
    </row>
    <row r="44" spans="1:24" s="47" customFormat="1" ht="42.6" customHeight="1" x14ac:dyDescent="0.35">
      <c r="A44" s="107" t="s">
        <v>50</v>
      </c>
      <c r="B44" s="107" t="s">
        <v>25</v>
      </c>
      <c r="C44" s="107" t="s">
        <v>128</v>
      </c>
      <c r="D44" s="107" t="s">
        <v>62</v>
      </c>
      <c r="E44" s="107" t="s">
        <v>60</v>
      </c>
      <c r="F44" s="108">
        <v>18</v>
      </c>
      <c r="G44" s="109">
        <v>40.450000000000003</v>
      </c>
      <c r="H44" s="109">
        <v>48.742249999999999</v>
      </c>
      <c r="I44" s="132">
        <v>0.20499999999999999</v>
      </c>
      <c r="J44" s="119">
        <f t="shared" si="0"/>
        <v>877.32</v>
      </c>
      <c r="K44" s="93"/>
      <c r="L44"/>
      <c r="M44"/>
      <c r="N44"/>
      <c r="O44"/>
      <c r="P44"/>
      <c r="Q44"/>
      <c r="R44"/>
      <c r="S44"/>
      <c r="T44"/>
      <c r="U44"/>
      <c r="V44"/>
    </row>
    <row r="45" spans="1:24" s="47" customFormat="1" ht="74.099999999999994" customHeight="1" x14ac:dyDescent="0.35">
      <c r="A45" s="107" t="s">
        <v>53</v>
      </c>
      <c r="B45" s="107" t="s">
        <v>25</v>
      </c>
      <c r="C45" s="107" t="s">
        <v>129</v>
      </c>
      <c r="D45" s="107" t="s">
        <v>79</v>
      </c>
      <c r="E45" s="107" t="s">
        <v>60</v>
      </c>
      <c r="F45" s="108">
        <v>24</v>
      </c>
      <c r="G45" s="109">
        <v>104.69</v>
      </c>
      <c r="H45" s="109">
        <v>126.15145</v>
      </c>
      <c r="I45" s="132">
        <v>0.20499999999999999</v>
      </c>
      <c r="J45" s="119">
        <f t="shared" si="0"/>
        <v>3027.6000000000004</v>
      </c>
      <c r="K45" s="93"/>
      <c r="L45"/>
      <c r="M45"/>
      <c r="N45"/>
      <c r="O45"/>
      <c r="P45"/>
      <c r="Q45"/>
      <c r="R45"/>
      <c r="S45"/>
      <c r="T45"/>
      <c r="U45"/>
      <c r="V45"/>
    </row>
    <row r="46" spans="1:24" s="47" customFormat="1" ht="51" x14ac:dyDescent="0.25">
      <c r="A46" s="107" t="s">
        <v>54</v>
      </c>
      <c r="B46" s="107" t="s">
        <v>25</v>
      </c>
      <c r="C46" s="107" t="s">
        <v>131</v>
      </c>
      <c r="D46" s="107" t="s">
        <v>80</v>
      </c>
      <c r="E46" s="107" t="s">
        <v>60</v>
      </c>
      <c r="F46" s="108">
        <v>221</v>
      </c>
      <c r="G46" s="109">
        <v>2.77</v>
      </c>
      <c r="H46" s="109">
        <v>3.33785</v>
      </c>
      <c r="I46" s="132">
        <v>0.20499999999999999</v>
      </c>
      <c r="J46" s="119">
        <f t="shared" si="0"/>
        <v>738.14</v>
      </c>
      <c r="K46" s="93"/>
      <c r="L46"/>
      <c r="M46"/>
      <c r="N46"/>
      <c r="O46"/>
      <c r="P46"/>
      <c r="Q46"/>
      <c r="R46"/>
      <c r="S46"/>
      <c r="T46"/>
      <c r="U46"/>
      <c r="V46"/>
    </row>
    <row r="47" spans="1:24" s="47" customFormat="1" ht="37.5" x14ac:dyDescent="0.35">
      <c r="A47" s="107" t="s">
        <v>58</v>
      </c>
      <c r="B47" s="107" t="s">
        <v>25</v>
      </c>
      <c r="C47" s="107" t="s">
        <v>128</v>
      </c>
      <c r="D47" s="107" t="s">
        <v>62</v>
      </c>
      <c r="E47" s="107" t="s">
        <v>60</v>
      </c>
      <c r="F47" s="108">
        <v>221</v>
      </c>
      <c r="G47" s="109">
        <v>40.450000000000003</v>
      </c>
      <c r="H47" s="109">
        <v>48.742249999999999</v>
      </c>
      <c r="I47" s="132">
        <v>0.20499999999999999</v>
      </c>
      <c r="J47" s="119">
        <f t="shared" si="0"/>
        <v>10771.54</v>
      </c>
      <c r="K47" s="93"/>
      <c r="L47"/>
      <c r="M47"/>
      <c r="N47"/>
      <c r="O47"/>
      <c r="P47"/>
      <c r="Q47"/>
      <c r="R47"/>
      <c r="S47"/>
      <c r="T47"/>
      <c r="U47"/>
      <c r="V47"/>
    </row>
    <row r="48" spans="1:24" s="47" customFormat="1" ht="72.599999999999994" customHeight="1" x14ac:dyDescent="0.25">
      <c r="A48" s="107" t="s">
        <v>59</v>
      </c>
      <c r="B48" s="107" t="s">
        <v>25</v>
      </c>
      <c r="C48" s="107" t="s">
        <v>177</v>
      </c>
      <c r="D48" s="107" t="s">
        <v>86</v>
      </c>
      <c r="E48" s="107" t="s">
        <v>60</v>
      </c>
      <c r="F48" s="108">
        <v>221</v>
      </c>
      <c r="G48" s="109">
        <v>96.55</v>
      </c>
      <c r="H48" s="109">
        <v>116.34275</v>
      </c>
      <c r="I48" s="132">
        <v>0.20499999999999999</v>
      </c>
      <c r="J48" s="119">
        <f t="shared" si="0"/>
        <v>25711.14</v>
      </c>
      <c r="K48" s="93"/>
      <c r="L48"/>
      <c r="M48"/>
      <c r="N48"/>
      <c r="O48"/>
      <c r="P48"/>
      <c r="Q48"/>
      <c r="R48"/>
      <c r="S48"/>
      <c r="T48"/>
      <c r="U48"/>
      <c r="V48"/>
    </row>
    <row r="49" spans="1:23" s="47" customFormat="1" ht="81.95" customHeight="1" x14ac:dyDescent="0.25">
      <c r="A49" s="107" t="s">
        <v>96</v>
      </c>
      <c r="B49" s="107" t="s">
        <v>178</v>
      </c>
      <c r="C49" s="107" t="s">
        <v>179</v>
      </c>
      <c r="D49" s="107" t="s">
        <v>180</v>
      </c>
      <c r="E49" s="107" t="s">
        <v>46</v>
      </c>
      <c r="F49" s="108">
        <v>1</v>
      </c>
      <c r="G49" s="109">
        <v>133870.75</v>
      </c>
      <c r="H49" s="109">
        <v>151595.23730000001</v>
      </c>
      <c r="I49" s="132">
        <v>0.13239999999999999</v>
      </c>
      <c r="J49" s="119">
        <f t="shared" si="0"/>
        <v>151595.24</v>
      </c>
      <c r="K49" s="93"/>
      <c r="L49"/>
      <c r="M49"/>
      <c r="N49"/>
      <c r="O49"/>
      <c r="P49"/>
      <c r="Q49"/>
      <c r="R49"/>
      <c r="S49"/>
      <c r="T49"/>
      <c r="U49"/>
      <c r="V49"/>
    </row>
    <row r="50" spans="1:23" s="46" customFormat="1" ht="51" x14ac:dyDescent="0.25">
      <c r="A50" s="107" t="s">
        <v>97</v>
      </c>
      <c r="B50" s="107" t="s">
        <v>133</v>
      </c>
      <c r="C50" s="107" t="s">
        <v>181</v>
      </c>
      <c r="D50" s="107" t="s">
        <v>182</v>
      </c>
      <c r="E50" s="107" t="s">
        <v>46</v>
      </c>
      <c r="F50" s="108">
        <v>1</v>
      </c>
      <c r="G50" s="109">
        <v>1546.4</v>
      </c>
      <c r="H50" s="109">
        <v>1863.412</v>
      </c>
      <c r="I50" s="132">
        <v>0.20499999999999999</v>
      </c>
      <c r="J50" s="119">
        <f t="shared" si="0"/>
        <v>1863.41</v>
      </c>
      <c r="K50" s="93"/>
      <c r="L50"/>
      <c r="M50"/>
      <c r="N50"/>
      <c r="O50"/>
      <c r="P50"/>
      <c r="Q50"/>
      <c r="R50"/>
      <c r="S50"/>
      <c r="T50"/>
      <c r="U50"/>
      <c r="V50"/>
    </row>
    <row r="51" spans="1:23" s="32" customFormat="1" x14ac:dyDescent="0.2">
      <c r="A51" s="102" t="s">
        <v>34</v>
      </c>
      <c r="B51" s="103"/>
      <c r="C51" s="103"/>
      <c r="D51" s="104" t="s">
        <v>183</v>
      </c>
      <c r="E51" s="105"/>
      <c r="F51" s="113"/>
      <c r="G51" s="105"/>
      <c r="H51" s="105"/>
      <c r="I51" s="131"/>
      <c r="J51" s="106">
        <f>SUM(J52:J64)+0.01</f>
        <v>192606.66350000002</v>
      </c>
      <c r="L51" s="106"/>
    </row>
    <row r="52" spans="1:23" s="47" customFormat="1" ht="73.349999999999994" customHeight="1" x14ac:dyDescent="0.25">
      <c r="A52" s="107" t="s">
        <v>33</v>
      </c>
      <c r="B52" s="107" t="s">
        <v>25</v>
      </c>
      <c r="C52" s="107" t="s">
        <v>95</v>
      </c>
      <c r="D52" s="107" t="s">
        <v>63</v>
      </c>
      <c r="E52" s="107" t="s">
        <v>61</v>
      </c>
      <c r="F52" s="108">
        <v>8.75</v>
      </c>
      <c r="G52" s="109">
        <v>69.92</v>
      </c>
      <c r="H52" s="109">
        <v>84.253600000000006</v>
      </c>
      <c r="I52" s="132">
        <v>0.20499999999999999</v>
      </c>
      <c r="J52" s="119">
        <f t="shared" si="0"/>
        <v>737.1875</v>
      </c>
      <c r="K52" s="93"/>
      <c r="L52"/>
      <c r="M52"/>
      <c r="N52"/>
      <c r="O52"/>
      <c r="P52"/>
      <c r="Q52"/>
      <c r="R52"/>
      <c r="S52"/>
      <c r="T52"/>
      <c r="U52"/>
      <c r="V52"/>
      <c r="W52"/>
    </row>
    <row r="53" spans="1:23" s="47" customFormat="1" ht="52.35" customHeight="1" x14ac:dyDescent="0.25">
      <c r="A53" s="107" t="s">
        <v>35</v>
      </c>
      <c r="B53" s="107" t="s">
        <v>25</v>
      </c>
      <c r="C53" s="107" t="s">
        <v>127</v>
      </c>
      <c r="D53" s="107" t="s">
        <v>64</v>
      </c>
      <c r="E53" s="107" t="s">
        <v>60</v>
      </c>
      <c r="F53" s="108">
        <v>25</v>
      </c>
      <c r="G53" s="109">
        <v>0.76</v>
      </c>
      <c r="H53" s="109">
        <v>0.91579999999999995</v>
      </c>
      <c r="I53" s="132">
        <v>0.20499999999999999</v>
      </c>
      <c r="J53" s="119">
        <f t="shared" si="0"/>
        <v>23</v>
      </c>
      <c r="K53" s="93"/>
      <c r="L53"/>
      <c r="M53"/>
      <c r="N53"/>
      <c r="O53"/>
      <c r="P53"/>
      <c r="Q53"/>
      <c r="R53"/>
      <c r="S53"/>
      <c r="T53"/>
      <c r="U53"/>
      <c r="V53"/>
      <c r="W53"/>
    </row>
    <row r="54" spans="1:23" s="47" customFormat="1" ht="56.45" customHeight="1" x14ac:dyDescent="0.25">
      <c r="A54" s="107" t="s">
        <v>36</v>
      </c>
      <c r="B54" s="107" t="s">
        <v>25</v>
      </c>
      <c r="C54" s="107" t="s">
        <v>128</v>
      </c>
      <c r="D54" s="107" t="s">
        <v>62</v>
      </c>
      <c r="E54" s="107" t="s">
        <v>60</v>
      </c>
      <c r="F54" s="108">
        <v>15</v>
      </c>
      <c r="G54" s="109">
        <v>40.450000000000003</v>
      </c>
      <c r="H54" s="109">
        <v>48.742249999999999</v>
      </c>
      <c r="I54" s="132">
        <v>0.20499999999999999</v>
      </c>
      <c r="J54" s="119">
        <f t="shared" si="0"/>
        <v>731.1</v>
      </c>
      <c r="K54" s="93"/>
      <c r="L54"/>
      <c r="M54"/>
      <c r="N54"/>
      <c r="O54"/>
      <c r="P54"/>
      <c r="Q54"/>
      <c r="R54"/>
      <c r="S54"/>
      <c r="T54"/>
      <c r="U54"/>
      <c r="V54"/>
      <c r="W54"/>
    </row>
    <row r="55" spans="1:23" s="47" customFormat="1" ht="37.5" customHeight="1" x14ac:dyDescent="0.25">
      <c r="A55" s="107" t="s">
        <v>98</v>
      </c>
      <c r="B55" s="107" t="s">
        <v>25</v>
      </c>
      <c r="C55" s="107" t="s">
        <v>129</v>
      </c>
      <c r="D55" s="107" t="s">
        <v>79</v>
      </c>
      <c r="E55" s="107" t="s">
        <v>60</v>
      </c>
      <c r="F55" s="108">
        <v>20</v>
      </c>
      <c r="G55" s="109">
        <v>104.69</v>
      </c>
      <c r="H55" s="109">
        <v>126.15145</v>
      </c>
      <c r="I55" s="132">
        <v>0.20499999999999999</v>
      </c>
      <c r="J55" s="119">
        <f t="shared" si="0"/>
        <v>2523</v>
      </c>
      <c r="K55" s="93"/>
      <c r="L55"/>
      <c r="M55"/>
      <c r="N55"/>
      <c r="O55"/>
      <c r="P55"/>
      <c r="Q55"/>
      <c r="R55"/>
      <c r="S55"/>
      <c r="T55"/>
      <c r="U55"/>
      <c r="V55"/>
      <c r="W55"/>
    </row>
    <row r="56" spans="1:23" s="47" customFormat="1" ht="60" customHeight="1" x14ac:dyDescent="0.25">
      <c r="A56" s="107" t="s">
        <v>99</v>
      </c>
      <c r="B56" s="107" t="s">
        <v>25</v>
      </c>
      <c r="C56" s="107" t="s">
        <v>131</v>
      </c>
      <c r="D56" s="107" t="s">
        <v>80</v>
      </c>
      <c r="E56" s="107" t="s">
        <v>60</v>
      </c>
      <c r="F56" s="108">
        <v>142.85</v>
      </c>
      <c r="G56" s="109">
        <v>2.77</v>
      </c>
      <c r="H56" s="109">
        <v>3.33785</v>
      </c>
      <c r="I56" s="132">
        <v>0.20499999999999999</v>
      </c>
      <c r="J56" s="119">
        <f t="shared" si="0"/>
        <v>477.11899999999997</v>
      </c>
      <c r="K56" s="93"/>
      <c r="L56"/>
      <c r="M56"/>
      <c r="N56"/>
      <c r="O56"/>
      <c r="P56"/>
      <c r="Q56"/>
      <c r="R56"/>
      <c r="S56"/>
      <c r="T56"/>
      <c r="U56"/>
      <c r="V56"/>
      <c r="W56"/>
    </row>
    <row r="57" spans="1:23" s="47" customFormat="1" ht="66" customHeight="1" x14ac:dyDescent="0.25">
      <c r="A57" s="107" t="s">
        <v>100</v>
      </c>
      <c r="B57" s="107" t="s">
        <v>25</v>
      </c>
      <c r="C57" s="107" t="s">
        <v>128</v>
      </c>
      <c r="D57" s="107" t="s">
        <v>62</v>
      </c>
      <c r="E57" s="107" t="s">
        <v>60</v>
      </c>
      <c r="F57" s="108">
        <v>142.85</v>
      </c>
      <c r="G57" s="109">
        <v>40.450000000000003</v>
      </c>
      <c r="H57" s="109">
        <v>48.742249999999999</v>
      </c>
      <c r="I57" s="132">
        <v>0.20499999999999999</v>
      </c>
      <c r="J57" s="119">
        <f t="shared" si="0"/>
        <v>6962.509</v>
      </c>
      <c r="K57" s="93"/>
      <c r="L57"/>
      <c r="M57"/>
      <c r="N57"/>
      <c r="O57"/>
      <c r="P57"/>
      <c r="Q57"/>
      <c r="R57"/>
      <c r="S57"/>
      <c r="T57"/>
      <c r="U57"/>
      <c r="V57"/>
      <c r="W57"/>
    </row>
    <row r="58" spans="1:23" s="47" customFormat="1" ht="72" customHeight="1" x14ac:dyDescent="0.25">
      <c r="A58" s="107" t="s">
        <v>111</v>
      </c>
      <c r="B58" s="107" t="s">
        <v>25</v>
      </c>
      <c r="C58" s="107" t="s">
        <v>184</v>
      </c>
      <c r="D58" s="107" t="s">
        <v>87</v>
      </c>
      <c r="E58" s="107" t="s">
        <v>60</v>
      </c>
      <c r="F58" s="108">
        <v>142.85</v>
      </c>
      <c r="G58" s="109">
        <v>68.209999999999994</v>
      </c>
      <c r="H58" s="109">
        <v>82.193049999999999</v>
      </c>
      <c r="I58" s="132">
        <v>0.20499999999999999</v>
      </c>
      <c r="J58" s="119">
        <f t="shared" si="0"/>
        <v>11740.841499999999</v>
      </c>
      <c r="K58" s="93"/>
      <c r="L58"/>
      <c r="M58"/>
      <c r="N58"/>
      <c r="O58"/>
      <c r="P58"/>
      <c r="Q58"/>
      <c r="R58"/>
      <c r="S58"/>
      <c r="T58"/>
      <c r="U58"/>
      <c r="V58"/>
      <c r="W58"/>
    </row>
    <row r="59" spans="1:23" s="47" customFormat="1" ht="38.25" x14ac:dyDescent="0.25">
      <c r="A59" s="107" t="s">
        <v>185</v>
      </c>
      <c r="B59" s="107" t="s">
        <v>25</v>
      </c>
      <c r="C59" s="107" t="s">
        <v>186</v>
      </c>
      <c r="D59" s="107" t="s">
        <v>85</v>
      </c>
      <c r="E59" s="107" t="s">
        <v>60</v>
      </c>
      <c r="F59" s="108">
        <v>142.85</v>
      </c>
      <c r="G59" s="109">
        <v>645.04999999999995</v>
      </c>
      <c r="H59" s="109">
        <v>777.28524999999991</v>
      </c>
      <c r="I59" s="132">
        <v>0.20499999999999999</v>
      </c>
      <c r="J59" s="119">
        <f t="shared" si="0"/>
        <v>111035.87649999998</v>
      </c>
      <c r="K59" s="93"/>
      <c r="L59"/>
      <c r="M59"/>
      <c r="N59"/>
      <c r="O59"/>
      <c r="P59"/>
      <c r="Q59"/>
      <c r="R59"/>
      <c r="S59"/>
      <c r="T59"/>
      <c r="U59"/>
      <c r="V59"/>
      <c r="W59"/>
    </row>
    <row r="60" spans="1:23" s="47" customFormat="1" ht="79.349999999999994" customHeight="1" x14ac:dyDescent="0.25">
      <c r="A60" s="107" t="s">
        <v>187</v>
      </c>
      <c r="B60" s="107" t="s">
        <v>178</v>
      </c>
      <c r="C60" s="107" t="s">
        <v>188</v>
      </c>
      <c r="D60" s="107" t="s">
        <v>189</v>
      </c>
      <c r="E60" s="107" t="s">
        <v>46</v>
      </c>
      <c r="F60" s="108">
        <v>2</v>
      </c>
      <c r="G60" s="109">
        <v>5847.54</v>
      </c>
      <c r="H60" s="109">
        <v>6621.7542960000001</v>
      </c>
      <c r="I60" s="132">
        <v>0.13239999999999999</v>
      </c>
      <c r="J60" s="119">
        <f t="shared" si="0"/>
        <v>13243.5</v>
      </c>
      <c r="K60" s="93"/>
      <c r="L60"/>
      <c r="M60"/>
      <c r="N60"/>
      <c r="O60"/>
      <c r="P60"/>
      <c r="Q60"/>
      <c r="R60"/>
      <c r="S60"/>
      <c r="T60"/>
      <c r="U60"/>
      <c r="V60"/>
      <c r="W60"/>
    </row>
    <row r="61" spans="1:23" s="47" customFormat="1" ht="81" customHeight="1" x14ac:dyDescent="0.25">
      <c r="A61" s="107" t="s">
        <v>190</v>
      </c>
      <c r="B61" s="107" t="s">
        <v>178</v>
      </c>
      <c r="C61" s="107" t="s">
        <v>191</v>
      </c>
      <c r="D61" s="107" t="s">
        <v>192</v>
      </c>
      <c r="E61" s="107" t="s">
        <v>46</v>
      </c>
      <c r="F61" s="108">
        <v>1</v>
      </c>
      <c r="G61" s="109">
        <v>3693.19</v>
      </c>
      <c r="H61" s="109">
        <v>4182.1683560000001</v>
      </c>
      <c r="I61" s="132">
        <v>0.13239999999999999</v>
      </c>
      <c r="J61" s="119">
        <f t="shared" si="0"/>
        <v>4182.17</v>
      </c>
      <c r="K61" s="93"/>
      <c r="L61"/>
      <c r="M61"/>
      <c r="N61"/>
      <c r="O61"/>
      <c r="P61"/>
      <c r="Q61"/>
      <c r="R61"/>
      <c r="S61"/>
      <c r="T61"/>
      <c r="U61"/>
      <c r="V61"/>
      <c r="W61"/>
    </row>
    <row r="62" spans="1:23" s="47" customFormat="1" ht="94.35" customHeight="1" x14ac:dyDescent="0.25">
      <c r="A62" s="107" t="s">
        <v>193</v>
      </c>
      <c r="B62" s="107" t="s">
        <v>178</v>
      </c>
      <c r="C62" s="107" t="s">
        <v>194</v>
      </c>
      <c r="D62" s="107" t="s">
        <v>195</v>
      </c>
      <c r="E62" s="107" t="s">
        <v>46</v>
      </c>
      <c r="F62" s="108">
        <v>1</v>
      </c>
      <c r="G62" s="109">
        <v>24621.24</v>
      </c>
      <c r="H62" s="109">
        <v>27881.092176000002</v>
      </c>
      <c r="I62" s="132">
        <v>0.13239999999999999</v>
      </c>
      <c r="J62" s="119">
        <f t="shared" si="0"/>
        <v>27881.09</v>
      </c>
      <c r="K62" s="93"/>
      <c r="L62"/>
      <c r="M62"/>
      <c r="N62"/>
      <c r="O62"/>
      <c r="P62"/>
      <c r="Q62"/>
      <c r="R62"/>
      <c r="S62"/>
      <c r="T62"/>
      <c r="U62"/>
      <c r="V62"/>
      <c r="W62"/>
    </row>
    <row r="63" spans="1:23" s="46" customFormat="1" ht="73.349999999999994" customHeight="1" x14ac:dyDescent="0.25">
      <c r="A63" s="107" t="s">
        <v>196</v>
      </c>
      <c r="B63" s="107" t="s">
        <v>178</v>
      </c>
      <c r="C63" s="107" t="s">
        <v>197</v>
      </c>
      <c r="D63" s="107" t="s">
        <v>198</v>
      </c>
      <c r="E63" s="107" t="s">
        <v>46</v>
      </c>
      <c r="F63" s="108">
        <v>1</v>
      </c>
      <c r="G63" s="109">
        <v>2769.89</v>
      </c>
      <c r="H63" s="109">
        <v>3136.6234359999999</v>
      </c>
      <c r="I63" s="132">
        <v>0.13239999999999999</v>
      </c>
      <c r="J63" s="119">
        <f t="shared" si="0"/>
        <v>3136.62</v>
      </c>
      <c r="K63" s="93"/>
      <c r="L63"/>
      <c r="M63"/>
      <c r="N63"/>
      <c r="O63"/>
      <c r="P63"/>
      <c r="Q63"/>
      <c r="R63"/>
      <c r="S63"/>
      <c r="T63"/>
      <c r="U63"/>
      <c r="V63"/>
      <c r="W63"/>
    </row>
    <row r="64" spans="1:23" s="47" customFormat="1" ht="63.75" x14ac:dyDescent="0.25">
      <c r="A64" s="107" t="s">
        <v>199</v>
      </c>
      <c r="B64" s="107" t="s">
        <v>178</v>
      </c>
      <c r="C64" s="107" t="s">
        <v>200</v>
      </c>
      <c r="D64" s="107" t="s">
        <v>201</v>
      </c>
      <c r="E64" s="107" t="s">
        <v>46</v>
      </c>
      <c r="F64" s="108">
        <v>6</v>
      </c>
      <c r="G64" s="109">
        <v>1461.89</v>
      </c>
      <c r="H64" s="109">
        <v>1655.444236</v>
      </c>
      <c r="I64" s="132">
        <v>0.13239999999999999</v>
      </c>
      <c r="J64" s="119">
        <f t="shared" si="0"/>
        <v>9932.64</v>
      </c>
      <c r="K64" s="93"/>
      <c r="L64"/>
      <c r="M64"/>
      <c r="N64"/>
      <c r="O64"/>
      <c r="P64"/>
      <c r="Q64"/>
      <c r="R64"/>
      <c r="S64"/>
      <c r="T64"/>
      <c r="U64"/>
      <c r="V64"/>
      <c r="W64"/>
    </row>
    <row r="65" spans="1:25" s="46" customFormat="1" x14ac:dyDescent="0.2">
      <c r="A65" s="102" t="s">
        <v>37</v>
      </c>
      <c r="B65" s="103"/>
      <c r="C65" s="103"/>
      <c r="D65" s="104" t="s">
        <v>202</v>
      </c>
      <c r="E65" s="105"/>
      <c r="F65" s="113"/>
      <c r="G65" s="105"/>
      <c r="H65" s="105"/>
      <c r="I65" s="131"/>
      <c r="J65" s="106">
        <f>SUM(J66:J70)</f>
        <v>171093.62389999998</v>
      </c>
    </row>
    <row r="66" spans="1:25" s="47" customFormat="1" ht="51" x14ac:dyDescent="0.25">
      <c r="A66" s="107" t="s">
        <v>38</v>
      </c>
      <c r="B66" s="107" t="s">
        <v>25</v>
      </c>
      <c r="C66" s="107" t="s">
        <v>131</v>
      </c>
      <c r="D66" s="107" t="s">
        <v>80</v>
      </c>
      <c r="E66" s="107" t="s">
        <v>60</v>
      </c>
      <c r="F66" s="108">
        <v>643.89</v>
      </c>
      <c r="G66" s="109">
        <v>2.77</v>
      </c>
      <c r="H66" s="109">
        <v>3.33785</v>
      </c>
      <c r="I66" s="132">
        <v>0.20499999999999999</v>
      </c>
      <c r="J66" s="119">
        <f t="shared" si="0"/>
        <v>2150.5925999999999</v>
      </c>
      <c r="K66" s="93"/>
      <c r="L66"/>
      <c r="M66"/>
      <c r="N66"/>
      <c r="O66"/>
      <c r="P66"/>
      <c r="Q66"/>
      <c r="R66"/>
      <c r="S66"/>
      <c r="T66"/>
      <c r="U66"/>
      <c r="V66"/>
      <c r="W66"/>
      <c r="X66"/>
      <c r="Y66"/>
    </row>
    <row r="67" spans="1:25" s="47" customFormat="1" ht="37.5" customHeight="1" x14ac:dyDescent="0.25">
      <c r="A67" s="107" t="s">
        <v>113</v>
      </c>
      <c r="B67" s="107" t="s">
        <v>25</v>
      </c>
      <c r="C67" s="107" t="s">
        <v>128</v>
      </c>
      <c r="D67" s="107" t="s">
        <v>62</v>
      </c>
      <c r="E67" s="107" t="s">
        <v>60</v>
      </c>
      <c r="F67" s="108">
        <v>643.89</v>
      </c>
      <c r="G67" s="109">
        <v>40.450000000000003</v>
      </c>
      <c r="H67" s="109">
        <v>48.742249999999999</v>
      </c>
      <c r="I67" s="132">
        <v>0.20499999999999999</v>
      </c>
      <c r="J67" s="119">
        <f t="shared" si="0"/>
        <v>31383.1986</v>
      </c>
      <c r="K67" s="93"/>
      <c r="L67"/>
      <c r="M67"/>
      <c r="N67"/>
      <c r="O67"/>
      <c r="P67"/>
      <c r="Q67"/>
      <c r="R67"/>
      <c r="S67"/>
      <c r="T67"/>
      <c r="U67"/>
      <c r="V67"/>
      <c r="W67"/>
      <c r="X67"/>
      <c r="Y67"/>
    </row>
    <row r="68" spans="1:25" s="47" customFormat="1" ht="50.1" customHeight="1" x14ac:dyDescent="0.25">
      <c r="A68" s="107" t="s">
        <v>114</v>
      </c>
      <c r="B68" s="107" t="s">
        <v>25</v>
      </c>
      <c r="C68" s="107" t="s">
        <v>177</v>
      </c>
      <c r="D68" s="107" t="s">
        <v>86</v>
      </c>
      <c r="E68" s="107" t="s">
        <v>60</v>
      </c>
      <c r="F68" s="108">
        <v>643.89</v>
      </c>
      <c r="G68" s="109">
        <v>96.55</v>
      </c>
      <c r="H68" s="109">
        <v>116.34275</v>
      </c>
      <c r="I68" s="132">
        <v>0.20499999999999999</v>
      </c>
      <c r="J68" s="119">
        <f t="shared" si="0"/>
        <v>74910.162599999996</v>
      </c>
      <c r="K68" s="93"/>
      <c r="L68"/>
      <c r="M68"/>
      <c r="N68"/>
      <c r="O68"/>
      <c r="P68"/>
      <c r="Q68"/>
      <c r="R68"/>
      <c r="S68"/>
      <c r="T68"/>
      <c r="U68"/>
      <c r="V68"/>
      <c r="W68"/>
      <c r="X68"/>
      <c r="Y68"/>
    </row>
    <row r="69" spans="1:25" s="47" customFormat="1" ht="80.45" customHeight="1" x14ac:dyDescent="0.25">
      <c r="A69" s="107" t="s">
        <v>115</v>
      </c>
      <c r="B69" s="107" t="s">
        <v>25</v>
      </c>
      <c r="C69" s="107" t="s">
        <v>203</v>
      </c>
      <c r="D69" s="107" t="s">
        <v>83</v>
      </c>
      <c r="E69" s="107" t="s">
        <v>60</v>
      </c>
      <c r="F69" s="108">
        <v>643.89</v>
      </c>
      <c r="G69" s="109">
        <v>76.69</v>
      </c>
      <c r="H69" s="109">
        <v>92.411450000000002</v>
      </c>
      <c r="I69" s="132">
        <v>0.20499999999999999</v>
      </c>
      <c r="J69" s="119">
        <f t="shared" si="0"/>
        <v>59501.874899999995</v>
      </c>
      <c r="K69" s="93"/>
      <c r="L69"/>
      <c r="M69"/>
      <c r="N69"/>
      <c r="O69"/>
      <c r="P69"/>
      <c r="Q69"/>
      <c r="R69"/>
      <c r="S69"/>
      <c r="T69"/>
      <c r="U69"/>
      <c r="V69"/>
      <c r="W69"/>
      <c r="X69"/>
      <c r="Y69"/>
    </row>
    <row r="70" spans="1:25" s="47" customFormat="1" ht="38.25" x14ac:dyDescent="0.25">
      <c r="A70" s="107" t="s">
        <v>47</v>
      </c>
      <c r="B70" s="107" t="s">
        <v>25</v>
      </c>
      <c r="C70" s="107" t="s">
        <v>204</v>
      </c>
      <c r="D70" s="107" t="s">
        <v>84</v>
      </c>
      <c r="E70" s="107" t="s">
        <v>45</v>
      </c>
      <c r="F70" s="108">
        <v>214.72</v>
      </c>
      <c r="G70" s="109">
        <v>12.17</v>
      </c>
      <c r="H70" s="109">
        <v>14.664849999999999</v>
      </c>
      <c r="I70" s="132">
        <v>0.20499999999999999</v>
      </c>
      <c r="J70" s="119">
        <f t="shared" si="0"/>
        <v>3147.7952</v>
      </c>
      <c r="K70" s="93"/>
      <c r="L70"/>
      <c r="M70"/>
      <c r="N70"/>
      <c r="O70"/>
      <c r="P70"/>
      <c r="Q70"/>
      <c r="R70"/>
      <c r="S70"/>
      <c r="T70"/>
      <c r="U70"/>
      <c r="V70"/>
      <c r="W70"/>
      <c r="X70"/>
      <c r="Y70"/>
    </row>
    <row r="71" spans="1:25" s="46" customFormat="1" x14ac:dyDescent="0.2">
      <c r="A71" s="102" t="s">
        <v>39</v>
      </c>
      <c r="B71" s="103"/>
      <c r="C71" s="103"/>
      <c r="D71" s="104" t="s">
        <v>205</v>
      </c>
      <c r="E71" s="105"/>
      <c r="F71" s="113"/>
      <c r="G71" s="105"/>
      <c r="H71" s="105"/>
      <c r="I71" s="131"/>
      <c r="J71" s="106">
        <f>SUM(J72:J124)</f>
        <v>249529.65700000001</v>
      </c>
    </row>
    <row r="72" spans="1:25" s="48" customFormat="1" ht="51" x14ac:dyDescent="0.25">
      <c r="A72" s="107" t="s">
        <v>40</v>
      </c>
      <c r="B72" s="107" t="s">
        <v>25</v>
      </c>
      <c r="C72" s="107" t="s">
        <v>131</v>
      </c>
      <c r="D72" s="107" t="s">
        <v>80</v>
      </c>
      <c r="E72" s="107" t="s">
        <v>60</v>
      </c>
      <c r="F72" s="108">
        <v>139.86000000000001</v>
      </c>
      <c r="G72" s="109">
        <v>2.77</v>
      </c>
      <c r="H72" s="109">
        <v>3.33785</v>
      </c>
      <c r="I72" s="132">
        <v>0.20499999999999999</v>
      </c>
      <c r="J72" s="119">
        <f t="shared" si="0"/>
        <v>467.13240000000002</v>
      </c>
      <c r="K72" s="93"/>
      <c r="L72"/>
      <c r="M72"/>
      <c r="N72"/>
      <c r="O72"/>
      <c r="P72"/>
      <c r="Q72"/>
      <c r="R72"/>
      <c r="S72"/>
      <c r="T72"/>
      <c r="U72"/>
      <c r="V72"/>
      <c r="W72"/>
      <c r="X72"/>
      <c r="Y72"/>
    </row>
    <row r="73" spans="1:25" s="48" customFormat="1" ht="41.1" customHeight="1" x14ac:dyDescent="0.25">
      <c r="A73" s="107" t="s">
        <v>41</v>
      </c>
      <c r="B73" s="107" t="s">
        <v>25</v>
      </c>
      <c r="C73" s="107" t="s">
        <v>128</v>
      </c>
      <c r="D73" s="107" t="s">
        <v>62</v>
      </c>
      <c r="E73" s="107" t="s">
        <v>60</v>
      </c>
      <c r="F73" s="108">
        <v>139.86000000000001</v>
      </c>
      <c r="G73" s="109">
        <v>40.450000000000003</v>
      </c>
      <c r="H73" s="109">
        <v>48.742249999999999</v>
      </c>
      <c r="I73" s="132">
        <v>0.20499999999999999</v>
      </c>
      <c r="J73" s="119">
        <f t="shared" si="0"/>
        <v>6816.7764000000006</v>
      </c>
      <c r="K73" s="93"/>
      <c r="L73"/>
      <c r="M73"/>
      <c r="N73"/>
      <c r="O73"/>
      <c r="P73"/>
      <c r="Q73"/>
      <c r="R73"/>
      <c r="S73"/>
      <c r="T73"/>
      <c r="U73"/>
      <c r="V73"/>
      <c r="W73"/>
      <c r="X73"/>
      <c r="Y73"/>
    </row>
    <row r="74" spans="1:25" s="47" customFormat="1" ht="39.75" customHeight="1" x14ac:dyDescent="0.25">
      <c r="A74" s="107" t="s">
        <v>102</v>
      </c>
      <c r="B74" s="107" t="s">
        <v>133</v>
      </c>
      <c r="C74" s="107" t="s">
        <v>147</v>
      </c>
      <c r="D74" s="107" t="s">
        <v>148</v>
      </c>
      <c r="E74" s="107" t="s">
        <v>60</v>
      </c>
      <c r="F74" s="108">
        <v>139.86000000000001</v>
      </c>
      <c r="G74" s="109">
        <v>55.14</v>
      </c>
      <c r="H74" s="109">
        <v>66.443700000000007</v>
      </c>
      <c r="I74" s="132">
        <v>0.20499999999999999</v>
      </c>
      <c r="J74" s="119">
        <f t="shared" si="0"/>
        <v>9292.2984000000015</v>
      </c>
      <c r="K74" s="93"/>
      <c r="L74"/>
      <c r="M74"/>
      <c r="N74"/>
      <c r="O74"/>
      <c r="P74"/>
      <c r="Q74"/>
      <c r="R74"/>
      <c r="S74"/>
      <c r="T74"/>
      <c r="U74"/>
      <c r="V74"/>
      <c r="W74"/>
      <c r="X74"/>
      <c r="Y74"/>
    </row>
    <row r="75" spans="1:25" s="47" customFormat="1" ht="39.75" customHeight="1" x14ac:dyDescent="0.25">
      <c r="A75" s="107" t="s">
        <v>103</v>
      </c>
      <c r="B75" s="107" t="s">
        <v>25</v>
      </c>
      <c r="C75" s="107" t="s">
        <v>206</v>
      </c>
      <c r="D75" s="107" t="s">
        <v>49</v>
      </c>
      <c r="E75" s="107" t="s">
        <v>45</v>
      </c>
      <c r="F75" s="108">
        <v>160.9</v>
      </c>
      <c r="G75" s="109">
        <v>50.85</v>
      </c>
      <c r="H75" s="109">
        <v>61.274250000000002</v>
      </c>
      <c r="I75" s="132">
        <v>0.20499999999999999</v>
      </c>
      <c r="J75" s="119">
        <f t="shared" si="0"/>
        <v>9858.3430000000008</v>
      </c>
      <c r="K75" s="93"/>
      <c r="L75"/>
      <c r="M75"/>
      <c r="N75"/>
      <c r="O75"/>
      <c r="P75"/>
      <c r="Q75"/>
      <c r="R75"/>
      <c r="S75"/>
      <c r="T75"/>
      <c r="U75"/>
      <c r="V75"/>
      <c r="W75"/>
      <c r="X75"/>
      <c r="Y75"/>
    </row>
    <row r="76" spans="1:25" s="47" customFormat="1" ht="75.599999999999994" customHeight="1" x14ac:dyDescent="0.25">
      <c r="A76" s="107" t="s">
        <v>104</v>
      </c>
      <c r="B76" s="107" t="s">
        <v>25</v>
      </c>
      <c r="C76" s="107" t="s">
        <v>207</v>
      </c>
      <c r="D76" s="107" t="s">
        <v>52</v>
      </c>
      <c r="E76" s="107" t="s">
        <v>60</v>
      </c>
      <c r="F76" s="108">
        <v>267.02999999999997</v>
      </c>
      <c r="G76" s="109">
        <v>27.02</v>
      </c>
      <c r="H76" s="109">
        <v>32.559100000000001</v>
      </c>
      <c r="I76" s="132">
        <v>0.20499999999999999</v>
      </c>
      <c r="J76" s="119">
        <f t="shared" si="0"/>
        <v>8694.496799999999</v>
      </c>
      <c r="K76" s="93"/>
      <c r="L76"/>
      <c r="M76"/>
      <c r="N76"/>
      <c r="O76"/>
      <c r="P76"/>
      <c r="Q76"/>
      <c r="R76"/>
      <c r="S76"/>
      <c r="T76"/>
      <c r="U76"/>
      <c r="V76"/>
      <c r="W76"/>
      <c r="X76"/>
      <c r="Y76"/>
    </row>
    <row r="77" spans="1:25" s="47" customFormat="1" ht="51" customHeight="1" x14ac:dyDescent="0.25">
      <c r="A77" s="107" t="s">
        <v>116</v>
      </c>
      <c r="B77" s="107" t="s">
        <v>178</v>
      </c>
      <c r="C77" s="107" t="s">
        <v>200</v>
      </c>
      <c r="D77" s="107" t="s">
        <v>201</v>
      </c>
      <c r="E77" s="107" t="s">
        <v>46</v>
      </c>
      <c r="F77" s="108">
        <v>6</v>
      </c>
      <c r="G77" s="109">
        <v>1461.89</v>
      </c>
      <c r="H77" s="109">
        <v>1655.444236</v>
      </c>
      <c r="I77" s="132">
        <v>0.13239999999999999</v>
      </c>
      <c r="J77" s="119">
        <f t="shared" si="0"/>
        <v>9932.64</v>
      </c>
      <c r="K77" s="93"/>
      <c r="L77"/>
      <c r="M77"/>
      <c r="N77"/>
      <c r="O77"/>
      <c r="P77"/>
      <c r="Q77"/>
      <c r="R77"/>
      <c r="S77"/>
      <c r="T77"/>
      <c r="U77"/>
      <c r="V77"/>
      <c r="W77"/>
      <c r="X77"/>
      <c r="Y77"/>
    </row>
    <row r="78" spans="1:25" s="47" customFormat="1" ht="36.6" customHeight="1" x14ac:dyDescent="0.25">
      <c r="A78" s="107" t="s">
        <v>117</v>
      </c>
      <c r="B78" s="107" t="s">
        <v>178</v>
      </c>
      <c r="C78" s="107" t="s">
        <v>208</v>
      </c>
      <c r="D78" s="107" t="s">
        <v>209</v>
      </c>
      <c r="E78" s="107" t="s">
        <v>46</v>
      </c>
      <c r="F78" s="108">
        <v>16</v>
      </c>
      <c r="G78" s="109">
        <v>923.3</v>
      </c>
      <c r="H78" s="109">
        <v>1045.5449199999998</v>
      </c>
      <c r="I78" s="132">
        <v>0.13239999999999999</v>
      </c>
      <c r="J78" s="119">
        <f t="shared" si="0"/>
        <v>16728.64</v>
      </c>
      <c r="K78" s="93"/>
      <c r="L78"/>
      <c r="M78"/>
      <c r="N78"/>
      <c r="O78"/>
      <c r="P78"/>
      <c r="Q78"/>
      <c r="R78"/>
      <c r="S78"/>
      <c r="T78"/>
      <c r="U78"/>
      <c r="V78"/>
      <c r="W78"/>
      <c r="X78"/>
      <c r="Y78"/>
    </row>
    <row r="79" spans="1:25" s="47" customFormat="1" ht="43.5" customHeight="1" x14ac:dyDescent="0.25">
      <c r="A79" s="107" t="s">
        <v>118</v>
      </c>
      <c r="B79" s="107" t="s">
        <v>178</v>
      </c>
      <c r="C79" s="107" t="s">
        <v>210</v>
      </c>
      <c r="D79" s="107" t="s">
        <v>211</v>
      </c>
      <c r="E79" s="107" t="s">
        <v>46</v>
      </c>
      <c r="F79" s="108">
        <v>4</v>
      </c>
      <c r="G79" s="109">
        <v>3385.42</v>
      </c>
      <c r="H79" s="109">
        <v>3833.6496080000002</v>
      </c>
      <c r="I79" s="132">
        <v>0.13239999999999999</v>
      </c>
      <c r="J79" s="119">
        <f t="shared" ref="J79:J124" si="1">ROUND(H79,2)*F79</f>
        <v>15334.6</v>
      </c>
      <c r="K79" s="93"/>
      <c r="L79"/>
      <c r="M79"/>
      <c r="N79"/>
      <c r="O79"/>
      <c r="P79"/>
      <c r="Q79"/>
      <c r="R79"/>
      <c r="S79"/>
      <c r="T79"/>
      <c r="U79"/>
      <c r="V79"/>
      <c r="W79"/>
      <c r="X79"/>
      <c r="Y79"/>
    </row>
    <row r="80" spans="1:25" s="46" customFormat="1" ht="76.5" x14ac:dyDescent="0.25">
      <c r="A80" s="107" t="s">
        <v>119</v>
      </c>
      <c r="B80" s="107" t="s">
        <v>178</v>
      </c>
      <c r="C80" s="107" t="s">
        <v>212</v>
      </c>
      <c r="D80" s="107" t="s">
        <v>213</v>
      </c>
      <c r="E80" s="107" t="s">
        <v>46</v>
      </c>
      <c r="F80" s="108">
        <v>2</v>
      </c>
      <c r="G80" s="109">
        <v>5847.54</v>
      </c>
      <c r="H80" s="109">
        <v>6621.7542960000001</v>
      </c>
      <c r="I80" s="132">
        <v>0.13239999999999999</v>
      </c>
      <c r="J80" s="119">
        <f t="shared" si="1"/>
        <v>13243.5</v>
      </c>
      <c r="K80" s="93"/>
      <c r="L80"/>
      <c r="M80"/>
      <c r="N80"/>
      <c r="O80"/>
      <c r="P80"/>
      <c r="Q80"/>
      <c r="R80"/>
      <c r="S80"/>
      <c r="T80"/>
      <c r="U80"/>
      <c r="V80"/>
      <c r="W80"/>
      <c r="X80"/>
      <c r="Y80"/>
    </row>
    <row r="81" spans="1:25" s="47" customFormat="1" ht="84" customHeight="1" x14ac:dyDescent="0.25">
      <c r="A81" s="107" t="s">
        <v>120</v>
      </c>
      <c r="B81" s="107" t="s">
        <v>25</v>
      </c>
      <c r="C81" s="107" t="s">
        <v>214</v>
      </c>
      <c r="D81" s="107" t="s">
        <v>51</v>
      </c>
      <c r="E81" s="107" t="s">
        <v>60</v>
      </c>
      <c r="F81" s="108">
        <v>11.75</v>
      </c>
      <c r="G81" s="109">
        <v>278.67</v>
      </c>
      <c r="H81" s="109">
        <v>335.79734999999999</v>
      </c>
      <c r="I81" s="132">
        <v>0.20499999999999999</v>
      </c>
      <c r="J81" s="119">
        <f t="shared" si="1"/>
        <v>3945.65</v>
      </c>
      <c r="K81" s="93"/>
      <c r="L81"/>
      <c r="M81"/>
      <c r="N81"/>
      <c r="O81"/>
      <c r="P81"/>
      <c r="Q81"/>
      <c r="R81"/>
      <c r="S81"/>
      <c r="T81"/>
      <c r="U81"/>
      <c r="V81"/>
      <c r="W81"/>
      <c r="X81"/>
      <c r="Y81"/>
    </row>
    <row r="82" spans="1:25" s="47" customFormat="1" ht="24" customHeight="1" x14ac:dyDescent="0.25">
      <c r="A82" s="107" t="s">
        <v>122</v>
      </c>
      <c r="B82" s="107" t="s">
        <v>25</v>
      </c>
      <c r="C82" s="107" t="s">
        <v>215</v>
      </c>
      <c r="D82" s="107" t="s">
        <v>108</v>
      </c>
      <c r="E82" s="107" t="s">
        <v>46</v>
      </c>
      <c r="F82" s="108">
        <v>30</v>
      </c>
      <c r="G82" s="109">
        <v>90.65</v>
      </c>
      <c r="H82" s="109">
        <v>109.23325</v>
      </c>
      <c r="I82" s="132">
        <v>0.20499999999999999</v>
      </c>
      <c r="J82" s="119">
        <f t="shared" si="1"/>
        <v>3276.9</v>
      </c>
      <c r="K82" s="93"/>
      <c r="L82"/>
      <c r="M82"/>
      <c r="N82"/>
      <c r="O82"/>
      <c r="P82"/>
      <c r="Q82"/>
      <c r="R82"/>
      <c r="S82"/>
      <c r="T82"/>
      <c r="U82"/>
      <c r="V82"/>
      <c r="W82"/>
      <c r="X82"/>
      <c r="Y82"/>
    </row>
    <row r="83" spans="1:25" s="47" customFormat="1" ht="22.35" customHeight="1" x14ac:dyDescent="0.25">
      <c r="A83" s="107" t="s">
        <v>216</v>
      </c>
      <c r="B83" s="107" t="s">
        <v>25</v>
      </c>
      <c r="C83" s="107" t="s">
        <v>217</v>
      </c>
      <c r="D83" s="107" t="s">
        <v>91</v>
      </c>
      <c r="E83" s="107" t="s">
        <v>46</v>
      </c>
      <c r="F83" s="108">
        <v>24</v>
      </c>
      <c r="G83" s="109">
        <v>137.11000000000001</v>
      </c>
      <c r="H83" s="109">
        <v>165.21755000000002</v>
      </c>
      <c r="I83" s="132">
        <v>0.20499999999999999</v>
      </c>
      <c r="J83" s="119">
        <f t="shared" si="1"/>
        <v>3965.2799999999997</v>
      </c>
      <c r="K83" s="93"/>
      <c r="L83"/>
      <c r="M83"/>
      <c r="N83"/>
      <c r="O83"/>
      <c r="P83"/>
      <c r="Q83"/>
      <c r="R83"/>
      <c r="S83"/>
      <c r="T83"/>
      <c r="U83"/>
      <c r="V83"/>
      <c r="W83"/>
      <c r="X83"/>
      <c r="Y83"/>
    </row>
    <row r="84" spans="1:25" s="47" customFormat="1" ht="73.5" customHeight="1" x14ac:dyDescent="0.25">
      <c r="A84" s="107" t="s">
        <v>218</v>
      </c>
      <c r="B84" s="107" t="s">
        <v>25</v>
      </c>
      <c r="C84" s="107" t="s">
        <v>219</v>
      </c>
      <c r="D84" s="107" t="s">
        <v>92</v>
      </c>
      <c r="E84" s="107" t="s">
        <v>46</v>
      </c>
      <c r="F84" s="108">
        <v>2</v>
      </c>
      <c r="G84" s="109">
        <v>253.6</v>
      </c>
      <c r="H84" s="109">
        <v>305.58799999999997</v>
      </c>
      <c r="I84" s="132">
        <v>0.20499999999999999</v>
      </c>
      <c r="J84" s="119">
        <f t="shared" si="1"/>
        <v>611.17999999999995</v>
      </c>
      <c r="K84" s="93"/>
      <c r="L84"/>
      <c r="M84"/>
      <c r="N84"/>
      <c r="O84"/>
      <c r="P84"/>
      <c r="Q84"/>
      <c r="R84"/>
      <c r="S84"/>
      <c r="T84"/>
      <c r="U84"/>
      <c r="V84"/>
      <c r="W84"/>
      <c r="X84"/>
      <c r="Y84"/>
    </row>
    <row r="85" spans="1:25" s="47" customFormat="1" ht="95.1" customHeight="1" x14ac:dyDescent="0.25">
      <c r="A85" s="107" t="s">
        <v>220</v>
      </c>
      <c r="B85" s="107" t="s">
        <v>133</v>
      </c>
      <c r="C85" s="107" t="s">
        <v>221</v>
      </c>
      <c r="D85" s="107" t="s">
        <v>222</v>
      </c>
      <c r="E85" s="107" t="s">
        <v>45</v>
      </c>
      <c r="F85" s="108">
        <v>145</v>
      </c>
      <c r="G85" s="109">
        <v>32.07</v>
      </c>
      <c r="H85" s="109">
        <v>38.644350000000003</v>
      </c>
      <c r="I85" s="132">
        <v>0.20499999999999999</v>
      </c>
      <c r="J85" s="119">
        <f t="shared" si="1"/>
        <v>5602.8</v>
      </c>
      <c r="K85" s="93"/>
      <c r="L85"/>
      <c r="M85"/>
      <c r="N85"/>
      <c r="O85"/>
      <c r="P85"/>
      <c r="Q85"/>
      <c r="R85"/>
      <c r="S85"/>
      <c r="T85"/>
      <c r="U85"/>
      <c r="V85"/>
      <c r="W85"/>
      <c r="X85"/>
      <c r="Y85"/>
    </row>
    <row r="86" spans="1:25" s="47" customFormat="1" ht="25.35" customHeight="1" x14ac:dyDescent="0.25">
      <c r="A86" s="107" t="s">
        <v>223</v>
      </c>
      <c r="B86" s="107" t="s">
        <v>133</v>
      </c>
      <c r="C86" s="107" t="s">
        <v>224</v>
      </c>
      <c r="D86" s="107" t="s">
        <v>225</v>
      </c>
      <c r="E86" s="107" t="s">
        <v>45</v>
      </c>
      <c r="F86" s="108">
        <v>70</v>
      </c>
      <c r="G86" s="109">
        <v>8.75</v>
      </c>
      <c r="H86" s="109">
        <v>10.543749999999999</v>
      </c>
      <c r="I86" s="132">
        <v>0.20499999999999999</v>
      </c>
      <c r="J86" s="119">
        <f t="shared" si="1"/>
        <v>737.8</v>
      </c>
      <c r="K86" s="93"/>
      <c r="L86"/>
      <c r="M86"/>
      <c r="N86"/>
      <c r="O86"/>
      <c r="P86"/>
      <c r="Q86"/>
      <c r="R86"/>
      <c r="S86"/>
      <c r="T86"/>
      <c r="U86"/>
      <c r="V86"/>
      <c r="W86"/>
      <c r="X86"/>
      <c r="Y86"/>
    </row>
    <row r="87" spans="1:25" s="46" customFormat="1" ht="51" x14ac:dyDescent="0.25">
      <c r="A87" s="107" t="s">
        <v>226</v>
      </c>
      <c r="B87" s="107" t="s">
        <v>133</v>
      </c>
      <c r="C87" s="107" t="s">
        <v>227</v>
      </c>
      <c r="D87" s="107" t="s">
        <v>228</v>
      </c>
      <c r="E87" s="107" t="s">
        <v>45</v>
      </c>
      <c r="F87" s="108">
        <v>200</v>
      </c>
      <c r="G87" s="109">
        <v>12.47</v>
      </c>
      <c r="H87" s="109">
        <v>15.026350000000001</v>
      </c>
      <c r="I87" s="132">
        <v>0.20499999999999999</v>
      </c>
      <c r="J87" s="119">
        <f t="shared" si="1"/>
        <v>3006</v>
      </c>
      <c r="K87" s="93"/>
      <c r="L87"/>
      <c r="M87"/>
      <c r="N87"/>
      <c r="O87"/>
      <c r="P87"/>
      <c r="Q87"/>
      <c r="R87"/>
      <c r="S87"/>
      <c r="T87"/>
      <c r="U87"/>
      <c r="V87"/>
      <c r="W87"/>
      <c r="X87"/>
      <c r="Y87"/>
    </row>
    <row r="88" spans="1:25" s="47" customFormat="1" ht="27.6" customHeight="1" x14ac:dyDescent="0.25">
      <c r="A88" s="107" t="s">
        <v>229</v>
      </c>
      <c r="B88" s="107" t="s">
        <v>133</v>
      </c>
      <c r="C88" s="107" t="s">
        <v>230</v>
      </c>
      <c r="D88" s="107" t="s">
        <v>231</v>
      </c>
      <c r="E88" s="107" t="s">
        <v>45</v>
      </c>
      <c r="F88" s="108">
        <v>6</v>
      </c>
      <c r="G88" s="109">
        <v>52.02</v>
      </c>
      <c r="H88" s="109">
        <v>62.684100000000001</v>
      </c>
      <c r="I88" s="132">
        <v>0.20499999999999999</v>
      </c>
      <c r="J88" s="119">
        <f t="shared" si="1"/>
        <v>376.08</v>
      </c>
      <c r="K88" s="93"/>
      <c r="L88"/>
      <c r="M88"/>
      <c r="N88"/>
      <c r="O88"/>
      <c r="P88"/>
      <c r="Q88"/>
      <c r="R88"/>
      <c r="S88"/>
      <c r="T88"/>
      <c r="U88"/>
      <c r="V88"/>
      <c r="W88"/>
      <c r="X88"/>
      <c r="Y88"/>
    </row>
    <row r="89" spans="1:25" s="47" customFormat="1" ht="67.349999999999994" customHeight="1" x14ac:dyDescent="0.25">
      <c r="A89" s="107" t="s">
        <v>232</v>
      </c>
      <c r="B89" s="107" t="s">
        <v>133</v>
      </c>
      <c r="C89" s="107" t="s">
        <v>233</v>
      </c>
      <c r="D89" s="107" t="s">
        <v>234</v>
      </c>
      <c r="E89" s="107" t="s">
        <v>46</v>
      </c>
      <c r="F89" s="108">
        <v>9</v>
      </c>
      <c r="G89" s="109">
        <v>24.25</v>
      </c>
      <c r="H89" s="109">
        <v>29.221249999999998</v>
      </c>
      <c r="I89" s="132">
        <v>0.20499999999999999</v>
      </c>
      <c r="J89" s="119">
        <f t="shared" si="1"/>
        <v>262.98</v>
      </c>
      <c r="K89" s="93"/>
      <c r="L89"/>
      <c r="M89"/>
      <c r="N89"/>
      <c r="O89"/>
      <c r="P89"/>
      <c r="Q89"/>
      <c r="R89"/>
      <c r="S89"/>
      <c r="T89"/>
      <c r="U89"/>
      <c r="V89"/>
      <c r="W89"/>
      <c r="X89"/>
      <c r="Y89"/>
    </row>
    <row r="90" spans="1:25" s="46" customFormat="1" ht="38.25" x14ac:dyDescent="0.25">
      <c r="A90" s="107" t="s">
        <v>235</v>
      </c>
      <c r="B90" s="107" t="s">
        <v>133</v>
      </c>
      <c r="C90" s="107" t="s">
        <v>236</v>
      </c>
      <c r="D90" s="107" t="s">
        <v>237</v>
      </c>
      <c r="E90" s="107" t="s">
        <v>45</v>
      </c>
      <c r="F90" s="108">
        <v>205</v>
      </c>
      <c r="G90" s="109">
        <v>5.25</v>
      </c>
      <c r="H90" s="109">
        <v>6.3262499999999999</v>
      </c>
      <c r="I90" s="132">
        <v>0.20499999999999999</v>
      </c>
      <c r="J90" s="119">
        <f t="shared" si="1"/>
        <v>1297.6500000000001</v>
      </c>
      <c r="K90" s="93"/>
      <c r="L90"/>
      <c r="M90"/>
      <c r="N90"/>
      <c r="O90"/>
      <c r="P90"/>
      <c r="Q90"/>
      <c r="R90"/>
      <c r="S90"/>
      <c r="T90"/>
      <c r="U90"/>
      <c r="V90"/>
      <c r="W90"/>
      <c r="X90"/>
      <c r="Y90"/>
    </row>
    <row r="91" spans="1:25" s="47" customFormat="1" ht="38.25" x14ac:dyDescent="0.25">
      <c r="A91" s="107" t="s">
        <v>238</v>
      </c>
      <c r="B91" s="107" t="s">
        <v>133</v>
      </c>
      <c r="C91" s="107" t="s">
        <v>239</v>
      </c>
      <c r="D91" s="107" t="s">
        <v>240</v>
      </c>
      <c r="E91" s="107" t="s">
        <v>45</v>
      </c>
      <c r="F91" s="108">
        <v>530</v>
      </c>
      <c r="G91" s="109">
        <v>10.87</v>
      </c>
      <c r="H91" s="109">
        <v>13.09835</v>
      </c>
      <c r="I91" s="132">
        <v>0.20499999999999999</v>
      </c>
      <c r="J91" s="119">
        <f t="shared" si="1"/>
        <v>6943</v>
      </c>
      <c r="K91" s="93"/>
      <c r="L91"/>
      <c r="M91"/>
      <c r="N91"/>
      <c r="O91"/>
      <c r="P91"/>
      <c r="Q91"/>
      <c r="R91"/>
      <c r="S91"/>
      <c r="T91"/>
      <c r="U91"/>
      <c r="V91"/>
      <c r="W91"/>
      <c r="X91"/>
      <c r="Y91"/>
    </row>
    <row r="92" spans="1:25" s="47" customFormat="1" ht="69" customHeight="1" x14ac:dyDescent="0.25">
      <c r="A92" s="107" t="s">
        <v>241</v>
      </c>
      <c r="B92" s="107" t="s">
        <v>178</v>
      </c>
      <c r="C92" s="107" t="s">
        <v>242</v>
      </c>
      <c r="D92" s="107" t="s">
        <v>243</v>
      </c>
      <c r="E92" s="107" t="s">
        <v>45</v>
      </c>
      <c r="F92" s="108">
        <v>1260</v>
      </c>
      <c r="G92" s="109">
        <v>17.34</v>
      </c>
      <c r="H92" s="109">
        <v>20.8947</v>
      </c>
      <c r="I92" s="132">
        <v>0.20499999999999999</v>
      </c>
      <c r="J92" s="119">
        <f t="shared" si="1"/>
        <v>26321.4</v>
      </c>
      <c r="K92" s="93"/>
      <c r="L92"/>
      <c r="M92"/>
      <c r="N92"/>
      <c r="O92"/>
      <c r="P92"/>
      <c r="Q92"/>
      <c r="R92"/>
      <c r="S92"/>
      <c r="T92"/>
      <c r="U92"/>
      <c r="V92"/>
      <c r="W92"/>
      <c r="X92"/>
      <c r="Y92"/>
    </row>
    <row r="93" spans="1:25" s="47" customFormat="1" ht="35.450000000000003" customHeight="1" x14ac:dyDescent="0.25">
      <c r="A93" s="107" t="s">
        <v>244</v>
      </c>
      <c r="B93" s="107" t="s">
        <v>133</v>
      </c>
      <c r="C93" s="107" t="s">
        <v>245</v>
      </c>
      <c r="D93" s="107" t="s">
        <v>246</v>
      </c>
      <c r="E93" s="107" t="s">
        <v>45</v>
      </c>
      <c r="F93" s="108">
        <v>20</v>
      </c>
      <c r="G93" s="109">
        <v>27.18</v>
      </c>
      <c r="H93" s="109">
        <v>32.751899999999999</v>
      </c>
      <c r="I93" s="132">
        <v>0.20499999999999999</v>
      </c>
      <c r="J93" s="119">
        <f t="shared" si="1"/>
        <v>655</v>
      </c>
      <c r="K93" s="93"/>
      <c r="L93"/>
      <c r="M93"/>
      <c r="N93"/>
      <c r="O93"/>
      <c r="P93"/>
      <c r="Q93"/>
      <c r="R93"/>
      <c r="S93"/>
      <c r="T93"/>
      <c r="U93"/>
      <c r="V93"/>
      <c r="W93"/>
      <c r="X93"/>
      <c r="Y93"/>
    </row>
    <row r="94" spans="1:25" s="47" customFormat="1" ht="26.45" customHeight="1" x14ac:dyDescent="0.25">
      <c r="A94" s="107" t="s">
        <v>247</v>
      </c>
      <c r="B94" s="107" t="s">
        <v>133</v>
      </c>
      <c r="C94" s="107" t="s">
        <v>248</v>
      </c>
      <c r="D94" s="107" t="s">
        <v>249</v>
      </c>
      <c r="E94" s="107" t="s">
        <v>46</v>
      </c>
      <c r="F94" s="108">
        <v>8</v>
      </c>
      <c r="G94" s="109">
        <v>37.24</v>
      </c>
      <c r="H94" s="109">
        <v>44.874200000000002</v>
      </c>
      <c r="I94" s="132">
        <v>0.20499999999999999</v>
      </c>
      <c r="J94" s="119">
        <f t="shared" si="1"/>
        <v>358.96</v>
      </c>
      <c r="K94" s="93"/>
      <c r="L94"/>
      <c r="M94"/>
      <c r="N94"/>
      <c r="O94"/>
      <c r="P94"/>
      <c r="Q94"/>
      <c r="R94"/>
      <c r="S94"/>
      <c r="T94"/>
      <c r="U94"/>
      <c r="V94"/>
      <c r="W94"/>
      <c r="X94"/>
      <c r="Y94"/>
    </row>
    <row r="95" spans="1:25" s="15" customFormat="1" ht="38.25" x14ac:dyDescent="0.25">
      <c r="A95" s="107" t="s">
        <v>250</v>
      </c>
      <c r="B95" s="107" t="s">
        <v>133</v>
      </c>
      <c r="C95" s="107" t="s">
        <v>251</v>
      </c>
      <c r="D95" s="107" t="s">
        <v>252</v>
      </c>
      <c r="E95" s="107" t="s">
        <v>46</v>
      </c>
      <c r="F95" s="108">
        <v>9</v>
      </c>
      <c r="G95" s="109">
        <v>35.07</v>
      </c>
      <c r="H95" s="109">
        <v>42.259349999999998</v>
      </c>
      <c r="I95" s="132">
        <v>0.20499999999999999</v>
      </c>
      <c r="J95" s="119">
        <f t="shared" si="1"/>
        <v>380.34</v>
      </c>
      <c r="K95" s="93"/>
      <c r="L95"/>
      <c r="M95"/>
      <c r="N95"/>
      <c r="O95"/>
      <c r="P95"/>
      <c r="Q95"/>
      <c r="R95"/>
      <c r="S95"/>
      <c r="T95"/>
      <c r="U95"/>
      <c r="V95"/>
      <c r="W95"/>
      <c r="X95"/>
      <c r="Y95"/>
    </row>
    <row r="96" spans="1:25" s="15" customFormat="1" ht="38.25" x14ac:dyDescent="0.25">
      <c r="A96" s="107" t="s">
        <v>253</v>
      </c>
      <c r="B96" s="107" t="s">
        <v>133</v>
      </c>
      <c r="C96" s="107" t="s">
        <v>254</v>
      </c>
      <c r="D96" s="107" t="s">
        <v>255</v>
      </c>
      <c r="E96" s="107" t="s">
        <v>46</v>
      </c>
      <c r="F96" s="108">
        <v>3</v>
      </c>
      <c r="G96" s="109">
        <v>49.36</v>
      </c>
      <c r="H96" s="109">
        <v>59.4788</v>
      </c>
      <c r="I96" s="132">
        <v>0.20499999999999999</v>
      </c>
      <c r="J96" s="119">
        <f t="shared" si="1"/>
        <v>178.44</v>
      </c>
      <c r="K96" s="93"/>
      <c r="L96"/>
      <c r="M96"/>
      <c r="N96"/>
      <c r="O96"/>
      <c r="P96"/>
      <c r="Q96"/>
      <c r="R96"/>
      <c r="S96"/>
      <c r="T96"/>
      <c r="U96"/>
      <c r="V96"/>
      <c r="W96"/>
      <c r="X96"/>
      <c r="Y96"/>
    </row>
    <row r="97" spans="1:25" s="15" customFormat="1" ht="41.1" customHeight="1" x14ac:dyDescent="0.25">
      <c r="A97" s="107" t="s">
        <v>256</v>
      </c>
      <c r="B97" s="107" t="s">
        <v>133</v>
      </c>
      <c r="C97" s="107" t="s">
        <v>257</v>
      </c>
      <c r="D97" s="107" t="s">
        <v>258</v>
      </c>
      <c r="E97" s="107" t="s">
        <v>46</v>
      </c>
      <c r="F97" s="108">
        <v>1</v>
      </c>
      <c r="G97" s="109">
        <v>4249.1899999999996</v>
      </c>
      <c r="H97" s="109">
        <v>5120.2739499999998</v>
      </c>
      <c r="I97" s="132">
        <v>0.20499999999999999</v>
      </c>
      <c r="J97" s="119">
        <f t="shared" si="1"/>
        <v>5120.2700000000004</v>
      </c>
      <c r="K97" s="93"/>
      <c r="L97"/>
      <c r="M97"/>
      <c r="N97"/>
      <c r="O97"/>
      <c r="P97"/>
      <c r="Q97"/>
      <c r="R97"/>
      <c r="S97"/>
      <c r="T97"/>
      <c r="U97"/>
      <c r="V97"/>
      <c r="W97"/>
      <c r="X97"/>
      <c r="Y97"/>
    </row>
    <row r="98" spans="1:25" s="15" customFormat="1" ht="63.75" x14ac:dyDescent="0.25">
      <c r="A98" s="107" t="s">
        <v>259</v>
      </c>
      <c r="B98" s="107" t="s">
        <v>133</v>
      </c>
      <c r="C98" s="107" t="s">
        <v>260</v>
      </c>
      <c r="D98" s="107" t="s">
        <v>261</v>
      </c>
      <c r="E98" s="107" t="s">
        <v>46</v>
      </c>
      <c r="F98" s="108">
        <v>1</v>
      </c>
      <c r="G98" s="109">
        <v>454.47</v>
      </c>
      <c r="H98" s="109">
        <v>547.63634999999999</v>
      </c>
      <c r="I98" s="132">
        <v>0.20499999999999999</v>
      </c>
      <c r="J98" s="119">
        <f t="shared" si="1"/>
        <v>547.64</v>
      </c>
      <c r="K98" s="93"/>
      <c r="L98"/>
      <c r="M98"/>
      <c r="N98"/>
      <c r="O98"/>
      <c r="P98"/>
      <c r="Q98"/>
      <c r="R98"/>
      <c r="S98"/>
      <c r="T98"/>
      <c r="U98"/>
      <c r="V98"/>
      <c r="W98"/>
      <c r="X98"/>
      <c r="Y98"/>
    </row>
    <row r="99" spans="1:25" s="15" customFormat="1" ht="38.25" x14ac:dyDescent="0.25">
      <c r="A99" s="107" t="s">
        <v>262</v>
      </c>
      <c r="B99" s="107" t="s">
        <v>133</v>
      </c>
      <c r="C99" s="107" t="s">
        <v>263</v>
      </c>
      <c r="D99" s="107" t="s">
        <v>264</v>
      </c>
      <c r="E99" s="107" t="s">
        <v>46</v>
      </c>
      <c r="F99" s="108">
        <v>1</v>
      </c>
      <c r="G99" s="109">
        <v>15.24</v>
      </c>
      <c r="H99" s="109">
        <v>18.3642</v>
      </c>
      <c r="I99" s="132">
        <v>0.20499999999999999</v>
      </c>
      <c r="J99" s="119">
        <f t="shared" si="1"/>
        <v>18.36</v>
      </c>
      <c r="K99" s="93"/>
      <c r="L99"/>
      <c r="M99"/>
      <c r="N99"/>
      <c r="O99"/>
      <c r="P99"/>
      <c r="Q99"/>
      <c r="R99"/>
      <c r="S99"/>
      <c r="T99"/>
      <c r="U99"/>
      <c r="V99"/>
      <c r="W99"/>
      <c r="X99"/>
      <c r="Y99"/>
    </row>
    <row r="100" spans="1:25" s="15" customFormat="1" ht="38.25" x14ac:dyDescent="0.25">
      <c r="A100" s="107" t="s">
        <v>265</v>
      </c>
      <c r="B100" s="107" t="s">
        <v>133</v>
      </c>
      <c r="C100" s="107" t="s">
        <v>266</v>
      </c>
      <c r="D100" s="107" t="s">
        <v>267</v>
      </c>
      <c r="E100" s="107" t="s">
        <v>46</v>
      </c>
      <c r="F100" s="108">
        <v>1</v>
      </c>
      <c r="G100" s="109">
        <v>91.2</v>
      </c>
      <c r="H100" s="109">
        <v>109.896</v>
      </c>
      <c r="I100" s="132">
        <v>0.20499999999999999</v>
      </c>
      <c r="J100" s="119">
        <f t="shared" si="1"/>
        <v>109.9</v>
      </c>
      <c r="K100" s="93"/>
      <c r="L100"/>
      <c r="M100"/>
      <c r="N100"/>
      <c r="O100"/>
      <c r="P100"/>
      <c r="Q100"/>
      <c r="R100"/>
      <c r="S100"/>
      <c r="T100"/>
      <c r="U100"/>
      <c r="V100"/>
      <c r="W100"/>
      <c r="X100"/>
      <c r="Y100"/>
    </row>
    <row r="101" spans="1:25" s="15" customFormat="1" ht="38.25" x14ac:dyDescent="0.25">
      <c r="A101" s="107" t="s">
        <v>268</v>
      </c>
      <c r="B101" s="107" t="s">
        <v>133</v>
      </c>
      <c r="C101" s="107" t="s">
        <v>269</v>
      </c>
      <c r="D101" s="107" t="s">
        <v>270</v>
      </c>
      <c r="E101" s="107" t="s">
        <v>46</v>
      </c>
      <c r="F101" s="108">
        <v>4</v>
      </c>
      <c r="G101" s="109">
        <v>124.99</v>
      </c>
      <c r="H101" s="109">
        <v>150.61294999999998</v>
      </c>
      <c r="I101" s="132">
        <v>0.20499999999999999</v>
      </c>
      <c r="J101" s="119">
        <f t="shared" si="1"/>
        <v>602.44000000000005</v>
      </c>
      <c r="K101" s="93"/>
      <c r="L101"/>
      <c r="M101"/>
      <c r="N101"/>
      <c r="O101"/>
      <c r="P101"/>
      <c r="Q101"/>
      <c r="R101"/>
      <c r="S101"/>
      <c r="T101"/>
      <c r="U101"/>
      <c r="V101"/>
      <c r="W101"/>
      <c r="X101"/>
      <c r="Y101"/>
    </row>
    <row r="102" spans="1:25" s="15" customFormat="1" ht="38.25" x14ac:dyDescent="0.25">
      <c r="A102" s="107" t="s">
        <v>271</v>
      </c>
      <c r="B102" s="107" t="s">
        <v>133</v>
      </c>
      <c r="C102" s="107" t="s">
        <v>272</v>
      </c>
      <c r="D102" s="107" t="s">
        <v>273</v>
      </c>
      <c r="E102" s="107" t="s">
        <v>45</v>
      </c>
      <c r="F102" s="108">
        <v>19</v>
      </c>
      <c r="G102" s="109">
        <v>95.69</v>
      </c>
      <c r="H102" s="109">
        <v>115.30645</v>
      </c>
      <c r="I102" s="132">
        <v>0.20499999999999999</v>
      </c>
      <c r="J102" s="119">
        <f t="shared" si="1"/>
        <v>2190.89</v>
      </c>
      <c r="K102" s="93"/>
      <c r="L102"/>
      <c r="M102"/>
      <c r="N102"/>
      <c r="O102"/>
      <c r="P102"/>
      <c r="Q102"/>
      <c r="R102"/>
      <c r="S102"/>
      <c r="T102"/>
      <c r="U102"/>
      <c r="V102"/>
      <c r="W102"/>
      <c r="X102"/>
      <c r="Y102"/>
    </row>
    <row r="103" spans="1:25" s="15" customFormat="1" ht="38.25" x14ac:dyDescent="0.25">
      <c r="A103" s="107" t="s">
        <v>274</v>
      </c>
      <c r="B103" s="107" t="s">
        <v>133</v>
      </c>
      <c r="C103" s="107" t="s">
        <v>275</v>
      </c>
      <c r="D103" s="107" t="s">
        <v>276</v>
      </c>
      <c r="E103" s="107" t="s">
        <v>46</v>
      </c>
      <c r="F103" s="108">
        <v>5</v>
      </c>
      <c r="G103" s="109">
        <v>187.73</v>
      </c>
      <c r="H103" s="109">
        <v>226.21464999999998</v>
      </c>
      <c r="I103" s="132">
        <v>0.20499999999999999</v>
      </c>
      <c r="J103" s="119">
        <f t="shared" si="1"/>
        <v>1131.05</v>
      </c>
      <c r="K103" s="93"/>
      <c r="L103"/>
      <c r="M103"/>
      <c r="N103"/>
      <c r="O103"/>
      <c r="P103"/>
      <c r="Q103"/>
      <c r="R103"/>
      <c r="S103"/>
      <c r="T103"/>
      <c r="U103"/>
      <c r="V103"/>
      <c r="W103"/>
      <c r="X103"/>
      <c r="Y103"/>
    </row>
    <row r="104" spans="1:25" s="15" customFormat="1" ht="38.25" x14ac:dyDescent="0.25">
      <c r="A104" s="107" t="s">
        <v>277</v>
      </c>
      <c r="B104" s="107" t="s">
        <v>25</v>
      </c>
      <c r="C104" s="107" t="s">
        <v>278</v>
      </c>
      <c r="D104" s="107" t="s">
        <v>55</v>
      </c>
      <c r="E104" s="107" t="s">
        <v>46</v>
      </c>
      <c r="F104" s="108">
        <v>5</v>
      </c>
      <c r="G104" s="109">
        <v>58.02</v>
      </c>
      <c r="H104" s="109">
        <v>69.914100000000005</v>
      </c>
      <c r="I104" s="132">
        <v>0.20499999999999999</v>
      </c>
      <c r="J104" s="119">
        <f t="shared" si="1"/>
        <v>349.54999999999995</v>
      </c>
      <c r="K104" s="93"/>
      <c r="L104"/>
      <c r="M104"/>
      <c r="N104"/>
      <c r="O104"/>
      <c r="P104"/>
      <c r="Q104"/>
      <c r="R104"/>
      <c r="S104"/>
      <c r="T104"/>
      <c r="U104"/>
      <c r="V104"/>
      <c r="W104"/>
      <c r="X104"/>
      <c r="Y104"/>
    </row>
    <row r="105" spans="1:25" s="15" customFormat="1" ht="38.25" x14ac:dyDescent="0.25">
      <c r="A105" s="107" t="s">
        <v>279</v>
      </c>
      <c r="B105" s="107" t="s">
        <v>133</v>
      </c>
      <c r="C105" s="107" t="s">
        <v>280</v>
      </c>
      <c r="D105" s="107" t="s">
        <v>281</v>
      </c>
      <c r="E105" s="107" t="s">
        <v>46</v>
      </c>
      <c r="F105" s="108">
        <v>8</v>
      </c>
      <c r="G105" s="109">
        <v>36.159999999999997</v>
      </c>
      <c r="H105" s="109">
        <v>43.572799999999994</v>
      </c>
      <c r="I105" s="132">
        <v>0.20499999999999999</v>
      </c>
      <c r="J105" s="119">
        <f t="shared" si="1"/>
        <v>348.56</v>
      </c>
      <c r="K105" s="93"/>
      <c r="L105"/>
      <c r="M105"/>
      <c r="N105"/>
      <c r="O105"/>
      <c r="P105"/>
      <c r="Q105"/>
      <c r="R105"/>
      <c r="S105"/>
      <c r="T105"/>
      <c r="U105"/>
      <c r="V105"/>
      <c r="W105"/>
      <c r="X105"/>
      <c r="Y105"/>
    </row>
    <row r="106" spans="1:25" s="15" customFormat="1" ht="38.25" x14ac:dyDescent="0.25">
      <c r="A106" s="107" t="s">
        <v>282</v>
      </c>
      <c r="B106" s="107" t="s">
        <v>133</v>
      </c>
      <c r="C106" s="107" t="s">
        <v>283</v>
      </c>
      <c r="D106" s="107" t="s">
        <v>284</v>
      </c>
      <c r="E106" s="107" t="s">
        <v>46</v>
      </c>
      <c r="F106" s="108">
        <v>16</v>
      </c>
      <c r="G106" s="109">
        <v>74.53</v>
      </c>
      <c r="H106" s="109">
        <v>89.80865</v>
      </c>
      <c r="I106" s="132">
        <v>0.20499999999999999</v>
      </c>
      <c r="J106" s="119">
        <f t="shared" si="1"/>
        <v>1436.96</v>
      </c>
      <c r="K106" s="93"/>
      <c r="L106"/>
      <c r="M106"/>
      <c r="N106"/>
      <c r="O106"/>
      <c r="P106"/>
      <c r="Q106"/>
      <c r="R106"/>
      <c r="S106"/>
      <c r="T106"/>
      <c r="U106"/>
      <c r="V106"/>
      <c r="W106"/>
      <c r="X106"/>
      <c r="Y106"/>
    </row>
    <row r="107" spans="1:25" s="15" customFormat="1" ht="51" x14ac:dyDescent="0.25">
      <c r="A107" s="107" t="s">
        <v>285</v>
      </c>
      <c r="B107" s="107" t="s">
        <v>25</v>
      </c>
      <c r="C107" s="107" t="s">
        <v>286</v>
      </c>
      <c r="D107" s="107" t="s">
        <v>69</v>
      </c>
      <c r="E107" s="107" t="s">
        <v>46</v>
      </c>
      <c r="F107" s="108">
        <v>13</v>
      </c>
      <c r="G107" s="109">
        <v>169.04</v>
      </c>
      <c r="H107" s="109">
        <v>203.69319999999999</v>
      </c>
      <c r="I107" s="132">
        <v>0.20499999999999999</v>
      </c>
      <c r="J107" s="119">
        <f t="shared" si="1"/>
        <v>2647.97</v>
      </c>
      <c r="K107" s="93"/>
      <c r="L107"/>
      <c r="M107"/>
      <c r="N107"/>
      <c r="O107"/>
      <c r="P107"/>
      <c r="Q107"/>
      <c r="R107"/>
      <c r="S107"/>
      <c r="T107"/>
      <c r="U107"/>
      <c r="V107"/>
      <c r="W107"/>
      <c r="X107"/>
      <c r="Y107"/>
    </row>
    <row r="108" spans="1:25" s="15" customFormat="1" ht="63.75" x14ac:dyDescent="0.25">
      <c r="A108" s="107" t="s">
        <v>287</v>
      </c>
      <c r="B108" s="107" t="s">
        <v>133</v>
      </c>
      <c r="C108" s="107" t="s">
        <v>288</v>
      </c>
      <c r="D108" s="107" t="s">
        <v>289</v>
      </c>
      <c r="E108" s="107" t="s">
        <v>46</v>
      </c>
      <c r="F108" s="108">
        <v>6</v>
      </c>
      <c r="G108" s="109">
        <v>2446.5500000000002</v>
      </c>
      <c r="H108" s="109">
        <v>2948.0927500000003</v>
      </c>
      <c r="I108" s="132">
        <v>0.20499999999999999</v>
      </c>
      <c r="J108" s="119">
        <f t="shared" si="1"/>
        <v>17688.54</v>
      </c>
      <c r="K108" s="93"/>
      <c r="L108"/>
      <c r="M108"/>
      <c r="N108"/>
      <c r="O108"/>
      <c r="P108"/>
      <c r="Q108"/>
      <c r="R108"/>
      <c r="S108"/>
      <c r="T108"/>
      <c r="U108"/>
      <c r="V108"/>
      <c r="W108"/>
      <c r="X108"/>
      <c r="Y108"/>
    </row>
    <row r="109" spans="1:25" s="15" customFormat="1" ht="63.75" x14ac:dyDescent="0.25">
      <c r="A109" s="107" t="s">
        <v>290</v>
      </c>
      <c r="B109" s="107" t="s">
        <v>133</v>
      </c>
      <c r="C109" s="107" t="s">
        <v>291</v>
      </c>
      <c r="D109" s="107" t="s">
        <v>292</v>
      </c>
      <c r="E109" s="107" t="s">
        <v>46</v>
      </c>
      <c r="F109" s="108">
        <v>2</v>
      </c>
      <c r="G109" s="109">
        <v>2963.33</v>
      </c>
      <c r="H109" s="109">
        <v>3570.8126499999998</v>
      </c>
      <c r="I109" s="132">
        <v>0.20499999999999999</v>
      </c>
      <c r="J109" s="119">
        <f t="shared" si="1"/>
        <v>7141.62</v>
      </c>
      <c r="K109" s="93"/>
      <c r="L109"/>
      <c r="M109"/>
      <c r="N109"/>
      <c r="O109"/>
      <c r="P109"/>
      <c r="Q109"/>
      <c r="R109"/>
      <c r="S109"/>
      <c r="T109"/>
      <c r="U109"/>
      <c r="V109"/>
      <c r="W109"/>
      <c r="X109"/>
      <c r="Y109"/>
    </row>
    <row r="110" spans="1:25" s="15" customFormat="1" ht="38.25" x14ac:dyDescent="0.25">
      <c r="A110" s="107" t="s">
        <v>293</v>
      </c>
      <c r="B110" s="107" t="s">
        <v>133</v>
      </c>
      <c r="C110" s="107" t="s">
        <v>294</v>
      </c>
      <c r="D110" s="107" t="s">
        <v>295</v>
      </c>
      <c r="E110" s="107" t="s">
        <v>45</v>
      </c>
      <c r="F110" s="108">
        <v>700</v>
      </c>
      <c r="G110" s="109">
        <v>7.7</v>
      </c>
      <c r="H110" s="109">
        <v>9.2785000000000011</v>
      </c>
      <c r="I110" s="132">
        <v>0.20499999999999999</v>
      </c>
      <c r="J110" s="119">
        <f t="shared" si="1"/>
        <v>6496</v>
      </c>
      <c r="K110" s="93"/>
      <c r="L110"/>
      <c r="M110"/>
      <c r="N110"/>
      <c r="O110"/>
      <c r="P110"/>
      <c r="Q110"/>
      <c r="R110"/>
      <c r="S110"/>
      <c r="T110"/>
      <c r="U110"/>
      <c r="V110"/>
      <c r="W110"/>
      <c r="X110"/>
      <c r="Y110"/>
    </row>
    <row r="111" spans="1:25" s="15" customFormat="1" ht="51" x14ac:dyDescent="0.25">
      <c r="A111" s="107" t="s">
        <v>296</v>
      </c>
      <c r="B111" s="107" t="s">
        <v>25</v>
      </c>
      <c r="C111" s="107" t="s">
        <v>297</v>
      </c>
      <c r="D111" s="107" t="s">
        <v>70</v>
      </c>
      <c r="E111" s="107" t="s">
        <v>45</v>
      </c>
      <c r="F111" s="108">
        <v>66</v>
      </c>
      <c r="G111" s="109">
        <v>24.72</v>
      </c>
      <c r="H111" s="109">
        <v>29.787599999999998</v>
      </c>
      <c r="I111" s="132">
        <v>0.20499999999999999</v>
      </c>
      <c r="J111" s="119">
        <f t="shared" si="1"/>
        <v>1966.1399999999999</v>
      </c>
      <c r="K111" s="93"/>
      <c r="L111"/>
      <c r="M111"/>
      <c r="N111"/>
      <c r="O111"/>
      <c r="P111"/>
      <c r="Q111"/>
      <c r="R111"/>
      <c r="S111"/>
      <c r="T111"/>
      <c r="U111"/>
      <c r="V111"/>
      <c r="W111"/>
      <c r="X111"/>
      <c r="Y111"/>
    </row>
    <row r="112" spans="1:25" s="15" customFormat="1" ht="51" x14ac:dyDescent="0.25">
      <c r="A112" s="107" t="s">
        <v>298</v>
      </c>
      <c r="B112" s="107" t="s">
        <v>25</v>
      </c>
      <c r="C112" s="107" t="s">
        <v>299</v>
      </c>
      <c r="D112" s="107" t="s">
        <v>71</v>
      </c>
      <c r="E112" s="107" t="s">
        <v>45</v>
      </c>
      <c r="F112" s="108">
        <v>21</v>
      </c>
      <c r="G112" s="109">
        <v>33.520000000000003</v>
      </c>
      <c r="H112" s="109">
        <v>40.391600000000004</v>
      </c>
      <c r="I112" s="132">
        <v>0.20499999999999999</v>
      </c>
      <c r="J112" s="119">
        <f t="shared" si="1"/>
        <v>848.19</v>
      </c>
      <c r="K112" s="93"/>
      <c r="L112"/>
      <c r="M112"/>
      <c r="N112"/>
      <c r="O112"/>
      <c r="P112"/>
      <c r="Q112"/>
      <c r="R112"/>
      <c r="S112"/>
      <c r="T112"/>
      <c r="U112"/>
      <c r="V112"/>
      <c r="W112"/>
      <c r="X112"/>
      <c r="Y112"/>
    </row>
    <row r="113" spans="1:25" s="15" customFormat="1" ht="51" x14ac:dyDescent="0.25">
      <c r="A113" s="107" t="s">
        <v>300</v>
      </c>
      <c r="B113" s="107" t="s">
        <v>25</v>
      </c>
      <c r="C113" s="107" t="s">
        <v>301</v>
      </c>
      <c r="D113" s="107" t="s">
        <v>73</v>
      </c>
      <c r="E113" s="107" t="s">
        <v>46</v>
      </c>
      <c r="F113" s="108">
        <v>4</v>
      </c>
      <c r="G113" s="109">
        <v>9.9499999999999993</v>
      </c>
      <c r="H113" s="109">
        <v>11.989749999999999</v>
      </c>
      <c r="I113" s="132">
        <v>0.20499999999999999</v>
      </c>
      <c r="J113" s="119">
        <f t="shared" si="1"/>
        <v>47.96</v>
      </c>
      <c r="K113" s="93"/>
      <c r="L113"/>
      <c r="M113"/>
      <c r="N113"/>
      <c r="O113"/>
      <c r="P113"/>
      <c r="Q113"/>
      <c r="R113"/>
      <c r="S113"/>
      <c r="T113"/>
      <c r="U113"/>
      <c r="V113"/>
      <c r="W113"/>
      <c r="X113"/>
      <c r="Y113"/>
    </row>
    <row r="114" spans="1:25" s="15" customFormat="1" ht="51" x14ac:dyDescent="0.25">
      <c r="A114" s="107" t="s">
        <v>302</v>
      </c>
      <c r="B114" s="107" t="s">
        <v>25</v>
      </c>
      <c r="C114" s="107" t="s">
        <v>303</v>
      </c>
      <c r="D114" s="107" t="s">
        <v>107</v>
      </c>
      <c r="E114" s="107" t="s">
        <v>46</v>
      </c>
      <c r="F114" s="108">
        <v>3</v>
      </c>
      <c r="G114" s="109">
        <v>16.29</v>
      </c>
      <c r="H114" s="109">
        <v>19.629449999999999</v>
      </c>
      <c r="I114" s="132">
        <v>0.20499999999999999</v>
      </c>
      <c r="J114" s="119">
        <f t="shared" si="1"/>
        <v>58.89</v>
      </c>
      <c r="K114" s="93"/>
      <c r="L114"/>
      <c r="M114"/>
      <c r="N114"/>
      <c r="O114"/>
      <c r="P114"/>
      <c r="Q114"/>
      <c r="R114"/>
      <c r="S114"/>
      <c r="T114"/>
      <c r="U114"/>
      <c r="V114"/>
      <c r="W114"/>
      <c r="X114"/>
      <c r="Y114"/>
    </row>
    <row r="115" spans="1:25" s="15" customFormat="1" ht="51" x14ac:dyDescent="0.25">
      <c r="A115" s="107" t="s">
        <v>304</v>
      </c>
      <c r="B115" s="107" t="s">
        <v>25</v>
      </c>
      <c r="C115" s="107" t="s">
        <v>305</v>
      </c>
      <c r="D115" s="107" t="s">
        <v>74</v>
      </c>
      <c r="E115" s="107" t="s">
        <v>46</v>
      </c>
      <c r="F115" s="108">
        <v>1</v>
      </c>
      <c r="G115" s="109">
        <v>12.12</v>
      </c>
      <c r="H115" s="109">
        <v>14.604599999999998</v>
      </c>
      <c r="I115" s="132">
        <v>0.20499999999999999</v>
      </c>
      <c r="J115" s="119">
        <f t="shared" si="1"/>
        <v>14.6</v>
      </c>
      <c r="K115" s="93"/>
      <c r="L115"/>
      <c r="M115"/>
      <c r="N115"/>
      <c r="O115"/>
      <c r="P115"/>
      <c r="Q115"/>
      <c r="R115"/>
      <c r="S115"/>
      <c r="T115"/>
      <c r="U115"/>
      <c r="V115"/>
      <c r="W115"/>
      <c r="X115"/>
      <c r="Y115"/>
    </row>
    <row r="116" spans="1:25" s="15" customFormat="1" ht="51" x14ac:dyDescent="0.25">
      <c r="A116" s="107" t="s">
        <v>306</v>
      </c>
      <c r="B116" s="107" t="s">
        <v>25</v>
      </c>
      <c r="C116" s="107" t="s">
        <v>307</v>
      </c>
      <c r="D116" s="107" t="s">
        <v>76</v>
      </c>
      <c r="E116" s="107" t="s">
        <v>46</v>
      </c>
      <c r="F116" s="108">
        <v>2</v>
      </c>
      <c r="G116" s="109">
        <v>20.3</v>
      </c>
      <c r="H116" s="109">
        <v>24.461500000000001</v>
      </c>
      <c r="I116" s="132">
        <v>0.20499999999999999</v>
      </c>
      <c r="J116" s="119">
        <f t="shared" si="1"/>
        <v>48.92</v>
      </c>
      <c r="K116" s="93"/>
      <c r="L116"/>
      <c r="M116"/>
      <c r="N116"/>
      <c r="O116"/>
      <c r="P116"/>
      <c r="Q116"/>
      <c r="R116"/>
      <c r="S116"/>
      <c r="T116"/>
      <c r="U116"/>
      <c r="V116"/>
      <c r="W116"/>
      <c r="X116"/>
      <c r="Y116"/>
    </row>
    <row r="117" spans="1:25" s="15" customFormat="1" ht="51" x14ac:dyDescent="0.25">
      <c r="A117" s="107" t="s">
        <v>308</v>
      </c>
      <c r="B117" s="107" t="s">
        <v>25</v>
      </c>
      <c r="C117" s="107" t="s">
        <v>309</v>
      </c>
      <c r="D117" s="107" t="s">
        <v>75</v>
      </c>
      <c r="E117" s="107" t="s">
        <v>46</v>
      </c>
      <c r="F117" s="108">
        <v>2</v>
      </c>
      <c r="G117" s="109">
        <v>10.23</v>
      </c>
      <c r="H117" s="109">
        <v>12.32715</v>
      </c>
      <c r="I117" s="132">
        <v>0.20499999999999999</v>
      </c>
      <c r="J117" s="119">
        <f t="shared" si="1"/>
        <v>24.66</v>
      </c>
      <c r="K117" s="93"/>
      <c r="L117"/>
      <c r="M117"/>
      <c r="N117"/>
      <c r="O117"/>
      <c r="P117"/>
      <c r="Q117"/>
      <c r="R117"/>
      <c r="S117"/>
      <c r="T117"/>
      <c r="U117"/>
      <c r="V117"/>
      <c r="W117"/>
      <c r="X117"/>
      <c r="Y117"/>
    </row>
    <row r="118" spans="1:25" s="15" customFormat="1" ht="38.25" x14ac:dyDescent="0.25">
      <c r="A118" s="107" t="s">
        <v>310</v>
      </c>
      <c r="B118" s="107" t="s">
        <v>25</v>
      </c>
      <c r="C118" s="107" t="s">
        <v>311</v>
      </c>
      <c r="D118" s="107" t="s">
        <v>77</v>
      </c>
      <c r="E118" s="107" t="s">
        <v>46</v>
      </c>
      <c r="F118" s="108">
        <v>3</v>
      </c>
      <c r="G118" s="109">
        <v>59.91</v>
      </c>
      <c r="H118" s="109">
        <v>72.191549999999992</v>
      </c>
      <c r="I118" s="132">
        <v>0.20499999999999999</v>
      </c>
      <c r="J118" s="119">
        <f t="shared" si="1"/>
        <v>216.57</v>
      </c>
      <c r="K118" s="93"/>
      <c r="L118"/>
      <c r="M118"/>
      <c r="N118"/>
      <c r="O118"/>
      <c r="P118"/>
      <c r="Q118"/>
      <c r="R118"/>
      <c r="S118"/>
      <c r="T118"/>
      <c r="U118"/>
      <c r="V118"/>
      <c r="W118"/>
      <c r="X118"/>
      <c r="Y118"/>
    </row>
    <row r="119" spans="1:25" s="15" customFormat="1" ht="38.25" x14ac:dyDescent="0.25">
      <c r="A119" s="107" t="s">
        <v>312</v>
      </c>
      <c r="B119" s="107" t="s">
        <v>25</v>
      </c>
      <c r="C119" s="107" t="s">
        <v>313</v>
      </c>
      <c r="D119" s="107" t="s">
        <v>72</v>
      </c>
      <c r="E119" s="107" t="s">
        <v>45</v>
      </c>
      <c r="F119" s="108">
        <v>39</v>
      </c>
      <c r="G119" s="109">
        <v>45.83</v>
      </c>
      <c r="H119" s="109">
        <v>55.225149999999999</v>
      </c>
      <c r="I119" s="132">
        <v>0.20499999999999999</v>
      </c>
      <c r="J119" s="119">
        <f t="shared" si="1"/>
        <v>2153.9699999999998</v>
      </c>
      <c r="K119" s="93"/>
      <c r="L119"/>
      <c r="M119"/>
      <c r="N119"/>
      <c r="O119"/>
      <c r="P119"/>
      <c r="Q119"/>
      <c r="R119"/>
      <c r="S119"/>
      <c r="T119"/>
      <c r="U119"/>
      <c r="V119"/>
      <c r="W119"/>
      <c r="X119"/>
      <c r="Y119"/>
    </row>
    <row r="120" spans="1:25" s="15" customFormat="1" ht="51" x14ac:dyDescent="0.25">
      <c r="A120" s="107" t="s">
        <v>314</v>
      </c>
      <c r="B120" s="107" t="s">
        <v>25</v>
      </c>
      <c r="C120" s="107" t="s">
        <v>315</v>
      </c>
      <c r="D120" s="107" t="s">
        <v>106</v>
      </c>
      <c r="E120" s="107" t="s">
        <v>46</v>
      </c>
      <c r="F120" s="108">
        <v>10</v>
      </c>
      <c r="G120" s="109">
        <v>73.91</v>
      </c>
      <c r="H120" s="109">
        <v>89.061549999999997</v>
      </c>
      <c r="I120" s="132">
        <v>0.20499999999999999</v>
      </c>
      <c r="J120" s="119">
        <f t="shared" si="1"/>
        <v>890.6</v>
      </c>
      <c r="K120" s="93"/>
      <c r="L120"/>
      <c r="M120"/>
      <c r="N120"/>
      <c r="O120"/>
      <c r="P120"/>
      <c r="Q120"/>
      <c r="R120"/>
      <c r="S120"/>
      <c r="T120"/>
      <c r="U120"/>
      <c r="V120"/>
      <c r="W120"/>
      <c r="X120"/>
      <c r="Y120"/>
    </row>
    <row r="121" spans="1:25" s="15" customFormat="1" ht="63.75" x14ac:dyDescent="0.25">
      <c r="A121" s="107" t="s">
        <v>316</v>
      </c>
      <c r="B121" s="107" t="s">
        <v>133</v>
      </c>
      <c r="C121" s="107" t="s">
        <v>317</v>
      </c>
      <c r="D121" s="107" t="s">
        <v>318</v>
      </c>
      <c r="E121" s="107" t="s">
        <v>46</v>
      </c>
      <c r="F121" s="108">
        <v>2</v>
      </c>
      <c r="G121" s="109">
        <v>847.6</v>
      </c>
      <c r="H121" s="109">
        <v>1021.3579999999999</v>
      </c>
      <c r="I121" s="132">
        <v>0.20499999999999999</v>
      </c>
      <c r="J121" s="119">
        <f t="shared" si="1"/>
        <v>2042.72</v>
      </c>
      <c r="K121" s="93"/>
      <c r="L121"/>
      <c r="M121"/>
      <c r="N121"/>
      <c r="O121"/>
      <c r="P121"/>
      <c r="Q121"/>
      <c r="R121"/>
      <c r="S121"/>
      <c r="T121"/>
      <c r="U121"/>
      <c r="V121"/>
      <c r="W121"/>
      <c r="X121"/>
      <c r="Y121"/>
    </row>
    <row r="122" spans="1:25" s="15" customFormat="1" ht="63.75" x14ac:dyDescent="0.25">
      <c r="A122" s="107" t="s">
        <v>319</v>
      </c>
      <c r="B122" s="107" t="s">
        <v>133</v>
      </c>
      <c r="C122" s="107" t="s">
        <v>320</v>
      </c>
      <c r="D122" s="107" t="s">
        <v>321</v>
      </c>
      <c r="E122" s="107" t="s">
        <v>45</v>
      </c>
      <c r="F122" s="108">
        <v>360</v>
      </c>
      <c r="G122" s="109">
        <v>74.09</v>
      </c>
      <c r="H122" s="109">
        <v>89.278450000000007</v>
      </c>
      <c r="I122" s="132">
        <v>0.20499999999999999</v>
      </c>
      <c r="J122" s="119">
        <f t="shared" si="1"/>
        <v>32140.799999999999</v>
      </c>
      <c r="K122" s="93"/>
      <c r="L122"/>
      <c r="M122"/>
      <c r="N122"/>
      <c r="O122"/>
      <c r="P122"/>
      <c r="Q122"/>
      <c r="R122"/>
      <c r="S122"/>
      <c r="T122"/>
      <c r="U122"/>
      <c r="V122"/>
      <c r="W122"/>
      <c r="X122"/>
      <c r="Y122"/>
    </row>
    <row r="123" spans="1:25" s="15" customFormat="1" ht="76.5" x14ac:dyDescent="0.25">
      <c r="A123" s="107" t="s">
        <v>322</v>
      </c>
      <c r="B123" s="107" t="s">
        <v>25</v>
      </c>
      <c r="C123" s="107" t="s">
        <v>323</v>
      </c>
      <c r="D123" s="107" t="s">
        <v>109</v>
      </c>
      <c r="E123" s="107" t="s">
        <v>61</v>
      </c>
      <c r="F123" s="108">
        <v>450</v>
      </c>
      <c r="G123" s="109">
        <v>8.91</v>
      </c>
      <c r="H123" s="109">
        <v>10.736549999999999</v>
      </c>
      <c r="I123" s="132">
        <v>0.20499999999999999</v>
      </c>
      <c r="J123" s="119">
        <f t="shared" si="1"/>
        <v>4833</v>
      </c>
      <c r="K123" s="93"/>
      <c r="L123"/>
      <c r="M123"/>
      <c r="N123"/>
      <c r="O123"/>
      <c r="P123"/>
      <c r="Q123"/>
      <c r="R123"/>
      <c r="S123"/>
      <c r="T123"/>
      <c r="U123"/>
      <c r="V123"/>
      <c r="W123"/>
      <c r="X123"/>
      <c r="Y123"/>
    </row>
    <row r="124" spans="1:25" s="15" customFormat="1" ht="51" x14ac:dyDescent="0.25">
      <c r="A124" s="107" t="s">
        <v>324</v>
      </c>
      <c r="B124" s="107" t="s">
        <v>25</v>
      </c>
      <c r="C124" s="107" t="s">
        <v>325</v>
      </c>
      <c r="D124" s="107" t="s">
        <v>90</v>
      </c>
      <c r="E124" s="107" t="s">
        <v>89</v>
      </c>
      <c r="F124" s="108">
        <v>4500</v>
      </c>
      <c r="G124" s="109">
        <v>1.87</v>
      </c>
      <c r="H124" s="109">
        <v>2.2533500000000002</v>
      </c>
      <c r="I124" s="134">
        <v>0.20499999999999999</v>
      </c>
      <c r="J124" s="120">
        <f t="shared" si="1"/>
        <v>10125</v>
      </c>
      <c r="K124" s="93"/>
      <c r="L124"/>
      <c r="M124"/>
      <c r="N124"/>
      <c r="O124"/>
      <c r="P124"/>
      <c r="Q124"/>
      <c r="R124"/>
      <c r="S124"/>
      <c r="T124"/>
      <c r="U124"/>
      <c r="V124"/>
      <c r="W124"/>
      <c r="X124"/>
      <c r="Y124"/>
    </row>
    <row r="125" spans="1:25" s="15" customFormat="1" x14ac:dyDescent="0.2">
      <c r="A125" s="97"/>
      <c r="B125" s="98"/>
      <c r="C125" s="98"/>
      <c r="D125" s="99"/>
      <c r="E125" s="100"/>
      <c r="F125" s="100"/>
      <c r="G125" s="99"/>
      <c r="H125" s="101"/>
      <c r="I125" s="135"/>
      <c r="J125" s="99"/>
    </row>
    <row r="126" spans="1:25" ht="36.6" customHeight="1" x14ac:dyDescent="0.2">
      <c r="A126" s="143" t="s">
        <v>326</v>
      </c>
      <c r="B126" s="143"/>
      <c r="C126" s="143"/>
      <c r="D126" s="143"/>
      <c r="E126" s="143"/>
      <c r="F126" s="143"/>
      <c r="G126" s="143"/>
      <c r="H126" s="95" t="s">
        <v>17</v>
      </c>
      <c r="I126" s="136"/>
      <c r="J126" s="96">
        <f>J71+J65+J51+J41+J17+J13</f>
        <v>1502623.5426999999</v>
      </c>
    </row>
  </sheetData>
  <autoFilter ref="A11:J95"/>
  <mergeCells count="7">
    <mergeCell ref="A1:J1"/>
    <mergeCell ref="A2:D2"/>
    <mergeCell ref="G9:H9"/>
    <mergeCell ref="A126:G126"/>
    <mergeCell ref="G10:H10"/>
    <mergeCell ref="I9:J9"/>
    <mergeCell ref="I10:J10"/>
  </mergeCells>
  <printOptions horizontalCentered="1"/>
  <pageMargins left="0.59055118110236227" right="0.39370078740157483" top="0.98425196850393704" bottom="0.98425196850393704" header="0.39370078740157483" footer="0"/>
  <pageSetup paperSize="9" scale="65" orientation="portrait" r:id="rId1"/>
  <headerFooter>
    <oddHeader xml:space="preserve">&amp;C
</oddHeader>
    <oddFooter>&amp;R&amp;"Arial,Normal"&amp;8Pág.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Planilha2">
    <tabColor theme="9" tint="-0.249977111117893"/>
  </sheetPr>
  <dimension ref="B1:M39"/>
  <sheetViews>
    <sheetView view="pageBreakPreview" zoomScaleSheetLayoutView="100" workbookViewId="0">
      <pane ySplit="900" activePane="bottomLeft"/>
      <selection activeCell="K30" sqref="K1:N1048576"/>
      <selection pane="bottomLeft" activeCell="E7" sqref="E7:J7"/>
    </sheetView>
  </sheetViews>
  <sheetFormatPr defaultColWidth="9.140625" defaultRowHeight="11.25" x14ac:dyDescent="0.2"/>
  <cols>
    <col min="1" max="1" width="0.85546875" style="5" customWidth="1"/>
    <col min="2" max="2" width="6.5703125" style="5" customWidth="1"/>
    <col min="3" max="3" width="35.140625" style="5" customWidth="1"/>
    <col min="4" max="4" width="13.140625" style="5" customWidth="1"/>
    <col min="5" max="10" width="11.5703125" style="5" customWidth="1"/>
    <col min="11" max="11" width="9.140625" style="5"/>
    <col min="12" max="12" width="10" style="5" bestFit="1" customWidth="1"/>
    <col min="13" max="16384" width="9.140625" style="5"/>
  </cols>
  <sheetData>
    <row r="1" spans="2:11" ht="18.75" thickBot="1" x14ac:dyDescent="0.3">
      <c r="B1" s="152" t="s">
        <v>18</v>
      </c>
      <c r="C1" s="153"/>
      <c r="D1" s="153"/>
      <c r="E1" s="153"/>
      <c r="F1" s="153"/>
      <c r="G1" s="153"/>
      <c r="H1" s="153"/>
      <c r="I1" s="153"/>
      <c r="J1" s="154"/>
    </row>
    <row r="2" spans="2:11" ht="10.5" x14ac:dyDescent="0.25">
      <c r="B2" s="80"/>
      <c r="C2" s="24"/>
      <c r="D2" s="24"/>
      <c r="E2" s="24"/>
      <c r="F2" s="24"/>
      <c r="G2" s="24"/>
      <c r="H2" s="24"/>
      <c r="I2" s="24"/>
      <c r="J2" s="83"/>
    </row>
    <row r="3" spans="2:11" s="6" customFormat="1" ht="12.95" customHeight="1" x14ac:dyDescent="0.3">
      <c r="B3" s="155" t="str">
        <f>ORÇAMENTO!A4</f>
        <v>OBRA: PROJETO DE CONSTRUÇÃO DO ESPAÇO ESPORTIVO COMUNITÁRIO</v>
      </c>
      <c r="C3" s="156"/>
      <c r="D3" s="156"/>
      <c r="E3" s="156"/>
      <c r="F3" s="156"/>
      <c r="G3" s="156"/>
      <c r="H3" s="156"/>
      <c r="I3" s="156"/>
      <c r="J3" s="157"/>
    </row>
    <row r="4" spans="2:11" s="6" customFormat="1" ht="12.95" x14ac:dyDescent="0.3">
      <c r="B4" s="81"/>
      <c r="C4" s="121"/>
      <c r="D4" s="121"/>
      <c r="E4" s="121"/>
      <c r="F4" s="121"/>
      <c r="G4" s="121"/>
      <c r="H4" s="121"/>
      <c r="I4" s="121"/>
      <c r="J4" s="82"/>
    </row>
    <row r="5" spans="2:11" s="6" customFormat="1" ht="12.95" x14ac:dyDescent="0.3">
      <c r="B5" s="49" t="e">
        <f>#REF!</f>
        <v>#REF!</v>
      </c>
      <c r="D5" s="33"/>
      <c r="E5" s="33"/>
      <c r="F5" s="33"/>
      <c r="G5" s="33"/>
      <c r="H5" s="33"/>
      <c r="I5" s="33"/>
      <c r="J5" s="50"/>
    </row>
    <row r="6" spans="2:11" ht="11.1" thickBot="1" x14ac:dyDescent="0.3">
      <c r="B6" s="65"/>
      <c r="C6" s="122"/>
      <c r="D6" s="71"/>
      <c r="E6" s="3"/>
      <c r="F6" s="3"/>
      <c r="G6" s="3"/>
      <c r="H6" s="3"/>
      <c r="I6" s="3"/>
      <c r="J6" s="92"/>
    </row>
    <row r="7" spans="2:11" s="19" customFormat="1" ht="16.5" customHeight="1" thickBot="1" x14ac:dyDescent="0.25">
      <c r="B7" s="162" t="s">
        <v>11</v>
      </c>
      <c r="C7" s="164" t="s">
        <v>12</v>
      </c>
      <c r="D7" s="166" t="s">
        <v>13</v>
      </c>
      <c r="E7" s="149" t="s">
        <v>21</v>
      </c>
      <c r="F7" s="150"/>
      <c r="G7" s="150"/>
      <c r="H7" s="150"/>
      <c r="I7" s="150"/>
      <c r="J7" s="151"/>
    </row>
    <row r="8" spans="2:11" s="19" customFormat="1" ht="12.75" thickTop="1" thickBot="1" x14ac:dyDescent="0.25">
      <c r="B8" s="163"/>
      <c r="C8" s="165"/>
      <c r="D8" s="167"/>
      <c r="E8" s="22" t="s">
        <v>22</v>
      </c>
      <c r="F8" s="22" t="s">
        <v>23</v>
      </c>
      <c r="G8" s="22" t="s">
        <v>24</v>
      </c>
      <c r="H8" s="22" t="s">
        <v>30</v>
      </c>
      <c r="I8" s="22" t="s">
        <v>31</v>
      </c>
      <c r="J8" s="51" t="s">
        <v>331</v>
      </c>
    </row>
    <row r="9" spans="2:11" s="11" customFormat="1" ht="11.1" thickTop="1" x14ac:dyDescent="0.25">
      <c r="B9" s="52"/>
      <c r="C9" s="28"/>
      <c r="D9" s="29"/>
      <c r="E9" s="30"/>
      <c r="F9" s="30"/>
      <c r="G9" s="30"/>
      <c r="H9" s="30"/>
      <c r="I9" s="30"/>
      <c r="J9" s="53"/>
    </row>
    <row r="10" spans="2:11" s="7" customFormat="1" ht="10.5" x14ac:dyDescent="0.25">
      <c r="B10" s="54" t="s">
        <v>4</v>
      </c>
      <c r="C10" s="21" t="e">
        <f>#REF!</f>
        <v>#REF!</v>
      </c>
      <c r="D10" s="16">
        <f>ORÇAMENTO!J13</f>
        <v>53772.820800000001</v>
      </c>
      <c r="E10" s="12">
        <f t="shared" ref="E10:J10" si="0">ROUND($D10*E11,2)</f>
        <v>29575.05</v>
      </c>
      <c r="F10" s="12">
        <f t="shared" si="0"/>
        <v>5377.28</v>
      </c>
      <c r="G10" s="12">
        <f t="shared" si="0"/>
        <v>5377.28</v>
      </c>
      <c r="H10" s="12">
        <f t="shared" si="0"/>
        <v>5377.28</v>
      </c>
      <c r="I10" s="12">
        <f t="shared" si="0"/>
        <v>5377.28</v>
      </c>
      <c r="J10" s="57">
        <f t="shared" si="0"/>
        <v>2688.64</v>
      </c>
      <c r="K10" s="26">
        <f>SUM(E10:J10)</f>
        <v>53772.81</v>
      </c>
    </row>
    <row r="11" spans="2:11" s="7" customFormat="1" ht="10.5" x14ac:dyDescent="0.25">
      <c r="B11" s="56"/>
      <c r="C11" s="4"/>
      <c r="D11" s="2"/>
      <c r="E11" s="13">
        <v>0.55000000000000004</v>
      </c>
      <c r="F11" s="13">
        <v>0.1</v>
      </c>
      <c r="G11" s="13">
        <v>0.1</v>
      </c>
      <c r="H11" s="13">
        <v>0.1</v>
      </c>
      <c r="I11" s="13">
        <v>0.1</v>
      </c>
      <c r="J11" s="58">
        <v>0.05</v>
      </c>
      <c r="K11" s="26">
        <f>SUM(E11:J11)-1</f>
        <v>0</v>
      </c>
    </row>
    <row r="12" spans="2:11" s="11" customFormat="1" ht="10.5" x14ac:dyDescent="0.25">
      <c r="B12" s="56"/>
      <c r="C12" s="38"/>
      <c r="D12" s="1"/>
      <c r="E12" s="2"/>
      <c r="F12" s="2"/>
      <c r="G12" s="2"/>
      <c r="H12" s="2"/>
      <c r="I12" s="2"/>
      <c r="J12" s="55"/>
      <c r="K12" s="26"/>
    </row>
    <row r="13" spans="2:11" s="7" customFormat="1" ht="10.5" x14ac:dyDescent="0.25">
      <c r="B13" s="54" t="s">
        <v>6</v>
      </c>
      <c r="C13" s="21" t="str">
        <f>ORÇAMENTO!D17</f>
        <v>CAMPO DE FUTEBOL COM GRAMA SINTÉTICA</v>
      </c>
      <c r="D13" s="16">
        <f>ORÇAMENTO!J17</f>
        <v>640124.16249999986</v>
      </c>
      <c r="E13" s="12">
        <f t="shared" ref="E13:J13" si="1">ROUND($D13*E14,2)</f>
        <v>128024.83</v>
      </c>
      <c r="F13" s="12">
        <f t="shared" si="1"/>
        <v>128024.83</v>
      </c>
      <c r="G13" s="12">
        <f t="shared" si="1"/>
        <v>128024.83</v>
      </c>
      <c r="H13" s="12">
        <f t="shared" si="1"/>
        <v>128024.83</v>
      </c>
      <c r="I13" s="12">
        <f t="shared" si="1"/>
        <v>64012.42</v>
      </c>
      <c r="J13" s="57">
        <f t="shared" si="1"/>
        <v>64012.42</v>
      </c>
      <c r="K13" s="26">
        <f>SUM(E13:J13)</f>
        <v>640124.16000000003</v>
      </c>
    </row>
    <row r="14" spans="2:11" s="7" customFormat="1" ht="10.5" x14ac:dyDescent="0.25">
      <c r="B14" s="56"/>
      <c r="C14" s="4"/>
      <c r="D14" s="2"/>
      <c r="E14" s="13">
        <v>0.2</v>
      </c>
      <c r="F14" s="13">
        <v>0.2</v>
      </c>
      <c r="G14" s="13">
        <v>0.2</v>
      </c>
      <c r="H14" s="13">
        <v>0.2</v>
      </c>
      <c r="I14" s="13">
        <v>0.1</v>
      </c>
      <c r="J14" s="58">
        <v>0.1</v>
      </c>
      <c r="K14" s="26">
        <f>SUM(E14:J14)-1</f>
        <v>0</v>
      </c>
    </row>
    <row r="15" spans="2:11" s="7" customFormat="1" ht="10.5" x14ac:dyDescent="0.25">
      <c r="B15" s="56"/>
      <c r="C15" s="4"/>
      <c r="D15" s="1"/>
      <c r="E15" s="2"/>
      <c r="F15" s="2"/>
      <c r="G15" s="2"/>
      <c r="H15" s="2"/>
      <c r="I15" s="2"/>
      <c r="J15" s="55"/>
      <c r="K15" s="26"/>
    </row>
    <row r="16" spans="2:11" s="7" customFormat="1" ht="10.5" x14ac:dyDescent="0.25">
      <c r="B16" s="54" t="s">
        <v>7</v>
      </c>
      <c r="C16" s="21" t="str">
        <f>ORÇAMENTO!D41</f>
        <v>MEIA QUADRA DE BASQUETE</v>
      </c>
      <c r="D16" s="16">
        <f>ORÇAMENTO!J41</f>
        <v>195496.61499999999</v>
      </c>
      <c r="E16" s="12">
        <f t="shared" ref="E16:J16" si="2">ROUND($D16*E17,2)</f>
        <v>39099.32</v>
      </c>
      <c r="F16" s="12">
        <f t="shared" si="2"/>
        <v>39099.32</v>
      </c>
      <c r="G16" s="12">
        <f t="shared" si="2"/>
        <v>39099.32</v>
      </c>
      <c r="H16" s="12">
        <f t="shared" si="2"/>
        <v>39099.32</v>
      </c>
      <c r="I16" s="12">
        <f t="shared" si="2"/>
        <v>19549.66</v>
      </c>
      <c r="J16" s="57">
        <f t="shared" si="2"/>
        <v>19549.66</v>
      </c>
      <c r="K16" s="26">
        <f>SUM(E16:J16)</f>
        <v>195496.6</v>
      </c>
    </row>
    <row r="17" spans="2:11" s="7" customFormat="1" ht="10.5" x14ac:dyDescent="0.25">
      <c r="B17" s="56"/>
      <c r="C17" s="4"/>
      <c r="D17" s="2"/>
      <c r="E17" s="13">
        <v>0.2</v>
      </c>
      <c r="F17" s="13">
        <v>0.2</v>
      </c>
      <c r="G17" s="13">
        <v>0.2</v>
      </c>
      <c r="H17" s="13">
        <v>0.2</v>
      </c>
      <c r="I17" s="13">
        <v>0.1</v>
      </c>
      <c r="J17" s="58">
        <v>0.1</v>
      </c>
      <c r="K17" s="26">
        <f>SUM(E17:J17)-1</f>
        <v>0</v>
      </c>
    </row>
    <row r="18" spans="2:11" s="7" customFormat="1" ht="10.5" x14ac:dyDescent="0.25">
      <c r="B18" s="56"/>
      <c r="C18" s="4"/>
      <c r="D18" s="1"/>
      <c r="E18" s="2"/>
      <c r="F18" s="2"/>
      <c r="G18" s="2"/>
      <c r="H18" s="2"/>
      <c r="I18" s="2"/>
      <c r="J18" s="55"/>
      <c r="K18" s="26"/>
    </row>
    <row r="19" spans="2:11" s="7" customFormat="1" ht="10.5" x14ac:dyDescent="0.25">
      <c r="B19" s="54" t="s">
        <v>34</v>
      </c>
      <c r="C19" s="21" t="str">
        <f>ORÇAMENTO!D51</f>
        <v>PARQUINHO INFANTIL</v>
      </c>
      <c r="D19" s="16">
        <f>ORÇAMENTO!J51</f>
        <v>192606.66350000002</v>
      </c>
      <c r="E19" s="12">
        <f t="shared" ref="E19:J19" si="3">ROUND($D19*E20,2)</f>
        <v>38521.33</v>
      </c>
      <c r="F19" s="12">
        <f t="shared" si="3"/>
        <v>38521.33</v>
      </c>
      <c r="G19" s="12">
        <f t="shared" si="3"/>
        <v>38521.33</v>
      </c>
      <c r="H19" s="12">
        <f t="shared" si="3"/>
        <v>38521.33</v>
      </c>
      <c r="I19" s="12">
        <f t="shared" si="3"/>
        <v>19260.669999999998</v>
      </c>
      <c r="J19" s="57">
        <f t="shared" si="3"/>
        <v>19260.669999999998</v>
      </c>
      <c r="K19" s="26">
        <f>SUM(E19:J19)</f>
        <v>192606.65999999997</v>
      </c>
    </row>
    <row r="20" spans="2:11" s="7" customFormat="1" ht="10.5" x14ac:dyDescent="0.25">
      <c r="B20" s="56"/>
      <c r="C20" s="4"/>
      <c r="D20" s="2"/>
      <c r="E20" s="13">
        <v>0.2</v>
      </c>
      <c r="F20" s="13">
        <v>0.2</v>
      </c>
      <c r="G20" s="13">
        <v>0.2</v>
      </c>
      <c r="H20" s="13">
        <v>0.2</v>
      </c>
      <c r="I20" s="13">
        <v>0.1</v>
      </c>
      <c r="J20" s="58">
        <v>0.1</v>
      </c>
      <c r="K20" s="26">
        <f>SUM(E20:J20)-1</f>
        <v>0</v>
      </c>
    </row>
    <row r="21" spans="2:11" s="7" customFormat="1" ht="10.5" x14ac:dyDescent="0.25">
      <c r="B21" s="56"/>
      <c r="C21" s="4"/>
      <c r="D21" s="1"/>
      <c r="E21" s="2"/>
      <c r="F21" s="2"/>
      <c r="G21" s="2"/>
      <c r="H21" s="2"/>
      <c r="I21" s="2"/>
      <c r="J21" s="55"/>
      <c r="K21" s="26"/>
    </row>
    <row r="22" spans="2:11" s="7" customFormat="1" ht="10.5" x14ac:dyDescent="0.25">
      <c r="B22" s="54" t="s">
        <v>37</v>
      </c>
      <c r="C22" s="21" t="str">
        <f>ORÇAMENTO!D65</f>
        <v>PISTA DE CAMINHADA</v>
      </c>
      <c r="D22" s="16">
        <f>ORÇAMENTO!J65</f>
        <v>171093.62389999998</v>
      </c>
      <c r="E22" s="12">
        <f t="shared" ref="E22:J22" si="4">ROUND($D22*E23,2)</f>
        <v>34218.720000000001</v>
      </c>
      <c r="F22" s="12">
        <f t="shared" si="4"/>
        <v>34218.720000000001</v>
      </c>
      <c r="G22" s="12">
        <f t="shared" si="4"/>
        <v>34218.720000000001</v>
      </c>
      <c r="H22" s="12">
        <f t="shared" si="4"/>
        <v>34218.720000000001</v>
      </c>
      <c r="I22" s="12">
        <f t="shared" si="4"/>
        <v>17109.36</v>
      </c>
      <c r="J22" s="57">
        <f t="shared" si="4"/>
        <v>17109.36</v>
      </c>
      <c r="K22" s="26">
        <f>SUM(E22:J22)</f>
        <v>171093.59999999998</v>
      </c>
    </row>
    <row r="23" spans="2:11" s="7" customFormat="1" ht="10.5" x14ac:dyDescent="0.25">
      <c r="B23" s="56"/>
      <c r="C23" s="4"/>
      <c r="D23" s="2"/>
      <c r="E23" s="13">
        <v>0.2</v>
      </c>
      <c r="F23" s="13">
        <v>0.2</v>
      </c>
      <c r="G23" s="13">
        <v>0.2</v>
      </c>
      <c r="H23" s="13">
        <v>0.2</v>
      </c>
      <c r="I23" s="13">
        <v>0.1</v>
      </c>
      <c r="J23" s="58">
        <v>0.1</v>
      </c>
      <c r="K23" s="26">
        <f>SUM(E23:J23)-1</f>
        <v>0</v>
      </c>
    </row>
    <row r="24" spans="2:11" s="7" customFormat="1" ht="10.5" x14ac:dyDescent="0.25">
      <c r="B24" s="56"/>
      <c r="C24" s="4"/>
      <c r="D24" s="1"/>
      <c r="E24" s="2"/>
      <c r="F24" s="2"/>
      <c r="G24" s="2"/>
      <c r="H24" s="2"/>
      <c r="I24" s="2"/>
      <c r="J24" s="55"/>
      <c r="K24" s="26"/>
    </row>
    <row r="25" spans="2:11" s="7" customFormat="1" ht="10.5" x14ac:dyDescent="0.25">
      <c r="B25" s="54" t="s">
        <v>39</v>
      </c>
      <c r="C25" s="21" t="str">
        <f>ORÇAMENTO!D71</f>
        <v>IMPLANTAÇÃO GERAL</v>
      </c>
      <c r="D25" s="16">
        <f>ORÇAMENTO!J71</f>
        <v>249529.65700000001</v>
      </c>
      <c r="E25" s="2"/>
      <c r="F25" s="2"/>
      <c r="G25" s="2"/>
      <c r="H25" s="2"/>
      <c r="I25" s="12">
        <f>ROUND($D25*I26,2)</f>
        <v>124764.83</v>
      </c>
      <c r="J25" s="57">
        <f>ROUND($D25*J26,2)</f>
        <v>124764.83</v>
      </c>
      <c r="K25" s="26">
        <f>SUM(E25:J25)</f>
        <v>249529.66</v>
      </c>
    </row>
    <row r="26" spans="2:11" s="7" customFormat="1" ht="10.5" x14ac:dyDescent="0.25">
      <c r="B26" s="56"/>
      <c r="C26" s="4"/>
      <c r="D26" s="2"/>
      <c r="E26" s="2"/>
      <c r="F26" s="2"/>
      <c r="G26" s="2"/>
      <c r="H26" s="2"/>
      <c r="I26" s="13">
        <v>0.5</v>
      </c>
      <c r="J26" s="58">
        <v>0.5</v>
      </c>
      <c r="K26" s="26">
        <f>SUM(E26:J26)-1</f>
        <v>0</v>
      </c>
    </row>
    <row r="27" spans="2:11" s="7" customFormat="1" ht="10.5" x14ac:dyDescent="0.25">
      <c r="B27" s="56"/>
      <c r="C27" s="4"/>
      <c r="D27" s="1"/>
      <c r="E27" s="2"/>
      <c r="F27" s="2"/>
      <c r="G27" s="2"/>
      <c r="H27" s="2"/>
      <c r="I27" s="2"/>
      <c r="J27" s="55"/>
      <c r="K27" s="26"/>
    </row>
    <row r="28" spans="2:11" s="7" customFormat="1" ht="10.5" x14ac:dyDescent="0.25">
      <c r="B28" s="59"/>
      <c r="C28" s="39" t="s">
        <v>3</v>
      </c>
      <c r="D28" s="20">
        <f>SUM(D10:D27)</f>
        <v>1502623.5427000001</v>
      </c>
      <c r="E28" s="40"/>
      <c r="F28" s="40"/>
      <c r="G28" s="40"/>
      <c r="H28" s="40"/>
      <c r="I28" s="40"/>
      <c r="J28" s="60"/>
    </row>
    <row r="29" spans="2:11" s="7" customFormat="1" x14ac:dyDescent="0.2">
      <c r="B29" s="61"/>
      <c r="C29" s="41"/>
      <c r="D29" s="42"/>
      <c r="E29" s="40"/>
      <c r="F29" s="40"/>
      <c r="G29" s="40"/>
      <c r="H29" s="40"/>
      <c r="I29" s="40"/>
      <c r="J29" s="60"/>
    </row>
    <row r="30" spans="2:11" s="7" customFormat="1" x14ac:dyDescent="0.2">
      <c r="B30" s="61"/>
      <c r="C30" s="41"/>
      <c r="D30" s="42"/>
      <c r="E30" s="40"/>
      <c r="F30" s="40"/>
      <c r="G30" s="40"/>
      <c r="H30" s="40"/>
      <c r="I30" s="40"/>
      <c r="J30" s="60"/>
    </row>
    <row r="31" spans="2:11" s="18" customFormat="1" x14ac:dyDescent="0.2">
      <c r="B31" s="160" t="s">
        <v>14</v>
      </c>
      <c r="C31" s="161"/>
      <c r="D31" s="161"/>
      <c r="E31" s="14">
        <f t="shared" ref="E31:J31" si="5">SUM(E13,E10,E16,E22,E19,E25)</f>
        <v>269439.25</v>
      </c>
      <c r="F31" s="14">
        <f t="shared" si="5"/>
        <v>245241.48000000004</v>
      </c>
      <c r="G31" s="14">
        <f t="shared" si="5"/>
        <v>245241.48000000004</v>
      </c>
      <c r="H31" s="14">
        <f t="shared" si="5"/>
        <v>245241.48000000004</v>
      </c>
      <c r="I31" s="14">
        <f t="shared" si="5"/>
        <v>250074.22</v>
      </c>
      <c r="J31" s="62">
        <f t="shared" si="5"/>
        <v>247385.58000000002</v>
      </c>
      <c r="K31" s="26">
        <f>SUM(E31:J31)</f>
        <v>1502623.4900000002</v>
      </c>
    </row>
    <row r="32" spans="2:11" s="8" customFormat="1" x14ac:dyDescent="0.2">
      <c r="B32" s="56"/>
      <c r="C32" s="43"/>
      <c r="D32" s="43"/>
      <c r="E32" s="17">
        <f t="shared" ref="E32:J32" si="6">E31/($D$28)</f>
        <v>0.17931254392291507</v>
      </c>
      <c r="F32" s="17">
        <f t="shared" si="6"/>
        <v>0.16320886305250887</v>
      </c>
      <c r="G32" s="17">
        <f t="shared" si="6"/>
        <v>0.16320886305250887</v>
      </c>
      <c r="H32" s="17">
        <f t="shared" si="6"/>
        <v>0.16320886305250887</v>
      </c>
      <c r="I32" s="17">
        <f t="shared" si="6"/>
        <v>0.16642506449130454</v>
      </c>
      <c r="J32" s="63">
        <f t="shared" si="6"/>
        <v>0.1646357673562624</v>
      </c>
      <c r="K32" s="26">
        <f>SUM(E32:J32)-1</f>
        <v>-3.5071991311141915E-8</v>
      </c>
    </row>
    <row r="33" spans="2:13" s="8" customFormat="1" x14ac:dyDescent="0.2">
      <c r="B33" s="56"/>
      <c r="C33" s="43"/>
      <c r="D33" s="43"/>
      <c r="E33" s="2"/>
      <c r="F33" s="2"/>
      <c r="G33" s="2"/>
      <c r="H33" s="2"/>
      <c r="I33" s="2"/>
      <c r="J33" s="55"/>
    </row>
    <row r="34" spans="2:13" s="18" customFormat="1" x14ac:dyDescent="0.2">
      <c r="B34" s="160" t="s">
        <v>15</v>
      </c>
      <c r="C34" s="161"/>
      <c r="D34" s="161"/>
      <c r="E34" s="14">
        <f>E31</f>
        <v>269439.25</v>
      </c>
      <c r="F34" s="14">
        <f>F31+E34</f>
        <v>514680.73000000004</v>
      </c>
      <c r="G34" s="14">
        <f>G31+F34</f>
        <v>759922.21000000008</v>
      </c>
      <c r="H34" s="14">
        <f>H31+G34</f>
        <v>1005163.6900000002</v>
      </c>
      <c r="I34" s="14">
        <f>I31+H34</f>
        <v>1255237.9100000001</v>
      </c>
      <c r="J34" s="62">
        <f>J31+I34+0.04</f>
        <v>1502623.5300000003</v>
      </c>
    </row>
    <row r="35" spans="2:13" s="8" customFormat="1" x14ac:dyDescent="0.2">
      <c r="B35" s="64"/>
      <c r="C35" s="44"/>
      <c r="D35" s="44"/>
      <c r="E35" s="17">
        <f t="shared" ref="E35:J35" si="7">E34/($D$28)</f>
        <v>0.17931254392291507</v>
      </c>
      <c r="F35" s="17">
        <f t="shared" si="7"/>
        <v>0.34252140697542394</v>
      </c>
      <c r="G35" s="17">
        <f t="shared" si="7"/>
        <v>0.5057302700279328</v>
      </c>
      <c r="H35" s="17">
        <f t="shared" si="7"/>
        <v>0.66893913308044173</v>
      </c>
      <c r="I35" s="17">
        <f t="shared" si="7"/>
        <v>0.83536419757174618</v>
      </c>
      <c r="J35" s="63">
        <f t="shared" si="7"/>
        <v>0.99999999154811603</v>
      </c>
    </row>
    <row r="36" spans="2:13" s="8" customFormat="1" ht="12" thickBot="1" x14ac:dyDescent="0.25">
      <c r="B36" s="65"/>
      <c r="C36" s="122"/>
      <c r="D36" s="122"/>
      <c r="E36" s="9"/>
      <c r="F36" s="9"/>
      <c r="G36" s="9"/>
      <c r="H36" s="9"/>
      <c r="I36" s="9"/>
      <c r="J36" s="66"/>
    </row>
    <row r="37" spans="2:13" s="10" customFormat="1" ht="15.6" customHeight="1" thickTop="1" thickBot="1" x14ac:dyDescent="0.25">
      <c r="B37" s="158" t="s">
        <v>16</v>
      </c>
      <c r="C37" s="159"/>
      <c r="D37" s="159"/>
      <c r="E37" s="146">
        <f>D28</f>
        <v>1502623.5427000001</v>
      </c>
      <c r="F37" s="147"/>
      <c r="G37" s="147"/>
      <c r="H37" s="147"/>
      <c r="I37" s="147"/>
      <c r="J37" s="148"/>
      <c r="L37" s="14" t="e">
        <f>#REF!</f>
        <v>#REF!</v>
      </c>
      <c r="M37" s="27" t="e">
        <f>E37-L37</f>
        <v>#REF!</v>
      </c>
    </row>
    <row r="39" spans="2:13" x14ac:dyDescent="0.2">
      <c r="L39" s="25" t="e">
        <f>L37/3</f>
        <v>#REF!</v>
      </c>
    </row>
  </sheetData>
  <mergeCells count="10">
    <mergeCell ref="E37:J37"/>
    <mergeCell ref="E7:J7"/>
    <mergeCell ref="B1:J1"/>
    <mergeCell ref="B3:J3"/>
    <mergeCell ref="B37:D37"/>
    <mergeCell ref="B31:D31"/>
    <mergeCell ref="B34:D34"/>
    <mergeCell ref="B7:B8"/>
    <mergeCell ref="C7:C8"/>
    <mergeCell ref="D7:D8"/>
  </mergeCells>
  <phoneticPr fontId="11" type="noConversion"/>
  <printOptions horizontalCentered="1"/>
  <pageMargins left="0.59055118110236227" right="0.39370078740157483" top="1.5748031496062993" bottom="0.59055118110236227" header="0.39370078740157483" footer="0.39370078740157483"/>
  <pageSetup paperSize="9" scale="74" orientation="portrait" horizontalDpi="4294967293" verticalDpi="4294967293" r:id="rId1"/>
  <headerFooter>
    <oddHeader xml:space="preserve">&amp;C&amp;"Arial,Negrito"&amp;12
</oddHeader>
    <oddFooter>&amp;R&amp;"Arial,Normal"&amp;8Pág. &amp;P de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ORÇAMENTO</vt:lpstr>
      <vt:lpstr>CRONOGRAMA</vt:lpstr>
      <vt:lpstr>CRONOGRAMA!Area_de_impressao</vt:lpstr>
      <vt:lpstr>ORÇAMENTO!Area_de_impressao</vt:lpstr>
      <vt:lpstr>CRONOGRAMA!Titulos_de_impressao</vt:lpstr>
      <vt:lpstr>ORÇAMENTO!Titulos_de_impressao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2006-09-25T12:47:36Z</dcterms:created>
  <dcterms:modified xsi:type="dcterms:W3CDTF">2026-03-17T18:29:02Z</dcterms:modified>
</cp:coreProperties>
</file>