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PLANEJAMENTO\PLANEJAMENTO 2026\PMBJ\CONSTRUÇÃO DE 30 CASAS\Orçamento\"/>
    </mc:Choice>
  </mc:AlternateContent>
  <xr:revisionPtr revIDLastSave="0" documentId="13_ncr:1_{B7C73216-3CD7-4773-8B54-02F00F4CDB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-PLE" sheetId="1" r:id="rId1"/>
    <sheet name="CFF - PLE" sheetId="2" r:id="rId2"/>
    <sheet name="PO-PLE (30 unidades) (cpl)_rev1" sheetId="4" r:id="rId3"/>
    <sheet name="CURVA  (30 unidades)" sheetId="5" r:id="rId4"/>
    <sheet name="PO-PLE (30 unidades) (cpl)_ (2)" sheetId="6" state="hidden" r:id="rId5"/>
  </sheets>
  <externalReferences>
    <externalReference r:id="rId6"/>
  </externalReferences>
  <definedNames>
    <definedName name="_xlnm.Print_Area" localSheetId="3">'CURVA  (30 unidades)'!$A$1:$J$33</definedName>
    <definedName name="_xlnm.Print_Area" localSheetId="4">'PO-PLE (30 unidades) (cpl)_ (2)'!$A$1:$G$38</definedName>
    <definedName name="_xlnm.Print_Area" localSheetId="2">'PO-PLE (30 unidades) (cpl)_rev1'!$A$1:$K$51</definedName>
    <definedName name="_xlnm.Print_Titles" localSheetId="3">'CURVA  (30 unidades)'!$1:$3</definedName>
    <definedName name="_xlnm.Print_Titles" localSheetId="4">'PO-PLE (30 unidades) (cpl)_ (2)'!$1:$8</definedName>
    <definedName name="_xlnm.Print_Titles" localSheetId="2">'PO-PLE (30 unidades) (cpl)_rev1'!$1:$8</definedName>
  </definedNames>
  <calcPr calcId="181029"/>
</workbook>
</file>

<file path=xl/calcChain.xml><?xml version="1.0" encoding="utf-8"?>
<calcChain xmlns="http://schemas.openxmlformats.org/spreadsheetml/2006/main">
  <c r="F11" i="5" l="1"/>
  <c r="I19" i="6" l="1"/>
  <c r="I18" i="6"/>
  <c r="I17" i="6"/>
  <c r="I16" i="6"/>
  <c r="I15" i="6"/>
  <c r="I14" i="6"/>
  <c r="I13" i="6"/>
  <c r="I12" i="6"/>
  <c r="I11" i="6"/>
  <c r="I10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9" i="6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G38" i="6"/>
  <c r="N49" i="4"/>
  <c r="O48" i="4"/>
  <c r="O47" i="4"/>
  <c r="O46" i="4"/>
  <c r="O45" i="4"/>
  <c r="O44" i="4"/>
  <c r="O43" i="4"/>
  <c r="O41" i="4"/>
  <c r="O39" i="4"/>
  <c r="O38" i="4"/>
  <c r="O37" i="4"/>
  <c r="O36" i="4"/>
  <c r="O34" i="4"/>
  <c r="O33" i="4"/>
  <c r="O32" i="4"/>
  <c r="O30" i="4"/>
  <c r="O29" i="4"/>
  <c r="O28" i="4"/>
  <c r="O27" i="4"/>
  <c r="O26" i="4"/>
  <c r="O24" i="4"/>
  <c r="O22" i="4"/>
  <c r="O21" i="4"/>
  <c r="O20" i="4"/>
  <c r="O18" i="4"/>
  <c r="O16" i="4"/>
  <c r="O14" i="4"/>
  <c r="O12" i="4"/>
  <c r="O11" i="4"/>
  <c r="O10" i="4"/>
  <c r="E33" i="5"/>
  <c r="F25" i="5" s="1"/>
  <c r="F32" i="5"/>
  <c r="F31" i="5"/>
  <c r="F30" i="5"/>
  <c r="F29" i="5"/>
  <c r="F28" i="5"/>
  <c r="F27" i="5"/>
  <c r="F26" i="5"/>
  <c r="F24" i="5"/>
  <c r="F23" i="5"/>
  <c r="F22" i="5"/>
  <c r="F21" i="5"/>
  <c r="F20" i="5"/>
  <c r="F19" i="5"/>
  <c r="F18" i="5"/>
  <c r="F16" i="5"/>
  <c r="F15" i="5"/>
  <c r="F14" i="5"/>
  <c r="F13" i="5"/>
  <c r="F12" i="5"/>
  <c r="F10" i="5"/>
  <c r="F8" i="5"/>
  <c r="F7" i="5"/>
  <c r="F6" i="5"/>
  <c r="F5" i="5"/>
  <c r="F4" i="5"/>
  <c r="G4" i="5" s="1"/>
  <c r="G5" i="5" s="1"/>
  <c r="L60" i="4"/>
  <c r="L51" i="4"/>
  <c r="K50" i="4"/>
  <c r="I48" i="4"/>
  <c r="K48" i="4" s="1"/>
  <c r="L48" i="4" s="1"/>
  <c r="I47" i="4"/>
  <c r="K47" i="4" s="1"/>
  <c r="L47" i="4" s="1"/>
  <c r="I46" i="4"/>
  <c r="K46" i="4" s="1"/>
  <c r="L46" i="4" s="1"/>
  <c r="I45" i="4"/>
  <c r="K45" i="4" s="1"/>
  <c r="L45" i="4" s="1"/>
  <c r="I44" i="4"/>
  <c r="K44" i="4" s="1"/>
  <c r="L44" i="4" s="1"/>
  <c r="I43" i="4"/>
  <c r="K43" i="4" s="1"/>
  <c r="L43" i="4" s="1"/>
  <c r="I41" i="4"/>
  <c r="K41" i="4" s="1"/>
  <c r="L41" i="4" s="1"/>
  <c r="L39" i="4"/>
  <c r="K39" i="4"/>
  <c r="I39" i="4"/>
  <c r="I38" i="4"/>
  <c r="K38" i="4" s="1"/>
  <c r="L38" i="4" s="1"/>
  <c r="I37" i="4"/>
  <c r="K37" i="4" s="1"/>
  <c r="L37" i="4" s="1"/>
  <c r="I36" i="4"/>
  <c r="K36" i="4" s="1"/>
  <c r="L36" i="4" s="1"/>
  <c r="I34" i="4"/>
  <c r="K34" i="4" s="1"/>
  <c r="L34" i="4" s="1"/>
  <c r="K33" i="4"/>
  <c r="L33" i="4" s="1"/>
  <c r="I33" i="4"/>
  <c r="K32" i="4"/>
  <c r="L32" i="4" s="1"/>
  <c r="I32" i="4"/>
  <c r="K30" i="4"/>
  <c r="L30" i="4" s="1"/>
  <c r="I30" i="4"/>
  <c r="I29" i="4"/>
  <c r="K29" i="4" s="1"/>
  <c r="L29" i="4" s="1"/>
  <c r="I28" i="4"/>
  <c r="K28" i="4" s="1"/>
  <c r="L28" i="4" s="1"/>
  <c r="I27" i="4"/>
  <c r="K27" i="4" s="1"/>
  <c r="L27" i="4" s="1"/>
  <c r="I26" i="4"/>
  <c r="K26" i="4" s="1"/>
  <c r="L26" i="4" s="1"/>
  <c r="I24" i="4"/>
  <c r="K24" i="4" s="1"/>
  <c r="L24" i="4" s="1"/>
  <c r="I22" i="4"/>
  <c r="K22" i="4" s="1"/>
  <c r="L22" i="4" s="1"/>
  <c r="I21" i="4"/>
  <c r="K21" i="4" s="1"/>
  <c r="L21" i="4" s="1"/>
  <c r="I20" i="4"/>
  <c r="K20" i="4" s="1"/>
  <c r="L20" i="4" s="1"/>
  <c r="L18" i="4"/>
  <c r="K18" i="4"/>
  <c r="I18" i="4"/>
  <c r="I16" i="4"/>
  <c r="K16" i="4" s="1"/>
  <c r="L16" i="4" s="1"/>
  <c r="I14" i="4"/>
  <c r="K14" i="4" s="1"/>
  <c r="L14" i="4" s="1"/>
  <c r="I12" i="4"/>
  <c r="K12" i="4" s="1"/>
  <c r="L12" i="4" s="1"/>
  <c r="I11" i="4"/>
  <c r="K11" i="4" s="1"/>
  <c r="L11" i="4" s="1"/>
  <c r="K10" i="4"/>
  <c r="L10" i="4" s="1"/>
  <c r="I10" i="4"/>
  <c r="K679" i="1"/>
  <c r="S679" i="1" s="1"/>
  <c r="L679" i="1" s="1"/>
  <c r="F679" i="1"/>
  <c r="K678" i="1"/>
  <c r="S678" i="1" s="1"/>
  <c r="L678" i="1" s="1"/>
  <c r="F678" i="1"/>
  <c r="K677" i="1"/>
  <c r="S677" i="1" s="1"/>
  <c r="L677" i="1" s="1"/>
  <c r="F677" i="1"/>
  <c r="S676" i="1"/>
  <c r="L676" i="1"/>
  <c r="K676" i="1"/>
  <c r="F676" i="1"/>
  <c r="K675" i="1"/>
  <c r="S675" i="1" s="1"/>
  <c r="L675" i="1" s="1"/>
  <c r="F675" i="1"/>
  <c r="K674" i="1"/>
  <c r="S674" i="1" s="1"/>
  <c r="L674" i="1" s="1"/>
  <c r="F674" i="1"/>
  <c r="S670" i="1"/>
  <c r="S668" i="1"/>
  <c r="S667" i="1"/>
  <c r="S663" i="1"/>
  <c r="S662" i="1"/>
  <c r="S661" i="1"/>
  <c r="S660" i="1"/>
  <c r="S659" i="1"/>
  <c r="S652" i="1"/>
  <c r="S651" i="1"/>
  <c r="S647" i="1"/>
  <c r="S646" i="1"/>
  <c r="S645" i="1"/>
  <c r="S644" i="1"/>
  <c r="K643" i="1"/>
  <c r="F643" i="1"/>
  <c r="S633" i="1"/>
  <c r="S632" i="1"/>
  <c r="S631" i="1"/>
  <c r="S630" i="1"/>
  <c r="S629" i="1"/>
  <c r="S628" i="1"/>
  <c r="S627" i="1"/>
  <c r="S626" i="1"/>
  <c r="S625" i="1"/>
  <c r="S624" i="1"/>
  <c r="S614" i="1"/>
  <c r="S613" i="1"/>
  <c r="K612" i="1"/>
  <c r="F612" i="1"/>
  <c r="S611" i="1"/>
  <c r="S610" i="1"/>
  <c r="S609" i="1"/>
  <c r="S605" i="1"/>
  <c r="S598" i="1"/>
  <c r="S597" i="1"/>
  <c r="S596" i="1"/>
  <c r="S595" i="1"/>
  <c r="S594" i="1"/>
  <c r="S593" i="1"/>
  <c r="S589" i="1"/>
  <c r="S588" i="1"/>
  <c r="S587" i="1"/>
  <c r="S586" i="1"/>
  <c r="K582" i="1"/>
  <c r="S603" i="1" s="1"/>
  <c r="F582" i="1"/>
  <c r="S581" i="1"/>
  <c r="S580" i="1"/>
  <c r="S576" i="1"/>
  <c r="S575" i="1"/>
  <c r="S574" i="1"/>
  <c r="S573" i="1"/>
  <c r="S572" i="1"/>
  <c r="S571" i="1"/>
  <c r="S570" i="1"/>
  <c r="S567" i="1"/>
  <c r="S566" i="1"/>
  <c r="S565" i="1"/>
  <c r="S564" i="1"/>
  <c r="S560" i="1"/>
  <c r="S559" i="1"/>
  <c r="S558" i="1"/>
  <c r="S557" i="1"/>
  <c r="S556" i="1"/>
  <c r="S555" i="1"/>
  <c r="S554" i="1"/>
  <c r="S553" i="1"/>
  <c r="S552" i="1"/>
  <c r="K552" i="1"/>
  <c r="S568" i="1" s="1"/>
  <c r="F552" i="1"/>
  <c r="S544" i="1"/>
  <c r="S543" i="1"/>
  <c r="S542" i="1"/>
  <c r="K522" i="1"/>
  <c r="S539" i="1" s="1"/>
  <c r="F522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4" i="1"/>
  <c r="S503" i="1"/>
  <c r="S502" i="1"/>
  <c r="L491" i="1" s="1"/>
  <c r="S501" i="1"/>
  <c r="S500" i="1"/>
  <c r="S499" i="1"/>
  <c r="S498" i="1"/>
  <c r="S497" i="1"/>
  <c r="S496" i="1"/>
  <c r="S495" i="1"/>
  <c r="S494" i="1"/>
  <c r="S493" i="1"/>
  <c r="S492" i="1"/>
  <c r="S491" i="1"/>
  <c r="K491" i="1"/>
  <c r="S505" i="1" s="1"/>
  <c r="F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K461" i="1"/>
  <c r="S476" i="1" s="1"/>
  <c r="F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K431" i="1"/>
  <c r="S447" i="1" s="1"/>
  <c r="F431" i="1"/>
  <c r="S429" i="1"/>
  <c r="S428" i="1"/>
  <c r="S427" i="1"/>
  <c r="S426" i="1"/>
  <c r="S425" i="1"/>
  <c r="S424" i="1"/>
  <c r="S423" i="1"/>
  <c r="S422" i="1"/>
  <c r="S419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K400" i="1"/>
  <c r="F400" i="1"/>
  <c r="S394" i="1"/>
  <c r="S393" i="1"/>
  <c r="S392" i="1"/>
  <c r="S391" i="1"/>
  <c r="S390" i="1"/>
  <c r="S386" i="1"/>
  <c r="S385" i="1"/>
  <c r="S384" i="1"/>
  <c r="S377" i="1"/>
  <c r="S376" i="1"/>
  <c r="S375" i="1"/>
  <c r="S374" i="1"/>
  <c r="S370" i="1"/>
  <c r="K370" i="1"/>
  <c r="S395" i="1" s="1"/>
  <c r="F370" i="1"/>
  <c r="S369" i="1"/>
  <c r="S368" i="1"/>
  <c r="S361" i="1"/>
  <c r="S357" i="1"/>
  <c r="S356" i="1"/>
  <c r="S355" i="1"/>
  <c r="S354" i="1"/>
  <c r="S353" i="1"/>
  <c r="S352" i="1"/>
  <c r="S351" i="1"/>
  <c r="S350" i="1"/>
  <c r="S349" i="1"/>
  <c r="K340" i="1"/>
  <c r="F340" i="1"/>
  <c r="S339" i="1"/>
  <c r="S338" i="1"/>
  <c r="S337" i="1"/>
  <c r="S336" i="1"/>
  <c r="S335" i="1"/>
  <c r="S334" i="1"/>
  <c r="S333" i="1"/>
  <c r="S326" i="1"/>
  <c r="S325" i="1"/>
  <c r="S324" i="1"/>
  <c r="S323" i="1"/>
  <c r="S322" i="1"/>
  <c r="S321" i="1"/>
  <c r="S320" i="1"/>
  <c r="S319" i="1"/>
  <c r="S318" i="1"/>
  <c r="S317" i="1"/>
  <c r="S316" i="1"/>
  <c r="S312" i="1"/>
  <c r="S311" i="1"/>
  <c r="K310" i="1"/>
  <c r="S328" i="1" s="1"/>
  <c r="F310" i="1"/>
  <c r="S305" i="1"/>
  <c r="S304" i="1"/>
  <c r="S303" i="1"/>
  <c r="S299" i="1"/>
  <c r="S298" i="1"/>
  <c r="S297" i="1"/>
  <c r="K280" i="1"/>
  <c r="S307" i="1" s="1"/>
  <c r="F280" i="1"/>
  <c r="S269" i="1"/>
  <c r="S268" i="1"/>
  <c r="S267" i="1"/>
  <c r="S266" i="1"/>
  <c r="K249" i="1"/>
  <c r="S250" i="1" s="1"/>
  <c r="F249" i="1"/>
  <c r="S247" i="1"/>
  <c r="S246" i="1"/>
  <c r="S245" i="1"/>
  <c r="K218" i="1"/>
  <c r="S224" i="1" s="1"/>
  <c r="F218" i="1"/>
  <c r="S217" i="1"/>
  <c r="S216" i="1"/>
  <c r="S212" i="1"/>
  <c r="S211" i="1"/>
  <c r="S210" i="1"/>
  <c r="S209" i="1"/>
  <c r="S208" i="1"/>
  <c r="S207" i="1"/>
  <c r="S206" i="1"/>
  <c r="S204" i="1"/>
  <c r="S203" i="1"/>
  <c r="S202" i="1"/>
  <c r="S201" i="1"/>
  <c r="S200" i="1"/>
  <c r="S196" i="1"/>
  <c r="S195" i="1"/>
  <c r="S194" i="1"/>
  <c r="S193" i="1"/>
  <c r="S192" i="1"/>
  <c r="S191" i="1"/>
  <c r="S190" i="1"/>
  <c r="S189" i="1"/>
  <c r="S188" i="1"/>
  <c r="K188" i="1"/>
  <c r="F188" i="1"/>
  <c r="S179" i="1"/>
  <c r="S178" i="1"/>
  <c r="S177" i="1"/>
  <c r="S176" i="1"/>
  <c r="S175" i="1"/>
  <c r="S174" i="1"/>
  <c r="K158" i="1"/>
  <c r="S158" i="1" s="1"/>
  <c r="F158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0" i="1"/>
  <c r="S139" i="1"/>
  <c r="S138" i="1"/>
  <c r="S137" i="1"/>
  <c r="L127" i="1" s="1"/>
  <c r="L126" i="1" s="1"/>
  <c r="S136" i="1"/>
  <c r="S135" i="1"/>
  <c r="S134" i="1"/>
  <c r="S133" i="1"/>
  <c r="S132" i="1"/>
  <c r="S131" i="1"/>
  <c r="S130" i="1"/>
  <c r="S129" i="1"/>
  <c r="S128" i="1"/>
  <c r="S127" i="1"/>
  <c r="K127" i="1"/>
  <c r="S141" i="1" s="1"/>
  <c r="F127" i="1"/>
  <c r="S123" i="1"/>
  <c r="S117" i="1"/>
  <c r="S116" i="1"/>
  <c r="K96" i="1"/>
  <c r="S109" i="1" s="1"/>
  <c r="F96" i="1"/>
  <c r="S94" i="1"/>
  <c r="S92" i="1"/>
  <c r="S91" i="1"/>
  <c r="S90" i="1"/>
  <c r="S84" i="1"/>
  <c r="S81" i="1"/>
  <c r="S80" i="1"/>
  <c r="S79" i="1"/>
  <c r="S78" i="1"/>
  <c r="S77" i="1"/>
  <c r="S76" i="1"/>
  <c r="S75" i="1"/>
  <c r="S74" i="1"/>
  <c r="S73" i="1"/>
  <c r="S72" i="1"/>
  <c r="K65" i="1"/>
  <c r="F65" i="1"/>
  <c r="S63" i="1"/>
  <c r="S62" i="1"/>
  <c r="S61" i="1"/>
  <c r="S60" i="1"/>
  <c r="S59" i="1"/>
  <c r="S58" i="1"/>
  <c r="S57" i="1"/>
  <c r="S49" i="1"/>
  <c r="S48" i="1"/>
  <c r="S47" i="1"/>
  <c r="S46" i="1"/>
  <c r="S45" i="1"/>
  <c r="S44" i="1"/>
  <c r="S43" i="1"/>
  <c r="S42" i="1"/>
  <c r="S41" i="1"/>
  <c r="S40" i="1"/>
  <c r="S39" i="1"/>
  <c r="K34" i="1"/>
  <c r="S34" i="1" s="1"/>
  <c r="F34" i="1"/>
  <c r="S33" i="1"/>
  <c r="S32" i="1"/>
  <c r="S31" i="1"/>
  <c r="S30" i="1"/>
  <c r="S29" i="1"/>
  <c r="S28" i="1"/>
  <c r="S27" i="1"/>
  <c r="S26" i="1"/>
  <c r="S23" i="1"/>
  <c r="S22" i="1"/>
  <c r="S19" i="1"/>
  <c r="S18" i="1"/>
  <c r="S17" i="1"/>
  <c r="S16" i="1"/>
  <c r="S15" i="1"/>
  <c r="S14" i="1"/>
  <c r="S13" i="1"/>
  <c r="S12" i="1"/>
  <c r="S11" i="1"/>
  <c r="S10" i="1"/>
  <c r="S7" i="1"/>
  <c r="S6" i="1"/>
  <c r="S5" i="1"/>
  <c r="S4" i="1"/>
  <c r="K4" i="1"/>
  <c r="S20" i="1" s="1"/>
  <c r="F4" i="1"/>
  <c r="K3" i="1"/>
  <c r="S3" i="1" s="1"/>
  <c r="L3" i="1" s="1"/>
  <c r="F3" i="1"/>
  <c r="A33" i="5"/>
  <c r="G6" i="5" l="1"/>
  <c r="G8" i="5"/>
  <c r="G7" i="5"/>
  <c r="F9" i="5"/>
  <c r="F17" i="5"/>
  <c r="K49" i="4"/>
  <c r="S124" i="1"/>
  <c r="S97" i="1"/>
  <c r="S222" i="1"/>
  <c r="S98" i="1"/>
  <c r="S223" i="1"/>
  <c r="S99" i="1"/>
  <c r="S180" i="1"/>
  <c r="S105" i="1"/>
  <c r="S524" i="1"/>
  <c r="S229" i="1"/>
  <c r="S107" i="1"/>
  <c r="S251" i="1"/>
  <c r="S231" i="1"/>
  <c r="S112" i="1"/>
  <c r="S96" i="1"/>
  <c r="S111" i="1"/>
  <c r="S122" i="1"/>
  <c r="S104" i="1"/>
  <c r="S103" i="1"/>
  <c r="S120" i="1"/>
  <c r="S102" i="1"/>
  <c r="S119" i="1"/>
  <c r="S118" i="1"/>
  <c r="S100" i="1"/>
  <c r="S121" i="1"/>
  <c r="S101" i="1"/>
  <c r="S186" i="1"/>
  <c r="S170" i="1"/>
  <c r="S184" i="1"/>
  <c r="S168" i="1"/>
  <c r="S185" i="1"/>
  <c r="S169" i="1"/>
  <c r="S167" i="1"/>
  <c r="S166" i="1"/>
  <c r="S187" i="1"/>
  <c r="S163" i="1"/>
  <c r="S183" i="1"/>
  <c r="S164" i="1"/>
  <c r="S182" i="1"/>
  <c r="S165" i="1"/>
  <c r="S523" i="1"/>
  <c r="S249" i="1"/>
  <c r="S535" i="1"/>
  <c r="S282" i="1"/>
  <c r="S283" i="1"/>
  <c r="S233" i="1"/>
  <c r="S287" i="1"/>
  <c r="S538" i="1"/>
  <c r="S113" i="1"/>
  <c r="S171" i="1"/>
  <c r="S234" i="1"/>
  <c r="S263" i="1"/>
  <c r="S288" i="1"/>
  <c r="S637" i="1"/>
  <c r="S621" i="1"/>
  <c r="S635" i="1"/>
  <c r="S619" i="1"/>
  <c r="S636" i="1"/>
  <c r="S620" i="1"/>
  <c r="S623" i="1"/>
  <c r="S639" i="1"/>
  <c r="S617" i="1"/>
  <c r="S638" i="1"/>
  <c r="S616" i="1"/>
  <c r="S615" i="1"/>
  <c r="S641" i="1"/>
  <c r="S622" i="1"/>
  <c r="S634" i="1"/>
  <c r="S640" i="1"/>
  <c r="S618" i="1"/>
  <c r="S666" i="1"/>
  <c r="S650" i="1"/>
  <c r="S664" i="1"/>
  <c r="S648" i="1"/>
  <c r="S665" i="1"/>
  <c r="S649" i="1"/>
  <c r="S658" i="1"/>
  <c r="S672" i="1"/>
  <c r="S657" i="1"/>
  <c r="S656" i="1"/>
  <c r="S655" i="1"/>
  <c r="S654" i="1"/>
  <c r="S653" i="1"/>
  <c r="S669" i="1"/>
  <c r="S550" i="1"/>
  <c r="S534" i="1"/>
  <c r="S548" i="1"/>
  <c r="S532" i="1"/>
  <c r="S549" i="1"/>
  <c r="S533" i="1"/>
  <c r="S531" i="1"/>
  <c r="S528" i="1"/>
  <c r="S546" i="1"/>
  <c r="S527" i="1"/>
  <c r="S530" i="1"/>
  <c r="S547" i="1"/>
  <c r="S526" i="1"/>
  <c r="S551" i="1"/>
  <c r="S529" i="1"/>
  <c r="S545" i="1"/>
  <c r="S522" i="1"/>
  <c r="S306" i="1"/>
  <c r="S181" i="1"/>
  <c r="S106" i="1"/>
  <c r="S525" i="1"/>
  <c r="S160" i="1"/>
  <c r="S536" i="1"/>
  <c r="S161" i="1"/>
  <c r="S110" i="1"/>
  <c r="L673" i="1"/>
  <c r="S244" i="1"/>
  <c r="S228" i="1"/>
  <c r="S242" i="1"/>
  <c r="S226" i="1"/>
  <c r="S243" i="1"/>
  <c r="S227" i="1"/>
  <c r="S240" i="1"/>
  <c r="S221" i="1"/>
  <c r="S238" i="1"/>
  <c r="S219" i="1"/>
  <c r="S236" i="1"/>
  <c r="S239" i="1"/>
  <c r="S220" i="1"/>
  <c r="S218" i="1"/>
  <c r="S237" i="1"/>
  <c r="S125" i="1"/>
  <c r="S273" i="1"/>
  <c r="S257" i="1"/>
  <c r="S271" i="1"/>
  <c r="S255" i="1"/>
  <c r="S272" i="1"/>
  <c r="S256" i="1"/>
  <c r="S278" i="1"/>
  <c r="S259" i="1"/>
  <c r="S254" i="1"/>
  <c r="S274" i="1"/>
  <c r="S252" i="1"/>
  <c r="S270" i="1"/>
  <c r="S277" i="1"/>
  <c r="S258" i="1"/>
  <c r="S276" i="1"/>
  <c r="S253" i="1"/>
  <c r="S275" i="1"/>
  <c r="S302" i="1"/>
  <c r="S286" i="1"/>
  <c r="S300" i="1"/>
  <c r="S284" i="1"/>
  <c r="S301" i="1"/>
  <c r="S285" i="1"/>
  <c r="S294" i="1"/>
  <c r="S290" i="1"/>
  <c r="S308" i="1"/>
  <c r="S293" i="1"/>
  <c r="S292" i="1"/>
  <c r="S291" i="1"/>
  <c r="S309" i="1"/>
  <c r="S289" i="1"/>
  <c r="S225" i="1"/>
  <c r="S280" i="1"/>
  <c r="S159" i="1"/>
  <c r="L158" i="1" s="1"/>
  <c r="S230" i="1"/>
  <c r="S281" i="1"/>
  <c r="S108" i="1"/>
  <c r="S260" i="1"/>
  <c r="S232" i="1"/>
  <c r="S261" i="1"/>
  <c r="S537" i="1"/>
  <c r="S162" i="1"/>
  <c r="S262" i="1"/>
  <c r="S114" i="1"/>
  <c r="S172" i="1"/>
  <c r="S235" i="1"/>
  <c r="S264" i="1"/>
  <c r="S295" i="1"/>
  <c r="S389" i="1"/>
  <c r="S373" i="1"/>
  <c r="S387" i="1"/>
  <c r="S371" i="1"/>
  <c r="L370" i="1" s="1"/>
  <c r="S388" i="1"/>
  <c r="S372" i="1"/>
  <c r="S383" i="1"/>
  <c r="S381" i="1"/>
  <c r="S380" i="1"/>
  <c r="S398" i="1"/>
  <c r="S379" i="1"/>
  <c r="S397" i="1"/>
  <c r="S382" i="1"/>
  <c r="S378" i="1"/>
  <c r="S399" i="1"/>
  <c r="S396" i="1"/>
  <c r="S540" i="1"/>
  <c r="S83" i="1"/>
  <c r="S67" i="1"/>
  <c r="S82" i="1"/>
  <c r="S66" i="1"/>
  <c r="S89" i="1"/>
  <c r="S71" i="1"/>
  <c r="S70" i="1"/>
  <c r="S87" i="1"/>
  <c r="S69" i="1"/>
  <c r="S85" i="1"/>
  <c r="S88" i="1"/>
  <c r="S86" i="1"/>
  <c r="S68" i="1"/>
  <c r="S65" i="1"/>
  <c r="S93" i="1"/>
  <c r="S115" i="1"/>
  <c r="S173" i="1"/>
  <c r="S241" i="1"/>
  <c r="S265" i="1"/>
  <c r="S296" i="1"/>
  <c r="S360" i="1"/>
  <c r="S344" i="1"/>
  <c r="S358" i="1"/>
  <c r="S342" i="1"/>
  <c r="S359" i="1"/>
  <c r="S343" i="1"/>
  <c r="S367" i="1"/>
  <c r="S348" i="1"/>
  <c r="S365" i="1"/>
  <c r="S346" i="1"/>
  <c r="S345" i="1"/>
  <c r="S341" i="1"/>
  <c r="S362" i="1"/>
  <c r="S366" i="1"/>
  <c r="S347" i="1"/>
  <c r="S364" i="1"/>
  <c r="S363" i="1"/>
  <c r="S340" i="1"/>
  <c r="S541" i="1"/>
  <c r="S612" i="1"/>
  <c r="S643" i="1"/>
  <c r="S671" i="1"/>
  <c r="S583" i="1"/>
  <c r="S602" i="1"/>
  <c r="S599" i="1"/>
  <c r="S327" i="1"/>
  <c r="S418" i="1"/>
  <c r="S402" i="1"/>
  <c r="S416" i="1"/>
  <c r="S400" i="1"/>
  <c r="S417" i="1"/>
  <c r="S401" i="1"/>
  <c r="S420" i="1"/>
  <c r="S584" i="1"/>
  <c r="S608" i="1"/>
  <c r="S592" i="1"/>
  <c r="S606" i="1"/>
  <c r="S590" i="1"/>
  <c r="S607" i="1"/>
  <c r="S591" i="1"/>
  <c r="S54" i="1"/>
  <c r="S38" i="1"/>
  <c r="S53" i="1"/>
  <c r="S37" i="1"/>
  <c r="S50" i="1"/>
  <c r="S600" i="1"/>
  <c r="S51" i="1"/>
  <c r="S582" i="1"/>
  <c r="S601" i="1"/>
  <c r="S52" i="1"/>
  <c r="S331" i="1"/>
  <c r="S315" i="1"/>
  <c r="S329" i="1"/>
  <c r="S313" i="1"/>
  <c r="S330" i="1"/>
  <c r="S314" i="1"/>
  <c r="S25" i="1"/>
  <c r="S9" i="1"/>
  <c r="S24" i="1"/>
  <c r="S8" i="1"/>
  <c r="L4" i="1" s="1"/>
  <c r="S35" i="1"/>
  <c r="L34" i="1" s="1"/>
  <c r="S55" i="1"/>
  <c r="S21" i="1"/>
  <c r="S36" i="1"/>
  <c r="S56" i="1"/>
  <c r="S215" i="1"/>
  <c r="S199" i="1"/>
  <c r="S213" i="1"/>
  <c r="S197" i="1"/>
  <c r="L188" i="1" s="1"/>
  <c r="S214" i="1"/>
  <c r="S198" i="1"/>
  <c r="S205" i="1"/>
  <c r="S310" i="1"/>
  <c r="S332" i="1"/>
  <c r="S421" i="1"/>
  <c r="S579" i="1"/>
  <c r="S563" i="1"/>
  <c r="S577" i="1"/>
  <c r="S561" i="1"/>
  <c r="S578" i="1"/>
  <c r="S562" i="1"/>
  <c r="S569" i="1"/>
  <c r="S585" i="1"/>
  <c r="S604" i="1"/>
  <c r="S446" i="1"/>
  <c r="S475" i="1"/>
  <c r="L461" i="1" s="1"/>
  <c r="S445" i="1"/>
  <c r="S431" i="1"/>
  <c r="A38" i="6"/>
  <c r="A49" i="4"/>
  <c r="G9" i="5" l="1"/>
  <c r="G10" i="5" s="1"/>
  <c r="G11" i="5" s="1"/>
  <c r="G12" i="5" s="1"/>
  <c r="G13" i="5" s="1"/>
  <c r="G14" i="5" s="1"/>
  <c r="G15" i="5" s="1"/>
  <c r="G16" i="5" s="1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M52" i="4"/>
  <c r="L49" i="4"/>
  <c r="L2" i="1"/>
  <c r="L249" i="1"/>
  <c r="L248" i="1" s="1"/>
  <c r="L643" i="1"/>
  <c r="L642" i="1" s="1"/>
  <c r="L340" i="1"/>
  <c r="L522" i="1"/>
  <c r="L612" i="1"/>
  <c r="L400" i="1"/>
  <c r="L65" i="1"/>
  <c r="L64" i="1" s="1"/>
  <c r="L582" i="1"/>
  <c r="L552" i="1"/>
  <c r="L96" i="1"/>
  <c r="L95" i="1" s="1"/>
  <c r="L218" i="1"/>
  <c r="L157" i="1" s="1"/>
  <c r="L280" i="1"/>
  <c r="L310" i="1"/>
  <c r="L431" i="1"/>
  <c r="L430" i="1" s="1"/>
  <c r="O51" i="4" l="1"/>
  <c r="N50" i="4"/>
  <c r="L279" i="1"/>
  <c r="L521" i="1"/>
  <c r="S680" i="1" s="1"/>
  <c r="S681" i="1" s="1"/>
</calcChain>
</file>

<file path=xl/sharedStrings.xml><?xml version="1.0" encoding="utf-8"?>
<sst xmlns="http://schemas.openxmlformats.org/spreadsheetml/2006/main" count="2582" uniqueCount="159">
  <si>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</si>
  <si>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</si>
  <si>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</si>
  <si>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</si>
  <si>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</si>
  <si>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</si>
  <si>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</si>
  <si>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</si>
  <si>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</si>
  <si>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</si>
  <si>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</si>
  <si>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</si>
  <si>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</si>
  <si>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</si>
  <si>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</si>
  <si>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</si>
  <si>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</si>
  <si>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</si>
  <si>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</si>
  <si>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</si>
  <si>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</si>
  <si>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</si>
  <si>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 GERAIS</t>
  </si>
  <si>
    <t>Serviço</t>
  </si>
  <si>
    <t>1.1</t>
  </si>
  <si>
    <t>Outros</t>
  </si>
  <si>
    <t>001</t>
  </si>
  <si>
    <t>Serviços técnicos (projetos, orçamentos, levantamentos topográficos, sondagem, licenças e PCMAT)</t>
  </si>
  <si>
    <t>UN</t>
  </si>
  <si>
    <t>1.2</t>
  </si>
  <si>
    <t>002</t>
  </si>
  <si>
    <t>Instalações e canteiros (barracão, cercamento e placa da obra)</t>
  </si>
  <si>
    <t>2</t>
  </si>
  <si>
    <t>Construção de unidades habitacionais no Município de Bom Jardim/PE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</si>
  <si>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</si>
  <si>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</si>
  <si>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</si>
  <si>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</si>
  <si>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</si>
  <si>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</si>
  <si>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</si>
  <si>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</si>
  <si>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</si>
  <si>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</si>
  <si>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</si>
  <si>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</si>
  <si>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</si>
  <si>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</si>
  <si>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</si>
  <si>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</si>
  <si>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</si>
  <si>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</si>
  <si>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</si>
  <si>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</si>
  <si>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</si>
  <si>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</si>
  <si>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</si>
  <si>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</si>
  <si>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</si>
  <si>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</si>
  <si>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</si>
  <si>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</si>
  <si>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</si>
  <si>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1.3</t>
  </si>
  <si>
    <t>003</t>
  </si>
  <si>
    <t>Transportes máquinas, equipamentos, locação da obra</t>
  </si>
  <si>
    <t>ADMINISTRAÇÃO LOCAL</t>
  </si>
  <si>
    <t>2.1</t>
  </si>
  <si>
    <t>Administração local</t>
  </si>
  <si>
    <t>FUNDAÇÕES</t>
  </si>
  <si>
    <t>3.1</t>
  </si>
  <si>
    <t>Fundações</t>
  </si>
  <si>
    <t>SUPRAESTRUTURA</t>
  </si>
  <si>
    <t>4.1</t>
  </si>
  <si>
    <t>Supraestrutura</t>
  </si>
  <si>
    <t>PAREDES E PAINÉIS</t>
  </si>
  <si>
    <t>5.1</t>
  </si>
  <si>
    <t>Alvenaria/fechamentos</t>
  </si>
  <si>
    <t>5.2</t>
  </si>
  <si>
    <t>Esquadrias de madeira</t>
  </si>
  <si>
    <t>5.3</t>
  </si>
  <si>
    <t>Vidros/esquadrias especiais</t>
  </si>
  <si>
    <t>COBERTURA E PROTEÇÕES</t>
  </si>
  <si>
    <t>6.1</t>
  </si>
  <si>
    <t>Telhados</t>
  </si>
  <si>
    <t>REVESTIMENTOS</t>
  </si>
  <si>
    <t>7.1</t>
  </si>
  <si>
    <t>Revestimentos internos</t>
  </si>
  <si>
    <t>7.2</t>
  </si>
  <si>
    <t>revestimento cerâmico</t>
  </si>
  <si>
    <t>7.3</t>
  </si>
  <si>
    <t>Revestimentos externos</t>
  </si>
  <si>
    <t>7.4</t>
  </si>
  <si>
    <t>004</t>
  </si>
  <si>
    <t>Forros</t>
  </si>
  <si>
    <t>7.5</t>
  </si>
  <si>
    <t>005</t>
  </si>
  <si>
    <t>Pinturas</t>
  </si>
  <si>
    <t>PAVIMENTAÇÃO</t>
  </si>
  <si>
    <t>8.1</t>
  </si>
  <si>
    <t>Cerâmica</t>
  </si>
  <si>
    <t>8.2</t>
  </si>
  <si>
    <t>Cimentados</t>
  </si>
  <si>
    <t>8.3</t>
  </si>
  <si>
    <t>Rodapés, soleiras e peitoris</t>
  </si>
  <si>
    <t>INSTALAÇÕES</t>
  </si>
  <si>
    <t>9.1</t>
  </si>
  <si>
    <t>Elétricas/telefônicas</t>
  </si>
  <si>
    <t>9.2</t>
  </si>
  <si>
    <t>Hidráulicas/gás/incêndio</t>
  </si>
  <si>
    <t>9.3</t>
  </si>
  <si>
    <t>Sanitárias/pluvial</t>
  </si>
  <si>
    <t>9.4</t>
  </si>
  <si>
    <t>Aparelhos, metais e bancadas</t>
  </si>
  <si>
    <t>COMPLEMENTARES</t>
  </si>
  <si>
    <t>10.1</t>
  </si>
  <si>
    <t>calafete/limpeza</t>
  </si>
  <si>
    <t>INFRAESTRUTURA E URBANIZAÇÃO</t>
  </si>
  <si>
    <t>11.1</t>
  </si>
  <si>
    <t>Água potável</t>
  </si>
  <si>
    <t>Infraestrutura e Urbanização</t>
  </si>
  <si>
    <t>32</t>
  </si>
  <si>
    <t>11.2</t>
  </si>
  <si>
    <t>Esgoto sanitário</t>
  </si>
  <si>
    <t>11.3</t>
  </si>
  <si>
    <t>Drenagem das águas pluviais</t>
  </si>
  <si>
    <t>11.4</t>
  </si>
  <si>
    <t>Pavimentação</t>
  </si>
  <si>
    <t>11.5</t>
  </si>
  <si>
    <t>Energia e iluminação</t>
  </si>
  <si>
    <t>11.6</t>
  </si>
  <si>
    <t>006</t>
  </si>
  <si>
    <t>Paisagismo, equipamentos e ambientação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</si>
  <si>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</si>
  <si>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</si>
  <si>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</si>
  <si>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</si>
  <si>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</si>
  <si>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</si>
  <si>
    <t>PLANILHA ORÇAMENTÁRIA</t>
  </si>
  <si>
    <t xml:space="preserve">OBRA: CONSTRUÇÃO DE UMA CRECHE NO DISTRITO DE BIZARRA </t>
  </si>
  <si>
    <t>LOCALIZAÇÃO: VILA DA COHAB  – BOM JARDIM / PE (-7.796109, -35.586950)</t>
  </si>
  <si>
    <t>FONTES DE PREÇO: EAP – Estrutura Analítica do Projeto / SEM DESONERAÇÃO / BDI = 20,50%</t>
  </si>
  <si>
    <t>DATA BASE: SETEMBRO/2025</t>
  </si>
  <si>
    <t>204.75</t>
  </si>
  <si>
    <t xml:space="preserve">calafete/limpeza </t>
  </si>
  <si>
    <t>Saldo demais Etapa</t>
  </si>
  <si>
    <t>CURVA ABC</t>
  </si>
  <si>
    <t>% ITEM</t>
  </si>
  <si>
    <t>% ACUM.</t>
  </si>
  <si>
    <t>CLASSIF.</t>
  </si>
  <si>
    <t>ACERVO?</t>
  </si>
  <si>
    <t>JUSTIF.</t>
  </si>
  <si>
    <t>A</t>
  </si>
  <si>
    <t>SIM</t>
  </si>
  <si>
    <t>&gt; 4%</t>
  </si>
  <si>
    <t>B</t>
  </si>
  <si>
    <t>C</t>
  </si>
  <si>
    <t>OBRA: CONSTRUÇÃO DE 30 UNIDADES HABITACIONAIS NO MUNICÍPIO DE BOM JARDIM/PE (992250/2026)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</si>
</sst>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1569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2"/>
      <color indexed="8"/>
      <name val="Calibri"/>
      <family val="2"/>
      <scheme val="minor"/>
    </font>
    <font>
      <b/>
      <sz val="15"/>
      <color indexed="8"/>
      <name val="Calibri"/>
      <family val="2"/>
      <scheme val="minor"/>
    </font>
    <font>
      <sz val="15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/>
    <xf numFmtId="9" fontId="1556" fillId="0" borderId="0" applyFont="0" applyFill="0" applyBorder="0" applyAlignment="0" applyProtection="0"/>
    <xf numFmtId="0" fontId="1558" fillId="3" borderId="1"/>
    <xf numFmtId="0" fontId="1556" fillId="3" borderId="1"/>
    <xf numFmtId="9" fontId="1556" fillId="3" borderId="1" applyFont="0" applyFill="0" applyBorder="0" applyAlignment="0" applyProtection="0"/>
  </cellStyleXfs>
  <cellXfs count="1646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4" fontId="21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4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4" fontId="27" fillId="0" borderId="0" xfId="0" applyNumberFormat="1" applyFont="1" applyAlignment="1">
      <alignment horizontal="center" vertical="center"/>
    </xf>
    <xf numFmtId="164" fontId="28" fillId="0" borderId="0" xfId="0" applyNumberFormat="1" applyFont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164" fontId="30" fillId="0" borderId="0" xfId="0" applyNumberFormat="1" applyFont="1" applyAlignment="1">
      <alignment horizontal="center" vertical="center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4" fontId="33" fillId="0" borderId="0" xfId="0" applyNumberFormat="1" applyFont="1" applyAlignment="1">
      <alignment horizontal="center" vertical="center"/>
    </xf>
    <xf numFmtId="164" fontId="34" fillId="0" borderId="0" xfId="0" applyNumberFormat="1" applyFont="1" applyAlignment="1">
      <alignment horizontal="center" vertical="center"/>
    </xf>
    <xf numFmtId="4" fontId="35" fillId="0" borderId="0" xfId="0" applyNumberFormat="1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/>
    </xf>
    <xf numFmtId="4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4" fontId="47" fillId="0" borderId="0" xfId="0" applyNumberFormat="1" applyFont="1" applyAlignment="1">
      <alignment horizontal="center" vertical="center"/>
    </xf>
    <xf numFmtId="164" fontId="48" fillId="0" borderId="0" xfId="0" applyNumberFormat="1" applyFont="1" applyAlignment="1">
      <alignment horizontal="center" vertical="center"/>
    </xf>
    <xf numFmtId="4" fontId="49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4" fontId="51" fillId="0" borderId="0" xfId="0" applyNumberFormat="1" applyFont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164" fontId="54" fillId="0" borderId="0" xfId="0" applyNumberFormat="1" applyFont="1" applyAlignment="1">
      <alignment horizontal="center" vertical="center"/>
    </xf>
    <xf numFmtId="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4" fontId="57" fillId="0" borderId="0" xfId="0" applyNumberFormat="1" applyFont="1" applyAlignment="1">
      <alignment horizontal="center" vertical="center"/>
    </xf>
    <xf numFmtId="164" fontId="58" fillId="0" borderId="0" xfId="0" applyNumberFormat="1" applyFont="1" applyAlignment="1">
      <alignment horizontal="center" vertical="center"/>
    </xf>
    <xf numFmtId="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4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4" fontId="63" fillId="0" borderId="0" xfId="0" applyNumberFormat="1" applyFont="1" applyAlignment="1">
      <alignment horizontal="center" vertical="center"/>
    </xf>
    <xf numFmtId="164" fontId="64" fillId="0" borderId="0" xfId="0" applyNumberFormat="1" applyFont="1" applyAlignment="1">
      <alignment horizontal="center" vertical="center"/>
    </xf>
    <xf numFmtId="4" fontId="65" fillId="0" borderId="0" xfId="0" applyNumberFormat="1" applyFont="1" applyAlignment="1">
      <alignment horizontal="center" vertical="center"/>
    </xf>
    <xf numFmtId="164" fontId="66" fillId="0" borderId="0" xfId="0" applyNumberFormat="1" applyFont="1" applyAlignment="1">
      <alignment horizontal="center" vertical="center"/>
    </xf>
    <xf numFmtId="4" fontId="67" fillId="0" borderId="0" xfId="0" applyNumberFormat="1" applyFont="1" applyAlignment="1">
      <alignment horizontal="center" vertical="center"/>
    </xf>
    <xf numFmtId="164" fontId="68" fillId="0" borderId="0" xfId="0" applyNumberFormat="1" applyFont="1" applyAlignment="1">
      <alignment horizontal="center" vertical="center"/>
    </xf>
    <xf numFmtId="4" fontId="69" fillId="0" borderId="0" xfId="0" applyNumberFormat="1" applyFont="1" applyAlignment="1">
      <alignment horizontal="center" vertical="center"/>
    </xf>
    <xf numFmtId="164" fontId="70" fillId="0" borderId="0" xfId="0" applyNumberFormat="1" applyFont="1" applyAlignment="1">
      <alignment horizontal="center" vertical="center"/>
    </xf>
    <xf numFmtId="4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4" fontId="75" fillId="0" borderId="0" xfId="0" applyNumberFormat="1" applyFont="1" applyAlignment="1">
      <alignment horizontal="center" vertical="center"/>
    </xf>
    <xf numFmtId="164" fontId="76" fillId="0" borderId="0" xfId="0" applyNumberFormat="1" applyFont="1" applyAlignment="1">
      <alignment horizontal="center" vertical="center"/>
    </xf>
    <xf numFmtId="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 wrapText="1"/>
    </xf>
    <xf numFmtId="4" fontId="86" fillId="0" borderId="0" xfId="0" applyNumberFormat="1" applyFont="1" applyAlignment="1">
      <alignment horizontal="center" vertical="center"/>
    </xf>
    <xf numFmtId="164" fontId="87" fillId="0" borderId="0" xfId="0" applyNumberFormat="1" applyFont="1" applyAlignment="1">
      <alignment horizontal="center" vertical="center"/>
    </xf>
    <xf numFmtId="4" fontId="88" fillId="0" borderId="0" xfId="0" applyNumberFormat="1" applyFont="1" applyAlignment="1">
      <alignment horizontal="center" vertical="center"/>
    </xf>
    <xf numFmtId="164" fontId="89" fillId="0" borderId="0" xfId="0" applyNumberFormat="1" applyFont="1" applyAlignment="1">
      <alignment horizontal="center" vertical="center"/>
    </xf>
    <xf numFmtId="4" fontId="90" fillId="0" borderId="0" xfId="0" applyNumberFormat="1" applyFont="1" applyAlignment="1">
      <alignment horizontal="center" vertical="center"/>
    </xf>
    <xf numFmtId="164" fontId="91" fillId="0" borderId="0" xfId="0" applyNumberFormat="1" applyFont="1" applyAlignment="1">
      <alignment horizontal="center" vertical="center"/>
    </xf>
    <xf numFmtId="4" fontId="92" fillId="0" borderId="0" xfId="0" applyNumberFormat="1" applyFont="1" applyAlignment="1">
      <alignment horizontal="center" vertical="center"/>
    </xf>
    <xf numFmtId="164" fontId="93" fillId="0" borderId="0" xfId="0" applyNumberFormat="1" applyFont="1" applyAlignment="1">
      <alignment horizontal="center" vertical="center"/>
    </xf>
    <xf numFmtId="4" fontId="94" fillId="0" borderId="0" xfId="0" applyNumberFormat="1" applyFont="1" applyAlignment="1">
      <alignment horizontal="center" vertical="center"/>
    </xf>
    <xf numFmtId="164" fontId="95" fillId="0" borderId="0" xfId="0" applyNumberFormat="1" applyFont="1" applyAlignment="1">
      <alignment horizontal="center" vertical="center"/>
    </xf>
    <xf numFmtId="4" fontId="96" fillId="0" borderId="0" xfId="0" applyNumberFormat="1" applyFont="1" applyAlignment="1">
      <alignment horizontal="center" vertical="center"/>
    </xf>
    <xf numFmtId="164" fontId="97" fillId="0" borderId="0" xfId="0" applyNumberFormat="1" applyFont="1" applyAlignment="1">
      <alignment horizontal="center" vertical="center"/>
    </xf>
    <xf numFmtId="4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/>
    </xf>
    <xf numFmtId="4" fontId="100" fillId="0" borderId="0" xfId="0" applyNumberFormat="1" applyFont="1" applyAlignment="1">
      <alignment horizontal="center" vertical="center"/>
    </xf>
    <xf numFmtId="164" fontId="101" fillId="0" borderId="0" xfId="0" applyNumberFormat="1" applyFont="1" applyAlignment="1">
      <alignment horizontal="center" vertical="center"/>
    </xf>
    <xf numFmtId="4" fontId="102" fillId="0" borderId="0" xfId="0" applyNumberFormat="1" applyFont="1" applyAlignment="1">
      <alignment horizontal="center" vertical="center"/>
    </xf>
    <xf numFmtId="164" fontId="103" fillId="0" borderId="0" xfId="0" applyNumberFormat="1" applyFont="1" applyAlignment="1">
      <alignment horizontal="center" vertical="center"/>
    </xf>
    <xf numFmtId="4" fontId="104" fillId="0" borderId="0" xfId="0" applyNumberFormat="1" applyFont="1" applyAlignment="1">
      <alignment horizontal="center" vertical="center"/>
    </xf>
    <xf numFmtId="164" fontId="105" fillId="0" borderId="0" xfId="0" applyNumberFormat="1" applyFont="1" applyAlignment="1">
      <alignment horizontal="center" vertical="center"/>
    </xf>
    <xf numFmtId="4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4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/>
    </xf>
    <xf numFmtId="4" fontId="110" fillId="0" borderId="0" xfId="0" applyNumberFormat="1" applyFont="1" applyAlignment="1">
      <alignment horizontal="center" vertical="center"/>
    </xf>
    <xf numFmtId="164" fontId="111" fillId="0" borderId="0" xfId="0" applyNumberFormat="1" applyFont="1" applyAlignment="1">
      <alignment horizontal="center" vertical="center"/>
    </xf>
    <xf numFmtId="4" fontId="112" fillId="0" borderId="0" xfId="0" applyNumberFormat="1" applyFont="1" applyAlignment="1">
      <alignment horizontal="center" vertical="center"/>
    </xf>
    <xf numFmtId="164" fontId="113" fillId="0" borderId="0" xfId="0" applyNumberFormat="1" applyFont="1" applyAlignment="1">
      <alignment horizontal="center" vertical="center"/>
    </xf>
    <xf numFmtId="4" fontId="114" fillId="0" borderId="0" xfId="0" applyNumberFormat="1" applyFont="1" applyAlignment="1">
      <alignment horizontal="center" vertical="center"/>
    </xf>
    <xf numFmtId="164" fontId="115" fillId="0" borderId="0" xfId="0" applyNumberFormat="1" applyFont="1" applyAlignment="1">
      <alignment horizontal="center" vertical="center"/>
    </xf>
    <xf numFmtId="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4" fontId="118" fillId="0" borderId="0" xfId="0" applyNumberFormat="1" applyFont="1" applyAlignment="1">
      <alignment horizontal="center" vertical="center"/>
    </xf>
    <xf numFmtId="164" fontId="119" fillId="0" borderId="0" xfId="0" applyNumberFormat="1" applyFont="1" applyAlignment="1">
      <alignment horizontal="center" vertical="center"/>
    </xf>
    <xf numFmtId="4" fontId="120" fillId="0" borderId="0" xfId="0" applyNumberFormat="1" applyFont="1" applyAlignment="1">
      <alignment horizontal="center" vertical="center"/>
    </xf>
    <xf numFmtId="164" fontId="121" fillId="0" borderId="0" xfId="0" applyNumberFormat="1" applyFont="1" applyAlignment="1">
      <alignment horizontal="center" vertical="center"/>
    </xf>
    <xf numFmtId="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4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4" fontId="126" fillId="0" borderId="0" xfId="0" applyNumberFormat="1" applyFont="1" applyAlignment="1">
      <alignment horizontal="center" vertical="center"/>
    </xf>
    <xf numFmtId="164" fontId="127" fillId="0" borderId="0" xfId="0" applyNumberFormat="1" applyFont="1" applyAlignment="1">
      <alignment horizontal="center" vertical="center"/>
    </xf>
    <xf numFmtId="4" fontId="128" fillId="0" borderId="0" xfId="0" applyNumberFormat="1" applyFont="1" applyAlignment="1">
      <alignment horizontal="center" vertical="center"/>
    </xf>
    <xf numFmtId="164" fontId="129" fillId="0" borderId="0" xfId="0" applyNumberFormat="1" applyFont="1" applyAlignment="1">
      <alignment horizontal="center" vertical="center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4" fontId="132" fillId="0" borderId="0" xfId="0" applyNumberFormat="1" applyFont="1" applyAlignment="1">
      <alignment horizontal="center" vertical="center"/>
    </xf>
    <xf numFmtId="164" fontId="133" fillId="0" borderId="0" xfId="0" applyNumberFormat="1" applyFont="1" applyAlignment="1">
      <alignment horizontal="center" vertical="center"/>
    </xf>
    <xf numFmtId="4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/>
    </xf>
    <xf numFmtId="4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/>
    </xf>
    <xf numFmtId="4" fontId="138" fillId="0" borderId="0" xfId="0" applyNumberFormat="1" applyFont="1" applyAlignment="1">
      <alignment horizontal="center" vertical="center"/>
    </xf>
    <xf numFmtId="164" fontId="139" fillId="0" borderId="0" xfId="0" applyNumberFormat="1" applyFont="1" applyAlignment="1">
      <alignment horizontal="center" vertical="center"/>
    </xf>
    <xf numFmtId="4" fontId="140" fillId="0" borderId="0" xfId="0" applyNumberFormat="1" applyFont="1" applyAlignment="1">
      <alignment horizontal="center" vertical="center"/>
    </xf>
    <xf numFmtId="164" fontId="141" fillId="0" borderId="0" xfId="0" applyNumberFormat="1" applyFont="1" applyAlignment="1">
      <alignment horizontal="center" vertical="center"/>
    </xf>
    <xf numFmtId="4" fontId="142" fillId="0" borderId="0" xfId="0" applyNumberFormat="1" applyFont="1" applyAlignment="1">
      <alignment horizontal="center" vertical="center"/>
    </xf>
    <xf numFmtId="164" fontId="143" fillId="0" borderId="0" xfId="0" applyNumberFormat="1" applyFont="1" applyAlignment="1">
      <alignment horizontal="center" vertical="center"/>
    </xf>
    <xf numFmtId="4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0" fontId="146" fillId="3" borderId="1" xfId="0" applyFont="1" applyFill="1" applyBorder="1" applyAlignment="1">
      <alignment horizontal="center" vertical="center" wrapText="1"/>
    </xf>
    <xf numFmtId="164" fontId="146" fillId="3" borderId="1" xfId="0" applyNumberFormat="1" applyFont="1" applyFill="1" applyBorder="1" applyAlignment="1">
      <alignment horizontal="center" vertical="center" wrapText="1"/>
    </xf>
    <xf numFmtId="0" fontId="147" fillId="0" borderId="0" xfId="0" applyFont="1" applyAlignment="1">
      <alignment horizontal="center" vertical="center" wrapText="1"/>
    </xf>
    <xf numFmtId="4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/>
    </xf>
    <xf numFmtId="4" fontId="156" fillId="0" borderId="0" xfId="0" applyNumberFormat="1" applyFont="1" applyAlignment="1">
      <alignment horizontal="center" vertical="center"/>
    </xf>
    <xf numFmtId="164" fontId="157" fillId="0" borderId="0" xfId="0" applyNumberFormat="1" applyFont="1" applyAlignment="1">
      <alignment horizontal="center" vertical="center"/>
    </xf>
    <xf numFmtId="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4" fontId="160" fillId="0" borderId="0" xfId="0" applyNumberFormat="1" applyFont="1" applyAlignment="1">
      <alignment horizontal="center" vertical="center"/>
    </xf>
    <xf numFmtId="164" fontId="161" fillId="0" borderId="0" xfId="0" applyNumberFormat="1" applyFont="1" applyAlignment="1">
      <alignment horizontal="center" vertical="center"/>
    </xf>
    <xf numFmtId="4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/>
    </xf>
    <xf numFmtId="4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/>
    </xf>
    <xf numFmtId="4" fontId="166" fillId="0" borderId="0" xfId="0" applyNumberFormat="1" applyFont="1" applyAlignment="1">
      <alignment horizontal="center" vertical="center"/>
    </xf>
    <xf numFmtId="164" fontId="167" fillId="0" borderId="0" xfId="0" applyNumberFormat="1" applyFont="1" applyAlignment="1">
      <alignment horizontal="center" vertical="center"/>
    </xf>
    <xf numFmtId="4" fontId="168" fillId="0" borderId="0" xfId="0" applyNumberFormat="1" applyFont="1" applyAlignment="1">
      <alignment horizontal="center" vertical="center"/>
    </xf>
    <xf numFmtId="164" fontId="169" fillId="0" borderId="0" xfId="0" applyNumberFormat="1" applyFont="1" applyAlignment="1">
      <alignment horizontal="center" vertical="center"/>
    </xf>
    <xf numFmtId="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4" fontId="172" fillId="0" borderId="0" xfId="0" applyNumberFormat="1" applyFont="1" applyAlignment="1">
      <alignment horizontal="center" vertical="center"/>
    </xf>
    <xf numFmtId="164" fontId="173" fillId="0" borderId="0" xfId="0" applyNumberFormat="1" applyFont="1" applyAlignment="1">
      <alignment horizontal="center" vertical="center"/>
    </xf>
    <xf numFmtId="4" fontId="174" fillId="0" borderId="0" xfId="0" applyNumberFormat="1" applyFont="1" applyAlignment="1">
      <alignment horizontal="center" vertical="center"/>
    </xf>
    <xf numFmtId="164" fontId="175" fillId="0" borderId="0" xfId="0" applyNumberFormat="1" applyFont="1" applyAlignment="1">
      <alignment horizontal="center" vertical="center"/>
    </xf>
    <xf numFmtId="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4" fontId="178" fillId="0" borderId="0" xfId="0" applyNumberFormat="1" applyFont="1" applyAlignment="1">
      <alignment horizontal="center" vertical="center"/>
    </xf>
    <xf numFmtId="164" fontId="179" fillId="0" borderId="0" xfId="0" applyNumberFormat="1" applyFont="1" applyAlignment="1">
      <alignment horizontal="center" vertical="center"/>
    </xf>
    <xf numFmtId="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/>
    </xf>
    <xf numFmtId="4" fontId="182" fillId="0" borderId="0" xfId="0" applyNumberFormat="1" applyFont="1" applyAlignment="1">
      <alignment horizontal="center" vertical="center"/>
    </xf>
    <xf numFmtId="164" fontId="183" fillId="0" borderId="0" xfId="0" applyNumberFormat="1" applyFont="1" applyAlignment="1">
      <alignment horizontal="center" vertical="center"/>
    </xf>
    <xf numFmtId="4" fontId="184" fillId="0" borderId="0" xfId="0" applyNumberFormat="1" applyFont="1" applyAlignment="1">
      <alignment horizontal="center" vertical="center"/>
    </xf>
    <xf numFmtId="164" fontId="185" fillId="0" borderId="0" xfId="0" applyNumberFormat="1" applyFont="1" applyAlignment="1">
      <alignment horizontal="center" vertical="center"/>
    </xf>
    <xf numFmtId="4" fontId="186" fillId="0" borderId="0" xfId="0" applyNumberFormat="1" applyFont="1" applyAlignment="1">
      <alignment horizontal="center" vertical="center"/>
    </xf>
    <xf numFmtId="164" fontId="187" fillId="0" borderId="0" xfId="0" applyNumberFormat="1" applyFont="1" applyAlignment="1">
      <alignment horizontal="center" vertical="center"/>
    </xf>
    <xf numFmtId="4" fontId="188" fillId="0" borderId="0" xfId="0" applyNumberFormat="1" applyFont="1" applyAlignment="1">
      <alignment horizontal="center" vertical="center"/>
    </xf>
    <xf numFmtId="164" fontId="189" fillId="0" borderId="0" xfId="0" applyNumberFormat="1" applyFont="1" applyAlignment="1">
      <alignment horizontal="center" vertical="center"/>
    </xf>
    <xf numFmtId="4" fontId="190" fillId="0" borderId="0" xfId="0" applyNumberFormat="1" applyFont="1" applyAlignment="1">
      <alignment horizontal="center" vertical="center"/>
    </xf>
    <xf numFmtId="164" fontId="191" fillId="0" borderId="0" xfId="0" applyNumberFormat="1" applyFont="1" applyAlignment="1">
      <alignment horizontal="center" vertical="center"/>
    </xf>
    <xf numFmtId="4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4" fontId="196" fillId="0" borderId="0" xfId="0" applyNumberFormat="1" applyFont="1" applyAlignment="1">
      <alignment horizontal="center" vertical="center"/>
    </xf>
    <xf numFmtId="164" fontId="197" fillId="0" borderId="0" xfId="0" applyNumberFormat="1" applyFont="1" applyAlignment="1">
      <alignment horizontal="center" vertical="center"/>
    </xf>
    <xf numFmtId="4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/>
    </xf>
    <xf numFmtId="4" fontId="200" fillId="0" borderId="0" xfId="0" applyNumberFormat="1" applyFont="1" applyAlignment="1">
      <alignment horizontal="center" vertical="center"/>
    </xf>
    <xf numFmtId="164" fontId="201" fillId="0" borderId="0" xfId="0" applyNumberFormat="1" applyFont="1" applyAlignment="1">
      <alignment horizontal="center" vertical="center"/>
    </xf>
    <xf numFmtId="4" fontId="202" fillId="0" borderId="0" xfId="0" applyNumberFormat="1" applyFont="1" applyAlignment="1">
      <alignment horizontal="center" vertical="center"/>
    </xf>
    <xf numFmtId="164" fontId="203" fillId="0" borderId="0" xfId="0" applyNumberFormat="1" applyFont="1" applyAlignment="1">
      <alignment horizontal="center" vertical="center"/>
    </xf>
    <xf numFmtId="4" fontId="204" fillId="0" borderId="0" xfId="0" applyNumberFormat="1" applyFont="1" applyAlignment="1">
      <alignment horizontal="center" vertical="center"/>
    </xf>
    <xf numFmtId="164" fontId="205" fillId="0" borderId="0" xfId="0" applyNumberFormat="1" applyFont="1" applyAlignment="1">
      <alignment horizontal="center" vertical="center"/>
    </xf>
    <xf numFmtId="4" fontId="206" fillId="0" borderId="0" xfId="0" applyNumberFormat="1" applyFont="1" applyAlignment="1">
      <alignment horizontal="center" vertical="center"/>
    </xf>
    <xf numFmtId="164" fontId="207" fillId="0" borderId="0" xfId="0" applyNumberFormat="1" applyFont="1" applyAlignment="1">
      <alignment horizontal="center" vertical="center"/>
    </xf>
    <xf numFmtId="4" fontId="208" fillId="0" borderId="0" xfId="0" applyNumberFormat="1" applyFont="1" applyAlignment="1">
      <alignment horizontal="center" vertical="center"/>
    </xf>
    <xf numFmtId="164" fontId="209" fillId="0" borderId="0" xfId="0" applyNumberFormat="1" applyFont="1" applyAlignment="1">
      <alignment horizontal="center" vertical="center"/>
    </xf>
    <xf numFmtId="4" fontId="210" fillId="0" borderId="0" xfId="0" applyNumberFormat="1" applyFont="1" applyAlignment="1">
      <alignment horizontal="center" vertical="center"/>
    </xf>
    <xf numFmtId="164" fontId="211" fillId="0" borderId="0" xfId="0" applyNumberFormat="1" applyFont="1" applyAlignment="1">
      <alignment horizontal="center" vertical="center"/>
    </xf>
    <xf numFmtId="4" fontId="212" fillId="0" borderId="0" xfId="0" applyNumberFormat="1" applyFont="1" applyAlignment="1">
      <alignment horizontal="center" vertical="center"/>
    </xf>
    <xf numFmtId="164" fontId="213" fillId="0" borderId="0" xfId="0" applyNumberFormat="1" applyFont="1" applyAlignment="1">
      <alignment horizontal="center" vertical="center"/>
    </xf>
    <xf numFmtId="0" fontId="214" fillId="3" borderId="1" xfId="0" applyFont="1" applyFill="1" applyBorder="1" applyAlignment="1">
      <alignment horizontal="center" vertical="center" wrapText="1"/>
    </xf>
    <xf numFmtId="164" fontId="214" fillId="3" borderId="1" xfId="0" applyNumberFormat="1" applyFont="1" applyFill="1" applyBorder="1" applyAlignment="1">
      <alignment horizontal="center" vertical="center" wrapText="1"/>
    </xf>
    <xf numFmtId="0" fontId="215" fillId="0" borderId="0" xfId="0" applyFont="1" applyAlignment="1">
      <alignment horizontal="center" vertical="center" wrapText="1"/>
    </xf>
    <xf numFmtId="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4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4" fontId="226" fillId="0" borderId="0" xfId="0" applyNumberFormat="1" applyFont="1" applyAlignment="1">
      <alignment horizontal="center" vertical="center"/>
    </xf>
    <xf numFmtId="164" fontId="227" fillId="0" borderId="0" xfId="0" applyNumberFormat="1" applyFont="1" applyAlignment="1">
      <alignment horizontal="center" vertical="center"/>
    </xf>
    <xf numFmtId="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/>
    </xf>
    <xf numFmtId="4" fontId="230" fillId="0" borderId="0" xfId="0" applyNumberFormat="1" applyFont="1" applyAlignment="1">
      <alignment horizontal="center" vertical="center"/>
    </xf>
    <xf numFmtId="164" fontId="231" fillId="0" borderId="0" xfId="0" applyNumberFormat="1" applyFont="1" applyAlignment="1">
      <alignment horizontal="center" vertical="center"/>
    </xf>
    <xf numFmtId="4" fontId="232" fillId="0" borderId="0" xfId="0" applyNumberFormat="1" applyFont="1" applyAlignment="1">
      <alignment horizontal="center" vertical="center"/>
    </xf>
    <xf numFmtId="164" fontId="233" fillId="0" borderId="0" xfId="0" applyNumberFormat="1" applyFont="1" applyAlignment="1">
      <alignment horizontal="center" vertical="center"/>
    </xf>
    <xf numFmtId="4" fontId="234" fillId="0" borderId="0" xfId="0" applyNumberFormat="1" applyFont="1" applyAlignment="1">
      <alignment horizontal="center" vertical="center"/>
    </xf>
    <xf numFmtId="164" fontId="235" fillId="0" borderId="0" xfId="0" applyNumberFormat="1" applyFont="1" applyAlignment="1">
      <alignment horizontal="center" vertical="center"/>
    </xf>
    <xf numFmtId="4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4" fontId="238" fillId="0" borderId="0" xfId="0" applyNumberFormat="1" applyFont="1" applyAlignment="1">
      <alignment horizontal="center" vertical="center"/>
    </xf>
    <xf numFmtId="164" fontId="239" fillId="0" borderId="0" xfId="0" applyNumberFormat="1" applyFont="1" applyAlignment="1">
      <alignment horizontal="center" vertical="center"/>
    </xf>
    <xf numFmtId="4" fontId="240" fillId="0" borderId="0" xfId="0" applyNumberFormat="1" applyFont="1" applyAlignment="1">
      <alignment horizontal="center" vertical="center"/>
    </xf>
    <xf numFmtId="164" fontId="241" fillId="0" borderId="0" xfId="0" applyNumberFormat="1" applyFont="1" applyAlignment="1">
      <alignment horizontal="center" vertical="center"/>
    </xf>
    <xf numFmtId="4" fontId="242" fillId="0" borderId="0" xfId="0" applyNumberFormat="1" applyFont="1" applyAlignment="1">
      <alignment horizontal="center" vertical="center"/>
    </xf>
    <xf numFmtId="164" fontId="243" fillId="0" borderId="0" xfId="0" applyNumberFormat="1" applyFont="1" applyAlignment="1">
      <alignment horizontal="center" vertical="center"/>
    </xf>
    <xf numFmtId="4" fontId="244" fillId="0" borderId="0" xfId="0" applyNumberFormat="1" applyFont="1" applyAlignment="1">
      <alignment horizontal="center" vertical="center"/>
    </xf>
    <xf numFmtId="164" fontId="245" fillId="0" borderId="0" xfId="0" applyNumberFormat="1" applyFont="1" applyAlignment="1">
      <alignment horizontal="center" vertical="center"/>
    </xf>
    <xf numFmtId="4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4" fontId="248" fillId="0" borderId="0" xfId="0" applyNumberFormat="1" applyFont="1" applyAlignment="1">
      <alignment horizontal="center" vertical="center"/>
    </xf>
    <xf numFmtId="164" fontId="249" fillId="0" borderId="0" xfId="0" applyNumberFormat="1" applyFont="1" applyAlignment="1">
      <alignment horizontal="center" vertical="center"/>
    </xf>
    <xf numFmtId="4" fontId="250" fillId="0" borderId="0" xfId="0" applyNumberFormat="1" applyFont="1" applyAlignment="1">
      <alignment horizontal="center" vertical="center"/>
    </xf>
    <xf numFmtId="164" fontId="251" fillId="0" borderId="0" xfId="0" applyNumberFormat="1" applyFont="1" applyAlignment="1">
      <alignment horizontal="center" vertical="center"/>
    </xf>
    <xf numFmtId="4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4" fontId="254" fillId="0" borderId="0" xfId="0" applyNumberFormat="1" applyFont="1" applyAlignment="1">
      <alignment horizontal="center" vertical="center"/>
    </xf>
    <xf numFmtId="164" fontId="255" fillId="0" borderId="0" xfId="0" applyNumberFormat="1" applyFont="1" applyAlignment="1">
      <alignment horizontal="center" vertical="center"/>
    </xf>
    <xf numFmtId="4" fontId="256" fillId="0" borderId="0" xfId="0" applyNumberFormat="1" applyFont="1" applyAlignment="1">
      <alignment horizontal="center" vertical="center"/>
    </xf>
    <xf numFmtId="164" fontId="257" fillId="0" borderId="0" xfId="0" applyNumberFormat="1" applyFont="1" applyAlignment="1">
      <alignment horizontal="center" vertical="center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4" fontId="260" fillId="0" borderId="0" xfId="0" applyNumberFormat="1" applyFont="1" applyAlignment="1">
      <alignment horizontal="center" vertical="center"/>
    </xf>
    <xf numFmtId="164" fontId="261" fillId="0" borderId="0" xfId="0" applyNumberFormat="1" applyFont="1" applyAlignment="1">
      <alignment horizontal="center" vertical="center"/>
    </xf>
    <xf numFmtId="4" fontId="262" fillId="0" borderId="0" xfId="0" applyNumberFormat="1" applyFont="1" applyAlignment="1">
      <alignment horizontal="center" vertical="center"/>
    </xf>
    <xf numFmtId="164" fontId="263" fillId="0" borderId="0" xfId="0" applyNumberFormat="1" applyFont="1" applyAlignment="1">
      <alignment horizontal="center" vertical="center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4" fontId="266" fillId="0" borderId="0" xfId="0" applyNumberFormat="1" applyFont="1" applyAlignment="1">
      <alignment horizontal="center" vertical="center"/>
    </xf>
    <xf numFmtId="164" fontId="267" fillId="0" borderId="0" xfId="0" applyNumberFormat="1" applyFont="1" applyAlignment="1">
      <alignment horizontal="center" vertical="center"/>
    </xf>
    <xf numFmtId="4" fontId="268" fillId="0" borderId="0" xfId="0" applyNumberFormat="1" applyFont="1" applyAlignment="1">
      <alignment horizontal="center" vertical="center"/>
    </xf>
    <xf numFmtId="164" fontId="269" fillId="0" borderId="0" xfId="0" applyNumberFormat="1" applyFont="1" applyAlignment="1">
      <alignment horizontal="center" vertical="center"/>
    </xf>
    <xf numFmtId="4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4" fontId="272" fillId="0" borderId="0" xfId="0" applyNumberFormat="1" applyFont="1" applyAlignment="1">
      <alignment horizontal="center" vertical="center"/>
    </xf>
    <xf numFmtId="164" fontId="273" fillId="0" borderId="0" xfId="0" applyNumberFormat="1" applyFont="1" applyAlignment="1">
      <alignment horizontal="center" vertical="center"/>
    </xf>
    <xf numFmtId="4" fontId="274" fillId="0" borderId="0" xfId="0" applyNumberFormat="1" applyFont="1" applyAlignment="1">
      <alignment horizontal="center" vertical="center"/>
    </xf>
    <xf numFmtId="164" fontId="275" fillId="0" borderId="0" xfId="0" applyNumberFormat="1" applyFont="1" applyAlignment="1">
      <alignment horizontal="center" vertical="center"/>
    </xf>
    <xf numFmtId="4" fontId="276" fillId="0" borderId="0" xfId="0" applyNumberFormat="1" applyFont="1" applyAlignment="1">
      <alignment horizontal="center" vertical="center"/>
    </xf>
    <xf numFmtId="164" fontId="277" fillId="0" borderId="0" xfId="0" applyNumberFormat="1" applyFont="1" applyAlignment="1">
      <alignment horizontal="center" vertical="center"/>
    </xf>
    <xf numFmtId="4" fontId="278" fillId="0" borderId="0" xfId="0" applyNumberFormat="1" applyFont="1" applyAlignment="1">
      <alignment horizontal="center" vertical="center"/>
    </xf>
    <xf numFmtId="164" fontId="279" fillId="0" borderId="0" xfId="0" applyNumberFormat="1" applyFont="1" applyAlignment="1">
      <alignment horizontal="center" vertical="center"/>
    </xf>
    <xf numFmtId="4" fontId="280" fillId="0" borderId="0" xfId="0" applyNumberFormat="1" applyFont="1" applyAlignment="1">
      <alignment horizontal="center" vertical="center"/>
    </xf>
    <xf numFmtId="164" fontId="281" fillId="0" borderId="0" xfId="0" applyNumberFormat="1" applyFont="1" applyAlignment="1">
      <alignment horizontal="center" vertical="center"/>
    </xf>
    <xf numFmtId="0" fontId="282" fillId="3" borderId="1" xfId="0" applyFont="1" applyFill="1" applyBorder="1" applyAlignment="1">
      <alignment horizontal="center" vertical="center" wrapText="1"/>
    </xf>
    <xf numFmtId="164" fontId="282" fillId="3" borderId="1" xfId="0" applyNumberFormat="1" applyFont="1" applyFill="1" applyBorder="1" applyAlignment="1">
      <alignment horizontal="center" vertical="center" wrapText="1"/>
    </xf>
    <xf numFmtId="0" fontId="283" fillId="0" borderId="0" xfId="0" applyFont="1" applyAlignment="1">
      <alignment horizontal="center" vertical="center" wrapText="1"/>
    </xf>
    <xf numFmtId="4" fontId="290" fillId="0" borderId="0" xfId="0" applyNumberFormat="1" applyFont="1" applyAlignment="1">
      <alignment horizontal="center" vertical="center"/>
    </xf>
    <xf numFmtId="164" fontId="291" fillId="0" borderId="0" xfId="0" applyNumberFormat="1" applyFont="1" applyAlignment="1">
      <alignment horizontal="center" vertical="center"/>
    </xf>
    <xf numFmtId="4" fontId="292" fillId="0" borderId="0" xfId="0" applyNumberFormat="1" applyFont="1" applyAlignment="1">
      <alignment horizontal="center" vertical="center"/>
    </xf>
    <xf numFmtId="164" fontId="293" fillId="0" borderId="0" xfId="0" applyNumberFormat="1" applyFont="1" applyAlignment="1">
      <alignment horizontal="center" vertical="center"/>
    </xf>
    <xf numFmtId="4" fontId="294" fillId="0" borderId="0" xfId="0" applyNumberFormat="1" applyFont="1" applyAlignment="1">
      <alignment horizontal="center" vertical="center"/>
    </xf>
    <xf numFmtId="164" fontId="295" fillId="0" borderId="0" xfId="0" applyNumberFormat="1" applyFont="1" applyAlignment="1">
      <alignment horizontal="center" vertical="center"/>
    </xf>
    <xf numFmtId="4" fontId="296" fillId="0" borderId="0" xfId="0" applyNumberFormat="1" applyFont="1" applyAlignment="1">
      <alignment horizontal="center" vertical="center"/>
    </xf>
    <xf numFmtId="164" fontId="297" fillId="0" borderId="0" xfId="0" applyNumberFormat="1" applyFont="1" applyAlignment="1">
      <alignment horizontal="center" vertical="center"/>
    </xf>
    <xf numFmtId="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/>
    </xf>
    <xf numFmtId="4" fontId="300" fillId="0" borderId="0" xfId="0" applyNumberFormat="1" applyFont="1" applyAlignment="1">
      <alignment horizontal="center" vertical="center"/>
    </xf>
    <xf numFmtId="164" fontId="301" fillId="0" borderId="0" xfId="0" applyNumberFormat="1" applyFont="1" applyAlignment="1">
      <alignment horizontal="center" vertical="center"/>
    </xf>
    <xf numFmtId="4" fontId="302" fillId="0" borderId="0" xfId="0" applyNumberFormat="1" applyFont="1" applyAlignment="1">
      <alignment horizontal="center" vertical="center"/>
    </xf>
    <xf numFmtId="164" fontId="303" fillId="0" borderId="0" xfId="0" applyNumberFormat="1" applyFont="1" applyAlignment="1">
      <alignment horizontal="center" vertical="center"/>
    </xf>
    <xf numFmtId="4" fontId="304" fillId="0" borderId="0" xfId="0" applyNumberFormat="1" applyFont="1" applyAlignment="1">
      <alignment horizontal="center" vertical="center"/>
    </xf>
    <xf numFmtId="164" fontId="305" fillId="0" borderId="0" xfId="0" applyNumberFormat="1" applyFont="1" applyAlignment="1">
      <alignment horizontal="center" vertical="center"/>
    </xf>
    <xf numFmtId="4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4" fontId="308" fillId="0" borderId="0" xfId="0" applyNumberFormat="1" applyFont="1" applyAlignment="1">
      <alignment horizontal="center" vertical="center"/>
    </xf>
    <xf numFmtId="164" fontId="309" fillId="0" borderId="0" xfId="0" applyNumberFormat="1" applyFont="1" applyAlignment="1">
      <alignment horizontal="center" vertical="center"/>
    </xf>
    <xf numFmtId="4" fontId="310" fillId="0" borderId="0" xfId="0" applyNumberFormat="1" applyFont="1" applyAlignment="1">
      <alignment horizontal="center" vertical="center"/>
    </xf>
    <xf numFmtId="164" fontId="311" fillId="0" borderId="0" xfId="0" applyNumberFormat="1" applyFont="1" applyAlignment="1">
      <alignment horizontal="center" vertical="center"/>
    </xf>
    <xf numFmtId="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4" fontId="314" fillId="0" borderId="0" xfId="0" applyNumberFormat="1" applyFont="1" applyAlignment="1">
      <alignment horizontal="center" vertical="center"/>
    </xf>
    <xf numFmtId="164" fontId="315" fillId="0" borderId="0" xfId="0" applyNumberFormat="1" applyFont="1" applyAlignment="1">
      <alignment horizontal="center" vertical="center"/>
    </xf>
    <xf numFmtId="4" fontId="316" fillId="0" borderId="0" xfId="0" applyNumberFormat="1" applyFont="1" applyAlignment="1">
      <alignment horizontal="center" vertical="center"/>
    </xf>
    <xf numFmtId="164" fontId="317" fillId="0" borderId="0" xfId="0" applyNumberFormat="1" applyFont="1" applyAlignment="1">
      <alignment horizontal="center" vertical="center"/>
    </xf>
    <xf numFmtId="4" fontId="318" fillId="0" borderId="0" xfId="0" applyNumberFormat="1" applyFont="1" applyAlignment="1">
      <alignment horizontal="center" vertical="center"/>
    </xf>
    <xf numFmtId="164" fontId="319" fillId="0" borderId="0" xfId="0" applyNumberFormat="1" applyFont="1" applyAlignment="1">
      <alignment horizontal="center" vertical="center"/>
    </xf>
    <xf numFmtId="4" fontId="320" fillId="0" borderId="0" xfId="0" applyNumberFormat="1" applyFont="1" applyAlignment="1">
      <alignment horizontal="center" vertical="center"/>
    </xf>
    <xf numFmtId="164" fontId="321" fillId="0" borderId="0" xfId="0" applyNumberFormat="1" applyFont="1" applyAlignment="1">
      <alignment horizontal="center" vertical="center"/>
    </xf>
    <xf numFmtId="4" fontId="322" fillId="0" borderId="0" xfId="0" applyNumberFormat="1" applyFont="1" applyAlignment="1">
      <alignment horizontal="center" vertical="center"/>
    </xf>
    <xf numFmtId="164" fontId="323" fillId="0" borderId="0" xfId="0" applyNumberFormat="1" applyFont="1" applyAlignment="1">
      <alignment horizontal="center" vertical="center"/>
    </xf>
    <xf numFmtId="4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/>
    </xf>
    <xf numFmtId="4" fontId="326" fillId="0" borderId="0" xfId="0" applyNumberFormat="1" applyFont="1" applyAlignment="1">
      <alignment horizontal="center" vertical="center"/>
    </xf>
    <xf numFmtId="164" fontId="327" fillId="0" borderId="0" xfId="0" applyNumberFormat="1" applyFont="1" applyAlignment="1">
      <alignment horizontal="center" vertical="center"/>
    </xf>
    <xf numFmtId="4" fontId="328" fillId="0" borderId="0" xfId="0" applyNumberFormat="1" applyFont="1" applyAlignment="1">
      <alignment horizontal="center" vertical="center"/>
    </xf>
    <xf numFmtId="164" fontId="329" fillId="0" borderId="0" xfId="0" applyNumberFormat="1" applyFont="1" applyAlignment="1">
      <alignment horizontal="center" vertical="center"/>
    </xf>
    <xf numFmtId="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4" fontId="332" fillId="0" borderId="0" xfId="0" applyNumberFormat="1" applyFont="1" applyAlignment="1">
      <alignment horizontal="center" vertical="center"/>
    </xf>
    <xf numFmtId="164" fontId="333" fillId="0" borderId="0" xfId="0" applyNumberFormat="1" applyFont="1" applyAlignment="1">
      <alignment horizontal="center" vertical="center"/>
    </xf>
    <xf numFmtId="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/>
    </xf>
    <xf numFmtId="4" fontId="336" fillId="0" borderId="0" xfId="0" applyNumberFormat="1" applyFont="1" applyAlignment="1">
      <alignment horizontal="center" vertical="center"/>
    </xf>
    <xf numFmtId="164" fontId="337" fillId="0" borderId="0" xfId="0" applyNumberFormat="1" applyFont="1" applyAlignment="1">
      <alignment horizontal="center" vertical="center"/>
    </xf>
    <xf numFmtId="4" fontId="338" fillId="0" borderId="0" xfId="0" applyNumberFormat="1" applyFont="1" applyAlignment="1">
      <alignment horizontal="center" vertical="center"/>
    </xf>
    <xf numFmtId="164" fontId="339" fillId="0" borderId="0" xfId="0" applyNumberFormat="1" applyFont="1" applyAlignment="1">
      <alignment horizontal="center" vertical="center"/>
    </xf>
    <xf numFmtId="4" fontId="340" fillId="0" borderId="0" xfId="0" applyNumberFormat="1" applyFont="1" applyAlignment="1">
      <alignment horizontal="center" vertical="center"/>
    </xf>
    <xf numFmtId="164" fontId="341" fillId="0" borderId="0" xfId="0" applyNumberFormat="1" applyFont="1" applyAlignment="1">
      <alignment horizontal="center" vertical="center"/>
    </xf>
    <xf numFmtId="4" fontId="342" fillId="0" borderId="0" xfId="0" applyNumberFormat="1" applyFont="1" applyAlignment="1">
      <alignment horizontal="center" vertical="center"/>
    </xf>
    <xf numFmtId="164" fontId="343" fillId="0" borderId="0" xfId="0" applyNumberFormat="1" applyFont="1" applyAlignment="1">
      <alignment horizontal="center" vertical="center"/>
    </xf>
    <xf numFmtId="4" fontId="344" fillId="0" borderId="0" xfId="0" applyNumberFormat="1" applyFont="1" applyAlignment="1">
      <alignment horizontal="center" vertical="center"/>
    </xf>
    <xf numFmtId="164" fontId="345" fillId="0" borderId="0" xfId="0" applyNumberFormat="1" applyFont="1" applyAlignment="1">
      <alignment horizontal="center" vertical="center"/>
    </xf>
    <xf numFmtId="4" fontId="346" fillId="0" borderId="0" xfId="0" applyNumberFormat="1" applyFont="1" applyAlignment="1">
      <alignment horizontal="center" vertical="center"/>
    </xf>
    <xf numFmtId="164" fontId="347" fillId="0" borderId="0" xfId="0" applyNumberFormat="1" applyFont="1" applyAlignment="1">
      <alignment horizontal="center" vertical="center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0" fontId="350" fillId="3" borderId="1" xfId="0" applyFont="1" applyFill="1" applyBorder="1" applyAlignment="1">
      <alignment horizontal="center" vertical="center" wrapText="1"/>
    </xf>
    <xf numFmtId="164" fontId="350" fillId="3" borderId="1" xfId="0" applyNumberFormat="1" applyFont="1" applyFill="1" applyBorder="1" applyAlignment="1">
      <alignment horizontal="center" vertical="center" wrapText="1"/>
    </xf>
    <xf numFmtId="0" fontId="351" fillId="0" borderId="0" xfId="0" applyFont="1" applyAlignment="1">
      <alignment horizontal="center" vertical="center" wrapText="1"/>
    </xf>
    <xf numFmtId="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/>
    </xf>
    <xf numFmtId="4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4" fontId="362" fillId="0" borderId="0" xfId="0" applyNumberFormat="1" applyFont="1" applyAlignment="1">
      <alignment horizontal="center" vertical="center"/>
    </xf>
    <xf numFmtId="164" fontId="363" fillId="0" borderId="0" xfId="0" applyNumberFormat="1" applyFont="1" applyAlignment="1">
      <alignment horizontal="center" vertical="center"/>
    </xf>
    <xf numFmtId="4" fontId="364" fillId="0" borderId="0" xfId="0" applyNumberFormat="1" applyFont="1" applyAlignment="1">
      <alignment horizontal="center" vertical="center"/>
    </xf>
    <xf numFmtId="164" fontId="365" fillId="0" borderId="0" xfId="0" applyNumberFormat="1" applyFont="1" applyAlignment="1">
      <alignment horizontal="center" vertical="center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4" fontId="368" fillId="0" borderId="0" xfId="0" applyNumberFormat="1" applyFont="1" applyAlignment="1">
      <alignment horizontal="center" vertical="center"/>
    </xf>
    <xf numFmtId="164" fontId="369" fillId="0" borderId="0" xfId="0" applyNumberFormat="1" applyFont="1" applyAlignment="1">
      <alignment horizontal="center" vertical="center"/>
    </xf>
    <xf numFmtId="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4" fontId="374" fillId="0" borderId="0" xfId="0" applyNumberFormat="1" applyFont="1" applyAlignment="1">
      <alignment horizontal="center" vertical="center"/>
    </xf>
    <xf numFmtId="164" fontId="375" fillId="0" borderId="0" xfId="0" applyNumberFormat="1" applyFont="1" applyAlignment="1">
      <alignment horizontal="center" vertical="center"/>
    </xf>
    <xf numFmtId="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4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4" fontId="380" fillId="0" borderId="0" xfId="0" applyNumberFormat="1" applyFont="1" applyAlignment="1">
      <alignment horizontal="center" vertical="center"/>
    </xf>
    <xf numFmtId="164" fontId="381" fillId="0" borderId="0" xfId="0" applyNumberFormat="1" applyFont="1" applyAlignment="1">
      <alignment horizontal="center" vertical="center"/>
    </xf>
    <xf numFmtId="4" fontId="382" fillId="0" borderId="0" xfId="0" applyNumberFormat="1" applyFont="1" applyAlignment="1">
      <alignment horizontal="center" vertical="center"/>
    </xf>
    <xf numFmtId="164" fontId="383" fillId="0" borderId="0" xfId="0" applyNumberFormat="1" applyFont="1" applyAlignment="1">
      <alignment horizontal="center" vertical="center"/>
    </xf>
    <xf numFmtId="4" fontId="384" fillId="0" borderId="0" xfId="0" applyNumberFormat="1" applyFont="1" applyAlignment="1">
      <alignment horizontal="center" vertical="center"/>
    </xf>
    <xf numFmtId="164" fontId="385" fillId="0" borderId="0" xfId="0" applyNumberFormat="1" applyFont="1" applyAlignment="1">
      <alignment horizontal="center" vertical="center"/>
    </xf>
    <xf numFmtId="4" fontId="386" fillId="0" borderId="0" xfId="0" applyNumberFormat="1" applyFont="1" applyAlignment="1">
      <alignment horizontal="center" vertical="center"/>
    </xf>
    <xf numFmtId="164" fontId="387" fillId="0" borderId="0" xfId="0" applyNumberFormat="1" applyFont="1" applyAlignment="1">
      <alignment horizontal="center" vertical="center"/>
    </xf>
    <xf numFmtId="4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/>
    </xf>
    <xf numFmtId="4" fontId="390" fillId="0" borderId="0" xfId="0" applyNumberFormat="1" applyFont="1" applyAlignment="1">
      <alignment horizontal="center" vertical="center"/>
    </xf>
    <xf numFmtId="164" fontId="391" fillId="0" borderId="0" xfId="0" applyNumberFormat="1" applyFont="1" applyAlignment="1">
      <alignment horizontal="center" vertical="center"/>
    </xf>
    <xf numFmtId="4" fontId="392" fillId="0" borderId="0" xfId="0" applyNumberFormat="1" applyFont="1" applyAlignment="1">
      <alignment horizontal="center" vertical="center"/>
    </xf>
    <xf numFmtId="164" fontId="393" fillId="0" borderId="0" xfId="0" applyNumberFormat="1" applyFont="1" applyAlignment="1">
      <alignment horizontal="center" vertical="center"/>
    </xf>
    <xf numFmtId="4" fontId="394" fillId="0" borderId="0" xfId="0" applyNumberFormat="1" applyFont="1" applyAlignment="1">
      <alignment horizontal="center" vertical="center"/>
    </xf>
    <xf numFmtId="164" fontId="395" fillId="0" borderId="0" xfId="0" applyNumberFormat="1" applyFont="1" applyAlignment="1">
      <alignment horizontal="center" vertical="center"/>
    </xf>
    <xf numFmtId="4" fontId="396" fillId="0" borderId="0" xfId="0" applyNumberFormat="1" applyFont="1" applyAlignment="1">
      <alignment horizontal="center" vertical="center"/>
    </xf>
    <xf numFmtId="164" fontId="397" fillId="0" borderId="0" xfId="0" applyNumberFormat="1" applyFont="1" applyAlignment="1">
      <alignment horizontal="center" vertical="center"/>
    </xf>
    <xf numFmtId="4" fontId="398" fillId="0" borderId="0" xfId="0" applyNumberFormat="1" applyFont="1" applyAlignment="1">
      <alignment horizontal="center" vertical="center"/>
    </xf>
    <xf numFmtId="164" fontId="399" fillId="0" borderId="0" xfId="0" applyNumberFormat="1" applyFont="1" applyAlignment="1">
      <alignment horizontal="center" vertical="center"/>
    </xf>
    <xf numFmtId="4" fontId="400" fillId="0" borderId="0" xfId="0" applyNumberFormat="1" applyFont="1" applyAlignment="1">
      <alignment horizontal="center" vertical="center"/>
    </xf>
    <xf numFmtId="164" fontId="401" fillId="0" borderId="0" xfId="0" applyNumberFormat="1" applyFont="1" applyAlignment="1">
      <alignment horizontal="center" vertical="center"/>
    </xf>
    <xf numFmtId="4" fontId="402" fillId="0" borderId="0" xfId="0" applyNumberFormat="1" applyFont="1" applyAlignment="1">
      <alignment horizontal="center" vertical="center"/>
    </xf>
    <xf numFmtId="164" fontId="403" fillId="0" borderId="0" xfId="0" applyNumberFormat="1" applyFont="1" applyAlignment="1">
      <alignment horizontal="center" vertical="center"/>
    </xf>
    <xf numFmtId="4" fontId="404" fillId="0" borderId="0" xfId="0" applyNumberFormat="1" applyFont="1" applyAlignment="1">
      <alignment horizontal="center" vertical="center"/>
    </xf>
    <xf numFmtId="164" fontId="405" fillId="0" borderId="0" xfId="0" applyNumberFormat="1" applyFont="1" applyAlignment="1">
      <alignment horizontal="center" vertical="center"/>
    </xf>
    <xf numFmtId="4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4" fontId="408" fillId="0" borderId="0" xfId="0" applyNumberFormat="1" applyFont="1" applyAlignment="1">
      <alignment horizontal="center" vertical="center"/>
    </xf>
    <xf numFmtId="164" fontId="409" fillId="0" borderId="0" xfId="0" applyNumberFormat="1" applyFont="1" applyAlignment="1">
      <alignment horizontal="center" vertical="center"/>
    </xf>
    <xf numFmtId="4" fontId="410" fillId="0" borderId="0" xfId="0" applyNumberFormat="1" applyFont="1" applyAlignment="1">
      <alignment horizontal="center" vertical="center"/>
    </xf>
    <xf numFmtId="164" fontId="411" fillId="0" borderId="0" xfId="0" applyNumberFormat="1" applyFont="1" applyAlignment="1">
      <alignment horizontal="center" vertical="center"/>
    </xf>
    <xf numFmtId="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4" fontId="414" fillId="0" borderId="0" xfId="0" applyNumberFormat="1" applyFont="1" applyAlignment="1">
      <alignment horizontal="center" vertical="center"/>
    </xf>
    <xf numFmtId="164" fontId="415" fillId="0" borderId="0" xfId="0" applyNumberFormat="1" applyFont="1" applyAlignment="1">
      <alignment horizontal="center" vertical="center"/>
    </xf>
    <xf numFmtId="4" fontId="416" fillId="0" borderId="0" xfId="0" applyNumberFormat="1" applyFont="1" applyAlignment="1">
      <alignment horizontal="center" vertical="center"/>
    </xf>
    <xf numFmtId="164" fontId="417" fillId="0" borderId="0" xfId="0" applyNumberFormat="1" applyFont="1" applyAlignment="1">
      <alignment horizontal="center" vertical="center"/>
    </xf>
    <xf numFmtId="0" fontId="418" fillId="0" borderId="0" xfId="0" applyFont="1" applyAlignment="1">
      <alignment horizontal="center" vertical="center" wrapText="1"/>
    </xf>
    <xf numFmtId="4" fontId="425" fillId="0" borderId="0" xfId="0" applyNumberFormat="1" applyFont="1" applyAlignment="1">
      <alignment horizontal="center" vertical="center"/>
    </xf>
    <xf numFmtId="164" fontId="426" fillId="0" borderId="0" xfId="0" applyNumberFormat="1" applyFont="1" applyAlignment="1">
      <alignment horizontal="center" vertical="center"/>
    </xf>
    <xf numFmtId="4" fontId="427" fillId="0" borderId="0" xfId="0" applyNumberFormat="1" applyFont="1" applyAlignment="1">
      <alignment horizontal="center" vertical="center"/>
    </xf>
    <xf numFmtId="164" fontId="428" fillId="0" borderId="0" xfId="0" applyNumberFormat="1" applyFont="1" applyAlignment="1">
      <alignment horizontal="center" vertical="center"/>
    </xf>
    <xf numFmtId="4" fontId="429" fillId="0" borderId="0" xfId="0" applyNumberFormat="1" applyFont="1" applyAlignment="1">
      <alignment horizontal="center" vertical="center"/>
    </xf>
    <xf numFmtId="164" fontId="430" fillId="0" borderId="0" xfId="0" applyNumberFormat="1" applyFont="1" applyAlignment="1">
      <alignment horizontal="center" vertical="center"/>
    </xf>
    <xf numFmtId="4" fontId="431" fillId="0" borderId="0" xfId="0" applyNumberFormat="1" applyFont="1" applyAlignment="1">
      <alignment horizontal="center" vertical="center"/>
    </xf>
    <xf numFmtId="164" fontId="432" fillId="0" borderId="0" xfId="0" applyNumberFormat="1" applyFont="1" applyAlignment="1">
      <alignment horizontal="center" vertical="center"/>
    </xf>
    <xf numFmtId="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4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/>
    </xf>
    <xf numFmtId="4" fontId="437" fillId="0" borderId="0" xfId="0" applyNumberFormat="1" applyFont="1" applyAlignment="1">
      <alignment horizontal="center" vertical="center"/>
    </xf>
    <xf numFmtId="164" fontId="438" fillId="0" borderId="0" xfId="0" applyNumberFormat="1" applyFont="1" applyAlignment="1">
      <alignment horizontal="center" vertical="center"/>
    </xf>
    <xf numFmtId="4" fontId="439" fillId="0" borderId="0" xfId="0" applyNumberFormat="1" applyFont="1" applyAlignment="1">
      <alignment horizontal="center" vertical="center"/>
    </xf>
    <xf numFmtId="164" fontId="440" fillId="0" borderId="0" xfId="0" applyNumberFormat="1" applyFont="1" applyAlignment="1">
      <alignment horizontal="center" vertical="center"/>
    </xf>
    <xf numFmtId="4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4" fontId="443" fillId="0" borderId="0" xfId="0" applyNumberFormat="1" applyFont="1" applyAlignment="1">
      <alignment horizontal="center" vertical="center"/>
    </xf>
    <xf numFmtId="164" fontId="444" fillId="0" borderId="0" xfId="0" applyNumberFormat="1" applyFont="1" applyAlignment="1">
      <alignment horizontal="center" vertical="center"/>
    </xf>
    <xf numFmtId="4" fontId="445" fillId="0" borderId="0" xfId="0" applyNumberFormat="1" applyFont="1" applyAlignment="1">
      <alignment horizontal="center" vertical="center"/>
    </xf>
    <xf numFmtId="164" fontId="446" fillId="0" borderId="0" xfId="0" applyNumberFormat="1" applyFont="1" applyAlignment="1">
      <alignment horizontal="center" vertical="center"/>
    </xf>
    <xf numFmtId="4" fontId="447" fillId="0" borderId="0" xfId="0" applyNumberFormat="1" applyFont="1" applyAlignment="1">
      <alignment horizontal="center" vertical="center"/>
    </xf>
    <xf numFmtId="164" fontId="448" fillId="0" borderId="0" xfId="0" applyNumberFormat="1" applyFont="1" applyAlignment="1">
      <alignment horizontal="center" vertical="center"/>
    </xf>
    <xf numFmtId="4" fontId="449" fillId="0" borderId="0" xfId="0" applyNumberFormat="1" applyFont="1" applyAlignment="1">
      <alignment horizontal="center" vertical="center"/>
    </xf>
    <xf numFmtId="164" fontId="450" fillId="0" borderId="0" xfId="0" applyNumberFormat="1" applyFont="1" applyAlignment="1">
      <alignment horizontal="center" vertical="center"/>
    </xf>
    <xf numFmtId="4" fontId="451" fillId="0" borderId="0" xfId="0" applyNumberFormat="1" applyFont="1" applyAlignment="1">
      <alignment horizontal="center" vertical="center"/>
    </xf>
    <xf numFmtId="164" fontId="452" fillId="0" borderId="0" xfId="0" applyNumberFormat="1" applyFont="1" applyAlignment="1">
      <alignment horizontal="center" vertical="center"/>
    </xf>
    <xf numFmtId="4" fontId="453" fillId="0" borderId="0" xfId="0" applyNumberFormat="1" applyFont="1" applyAlignment="1">
      <alignment horizontal="center" vertical="center"/>
    </xf>
    <xf numFmtId="164" fontId="454" fillId="0" borderId="0" xfId="0" applyNumberFormat="1" applyFont="1" applyAlignment="1">
      <alignment horizontal="center" vertical="center"/>
    </xf>
    <xf numFmtId="4" fontId="455" fillId="0" borderId="0" xfId="0" applyNumberFormat="1" applyFont="1" applyAlignment="1">
      <alignment horizontal="center" vertical="center"/>
    </xf>
    <xf numFmtId="164" fontId="456" fillId="0" borderId="0" xfId="0" applyNumberFormat="1" applyFont="1" applyAlignment="1">
      <alignment horizontal="center" vertical="center"/>
    </xf>
    <xf numFmtId="4" fontId="457" fillId="0" borderId="0" xfId="0" applyNumberFormat="1" applyFont="1" applyAlignment="1">
      <alignment horizontal="center" vertical="center"/>
    </xf>
    <xf numFmtId="164" fontId="458" fillId="0" borderId="0" xfId="0" applyNumberFormat="1" applyFont="1" applyAlignment="1">
      <alignment horizontal="center" vertical="center"/>
    </xf>
    <xf numFmtId="4" fontId="459" fillId="0" borderId="0" xfId="0" applyNumberFormat="1" applyFont="1" applyAlignment="1">
      <alignment horizontal="center" vertical="center"/>
    </xf>
    <xf numFmtId="164" fontId="460" fillId="0" borderId="0" xfId="0" applyNumberFormat="1" applyFont="1" applyAlignment="1">
      <alignment horizontal="center" vertical="center"/>
    </xf>
    <xf numFmtId="4" fontId="461" fillId="0" borderId="0" xfId="0" applyNumberFormat="1" applyFont="1" applyAlignment="1">
      <alignment horizontal="center" vertical="center"/>
    </xf>
    <xf numFmtId="164" fontId="462" fillId="0" borderId="0" xfId="0" applyNumberFormat="1" applyFont="1" applyAlignment="1">
      <alignment horizontal="center" vertical="center"/>
    </xf>
    <xf numFmtId="4" fontId="463" fillId="0" borderId="0" xfId="0" applyNumberFormat="1" applyFont="1" applyAlignment="1">
      <alignment horizontal="center" vertical="center"/>
    </xf>
    <xf numFmtId="164" fontId="464" fillId="0" borderId="0" xfId="0" applyNumberFormat="1" applyFont="1" applyAlignment="1">
      <alignment horizontal="center" vertical="center"/>
    </xf>
    <xf numFmtId="4" fontId="465" fillId="0" borderId="0" xfId="0" applyNumberFormat="1" applyFont="1" applyAlignment="1">
      <alignment horizontal="center" vertical="center"/>
    </xf>
    <xf numFmtId="164" fontId="466" fillId="0" borderId="0" xfId="0" applyNumberFormat="1" applyFont="1" applyAlignment="1">
      <alignment horizontal="center" vertical="center"/>
    </xf>
    <xf numFmtId="4" fontId="467" fillId="0" borderId="0" xfId="0" applyNumberFormat="1" applyFont="1" applyAlignment="1">
      <alignment horizontal="center" vertical="center"/>
    </xf>
    <xf numFmtId="164" fontId="468" fillId="0" borderId="0" xfId="0" applyNumberFormat="1" applyFont="1" applyAlignment="1">
      <alignment horizontal="center" vertical="center"/>
    </xf>
    <xf numFmtId="4" fontId="469" fillId="0" borderId="0" xfId="0" applyNumberFormat="1" applyFont="1" applyAlignment="1">
      <alignment horizontal="center" vertical="center"/>
    </xf>
    <xf numFmtId="164" fontId="470" fillId="0" borderId="0" xfId="0" applyNumberFormat="1" applyFont="1" applyAlignment="1">
      <alignment horizontal="center" vertical="center"/>
    </xf>
    <xf numFmtId="4" fontId="471" fillId="0" borderId="0" xfId="0" applyNumberFormat="1" applyFont="1" applyAlignment="1">
      <alignment horizontal="center" vertical="center"/>
    </xf>
    <xf numFmtId="164" fontId="472" fillId="0" borderId="0" xfId="0" applyNumberFormat="1" applyFont="1" applyAlignment="1">
      <alignment horizontal="center" vertical="center"/>
    </xf>
    <xf numFmtId="4" fontId="473" fillId="0" borderId="0" xfId="0" applyNumberFormat="1" applyFont="1" applyAlignment="1">
      <alignment horizontal="center" vertical="center"/>
    </xf>
    <xf numFmtId="164" fontId="474" fillId="0" borderId="0" xfId="0" applyNumberFormat="1" applyFont="1" applyAlignment="1">
      <alignment horizontal="center" vertical="center"/>
    </xf>
    <xf numFmtId="4" fontId="475" fillId="0" borderId="0" xfId="0" applyNumberFormat="1" applyFont="1" applyAlignment="1">
      <alignment horizontal="center" vertical="center"/>
    </xf>
    <xf numFmtId="164" fontId="476" fillId="0" borderId="0" xfId="0" applyNumberFormat="1" applyFont="1" applyAlignment="1">
      <alignment horizontal="center" vertical="center"/>
    </xf>
    <xf numFmtId="4" fontId="477" fillId="0" borderId="0" xfId="0" applyNumberFormat="1" applyFont="1" applyAlignment="1">
      <alignment horizontal="center" vertical="center"/>
    </xf>
    <xf numFmtId="164" fontId="478" fillId="0" borderId="0" xfId="0" applyNumberFormat="1" applyFont="1" applyAlignment="1">
      <alignment horizontal="center" vertical="center"/>
    </xf>
    <xf numFmtId="4" fontId="479" fillId="0" borderId="0" xfId="0" applyNumberFormat="1" applyFont="1" applyAlignment="1">
      <alignment horizontal="center" vertical="center"/>
    </xf>
    <xf numFmtId="164" fontId="480" fillId="0" borderId="0" xfId="0" applyNumberFormat="1" applyFont="1" applyAlignment="1">
      <alignment horizontal="center" vertical="center"/>
    </xf>
    <xf numFmtId="4" fontId="481" fillId="0" borderId="0" xfId="0" applyNumberFormat="1" applyFont="1" applyAlignment="1">
      <alignment horizontal="center" vertical="center"/>
    </xf>
    <xf numFmtId="164" fontId="482" fillId="0" borderId="0" xfId="0" applyNumberFormat="1" applyFont="1" applyAlignment="1">
      <alignment horizontal="center" vertical="center"/>
    </xf>
    <xf numFmtId="4" fontId="483" fillId="0" borderId="0" xfId="0" applyNumberFormat="1" applyFont="1" applyAlignment="1">
      <alignment horizontal="center" vertical="center"/>
    </xf>
    <xf numFmtId="164" fontId="484" fillId="0" borderId="0" xfId="0" applyNumberFormat="1" applyFont="1" applyAlignment="1">
      <alignment horizontal="center" vertical="center"/>
    </xf>
    <xf numFmtId="0" fontId="485" fillId="0" borderId="0" xfId="0" applyFont="1" applyAlignment="1">
      <alignment horizontal="center" vertical="center" wrapText="1"/>
    </xf>
    <xf numFmtId="4" fontId="492" fillId="0" borderId="0" xfId="0" applyNumberFormat="1" applyFont="1" applyAlignment="1">
      <alignment horizontal="center" vertical="center"/>
    </xf>
    <xf numFmtId="164" fontId="493" fillId="0" borderId="0" xfId="0" applyNumberFormat="1" applyFont="1" applyAlignment="1">
      <alignment horizontal="center" vertical="center"/>
    </xf>
    <xf numFmtId="4" fontId="494" fillId="0" borderId="0" xfId="0" applyNumberFormat="1" applyFont="1" applyAlignment="1">
      <alignment horizontal="center" vertical="center"/>
    </xf>
    <xf numFmtId="164" fontId="495" fillId="0" borderId="0" xfId="0" applyNumberFormat="1" applyFont="1" applyAlignment="1">
      <alignment horizontal="center" vertical="center"/>
    </xf>
    <xf numFmtId="4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4" fontId="498" fillId="0" borderId="0" xfId="0" applyNumberFormat="1" applyFont="1" applyAlignment="1">
      <alignment horizontal="center" vertical="center"/>
    </xf>
    <xf numFmtId="164" fontId="499" fillId="0" borderId="0" xfId="0" applyNumberFormat="1" applyFont="1" applyAlignment="1">
      <alignment horizontal="center" vertical="center"/>
    </xf>
    <xf numFmtId="4" fontId="500" fillId="0" borderId="0" xfId="0" applyNumberFormat="1" applyFont="1" applyAlignment="1">
      <alignment horizontal="center" vertical="center"/>
    </xf>
    <xf numFmtId="164" fontId="501" fillId="0" borderId="0" xfId="0" applyNumberFormat="1" applyFont="1" applyAlignment="1">
      <alignment horizontal="center" vertical="center"/>
    </xf>
    <xf numFmtId="4" fontId="502" fillId="0" borderId="0" xfId="0" applyNumberFormat="1" applyFont="1" applyAlignment="1">
      <alignment horizontal="center" vertical="center"/>
    </xf>
    <xf numFmtId="164" fontId="503" fillId="0" borderId="0" xfId="0" applyNumberFormat="1" applyFont="1" applyAlignment="1">
      <alignment horizontal="center" vertical="center"/>
    </xf>
    <xf numFmtId="4" fontId="504" fillId="0" borderId="0" xfId="0" applyNumberFormat="1" applyFont="1" applyAlignment="1">
      <alignment horizontal="center" vertical="center"/>
    </xf>
    <xf numFmtId="164" fontId="505" fillId="0" borderId="0" xfId="0" applyNumberFormat="1" applyFont="1" applyAlignment="1">
      <alignment horizontal="center" vertical="center"/>
    </xf>
    <xf numFmtId="4" fontId="506" fillId="0" borderId="0" xfId="0" applyNumberFormat="1" applyFont="1" applyAlignment="1">
      <alignment horizontal="center" vertical="center"/>
    </xf>
    <xf numFmtId="164" fontId="507" fillId="0" borderId="0" xfId="0" applyNumberFormat="1" applyFont="1" applyAlignment="1">
      <alignment horizontal="center" vertical="center"/>
    </xf>
    <xf numFmtId="4" fontId="508" fillId="0" borderId="0" xfId="0" applyNumberFormat="1" applyFont="1" applyAlignment="1">
      <alignment horizontal="center" vertical="center"/>
    </xf>
    <xf numFmtId="164" fontId="509" fillId="0" borderId="0" xfId="0" applyNumberFormat="1" applyFont="1" applyAlignment="1">
      <alignment horizontal="center" vertical="center"/>
    </xf>
    <xf numFmtId="4" fontId="510" fillId="0" borderId="0" xfId="0" applyNumberFormat="1" applyFont="1" applyAlignment="1">
      <alignment horizontal="center" vertical="center"/>
    </xf>
    <xf numFmtId="164" fontId="511" fillId="0" borderId="0" xfId="0" applyNumberFormat="1" applyFont="1" applyAlignment="1">
      <alignment horizontal="center" vertical="center"/>
    </xf>
    <xf numFmtId="4" fontId="512" fillId="0" borderId="0" xfId="0" applyNumberFormat="1" applyFont="1" applyAlignment="1">
      <alignment horizontal="center" vertical="center"/>
    </xf>
    <xf numFmtId="164" fontId="513" fillId="0" borderId="0" xfId="0" applyNumberFormat="1" applyFont="1" applyAlignment="1">
      <alignment horizontal="center" vertical="center"/>
    </xf>
    <xf numFmtId="4" fontId="514" fillId="0" borderId="0" xfId="0" applyNumberFormat="1" applyFont="1" applyAlignment="1">
      <alignment horizontal="center" vertical="center"/>
    </xf>
    <xf numFmtId="164" fontId="515" fillId="0" borderId="0" xfId="0" applyNumberFormat="1" applyFont="1" applyAlignment="1">
      <alignment horizontal="center" vertical="center"/>
    </xf>
    <xf numFmtId="4" fontId="516" fillId="0" borderId="0" xfId="0" applyNumberFormat="1" applyFont="1" applyAlignment="1">
      <alignment horizontal="center" vertical="center"/>
    </xf>
    <xf numFmtId="164" fontId="517" fillId="0" borderId="0" xfId="0" applyNumberFormat="1" applyFont="1" applyAlignment="1">
      <alignment horizontal="center" vertical="center"/>
    </xf>
    <xf numFmtId="4" fontId="518" fillId="0" borderId="0" xfId="0" applyNumberFormat="1" applyFont="1" applyAlignment="1">
      <alignment horizontal="center" vertical="center"/>
    </xf>
    <xf numFmtId="164" fontId="519" fillId="0" borderId="0" xfId="0" applyNumberFormat="1" applyFont="1" applyAlignment="1">
      <alignment horizontal="center" vertical="center"/>
    </xf>
    <xf numFmtId="4" fontId="520" fillId="0" borderId="0" xfId="0" applyNumberFormat="1" applyFont="1" applyAlignment="1">
      <alignment horizontal="center" vertical="center"/>
    </xf>
    <xf numFmtId="164" fontId="521" fillId="0" borderId="0" xfId="0" applyNumberFormat="1" applyFont="1" applyAlignment="1">
      <alignment horizontal="center" vertical="center"/>
    </xf>
    <xf numFmtId="4" fontId="522" fillId="0" borderId="0" xfId="0" applyNumberFormat="1" applyFont="1" applyAlignment="1">
      <alignment horizontal="center" vertical="center"/>
    </xf>
    <xf numFmtId="164" fontId="523" fillId="0" borderId="0" xfId="0" applyNumberFormat="1" applyFont="1" applyAlignment="1">
      <alignment horizontal="center" vertical="center"/>
    </xf>
    <xf numFmtId="4" fontId="524" fillId="0" borderId="0" xfId="0" applyNumberFormat="1" applyFont="1" applyAlignment="1">
      <alignment horizontal="center" vertical="center"/>
    </xf>
    <xf numFmtId="164" fontId="525" fillId="0" borderId="0" xfId="0" applyNumberFormat="1" applyFont="1" applyAlignment="1">
      <alignment horizontal="center" vertical="center"/>
    </xf>
    <xf numFmtId="4" fontId="526" fillId="0" borderId="0" xfId="0" applyNumberFormat="1" applyFont="1" applyAlignment="1">
      <alignment horizontal="center" vertical="center"/>
    </xf>
    <xf numFmtId="164" fontId="527" fillId="0" borderId="0" xfId="0" applyNumberFormat="1" applyFont="1" applyAlignment="1">
      <alignment horizontal="center" vertical="center"/>
    </xf>
    <xf numFmtId="4" fontId="528" fillId="0" borderId="0" xfId="0" applyNumberFormat="1" applyFont="1" applyAlignment="1">
      <alignment horizontal="center" vertical="center"/>
    </xf>
    <xf numFmtId="164" fontId="529" fillId="0" borderId="0" xfId="0" applyNumberFormat="1" applyFont="1" applyAlignment="1">
      <alignment horizontal="center" vertical="center"/>
    </xf>
    <xf numFmtId="4" fontId="530" fillId="0" borderId="0" xfId="0" applyNumberFormat="1" applyFont="1" applyAlignment="1">
      <alignment horizontal="center" vertical="center"/>
    </xf>
    <xf numFmtId="164" fontId="531" fillId="0" borderId="0" xfId="0" applyNumberFormat="1" applyFont="1" applyAlignment="1">
      <alignment horizontal="center" vertical="center"/>
    </xf>
    <xf numFmtId="4" fontId="532" fillId="0" borderId="0" xfId="0" applyNumberFormat="1" applyFont="1" applyAlignment="1">
      <alignment horizontal="center" vertical="center"/>
    </xf>
    <xf numFmtId="164" fontId="533" fillId="0" borderId="0" xfId="0" applyNumberFormat="1" applyFont="1" applyAlignment="1">
      <alignment horizontal="center" vertical="center"/>
    </xf>
    <xf numFmtId="4" fontId="534" fillId="0" borderId="0" xfId="0" applyNumberFormat="1" applyFont="1" applyAlignment="1">
      <alignment horizontal="center" vertical="center"/>
    </xf>
    <xf numFmtId="164" fontId="535" fillId="0" borderId="0" xfId="0" applyNumberFormat="1" applyFont="1" applyAlignment="1">
      <alignment horizontal="center" vertical="center"/>
    </xf>
    <xf numFmtId="4" fontId="536" fillId="0" borderId="0" xfId="0" applyNumberFormat="1" applyFont="1" applyAlignment="1">
      <alignment horizontal="center" vertical="center"/>
    </xf>
    <xf numFmtId="164" fontId="537" fillId="0" borderId="0" xfId="0" applyNumberFormat="1" applyFont="1" applyAlignment="1">
      <alignment horizontal="center" vertical="center"/>
    </xf>
    <xf numFmtId="4" fontId="538" fillId="0" borderId="0" xfId="0" applyNumberFormat="1" applyFont="1" applyAlignment="1">
      <alignment horizontal="center" vertical="center"/>
    </xf>
    <xf numFmtId="164" fontId="539" fillId="0" borderId="0" xfId="0" applyNumberFormat="1" applyFont="1" applyAlignment="1">
      <alignment horizontal="center" vertical="center"/>
    </xf>
    <xf numFmtId="4" fontId="540" fillId="0" borderId="0" xfId="0" applyNumberFormat="1" applyFont="1" applyAlignment="1">
      <alignment horizontal="center" vertical="center"/>
    </xf>
    <xf numFmtId="164" fontId="541" fillId="0" borderId="0" xfId="0" applyNumberFormat="1" applyFont="1" applyAlignment="1">
      <alignment horizontal="center" vertical="center"/>
    </xf>
    <xf numFmtId="4" fontId="542" fillId="0" borderId="0" xfId="0" applyNumberFormat="1" applyFont="1" applyAlignment="1">
      <alignment horizontal="center" vertical="center"/>
    </xf>
    <xf numFmtId="164" fontId="543" fillId="0" borderId="0" xfId="0" applyNumberFormat="1" applyFont="1" applyAlignment="1">
      <alignment horizontal="center" vertical="center"/>
    </xf>
    <xf numFmtId="4" fontId="544" fillId="0" borderId="0" xfId="0" applyNumberFormat="1" applyFont="1" applyAlignment="1">
      <alignment horizontal="center" vertical="center"/>
    </xf>
    <xf numFmtId="164" fontId="545" fillId="0" borderId="0" xfId="0" applyNumberFormat="1" applyFont="1" applyAlignment="1">
      <alignment horizontal="center" vertical="center"/>
    </xf>
    <xf numFmtId="4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/>
    </xf>
    <xf numFmtId="4" fontId="548" fillId="0" borderId="0" xfId="0" applyNumberFormat="1" applyFont="1" applyAlignment="1">
      <alignment horizontal="center" vertical="center"/>
    </xf>
    <xf numFmtId="164" fontId="549" fillId="0" borderId="0" xfId="0" applyNumberFormat="1" applyFont="1" applyAlignment="1">
      <alignment horizontal="center" vertical="center"/>
    </xf>
    <xf numFmtId="4" fontId="550" fillId="0" borderId="0" xfId="0" applyNumberFormat="1" applyFont="1" applyAlignment="1">
      <alignment horizontal="center" vertical="center"/>
    </xf>
    <xf numFmtId="164" fontId="551" fillId="0" borderId="0" xfId="0" applyNumberFormat="1" applyFont="1" applyAlignment="1">
      <alignment horizontal="center" vertical="center"/>
    </xf>
    <xf numFmtId="0" fontId="552" fillId="3" borderId="1" xfId="0" applyFont="1" applyFill="1" applyBorder="1" applyAlignment="1">
      <alignment horizontal="center" vertical="center" wrapText="1"/>
    </xf>
    <xf numFmtId="164" fontId="552" fillId="3" borderId="1" xfId="0" applyNumberFormat="1" applyFont="1" applyFill="1" applyBorder="1" applyAlignment="1">
      <alignment horizontal="center" vertical="center" wrapText="1"/>
    </xf>
    <xf numFmtId="0" fontId="553" fillId="0" borderId="0" xfId="0" applyFont="1" applyAlignment="1">
      <alignment horizontal="center" vertical="center" wrapText="1"/>
    </xf>
    <xf numFmtId="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/>
    </xf>
    <xf numFmtId="4" fontId="562" fillId="0" borderId="0" xfId="0" applyNumberFormat="1" applyFont="1" applyAlignment="1">
      <alignment horizontal="center" vertical="center"/>
    </xf>
    <xf numFmtId="164" fontId="563" fillId="0" borderId="0" xfId="0" applyNumberFormat="1" applyFont="1" applyAlignment="1">
      <alignment horizontal="center" vertical="center"/>
    </xf>
    <xf numFmtId="4" fontId="564" fillId="0" borderId="0" xfId="0" applyNumberFormat="1" applyFont="1" applyAlignment="1">
      <alignment horizontal="center" vertical="center"/>
    </xf>
    <xf numFmtId="164" fontId="565" fillId="0" borderId="0" xfId="0" applyNumberFormat="1" applyFont="1" applyAlignment="1">
      <alignment horizontal="center" vertical="center"/>
    </xf>
    <xf numFmtId="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4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4" fontId="570" fillId="0" borderId="0" xfId="0" applyNumberFormat="1" applyFont="1" applyAlignment="1">
      <alignment horizontal="center" vertical="center"/>
    </xf>
    <xf numFmtId="164" fontId="571" fillId="0" borderId="0" xfId="0" applyNumberFormat="1" applyFont="1" applyAlignment="1">
      <alignment horizontal="center" vertical="center"/>
    </xf>
    <xf numFmtId="4" fontId="572" fillId="0" borderId="0" xfId="0" applyNumberFormat="1" applyFont="1" applyAlignment="1">
      <alignment horizontal="center" vertical="center"/>
    </xf>
    <xf numFmtId="164" fontId="573" fillId="0" borderId="0" xfId="0" applyNumberFormat="1" applyFont="1" applyAlignment="1">
      <alignment horizontal="center" vertical="center"/>
    </xf>
    <xf numFmtId="4" fontId="574" fillId="0" borderId="0" xfId="0" applyNumberFormat="1" applyFont="1" applyAlignment="1">
      <alignment horizontal="center" vertical="center"/>
    </xf>
    <xf numFmtId="164" fontId="575" fillId="0" borderId="0" xfId="0" applyNumberFormat="1" applyFont="1" applyAlignment="1">
      <alignment horizontal="center" vertical="center"/>
    </xf>
    <xf numFmtId="4" fontId="576" fillId="0" borderId="0" xfId="0" applyNumberFormat="1" applyFont="1" applyAlignment="1">
      <alignment horizontal="center" vertical="center"/>
    </xf>
    <xf numFmtId="164" fontId="577" fillId="0" borderId="0" xfId="0" applyNumberFormat="1" applyFont="1" applyAlignment="1">
      <alignment horizontal="center" vertical="center"/>
    </xf>
    <xf numFmtId="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/>
    </xf>
    <xf numFmtId="4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4" fontId="582" fillId="0" borderId="0" xfId="0" applyNumberFormat="1" applyFont="1" applyAlignment="1">
      <alignment horizontal="center" vertical="center"/>
    </xf>
    <xf numFmtId="164" fontId="583" fillId="0" borderId="0" xfId="0" applyNumberFormat="1" applyFont="1" applyAlignment="1">
      <alignment horizontal="center" vertical="center"/>
    </xf>
    <xf numFmtId="4" fontId="584" fillId="0" borderId="0" xfId="0" applyNumberFormat="1" applyFont="1" applyAlignment="1">
      <alignment horizontal="center" vertical="center"/>
    </xf>
    <xf numFmtId="164" fontId="585" fillId="0" borderId="0" xfId="0" applyNumberFormat="1" applyFont="1" applyAlignment="1">
      <alignment horizontal="center" vertical="center"/>
    </xf>
    <xf numFmtId="4" fontId="586" fillId="0" borderId="0" xfId="0" applyNumberFormat="1" applyFont="1" applyAlignment="1">
      <alignment horizontal="center" vertical="center"/>
    </xf>
    <xf numFmtId="164" fontId="587" fillId="0" borderId="0" xfId="0" applyNumberFormat="1" applyFont="1" applyAlignment="1">
      <alignment horizontal="center" vertical="center"/>
    </xf>
    <xf numFmtId="4" fontId="588" fillId="0" borderId="0" xfId="0" applyNumberFormat="1" applyFont="1" applyAlignment="1">
      <alignment horizontal="center" vertical="center"/>
    </xf>
    <xf numFmtId="164" fontId="589" fillId="0" borderId="0" xfId="0" applyNumberFormat="1" applyFont="1" applyAlignment="1">
      <alignment horizontal="center" vertical="center"/>
    </xf>
    <xf numFmtId="4" fontId="590" fillId="0" borderId="0" xfId="0" applyNumberFormat="1" applyFont="1" applyAlignment="1">
      <alignment horizontal="center" vertical="center"/>
    </xf>
    <xf numFmtId="164" fontId="591" fillId="0" borderId="0" xfId="0" applyNumberFormat="1" applyFont="1" applyAlignment="1">
      <alignment horizontal="center" vertical="center"/>
    </xf>
    <xf numFmtId="4" fontId="592" fillId="0" borderId="0" xfId="0" applyNumberFormat="1" applyFont="1" applyAlignment="1">
      <alignment horizontal="center" vertical="center"/>
    </xf>
    <xf numFmtId="164" fontId="593" fillId="0" borderId="0" xfId="0" applyNumberFormat="1" applyFont="1" applyAlignment="1">
      <alignment horizontal="center" vertical="center"/>
    </xf>
    <xf numFmtId="4" fontId="594" fillId="0" borderId="0" xfId="0" applyNumberFormat="1" applyFont="1" applyAlignment="1">
      <alignment horizontal="center" vertical="center"/>
    </xf>
    <xf numFmtId="164" fontId="595" fillId="0" borderId="0" xfId="0" applyNumberFormat="1" applyFont="1" applyAlignment="1">
      <alignment horizontal="center" vertical="center"/>
    </xf>
    <xf numFmtId="4" fontId="596" fillId="0" borderId="0" xfId="0" applyNumberFormat="1" applyFont="1" applyAlignment="1">
      <alignment horizontal="center" vertical="center"/>
    </xf>
    <xf numFmtId="164" fontId="597" fillId="0" borderId="0" xfId="0" applyNumberFormat="1" applyFont="1" applyAlignment="1">
      <alignment horizontal="center" vertical="center"/>
    </xf>
    <xf numFmtId="4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/>
    </xf>
    <xf numFmtId="4" fontId="600" fillId="0" borderId="0" xfId="0" applyNumberFormat="1" applyFont="1" applyAlignment="1">
      <alignment horizontal="center" vertical="center"/>
    </xf>
    <xf numFmtId="164" fontId="601" fillId="0" borderId="0" xfId="0" applyNumberFormat="1" applyFont="1" applyAlignment="1">
      <alignment horizontal="center" vertical="center"/>
    </xf>
    <xf numFmtId="4" fontId="602" fillId="0" borderId="0" xfId="0" applyNumberFormat="1" applyFont="1" applyAlignment="1">
      <alignment horizontal="center" vertical="center"/>
    </xf>
    <xf numFmtId="164" fontId="603" fillId="0" borderId="0" xfId="0" applyNumberFormat="1" applyFont="1" applyAlignment="1">
      <alignment horizontal="center" vertical="center"/>
    </xf>
    <xf numFmtId="4" fontId="604" fillId="0" borderId="0" xfId="0" applyNumberFormat="1" applyFont="1" applyAlignment="1">
      <alignment horizontal="center" vertical="center"/>
    </xf>
    <xf numFmtId="164" fontId="605" fillId="0" borderId="0" xfId="0" applyNumberFormat="1" applyFont="1" applyAlignment="1">
      <alignment horizontal="center" vertical="center"/>
    </xf>
    <xf numFmtId="4" fontId="606" fillId="0" borderId="0" xfId="0" applyNumberFormat="1" applyFont="1" applyAlignment="1">
      <alignment horizontal="center" vertical="center"/>
    </xf>
    <xf numFmtId="164" fontId="607" fillId="0" borderId="0" xfId="0" applyNumberFormat="1" applyFont="1" applyAlignment="1">
      <alignment horizontal="center" vertical="center"/>
    </xf>
    <xf numFmtId="4" fontId="608" fillId="0" borderId="0" xfId="0" applyNumberFormat="1" applyFont="1" applyAlignment="1">
      <alignment horizontal="center" vertical="center"/>
    </xf>
    <xf numFmtId="164" fontId="609" fillId="0" borderId="0" xfId="0" applyNumberFormat="1" applyFont="1" applyAlignment="1">
      <alignment horizontal="center" vertical="center"/>
    </xf>
    <xf numFmtId="4" fontId="610" fillId="0" borderId="0" xfId="0" applyNumberFormat="1" applyFont="1" applyAlignment="1">
      <alignment horizontal="center" vertical="center"/>
    </xf>
    <xf numFmtId="164" fontId="611" fillId="0" borderId="0" xfId="0" applyNumberFormat="1" applyFont="1" applyAlignment="1">
      <alignment horizontal="center" vertical="center"/>
    </xf>
    <xf numFmtId="4" fontId="612" fillId="0" borderId="0" xfId="0" applyNumberFormat="1" applyFont="1" applyAlignment="1">
      <alignment horizontal="center" vertical="center"/>
    </xf>
    <xf numFmtId="164" fontId="613" fillId="0" borderId="0" xfId="0" applyNumberFormat="1" applyFont="1" applyAlignment="1">
      <alignment horizontal="center" vertical="center"/>
    </xf>
    <xf numFmtId="4" fontId="614" fillId="0" borderId="0" xfId="0" applyNumberFormat="1" applyFont="1" applyAlignment="1">
      <alignment horizontal="center" vertical="center"/>
    </xf>
    <xf numFmtId="164" fontId="615" fillId="0" borderId="0" xfId="0" applyNumberFormat="1" applyFont="1" applyAlignment="1">
      <alignment horizontal="center" vertical="center"/>
    </xf>
    <xf numFmtId="4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4" fontId="618" fillId="0" borderId="0" xfId="0" applyNumberFormat="1" applyFont="1" applyAlignment="1">
      <alignment horizontal="center" vertical="center"/>
    </xf>
    <xf numFmtId="164" fontId="619" fillId="0" borderId="0" xfId="0" applyNumberFormat="1" applyFont="1" applyAlignment="1">
      <alignment horizontal="center" vertical="center"/>
    </xf>
    <xf numFmtId="0" fontId="620" fillId="3" borderId="1" xfId="0" applyFont="1" applyFill="1" applyBorder="1" applyAlignment="1">
      <alignment horizontal="center" vertical="center" wrapText="1"/>
    </xf>
    <xf numFmtId="164" fontId="620" fillId="3" borderId="1" xfId="0" applyNumberFormat="1" applyFont="1" applyFill="1" applyBorder="1" applyAlignment="1">
      <alignment horizontal="center" vertical="center" wrapText="1"/>
    </xf>
    <xf numFmtId="0" fontId="621" fillId="0" borderId="0" xfId="0" applyFont="1" applyAlignment="1">
      <alignment horizontal="center" vertical="center" wrapText="1"/>
    </xf>
    <xf numFmtId="4" fontId="628" fillId="0" borderId="0" xfId="0" applyNumberFormat="1" applyFont="1" applyAlignment="1">
      <alignment horizontal="center" vertical="center"/>
    </xf>
    <xf numFmtId="164" fontId="629" fillId="0" borderId="0" xfId="0" applyNumberFormat="1" applyFont="1" applyAlignment="1">
      <alignment horizontal="center" vertical="center"/>
    </xf>
    <xf numFmtId="4" fontId="630" fillId="0" borderId="0" xfId="0" applyNumberFormat="1" applyFont="1" applyAlignment="1">
      <alignment horizontal="center" vertical="center"/>
    </xf>
    <xf numFmtId="164" fontId="631" fillId="0" borderId="0" xfId="0" applyNumberFormat="1" applyFont="1" applyAlignment="1">
      <alignment horizontal="center" vertical="center"/>
    </xf>
    <xf numFmtId="4" fontId="632" fillId="0" borderId="0" xfId="0" applyNumberFormat="1" applyFont="1" applyAlignment="1">
      <alignment horizontal="center" vertical="center"/>
    </xf>
    <xf numFmtId="164" fontId="633" fillId="0" borderId="0" xfId="0" applyNumberFormat="1" applyFont="1" applyAlignment="1">
      <alignment horizontal="center" vertical="center"/>
    </xf>
    <xf numFmtId="4" fontId="634" fillId="0" borderId="0" xfId="0" applyNumberFormat="1" applyFont="1" applyAlignment="1">
      <alignment horizontal="center" vertical="center"/>
    </xf>
    <xf numFmtId="164" fontId="635" fillId="0" borderId="0" xfId="0" applyNumberFormat="1" applyFont="1" applyAlignment="1">
      <alignment horizontal="center" vertical="center"/>
    </xf>
    <xf numFmtId="4" fontId="636" fillId="0" borderId="0" xfId="0" applyNumberFormat="1" applyFont="1" applyAlignment="1">
      <alignment horizontal="center" vertical="center"/>
    </xf>
    <xf numFmtId="164" fontId="637" fillId="0" borderId="0" xfId="0" applyNumberFormat="1" applyFont="1" applyAlignment="1">
      <alignment horizontal="center" vertical="center"/>
    </xf>
    <xf numFmtId="4" fontId="638" fillId="0" borderId="0" xfId="0" applyNumberFormat="1" applyFont="1" applyAlignment="1">
      <alignment horizontal="center" vertical="center"/>
    </xf>
    <xf numFmtId="164" fontId="639" fillId="0" borderId="0" xfId="0" applyNumberFormat="1" applyFont="1" applyAlignment="1">
      <alignment horizontal="center" vertical="center"/>
    </xf>
    <xf numFmtId="4" fontId="640" fillId="0" borderId="0" xfId="0" applyNumberFormat="1" applyFont="1" applyAlignment="1">
      <alignment horizontal="center" vertical="center"/>
    </xf>
    <xf numFmtId="164" fontId="641" fillId="0" borderId="0" xfId="0" applyNumberFormat="1" applyFont="1" applyAlignment="1">
      <alignment horizontal="center" vertical="center"/>
    </xf>
    <xf numFmtId="4" fontId="642" fillId="0" borderId="0" xfId="0" applyNumberFormat="1" applyFont="1" applyAlignment="1">
      <alignment horizontal="center" vertical="center"/>
    </xf>
    <xf numFmtId="164" fontId="643" fillId="0" borderId="0" xfId="0" applyNumberFormat="1" applyFont="1" applyAlignment="1">
      <alignment horizontal="center" vertical="center"/>
    </xf>
    <xf numFmtId="4" fontId="644" fillId="0" borderId="0" xfId="0" applyNumberFormat="1" applyFont="1" applyAlignment="1">
      <alignment horizontal="center" vertical="center"/>
    </xf>
    <xf numFmtId="164" fontId="645" fillId="0" borderId="0" xfId="0" applyNumberFormat="1" applyFont="1" applyAlignment="1">
      <alignment horizontal="center" vertical="center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4" fontId="648" fillId="0" borderId="0" xfId="0" applyNumberFormat="1" applyFont="1" applyAlignment="1">
      <alignment horizontal="center" vertical="center"/>
    </xf>
    <xf numFmtId="164" fontId="649" fillId="0" borderId="0" xfId="0" applyNumberFormat="1" applyFont="1" applyAlignment="1">
      <alignment horizontal="center" vertical="center"/>
    </xf>
    <xf numFmtId="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/>
    </xf>
    <xf numFmtId="4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4" fontId="654" fillId="0" borderId="0" xfId="0" applyNumberFormat="1" applyFont="1" applyAlignment="1">
      <alignment horizontal="center" vertical="center"/>
    </xf>
    <xf numFmtId="164" fontId="655" fillId="0" borderId="0" xfId="0" applyNumberFormat="1" applyFont="1" applyAlignment="1">
      <alignment horizontal="center" vertical="center"/>
    </xf>
    <xf numFmtId="4" fontId="656" fillId="0" borderId="0" xfId="0" applyNumberFormat="1" applyFont="1" applyAlignment="1">
      <alignment horizontal="center" vertical="center"/>
    </xf>
    <xf numFmtId="164" fontId="657" fillId="0" borderId="0" xfId="0" applyNumberFormat="1" applyFont="1" applyAlignment="1">
      <alignment horizontal="center" vertical="center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4" fontId="660" fillId="0" borderId="0" xfId="0" applyNumberFormat="1" applyFont="1" applyAlignment="1">
      <alignment horizontal="center" vertical="center"/>
    </xf>
    <xf numFmtId="164" fontId="661" fillId="0" borderId="0" xfId="0" applyNumberFormat="1" applyFont="1" applyAlignment="1">
      <alignment horizontal="center" vertical="center"/>
    </xf>
    <xf numFmtId="4" fontId="662" fillId="0" borderId="0" xfId="0" applyNumberFormat="1" applyFont="1" applyAlignment="1">
      <alignment horizontal="center" vertical="center"/>
    </xf>
    <xf numFmtId="164" fontId="663" fillId="0" borderId="0" xfId="0" applyNumberFormat="1" applyFont="1" applyAlignment="1">
      <alignment horizontal="center" vertical="center"/>
    </xf>
    <xf numFmtId="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4" fontId="666" fillId="0" borderId="0" xfId="0" applyNumberFormat="1" applyFont="1" applyAlignment="1">
      <alignment horizontal="center" vertical="center"/>
    </xf>
    <xf numFmtId="164" fontId="667" fillId="0" borderId="0" xfId="0" applyNumberFormat="1" applyFont="1" applyAlignment="1">
      <alignment horizontal="center" vertical="center"/>
    </xf>
    <xf numFmtId="4" fontId="668" fillId="0" borderId="0" xfId="0" applyNumberFormat="1" applyFont="1" applyAlignment="1">
      <alignment horizontal="center" vertical="center"/>
    </xf>
    <xf numFmtId="164" fontId="669" fillId="0" borderId="0" xfId="0" applyNumberFormat="1" applyFont="1" applyAlignment="1">
      <alignment horizontal="center" vertical="center"/>
    </xf>
    <xf numFmtId="4" fontId="670" fillId="0" borderId="0" xfId="0" applyNumberFormat="1" applyFont="1" applyAlignment="1">
      <alignment horizontal="center" vertical="center"/>
    </xf>
    <xf numFmtId="164" fontId="671" fillId="0" borderId="0" xfId="0" applyNumberFormat="1" applyFont="1" applyAlignment="1">
      <alignment horizontal="center" vertical="center"/>
    </xf>
    <xf numFmtId="4" fontId="672" fillId="0" borderId="0" xfId="0" applyNumberFormat="1" applyFont="1" applyAlignment="1">
      <alignment horizontal="center" vertical="center"/>
    </xf>
    <xf numFmtId="164" fontId="673" fillId="0" borderId="0" xfId="0" applyNumberFormat="1" applyFont="1" applyAlignment="1">
      <alignment horizontal="center" vertical="center"/>
    </xf>
    <xf numFmtId="4" fontId="674" fillId="0" borderId="0" xfId="0" applyNumberFormat="1" applyFont="1" applyAlignment="1">
      <alignment horizontal="center" vertical="center"/>
    </xf>
    <xf numFmtId="164" fontId="675" fillId="0" borderId="0" xfId="0" applyNumberFormat="1" applyFont="1" applyAlignment="1">
      <alignment horizontal="center" vertical="center"/>
    </xf>
    <xf numFmtId="4" fontId="676" fillId="0" borderId="0" xfId="0" applyNumberFormat="1" applyFont="1" applyAlignment="1">
      <alignment horizontal="center" vertical="center"/>
    </xf>
    <xf numFmtId="164" fontId="677" fillId="0" borderId="0" xfId="0" applyNumberFormat="1" applyFont="1" applyAlignment="1">
      <alignment horizontal="center" vertical="center"/>
    </xf>
    <xf numFmtId="4" fontId="678" fillId="0" borderId="0" xfId="0" applyNumberFormat="1" applyFont="1" applyAlignment="1">
      <alignment horizontal="center" vertical="center"/>
    </xf>
    <xf numFmtId="164" fontId="679" fillId="0" borderId="0" xfId="0" applyNumberFormat="1" applyFont="1" applyAlignment="1">
      <alignment horizontal="center" vertical="center"/>
    </xf>
    <xf numFmtId="4" fontId="680" fillId="0" borderId="0" xfId="0" applyNumberFormat="1" applyFont="1" applyAlignment="1">
      <alignment horizontal="center" vertical="center"/>
    </xf>
    <xf numFmtId="164" fontId="681" fillId="0" borderId="0" xfId="0" applyNumberFormat="1" applyFont="1" applyAlignment="1">
      <alignment horizontal="center" vertical="center"/>
    </xf>
    <xf numFmtId="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/>
    </xf>
    <xf numFmtId="4" fontId="684" fillId="0" borderId="0" xfId="0" applyNumberFormat="1" applyFont="1" applyAlignment="1">
      <alignment horizontal="center" vertical="center"/>
    </xf>
    <xf numFmtId="164" fontId="685" fillId="0" borderId="0" xfId="0" applyNumberFormat="1" applyFont="1" applyAlignment="1">
      <alignment horizontal="center" vertical="center"/>
    </xf>
    <xf numFmtId="4" fontId="686" fillId="0" borderId="0" xfId="0" applyNumberFormat="1" applyFont="1" applyAlignment="1">
      <alignment horizontal="center" vertical="center"/>
    </xf>
    <xf numFmtId="164" fontId="687" fillId="0" borderId="0" xfId="0" applyNumberFormat="1" applyFont="1" applyAlignment="1">
      <alignment horizontal="center" vertical="center"/>
    </xf>
    <xf numFmtId="0" fontId="688" fillId="0" borderId="0" xfId="0" applyFont="1" applyAlignment="1">
      <alignment horizontal="center" vertical="center" wrapText="1"/>
    </xf>
    <xf numFmtId="4" fontId="695" fillId="0" borderId="0" xfId="0" applyNumberFormat="1" applyFont="1" applyAlignment="1">
      <alignment horizontal="center" vertical="center"/>
    </xf>
    <xf numFmtId="164" fontId="696" fillId="0" borderId="0" xfId="0" applyNumberFormat="1" applyFont="1" applyAlignment="1">
      <alignment horizontal="center" vertical="center"/>
    </xf>
    <xf numFmtId="4" fontId="697" fillId="0" borderId="0" xfId="0" applyNumberFormat="1" applyFont="1" applyAlignment="1">
      <alignment horizontal="center" vertical="center"/>
    </xf>
    <xf numFmtId="164" fontId="698" fillId="0" borderId="0" xfId="0" applyNumberFormat="1" applyFont="1" applyAlignment="1">
      <alignment horizontal="center" vertical="center"/>
    </xf>
    <xf numFmtId="4" fontId="699" fillId="0" borderId="0" xfId="0" applyNumberFormat="1" applyFont="1" applyAlignment="1">
      <alignment horizontal="center" vertical="center"/>
    </xf>
    <xf numFmtId="164" fontId="700" fillId="0" borderId="0" xfId="0" applyNumberFormat="1" applyFont="1" applyAlignment="1">
      <alignment horizontal="center" vertical="center"/>
    </xf>
    <xf numFmtId="4" fontId="701" fillId="0" borderId="0" xfId="0" applyNumberFormat="1" applyFont="1" applyAlignment="1">
      <alignment horizontal="center" vertical="center"/>
    </xf>
    <xf numFmtId="164" fontId="702" fillId="0" borderId="0" xfId="0" applyNumberFormat="1" applyFont="1" applyAlignment="1">
      <alignment horizontal="center" vertical="center"/>
    </xf>
    <xf numFmtId="4" fontId="703" fillId="0" borderId="0" xfId="0" applyNumberFormat="1" applyFont="1" applyAlignment="1">
      <alignment horizontal="center" vertical="center"/>
    </xf>
    <xf numFmtId="164" fontId="704" fillId="0" borderId="0" xfId="0" applyNumberFormat="1" applyFont="1" applyAlignment="1">
      <alignment horizontal="center" vertical="center"/>
    </xf>
    <xf numFmtId="4" fontId="705" fillId="0" borderId="0" xfId="0" applyNumberFormat="1" applyFont="1" applyAlignment="1">
      <alignment horizontal="center" vertical="center"/>
    </xf>
    <xf numFmtId="164" fontId="706" fillId="0" borderId="0" xfId="0" applyNumberFormat="1" applyFont="1" applyAlignment="1">
      <alignment horizontal="center" vertical="center"/>
    </xf>
    <xf numFmtId="4" fontId="707" fillId="0" borderId="0" xfId="0" applyNumberFormat="1" applyFont="1" applyAlignment="1">
      <alignment horizontal="center" vertical="center"/>
    </xf>
    <xf numFmtId="164" fontId="708" fillId="0" borderId="0" xfId="0" applyNumberFormat="1" applyFont="1" applyAlignment="1">
      <alignment horizontal="center" vertical="center"/>
    </xf>
    <xf numFmtId="4" fontId="709" fillId="0" borderId="0" xfId="0" applyNumberFormat="1" applyFont="1" applyAlignment="1">
      <alignment horizontal="center" vertical="center"/>
    </xf>
    <xf numFmtId="164" fontId="710" fillId="0" borderId="0" xfId="0" applyNumberFormat="1" applyFont="1" applyAlignment="1">
      <alignment horizontal="center" vertical="center"/>
    </xf>
    <xf numFmtId="4" fontId="711" fillId="0" borderId="0" xfId="0" applyNumberFormat="1" applyFont="1" applyAlignment="1">
      <alignment horizontal="center" vertical="center"/>
    </xf>
    <xf numFmtId="164" fontId="712" fillId="0" borderId="0" xfId="0" applyNumberFormat="1" applyFont="1" applyAlignment="1">
      <alignment horizontal="center" vertical="center"/>
    </xf>
    <xf numFmtId="4" fontId="713" fillId="0" borderId="0" xfId="0" applyNumberFormat="1" applyFont="1" applyAlignment="1">
      <alignment horizontal="center" vertical="center"/>
    </xf>
    <xf numFmtId="164" fontId="714" fillId="0" borderId="0" xfId="0" applyNumberFormat="1" applyFont="1" applyAlignment="1">
      <alignment horizontal="center" vertical="center"/>
    </xf>
    <xf numFmtId="4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4" fontId="717" fillId="0" borderId="0" xfId="0" applyNumberFormat="1" applyFont="1" applyAlignment="1">
      <alignment horizontal="center" vertical="center"/>
    </xf>
    <xf numFmtId="164" fontId="718" fillId="0" borderId="0" xfId="0" applyNumberFormat="1" applyFont="1" applyAlignment="1">
      <alignment horizontal="center" vertical="center"/>
    </xf>
    <xf numFmtId="4" fontId="719" fillId="0" borderId="0" xfId="0" applyNumberFormat="1" applyFont="1" applyAlignment="1">
      <alignment horizontal="center" vertical="center"/>
    </xf>
    <xf numFmtId="164" fontId="720" fillId="0" borderId="0" xfId="0" applyNumberFormat="1" applyFont="1" applyAlignment="1">
      <alignment horizontal="center" vertical="center"/>
    </xf>
    <xf numFmtId="4" fontId="721" fillId="0" borderId="0" xfId="0" applyNumberFormat="1" applyFont="1" applyAlignment="1">
      <alignment horizontal="center" vertical="center"/>
    </xf>
    <xf numFmtId="164" fontId="722" fillId="0" borderId="0" xfId="0" applyNumberFormat="1" applyFont="1" applyAlignment="1">
      <alignment horizontal="center" vertical="center"/>
    </xf>
    <xf numFmtId="4" fontId="723" fillId="0" borderId="0" xfId="0" applyNumberFormat="1" applyFont="1" applyAlignment="1">
      <alignment horizontal="center" vertical="center"/>
    </xf>
    <xf numFmtId="164" fontId="724" fillId="0" borderId="0" xfId="0" applyNumberFormat="1" applyFont="1" applyAlignment="1">
      <alignment horizontal="center" vertical="center"/>
    </xf>
    <xf numFmtId="4" fontId="725" fillId="0" borderId="0" xfId="0" applyNumberFormat="1" applyFont="1" applyAlignment="1">
      <alignment horizontal="center" vertical="center"/>
    </xf>
    <xf numFmtId="164" fontId="726" fillId="0" borderId="0" xfId="0" applyNumberFormat="1" applyFont="1" applyAlignment="1">
      <alignment horizontal="center" vertical="center"/>
    </xf>
    <xf numFmtId="4" fontId="727" fillId="0" borderId="0" xfId="0" applyNumberFormat="1" applyFont="1" applyAlignment="1">
      <alignment horizontal="center" vertical="center"/>
    </xf>
    <xf numFmtId="164" fontId="728" fillId="0" borderId="0" xfId="0" applyNumberFormat="1" applyFont="1" applyAlignment="1">
      <alignment horizontal="center" vertical="center"/>
    </xf>
    <xf numFmtId="4" fontId="729" fillId="0" borderId="0" xfId="0" applyNumberFormat="1" applyFont="1" applyAlignment="1">
      <alignment horizontal="center" vertical="center"/>
    </xf>
    <xf numFmtId="164" fontId="730" fillId="0" borderId="0" xfId="0" applyNumberFormat="1" applyFont="1" applyAlignment="1">
      <alignment horizontal="center" vertical="center"/>
    </xf>
    <xf numFmtId="4" fontId="731" fillId="0" borderId="0" xfId="0" applyNumberFormat="1" applyFont="1" applyAlignment="1">
      <alignment horizontal="center" vertical="center"/>
    </xf>
    <xf numFmtId="164" fontId="732" fillId="0" borderId="0" xfId="0" applyNumberFormat="1" applyFont="1" applyAlignment="1">
      <alignment horizontal="center" vertical="center"/>
    </xf>
    <xf numFmtId="4" fontId="733" fillId="0" borderId="0" xfId="0" applyNumberFormat="1" applyFont="1" applyAlignment="1">
      <alignment horizontal="center" vertical="center"/>
    </xf>
    <xf numFmtId="164" fontId="734" fillId="0" borderId="0" xfId="0" applyNumberFormat="1" applyFont="1" applyAlignment="1">
      <alignment horizontal="center" vertical="center"/>
    </xf>
    <xf numFmtId="4" fontId="735" fillId="0" borderId="0" xfId="0" applyNumberFormat="1" applyFont="1" applyAlignment="1">
      <alignment horizontal="center" vertical="center"/>
    </xf>
    <xf numFmtId="164" fontId="736" fillId="0" borderId="0" xfId="0" applyNumberFormat="1" applyFont="1" applyAlignment="1">
      <alignment horizontal="center" vertical="center"/>
    </xf>
    <xf numFmtId="4" fontId="737" fillId="0" borderId="0" xfId="0" applyNumberFormat="1" applyFont="1" applyAlignment="1">
      <alignment horizontal="center" vertical="center"/>
    </xf>
    <xf numFmtId="164" fontId="738" fillId="0" borderId="0" xfId="0" applyNumberFormat="1" applyFont="1" applyAlignment="1">
      <alignment horizontal="center" vertical="center"/>
    </xf>
    <xf numFmtId="4" fontId="739" fillId="0" borderId="0" xfId="0" applyNumberFormat="1" applyFont="1" applyAlignment="1">
      <alignment horizontal="center" vertical="center"/>
    </xf>
    <xf numFmtId="164" fontId="740" fillId="0" borderId="0" xfId="0" applyNumberFormat="1" applyFont="1" applyAlignment="1">
      <alignment horizontal="center" vertical="center"/>
    </xf>
    <xf numFmtId="4" fontId="741" fillId="0" borderId="0" xfId="0" applyNumberFormat="1" applyFont="1" applyAlignment="1">
      <alignment horizontal="center" vertical="center"/>
    </xf>
    <xf numFmtId="164" fontId="742" fillId="0" borderId="0" xfId="0" applyNumberFormat="1" applyFont="1" applyAlignment="1">
      <alignment horizontal="center" vertical="center"/>
    </xf>
    <xf numFmtId="4" fontId="743" fillId="0" borderId="0" xfId="0" applyNumberFormat="1" applyFont="1" applyAlignment="1">
      <alignment horizontal="center" vertical="center"/>
    </xf>
    <xf numFmtId="164" fontId="744" fillId="0" borderId="0" xfId="0" applyNumberFormat="1" applyFont="1" applyAlignment="1">
      <alignment horizontal="center" vertical="center"/>
    </xf>
    <xf numFmtId="4" fontId="745" fillId="0" borderId="0" xfId="0" applyNumberFormat="1" applyFont="1" applyAlignment="1">
      <alignment horizontal="center" vertical="center"/>
    </xf>
    <xf numFmtId="164" fontId="746" fillId="0" borderId="0" xfId="0" applyNumberFormat="1" applyFont="1" applyAlignment="1">
      <alignment horizontal="center" vertical="center"/>
    </xf>
    <xf numFmtId="4" fontId="747" fillId="0" borderId="0" xfId="0" applyNumberFormat="1" applyFont="1" applyAlignment="1">
      <alignment horizontal="center" vertical="center"/>
    </xf>
    <xf numFmtId="164" fontId="748" fillId="0" borderId="0" xfId="0" applyNumberFormat="1" applyFont="1" applyAlignment="1">
      <alignment horizontal="center" vertical="center"/>
    </xf>
    <xf numFmtId="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/>
    </xf>
    <xf numFmtId="4" fontId="751" fillId="0" borderId="0" xfId="0" applyNumberFormat="1" applyFont="1" applyAlignment="1">
      <alignment horizontal="center" vertical="center"/>
    </xf>
    <xf numFmtId="164" fontId="752" fillId="0" borderId="0" xfId="0" applyNumberFormat="1" applyFont="1" applyAlignment="1">
      <alignment horizontal="center" vertical="center"/>
    </xf>
    <xf numFmtId="4" fontId="753" fillId="0" borderId="0" xfId="0" applyNumberFormat="1" applyFont="1" applyAlignment="1">
      <alignment horizontal="center" vertical="center"/>
    </xf>
    <xf numFmtId="164" fontId="754" fillId="0" borderId="0" xfId="0" applyNumberFormat="1" applyFont="1" applyAlignment="1">
      <alignment horizontal="center" vertical="center"/>
    </xf>
    <xf numFmtId="0" fontId="755" fillId="0" borderId="0" xfId="0" applyFont="1" applyAlignment="1">
      <alignment horizontal="center" vertical="center" wrapText="1"/>
    </xf>
    <xf numFmtId="4" fontId="762" fillId="0" borderId="0" xfId="0" applyNumberFormat="1" applyFont="1" applyAlignment="1">
      <alignment horizontal="center" vertical="center"/>
    </xf>
    <xf numFmtId="164" fontId="763" fillId="0" borderId="0" xfId="0" applyNumberFormat="1" applyFont="1" applyAlignment="1">
      <alignment horizontal="center" vertical="center"/>
    </xf>
    <xf numFmtId="4" fontId="764" fillId="0" borderId="0" xfId="0" applyNumberFormat="1" applyFont="1" applyAlignment="1">
      <alignment horizontal="center" vertical="center"/>
    </xf>
    <xf numFmtId="164" fontId="765" fillId="0" borderId="0" xfId="0" applyNumberFormat="1" applyFont="1" applyAlignment="1">
      <alignment horizontal="center" vertical="center"/>
    </xf>
    <xf numFmtId="4" fontId="766" fillId="0" borderId="0" xfId="0" applyNumberFormat="1" applyFont="1" applyAlignment="1">
      <alignment horizontal="center" vertical="center"/>
    </xf>
    <xf numFmtId="164" fontId="767" fillId="0" borderId="0" xfId="0" applyNumberFormat="1" applyFont="1" applyAlignment="1">
      <alignment horizontal="center" vertical="center"/>
    </xf>
    <xf numFmtId="4" fontId="768" fillId="0" borderId="0" xfId="0" applyNumberFormat="1" applyFont="1" applyAlignment="1">
      <alignment horizontal="center" vertical="center"/>
    </xf>
    <xf numFmtId="164" fontId="769" fillId="0" borderId="0" xfId="0" applyNumberFormat="1" applyFont="1" applyAlignment="1">
      <alignment horizontal="center" vertical="center"/>
    </xf>
    <xf numFmtId="4" fontId="770" fillId="0" borderId="0" xfId="0" applyNumberFormat="1" applyFont="1" applyAlignment="1">
      <alignment horizontal="center" vertical="center"/>
    </xf>
    <xf numFmtId="164" fontId="771" fillId="0" borderId="0" xfId="0" applyNumberFormat="1" applyFont="1" applyAlignment="1">
      <alignment horizontal="center" vertical="center"/>
    </xf>
    <xf numFmtId="4" fontId="772" fillId="0" borderId="0" xfId="0" applyNumberFormat="1" applyFont="1" applyAlignment="1">
      <alignment horizontal="center" vertical="center"/>
    </xf>
    <xf numFmtId="164" fontId="773" fillId="0" borderId="0" xfId="0" applyNumberFormat="1" applyFont="1" applyAlignment="1">
      <alignment horizontal="center" vertical="center"/>
    </xf>
    <xf numFmtId="4" fontId="774" fillId="0" borderId="0" xfId="0" applyNumberFormat="1" applyFont="1" applyAlignment="1">
      <alignment horizontal="center" vertical="center"/>
    </xf>
    <xf numFmtId="164" fontId="775" fillId="0" borderId="0" xfId="0" applyNumberFormat="1" applyFont="1" applyAlignment="1">
      <alignment horizontal="center" vertical="center"/>
    </xf>
    <xf numFmtId="4" fontId="776" fillId="0" borderId="0" xfId="0" applyNumberFormat="1" applyFont="1" applyAlignment="1">
      <alignment horizontal="center" vertical="center"/>
    </xf>
    <xf numFmtId="164" fontId="777" fillId="0" borderId="0" xfId="0" applyNumberFormat="1" applyFont="1" applyAlignment="1">
      <alignment horizontal="center" vertical="center"/>
    </xf>
    <xf numFmtId="4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4" fontId="780" fillId="0" borderId="0" xfId="0" applyNumberFormat="1" applyFont="1" applyAlignment="1">
      <alignment horizontal="center" vertical="center"/>
    </xf>
    <xf numFmtId="164" fontId="781" fillId="0" borderId="0" xfId="0" applyNumberFormat="1" applyFont="1" applyAlignment="1">
      <alignment horizontal="center" vertical="center"/>
    </xf>
    <xf numFmtId="4" fontId="782" fillId="0" borderId="0" xfId="0" applyNumberFormat="1" applyFont="1" applyAlignment="1">
      <alignment horizontal="center" vertical="center"/>
    </xf>
    <xf numFmtId="164" fontId="783" fillId="0" borderId="0" xfId="0" applyNumberFormat="1" applyFont="1" applyAlignment="1">
      <alignment horizontal="center" vertical="center"/>
    </xf>
    <xf numFmtId="4" fontId="784" fillId="0" borderId="0" xfId="0" applyNumberFormat="1" applyFont="1" applyAlignment="1">
      <alignment horizontal="center" vertical="center"/>
    </xf>
    <xf numFmtId="164" fontId="785" fillId="0" borderId="0" xfId="0" applyNumberFormat="1" applyFont="1" applyAlignment="1">
      <alignment horizontal="center" vertical="center"/>
    </xf>
    <xf numFmtId="4" fontId="786" fillId="0" borderId="0" xfId="0" applyNumberFormat="1" applyFont="1" applyAlignment="1">
      <alignment horizontal="center" vertical="center"/>
    </xf>
    <xf numFmtId="164" fontId="787" fillId="0" borderId="0" xfId="0" applyNumberFormat="1" applyFont="1" applyAlignment="1">
      <alignment horizontal="center" vertical="center"/>
    </xf>
    <xf numFmtId="4" fontId="788" fillId="0" borderId="0" xfId="0" applyNumberFormat="1" applyFont="1" applyAlignment="1">
      <alignment horizontal="center" vertical="center"/>
    </xf>
    <xf numFmtId="164" fontId="789" fillId="0" borderId="0" xfId="0" applyNumberFormat="1" applyFont="1" applyAlignment="1">
      <alignment horizontal="center" vertical="center"/>
    </xf>
    <xf numFmtId="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4" fontId="794" fillId="0" borderId="0" xfId="0" applyNumberFormat="1" applyFont="1" applyAlignment="1">
      <alignment horizontal="center" vertical="center"/>
    </xf>
    <xf numFmtId="164" fontId="795" fillId="0" borderId="0" xfId="0" applyNumberFormat="1" applyFont="1" applyAlignment="1">
      <alignment horizontal="center" vertical="center"/>
    </xf>
    <xf numFmtId="4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4" fontId="798" fillId="0" borderId="0" xfId="0" applyNumberFormat="1" applyFont="1" applyAlignment="1">
      <alignment horizontal="center" vertical="center"/>
    </xf>
    <xf numFmtId="164" fontId="799" fillId="0" borderId="0" xfId="0" applyNumberFormat="1" applyFont="1" applyAlignment="1">
      <alignment horizontal="center" vertical="center"/>
    </xf>
    <xf numFmtId="4" fontId="800" fillId="0" borderId="0" xfId="0" applyNumberFormat="1" applyFont="1" applyAlignment="1">
      <alignment horizontal="center" vertical="center"/>
    </xf>
    <xf numFmtId="164" fontId="801" fillId="0" borderId="0" xfId="0" applyNumberFormat="1" applyFont="1" applyAlignment="1">
      <alignment horizontal="center" vertical="center"/>
    </xf>
    <xf numFmtId="4" fontId="802" fillId="0" borderId="0" xfId="0" applyNumberFormat="1" applyFont="1" applyAlignment="1">
      <alignment horizontal="center" vertical="center"/>
    </xf>
    <xf numFmtId="164" fontId="803" fillId="0" borderId="0" xfId="0" applyNumberFormat="1" applyFont="1" applyAlignment="1">
      <alignment horizontal="center" vertical="center"/>
    </xf>
    <xf numFmtId="4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/>
    </xf>
    <xf numFmtId="4" fontId="806" fillId="0" borderId="0" xfId="0" applyNumberFormat="1" applyFont="1" applyAlignment="1">
      <alignment horizontal="center" vertical="center"/>
    </xf>
    <xf numFmtId="164" fontId="807" fillId="0" borderId="0" xfId="0" applyNumberFormat="1" applyFont="1" applyAlignment="1">
      <alignment horizontal="center" vertical="center"/>
    </xf>
    <xf numFmtId="4" fontId="808" fillId="0" borderId="0" xfId="0" applyNumberFormat="1" applyFont="1" applyAlignment="1">
      <alignment horizontal="center" vertical="center"/>
    </xf>
    <xf numFmtId="164" fontId="809" fillId="0" borderId="0" xfId="0" applyNumberFormat="1" applyFont="1" applyAlignment="1">
      <alignment horizontal="center" vertical="center"/>
    </xf>
    <xf numFmtId="4" fontId="810" fillId="0" borderId="0" xfId="0" applyNumberFormat="1" applyFont="1" applyAlignment="1">
      <alignment horizontal="center" vertical="center"/>
    </xf>
    <xf numFmtId="164" fontId="811" fillId="0" borderId="0" xfId="0" applyNumberFormat="1" applyFont="1" applyAlignment="1">
      <alignment horizontal="center" vertical="center"/>
    </xf>
    <xf numFmtId="4" fontId="812" fillId="0" borderId="0" xfId="0" applyNumberFormat="1" applyFont="1" applyAlignment="1">
      <alignment horizontal="center" vertical="center"/>
    </xf>
    <xf numFmtId="164" fontId="813" fillId="0" borderId="0" xfId="0" applyNumberFormat="1" applyFont="1" applyAlignment="1">
      <alignment horizontal="center" vertical="center"/>
    </xf>
    <xf numFmtId="4" fontId="814" fillId="0" borderId="0" xfId="0" applyNumberFormat="1" applyFont="1" applyAlignment="1">
      <alignment horizontal="center" vertical="center"/>
    </xf>
    <xf numFmtId="164" fontId="815" fillId="0" borderId="0" xfId="0" applyNumberFormat="1" applyFont="1" applyAlignment="1">
      <alignment horizontal="center" vertical="center"/>
    </xf>
    <xf numFmtId="4" fontId="816" fillId="0" borderId="0" xfId="0" applyNumberFormat="1" applyFont="1" applyAlignment="1">
      <alignment horizontal="center" vertical="center"/>
    </xf>
    <xf numFmtId="164" fontId="817" fillId="0" borderId="0" xfId="0" applyNumberFormat="1" applyFont="1" applyAlignment="1">
      <alignment horizontal="center" vertical="center"/>
    </xf>
    <xf numFmtId="4" fontId="818" fillId="0" borderId="0" xfId="0" applyNumberFormat="1" applyFont="1" applyAlignment="1">
      <alignment horizontal="center" vertical="center"/>
    </xf>
    <xf numFmtId="164" fontId="819" fillId="0" borderId="0" xfId="0" applyNumberFormat="1" applyFont="1" applyAlignment="1">
      <alignment horizontal="center" vertical="center"/>
    </xf>
    <xf numFmtId="4" fontId="820" fillId="0" borderId="0" xfId="0" applyNumberFormat="1" applyFont="1" applyAlignment="1">
      <alignment horizontal="center" vertical="center"/>
    </xf>
    <xf numFmtId="164" fontId="821" fillId="0" borderId="0" xfId="0" applyNumberFormat="1" applyFont="1" applyAlignment="1">
      <alignment horizontal="center" vertical="center"/>
    </xf>
    <xf numFmtId="0" fontId="822" fillId="0" borderId="0" xfId="0" applyFont="1" applyAlignment="1">
      <alignment horizontal="center" vertical="center" wrapText="1"/>
    </xf>
    <xf numFmtId="4" fontId="829" fillId="0" borderId="0" xfId="0" applyNumberFormat="1" applyFont="1" applyAlignment="1">
      <alignment horizontal="center" vertical="center"/>
    </xf>
    <xf numFmtId="164" fontId="830" fillId="0" borderId="0" xfId="0" applyNumberFormat="1" applyFont="1" applyAlignment="1">
      <alignment horizontal="center" vertical="center"/>
    </xf>
    <xf numFmtId="4" fontId="831" fillId="0" borderId="0" xfId="0" applyNumberFormat="1" applyFont="1" applyAlignment="1">
      <alignment horizontal="center" vertical="center"/>
    </xf>
    <xf numFmtId="164" fontId="832" fillId="0" borderId="0" xfId="0" applyNumberFormat="1" applyFont="1" applyAlignment="1">
      <alignment horizontal="center" vertical="center"/>
    </xf>
    <xf numFmtId="4" fontId="833" fillId="0" borderId="0" xfId="0" applyNumberFormat="1" applyFont="1" applyAlignment="1">
      <alignment horizontal="center" vertical="center"/>
    </xf>
    <xf numFmtId="164" fontId="834" fillId="0" borderId="0" xfId="0" applyNumberFormat="1" applyFont="1" applyAlignment="1">
      <alignment horizontal="center" vertical="center"/>
    </xf>
    <xf numFmtId="4" fontId="835" fillId="0" borderId="0" xfId="0" applyNumberFormat="1" applyFont="1" applyAlignment="1">
      <alignment horizontal="center" vertical="center"/>
    </xf>
    <xf numFmtId="164" fontId="836" fillId="0" borderId="0" xfId="0" applyNumberFormat="1" applyFont="1" applyAlignment="1">
      <alignment horizontal="center" vertical="center"/>
    </xf>
    <xf numFmtId="4" fontId="837" fillId="0" borderId="0" xfId="0" applyNumberFormat="1" applyFont="1" applyAlignment="1">
      <alignment horizontal="center" vertical="center"/>
    </xf>
    <xf numFmtId="164" fontId="838" fillId="0" borderId="0" xfId="0" applyNumberFormat="1" applyFont="1" applyAlignment="1">
      <alignment horizontal="center" vertical="center"/>
    </xf>
    <xf numFmtId="4" fontId="839" fillId="0" borderId="0" xfId="0" applyNumberFormat="1" applyFont="1" applyAlignment="1">
      <alignment horizontal="center" vertical="center"/>
    </xf>
    <xf numFmtId="164" fontId="840" fillId="0" borderId="0" xfId="0" applyNumberFormat="1" applyFont="1" applyAlignment="1">
      <alignment horizontal="center" vertical="center"/>
    </xf>
    <xf numFmtId="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4" fontId="843" fillId="0" borderId="0" xfId="0" applyNumberFormat="1" applyFont="1" applyAlignment="1">
      <alignment horizontal="center" vertical="center"/>
    </xf>
    <xf numFmtId="164" fontId="844" fillId="0" borderId="0" xfId="0" applyNumberFormat="1" applyFont="1" applyAlignment="1">
      <alignment horizontal="center" vertical="center"/>
    </xf>
    <xf numFmtId="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/>
    </xf>
    <xf numFmtId="4" fontId="847" fillId="0" borderId="0" xfId="0" applyNumberFormat="1" applyFont="1" applyAlignment="1">
      <alignment horizontal="center" vertical="center"/>
    </xf>
    <xf numFmtId="164" fontId="848" fillId="0" borderId="0" xfId="0" applyNumberFormat="1" applyFont="1" applyAlignment="1">
      <alignment horizontal="center" vertical="center"/>
    </xf>
    <xf numFmtId="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/>
    </xf>
    <xf numFmtId="4" fontId="851" fillId="0" borderId="0" xfId="0" applyNumberFormat="1" applyFont="1" applyAlignment="1">
      <alignment horizontal="center" vertical="center"/>
    </xf>
    <xf numFmtId="164" fontId="852" fillId="0" borderId="0" xfId="0" applyNumberFormat="1" applyFont="1" applyAlignment="1">
      <alignment horizontal="center" vertical="center"/>
    </xf>
    <xf numFmtId="4" fontId="853" fillId="0" borderId="0" xfId="0" applyNumberFormat="1" applyFont="1" applyAlignment="1">
      <alignment horizontal="center" vertical="center"/>
    </xf>
    <xf numFmtId="164" fontId="854" fillId="0" borderId="0" xfId="0" applyNumberFormat="1" applyFont="1" applyAlignment="1">
      <alignment horizontal="center" vertical="center"/>
    </xf>
    <xf numFmtId="4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4" fontId="857" fillId="0" borderId="0" xfId="0" applyNumberFormat="1" applyFont="1" applyAlignment="1">
      <alignment horizontal="center" vertical="center"/>
    </xf>
    <xf numFmtId="164" fontId="858" fillId="0" borderId="0" xfId="0" applyNumberFormat="1" applyFont="1" applyAlignment="1">
      <alignment horizontal="center" vertical="center"/>
    </xf>
    <xf numFmtId="4" fontId="859" fillId="0" borderId="0" xfId="0" applyNumberFormat="1" applyFont="1" applyAlignment="1">
      <alignment horizontal="center" vertical="center"/>
    </xf>
    <xf numFmtId="164" fontId="860" fillId="0" borderId="0" xfId="0" applyNumberFormat="1" applyFont="1" applyAlignment="1">
      <alignment horizontal="center" vertical="center"/>
    </xf>
    <xf numFmtId="4" fontId="861" fillId="0" borderId="0" xfId="0" applyNumberFormat="1" applyFont="1" applyAlignment="1">
      <alignment horizontal="center" vertical="center"/>
    </xf>
    <xf numFmtId="164" fontId="862" fillId="0" borderId="0" xfId="0" applyNumberFormat="1" applyFont="1" applyAlignment="1">
      <alignment horizontal="center" vertical="center"/>
    </xf>
    <xf numFmtId="4" fontId="863" fillId="0" borderId="0" xfId="0" applyNumberFormat="1" applyFont="1" applyAlignment="1">
      <alignment horizontal="center" vertical="center"/>
    </xf>
    <xf numFmtId="164" fontId="864" fillId="0" borderId="0" xfId="0" applyNumberFormat="1" applyFont="1" applyAlignment="1">
      <alignment horizontal="center" vertical="center"/>
    </xf>
    <xf numFmtId="4" fontId="865" fillId="0" borderId="0" xfId="0" applyNumberFormat="1" applyFont="1" applyAlignment="1">
      <alignment horizontal="center" vertical="center"/>
    </xf>
    <xf numFmtId="164" fontId="866" fillId="0" borderId="0" xfId="0" applyNumberFormat="1" applyFont="1" applyAlignment="1">
      <alignment horizontal="center" vertical="center"/>
    </xf>
    <xf numFmtId="4" fontId="867" fillId="0" borderId="0" xfId="0" applyNumberFormat="1" applyFont="1" applyAlignment="1">
      <alignment horizontal="center" vertical="center"/>
    </xf>
    <xf numFmtId="164" fontId="868" fillId="0" borderId="0" xfId="0" applyNumberFormat="1" applyFont="1" applyAlignment="1">
      <alignment horizontal="center" vertical="center"/>
    </xf>
    <xf numFmtId="4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4" fontId="871" fillId="0" borderId="0" xfId="0" applyNumberFormat="1" applyFont="1" applyAlignment="1">
      <alignment horizontal="center" vertical="center"/>
    </xf>
    <xf numFmtId="164" fontId="872" fillId="0" borderId="0" xfId="0" applyNumberFormat="1" applyFont="1" applyAlignment="1">
      <alignment horizontal="center" vertical="center"/>
    </xf>
    <xf numFmtId="4" fontId="873" fillId="0" borderId="0" xfId="0" applyNumberFormat="1" applyFont="1" applyAlignment="1">
      <alignment horizontal="center" vertical="center"/>
    </xf>
    <xf numFmtId="164" fontId="874" fillId="0" borderId="0" xfId="0" applyNumberFormat="1" applyFont="1" applyAlignment="1">
      <alignment horizontal="center" vertical="center"/>
    </xf>
    <xf numFmtId="4" fontId="875" fillId="0" borderId="0" xfId="0" applyNumberFormat="1" applyFont="1" applyAlignment="1">
      <alignment horizontal="center" vertical="center"/>
    </xf>
    <xf numFmtId="164" fontId="876" fillId="0" borderId="0" xfId="0" applyNumberFormat="1" applyFont="1" applyAlignment="1">
      <alignment horizontal="center" vertical="center"/>
    </xf>
    <xf numFmtId="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/>
    </xf>
    <xf numFmtId="4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/>
    </xf>
    <xf numFmtId="4" fontId="881" fillId="0" borderId="0" xfId="0" applyNumberFormat="1" applyFont="1" applyAlignment="1">
      <alignment horizontal="center" vertical="center"/>
    </xf>
    <xf numFmtId="164" fontId="882" fillId="0" borderId="0" xfId="0" applyNumberFormat="1" applyFont="1" applyAlignment="1">
      <alignment horizontal="center" vertical="center"/>
    </xf>
    <xf numFmtId="4" fontId="883" fillId="0" borderId="0" xfId="0" applyNumberFormat="1" applyFont="1" applyAlignment="1">
      <alignment horizontal="center" vertical="center"/>
    </xf>
    <xf numFmtId="164" fontId="884" fillId="0" borderId="0" xfId="0" applyNumberFormat="1" applyFont="1" applyAlignment="1">
      <alignment horizontal="center" vertical="center"/>
    </xf>
    <xf numFmtId="4" fontId="885" fillId="0" borderId="0" xfId="0" applyNumberFormat="1" applyFont="1" applyAlignment="1">
      <alignment horizontal="center" vertical="center"/>
    </xf>
    <xf numFmtId="164" fontId="886" fillId="0" borderId="0" xfId="0" applyNumberFormat="1" applyFont="1" applyAlignment="1">
      <alignment horizontal="center" vertical="center"/>
    </xf>
    <xf numFmtId="4" fontId="887" fillId="0" borderId="0" xfId="0" applyNumberFormat="1" applyFont="1" applyAlignment="1">
      <alignment horizontal="center" vertical="center"/>
    </xf>
    <xf numFmtId="164" fontId="888" fillId="0" borderId="0" xfId="0" applyNumberFormat="1" applyFont="1" applyAlignment="1">
      <alignment horizontal="center" vertical="center"/>
    </xf>
    <xf numFmtId="0" fontId="889" fillId="0" borderId="0" xfId="0" applyFont="1" applyAlignment="1">
      <alignment horizontal="center" vertical="center" wrapText="1"/>
    </xf>
    <xf numFmtId="4" fontId="896" fillId="0" borderId="0" xfId="0" applyNumberFormat="1" applyFont="1" applyAlignment="1">
      <alignment horizontal="center" vertical="center"/>
    </xf>
    <xf numFmtId="164" fontId="897" fillId="0" borderId="0" xfId="0" applyNumberFormat="1" applyFont="1" applyAlignment="1">
      <alignment horizontal="center" vertical="center"/>
    </xf>
    <xf numFmtId="4" fontId="898" fillId="0" borderId="0" xfId="0" applyNumberFormat="1" applyFont="1" applyAlignment="1">
      <alignment horizontal="center" vertical="center"/>
    </xf>
    <xf numFmtId="164" fontId="899" fillId="0" borderId="0" xfId="0" applyNumberFormat="1" applyFont="1" applyAlignment="1">
      <alignment horizontal="center" vertical="center"/>
    </xf>
    <xf numFmtId="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/>
    </xf>
    <xf numFmtId="4" fontId="902" fillId="0" borderId="0" xfId="0" applyNumberFormat="1" applyFont="1" applyAlignment="1">
      <alignment horizontal="center" vertical="center"/>
    </xf>
    <xf numFmtId="164" fontId="903" fillId="0" borderId="0" xfId="0" applyNumberFormat="1" applyFont="1" applyAlignment="1">
      <alignment horizontal="center" vertical="center"/>
    </xf>
    <xf numFmtId="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/>
    </xf>
    <xf numFmtId="4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4" fontId="908" fillId="0" borderId="0" xfId="0" applyNumberFormat="1" applyFont="1" applyAlignment="1">
      <alignment horizontal="center" vertical="center"/>
    </xf>
    <xf numFmtId="164" fontId="909" fillId="0" borderId="0" xfId="0" applyNumberFormat="1" applyFont="1" applyAlignment="1">
      <alignment horizontal="center" vertical="center"/>
    </xf>
    <xf numFmtId="4" fontId="910" fillId="0" borderId="0" xfId="0" applyNumberFormat="1" applyFont="1" applyAlignment="1">
      <alignment horizontal="center" vertical="center"/>
    </xf>
    <xf numFmtId="164" fontId="911" fillId="0" borderId="0" xfId="0" applyNumberFormat="1" applyFont="1" applyAlignment="1">
      <alignment horizontal="center" vertical="center"/>
    </xf>
    <xf numFmtId="4" fontId="912" fillId="0" borderId="0" xfId="0" applyNumberFormat="1" applyFont="1" applyAlignment="1">
      <alignment horizontal="center" vertical="center"/>
    </xf>
    <xf numFmtId="164" fontId="913" fillId="0" borderId="0" xfId="0" applyNumberFormat="1" applyFont="1" applyAlignment="1">
      <alignment horizontal="center" vertical="center"/>
    </xf>
    <xf numFmtId="4" fontId="914" fillId="0" borderId="0" xfId="0" applyNumberFormat="1" applyFont="1" applyAlignment="1">
      <alignment horizontal="center" vertical="center"/>
    </xf>
    <xf numFmtId="164" fontId="915" fillId="0" borderId="0" xfId="0" applyNumberFormat="1" applyFont="1" applyAlignment="1">
      <alignment horizontal="center" vertical="center"/>
    </xf>
    <xf numFmtId="4" fontId="916" fillId="0" borderId="0" xfId="0" applyNumberFormat="1" applyFont="1" applyAlignment="1">
      <alignment horizontal="center" vertical="center"/>
    </xf>
    <xf numFmtId="164" fontId="917" fillId="0" borderId="0" xfId="0" applyNumberFormat="1" applyFont="1" applyAlignment="1">
      <alignment horizontal="center" vertical="center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4" fontId="920" fillId="0" borderId="0" xfId="0" applyNumberFormat="1" applyFont="1" applyAlignment="1">
      <alignment horizontal="center" vertical="center"/>
    </xf>
    <xf numFmtId="164" fontId="921" fillId="0" borderId="0" xfId="0" applyNumberFormat="1" applyFont="1" applyAlignment="1">
      <alignment horizontal="center" vertical="center"/>
    </xf>
    <xf numFmtId="4" fontId="922" fillId="0" borderId="0" xfId="0" applyNumberFormat="1" applyFont="1" applyAlignment="1">
      <alignment horizontal="center" vertical="center"/>
    </xf>
    <xf numFmtId="164" fontId="923" fillId="0" borderId="0" xfId="0" applyNumberFormat="1" applyFont="1" applyAlignment="1">
      <alignment horizontal="center" vertical="center"/>
    </xf>
    <xf numFmtId="4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4" fontId="926" fillId="0" borderId="0" xfId="0" applyNumberFormat="1" applyFont="1" applyAlignment="1">
      <alignment horizontal="center" vertical="center"/>
    </xf>
    <xf numFmtId="164" fontId="927" fillId="0" borderId="0" xfId="0" applyNumberFormat="1" applyFont="1" applyAlignment="1">
      <alignment horizontal="center" vertical="center"/>
    </xf>
    <xf numFmtId="4" fontId="928" fillId="0" borderId="0" xfId="0" applyNumberFormat="1" applyFont="1" applyAlignment="1">
      <alignment horizontal="center" vertical="center"/>
    </xf>
    <xf numFmtId="164" fontId="929" fillId="0" borderId="0" xfId="0" applyNumberFormat="1" applyFont="1" applyAlignment="1">
      <alignment horizontal="center" vertical="center"/>
    </xf>
    <xf numFmtId="4" fontId="930" fillId="0" borderId="0" xfId="0" applyNumberFormat="1" applyFont="1" applyAlignment="1">
      <alignment horizontal="center" vertical="center"/>
    </xf>
    <xf numFmtId="164" fontId="931" fillId="0" borderId="0" xfId="0" applyNumberFormat="1" applyFont="1" applyAlignment="1">
      <alignment horizontal="center" vertical="center"/>
    </xf>
    <xf numFmtId="4" fontId="932" fillId="0" borderId="0" xfId="0" applyNumberFormat="1" applyFont="1" applyAlignment="1">
      <alignment horizontal="center" vertical="center"/>
    </xf>
    <xf numFmtId="164" fontId="933" fillId="0" borderId="0" xfId="0" applyNumberFormat="1" applyFont="1" applyAlignment="1">
      <alignment horizontal="center" vertical="center"/>
    </xf>
    <xf numFmtId="4" fontId="934" fillId="0" borderId="0" xfId="0" applyNumberFormat="1" applyFont="1" applyAlignment="1">
      <alignment horizontal="center" vertical="center"/>
    </xf>
    <xf numFmtId="164" fontId="935" fillId="0" borderId="0" xfId="0" applyNumberFormat="1" applyFont="1" applyAlignment="1">
      <alignment horizontal="center" vertical="center"/>
    </xf>
    <xf numFmtId="4" fontId="936" fillId="0" borderId="0" xfId="0" applyNumberFormat="1" applyFont="1" applyAlignment="1">
      <alignment horizontal="center" vertical="center"/>
    </xf>
    <xf numFmtId="164" fontId="937" fillId="0" borderId="0" xfId="0" applyNumberFormat="1" applyFont="1" applyAlignment="1">
      <alignment horizontal="center" vertical="center"/>
    </xf>
    <xf numFmtId="4" fontId="938" fillId="0" borderId="0" xfId="0" applyNumberFormat="1" applyFont="1" applyAlignment="1">
      <alignment horizontal="center" vertical="center"/>
    </xf>
    <xf numFmtId="164" fontId="939" fillId="0" borderId="0" xfId="0" applyNumberFormat="1" applyFont="1" applyAlignment="1">
      <alignment horizontal="center" vertical="center"/>
    </xf>
    <xf numFmtId="4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/>
    </xf>
    <xf numFmtId="4" fontId="942" fillId="0" borderId="0" xfId="0" applyNumberFormat="1" applyFont="1" applyAlignment="1">
      <alignment horizontal="center" vertical="center"/>
    </xf>
    <xf numFmtId="164" fontId="943" fillId="0" borderId="0" xfId="0" applyNumberFormat="1" applyFont="1" applyAlignment="1">
      <alignment horizontal="center" vertical="center"/>
    </xf>
    <xf numFmtId="4" fontId="944" fillId="0" borderId="0" xfId="0" applyNumberFormat="1" applyFont="1" applyAlignment="1">
      <alignment horizontal="center" vertical="center"/>
    </xf>
    <xf numFmtId="164" fontId="945" fillId="0" borderId="0" xfId="0" applyNumberFormat="1" applyFont="1" applyAlignment="1">
      <alignment horizontal="center" vertical="center"/>
    </xf>
    <xf numFmtId="4" fontId="946" fillId="0" borderId="0" xfId="0" applyNumberFormat="1" applyFont="1" applyAlignment="1">
      <alignment horizontal="center" vertical="center"/>
    </xf>
    <xf numFmtId="164" fontId="947" fillId="0" borderId="0" xfId="0" applyNumberFormat="1" applyFont="1" applyAlignment="1">
      <alignment horizontal="center" vertical="center"/>
    </xf>
    <xf numFmtId="4" fontId="948" fillId="0" borderId="0" xfId="0" applyNumberFormat="1" applyFont="1" applyAlignment="1">
      <alignment horizontal="center" vertical="center"/>
    </xf>
    <xf numFmtId="164" fontId="949" fillId="0" borderId="0" xfId="0" applyNumberFormat="1" applyFont="1" applyAlignment="1">
      <alignment horizontal="center" vertical="center"/>
    </xf>
    <xf numFmtId="4" fontId="950" fillId="0" borderId="0" xfId="0" applyNumberFormat="1" applyFont="1" applyAlignment="1">
      <alignment horizontal="center" vertical="center"/>
    </xf>
    <xf numFmtId="164" fontId="951" fillId="0" borderId="0" xfId="0" applyNumberFormat="1" applyFont="1" applyAlignment="1">
      <alignment horizontal="center" vertical="center"/>
    </xf>
    <xf numFmtId="4" fontId="952" fillId="0" borderId="0" xfId="0" applyNumberFormat="1" applyFont="1" applyAlignment="1">
      <alignment horizontal="center" vertical="center"/>
    </xf>
    <xf numFmtId="164" fontId="953" fillId="0" borderId="0" xfId="0" applyNumberFormat="1" applyFont="1" applyAlignment="1">
      <alignment horizontal="center" vertical="center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0" fontId="956" fillId="3" borderId="1" xfId="0" applyFont="1" applyFill="1" applyBorder="1" applyAlignment="1">
      <alignment horizontal="center" vertical="center" wrapText="1"/>
    </xf>
    <xf numFmtId="164" fontId="956" fillId="3" borderId="1" xfId="0" applyNumberFormat="1" applyFont="1" applyFill="1" applyBorder="1" applyAlignment="1">
      <alignment horizontal="center" vertical="center" wrapText="1"/>
    </xf>
    <xf numFmtId="0" fontId="957" fillId="0" borderId="0" xfId="0" applyFont="1" applyAlignment="1">
      <alignment horizontal="center" vertical="center" wrapText="1"/>
    </xf>
    <xf numFmtId="4" fontId="964" fillId="0" borderId="0" xfId="0" applyNumberFormat="1" applyFont="1" applyAlignment="1">
      <alignment horizontal="center" vertical="center"/>
    </xf>
    <xf numFmtId="164" fontId="965" fillId="0" borderId="0" xfId="0" applyNumberFormat="1" applyFont="1" applyAlignment="1">
      <alignment horizontal="center" vertical="center"/>
    </xf>
    <xf numFmtId="4" fontId="966" fillId="0" borderId="0" xfId="0" applyNumberFormat="1" applyFont="1" applyAlignment="1">
      <alignment horizontal="center" vertical="center"/>
    </xf>
    <xf numFmtId="164" fontId="967" fillId="0" borderId="0" xfId="0" applyNumberFormat="1" applyFont="1" applyAlignment="1">
      <alignment horizontal="center" vertical="center"/>
    </xf>
    <xf numFmtId="4" fontId="968" fillId="0" borderId="0" xfId="0" applyNumberFormat="1" applyFont="1" applyAlignment="1">
      <alignment horizontal="center" vertical="center"/>
    </xf>
    <xf numFmtId="164" fontId="969" fillId="0" borderId="0" xfId="0" applyNumberFormat="1" applyFont="1" applyAlignment="1">
      <alignment horizontal="center" vertical="center"/>
    </xf>
    <xf numFmtId="4" fontId="970" fillId="0" borderId="0" xfId="0" applyNumberFormat="1" applyFont="1" applyAlignment="1">
      <alignment horizontal="center" vertical="center"/>
    </xf>
    <xf numFmtId="164" fontId="971" fillId="0" borderId="0" xfId="0" applyNumberFormat="1" applyFont="1" applyAlignment="1">
      <alignment horizontal="center" vertical="center"/>
    </xf>
    <xf numFmtId="4" fontId="972" fillId="0" borderId="0" xfId="0" applyNumberFormat="1" applyFont="1" applyAlignment="1">
      <alignment horizontal="center" vertical="center"/>
    </xf>
    <xf numFmtId="164" fontId="973" fillId="0" borderId="0" xfId="0" applyNumberFormat="1" applyFont="1" applyAlignment="1">
      <alignment horizontal="center" vertical="center"/>
    </xf>
    <xf numFmtId="4" fontId="974" fillId="0" borderId="0" xfId="0" applyNumberFormat="1" applyFont="1" applyAlignment="1">
      <alignment horizontal="center" vertical="center"/>
    </xf>
    <xf numFmtId="164" fontId="975" fillId="0" borderId="0" xfId="0" applyNumberFormat="1" applyFont="1" applyAlignment="1">
      <alignment horizontal="center" vertical="center"/>
    </xf>
    <xf numFmtId="4" fontId="976" fillId="0" borderId="0" xfId="0" applyNumberFormat="1" applyFont="1" applyAlignment="1">
      <alignment horizontal="center" vertical="center"/>
    </xf>
    <xf numFmtId="164" fontId="977" fillId="0" borderId="0" xfId="0" applyNumberFormat="1" applyFont="1" applyAlignment="1">
      <alignment horizontal="center" vertical="center"/>
    </xf>
    <xf numFmtId="4" fontId="978" fillId="0" borderId="0" xfId="0" applyNumberFormat="1" applyFont="1" applyAlignment="1">
      <alignment horizontal="center" vertical="center"/>
    </xf>
    <xf numFmtId="164" fontId="979" fillId="0" borderId="0" xfId="0" applyNumberFormat="1" applyFont="1" applyAlignment="1">
      <alignment horizontal="center" vertical="center"/>
    </xf>
    <xf numFmtId="4" fontId="980" fillId="0" borderId="0" xfId="0" applyNumberFormat="1" applyFont="1" applyAlignment="1">
      <alignment horizontal="center" vertical="center"/>
    </xf>
    <xf numFmtId="164" fontId="981" fillId="0" borderId="0" xfId="0" applyNumberFormat="1" applyFont="1" applyAlignment="1">
      <alignment horizontal="center" vertical="center"/>
    </xf>
    <xf numFmtId="4" fontId="982" fillId="0" borderId="0" xfId="0" applyNumberFormat="1" applyFont="1" applyAlignment="1">
      <alignment horizontal="center" vertical="center"/>
    </xf>
    <xf numFmtId="164" fontId="983" fillId="0" borderId="0" xfId="0" applyNumberFormat="1" applyFont="1" applyAlignment="1">
      <alignment horizontal="center" vertical="center"/>
    </xf>
    <xf numFmtId="4" fontId="984" fillId="0" borderId="0" xfId="0" applyNumberFormat="1" applyFont="1" applyAlignment="1">
      <alignment horizontal="center" vertical="center"/>
    </xf>
    <xf numFmtId="164" fontId="985" fillId="0" borderId="0" xfId="0" applyNumberFormat="1" applyFont="1" applyAlignment="1">
      <alignment horizontal="center" vertical="center"/>
    </xf>
    <xf numFmtId="4" fontId="986" fillId="0" borderId="0" xfId="0" applyNumberFormat="1" applyFont="1" applyAlignment="1">
      <alignment horizontal="center" vertical="center"/>
    </xf>
    <xf numFmtId="164" fontId="987" fillId="0" borderId="0" xfId="0" applyNumberFormat="1" applyFont="1" applyAlignment="1">
      <alignment horizontal="center" vertical="center"/>
    </xf>
    <xf numFmtId="4" fontId="988" fillId="0" borderId="0" xfId="0" applyNumberFormat="1" applyFont="1" applyAlignment="1">
      <alignment horizontal="center" vertical="center"/>
    </xf>
    <xf numFmtId="164" fontId="989" fillId="0" borderId="0" xfId="0" applyNumberFormat="1" applyFont="1" applyAlignment="1">
      <alignment horizontal="center" vertical="center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4" fontId="992" fillId="0" borderId="0" xfId="0" applyNumberFormat="1" applyFont="1" applyAlignment="1">
      <alignment horizontal="center" vertical="center"/>
    </xf>
    <xf numFmtId="164" fontId="993" fillId="0" borderId="0" xfId="0" applyNumberFormat="1" applyFont="1" applyAlignment="1">
      <alignment horizontal="center" vertical="center"/>
    </xf>
    <xf numFmtId="4" fontId="994" fillId="0" borderId="0" xfId="0" applyNumberFormat="1" applyFont="1" applyAlignment="1">
      <alignment horizontal="center" vertical="center"/>
    </xf>
    <xf numFmtId="164" fontId="995" fillId="0" borderId="0" xfId="0" applyNumberFormat="1" applyFont="1" applyAlignment="1">
      <alignment horizontal="center" vertical="center"/>
    </xf>
    <xf numFmtId="4" fontId="996" fillId="0" borderId="0" xfId="0" applyNumberFormat="1" applyFont="1" applyAlignment="1">
      <alignment horizontal="center" vertical="center"/>
    </xf>
    <xf numFmtId="164" fontId="997" fillId="0" borderId="0" xfId="0" applyNumberFormat="1" applyFont="1" applyAlignment="1">
      <alignment horizontal="center" vertical="center"/>
    </xf>
    <xf numFmtId="4" fontId="998" fillId="0" borderId="0" xfId="0" applyNumberFormat="1" applyFont="1" applyAlignment="1">
      <alignment horizontal="center" vertical="center"/>
    </xf>
    <xf numFmtId="164" fontId="999" fillId="0" borderId="0" xfId="0" applyNumberFormat="1" applyFont="1" applyAlignment="1">
      <alignment horizontal="center" vertical="center"/>
    </xf>
    <xf numFmtId="4" fontId="1000" fillId="0" borderId="0" xfId="0" applyNumberFormat="1" applyFont="1" applyAlignment="1">
      <alignment horizontal="center" vertical="center"/>
    </xf>
    <xf numFmtId="164" fontId="1001" fillId="0" borderId="0" xfId="0" applyNumberFormat="1" applyFont="1" applyAlignment="1">
      <alignment horizontal="center" vertical="center"/>
    </xf>
    <xf numFmtId="4" fontId="1002" fillId="0" borderId="0" xfId="0" applyNumberFormat="1" applyFont="1" applyAlignment="1">
      <alignment horizontal="center" vertical="center"/>
    </xf>
    <xf numFmtId="164" fontId="1003" fillId="0" borderId="0" xfId="0" applyNumberFormat="1" applyFont="1" applyAlignment="1">
      <alignment horizontal="center" vertical="center"/>
    </xf>
    <xf numFmtId="4" fontId="1004" fillId="0" borderId="0" xfId="0" applyNumberFormat="1" applyFont="1" applyAlignment="1">
      <alignment horizontal="center" vertical="center"/>
    </xf>
    <xf numFmtId="164" fontId="1005" fillId="0" borderId="0" xfId="0" applyNumberFormat="1" applyFont="1" applyAlignment="1">
      <alignment horizontal="center" vertical="center"/>
    </xf>
    <xf numFmtId="4" fontId="1006" fillId="0" borderId="0" xfId="0" applyNumberFormat="1" applyFont="1" applyAlignment="1">
      <alignment horizontal="center" vertical="center"/>
    </xf>
    <xf numFmtId="164" fontId="1007" fillId="0" borderId="0" xfId="0" applyNumberFormat="1" applyFont="1" applyAlignment="1">
      <alignment horizontal="center" vertical="center"/>
    </xf>
    <xf numFmtId="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4" fontId="1010" fillId="0" borderId="0" xfId="0" applyNumberFormat="1" applyFont="1" applyAlignment="1">
      <alignment horizontal="center" vertical="center"/>
    </xf>
    <xf numFmtId="164" fontId="1011" fillId="0" borderId="0" xfId="0" applyNumberFormat="1" applyFont="1" applyAlignment="1">
      <alignment horizontal="center" vertical="center"/>
    </xf>
    <xf numFmtId="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/>
    </xf>
    <xf numFmtId="4" fontId="1014" fillId="0" borderId="0" xfId="0" applyNumberFormat="1" applyFont="1" applyAlignment="1">
      <alignment horizontal="center" vertical="center"/>
    </xf>
    <xf numFmtId="164" fontId="1015" fillId="0" borderId="0" xfId="0" applyNumberFormat="1" applyFont="1" applyAlignment="1">
      <alignment horizontal="center" vertical="center"/>
    </xf>
    <xf numFmtId="4" fontId="1016" fillId="0" borderId="0" xfId="0" applyNumberFormat="1" applyFont="1" applyAlignment="1">
      <alignment horizontal="center" vertical="center"/>
    </xf>
    <xf numFmtId="164" fontId="1017" fillId="0" borderId="0" xfId="0" applyNumberFormat="1" applyFont="1" applyAlignment="1">
      <alignment horizontal="center" vertical="center"/>
    </xf>
    <xf numFmtId="4" fontId="1018" fillId="0" borderId="0" xfId="0" applyNumberFormat="1" applyFont="1" applyAlignment="1">
      <alignment horizontal="center" vertical="center"/>
    </xf>
    <xf numFmtId="164" fontId="1019" fillId="0" borderId="0" xfId="0" applyNumberFormat="1" applyFont="1" applyAlignment="1">
      <alignment horizontal="center" vertical="center"/>
    </xf>
    <xf numFmtId="4" fontId="1020" fillId="0" borderId="0" xfId="0" applyNumberFormat="1" applyFont="1" applyAlignment="1">
      <alignment horizontal="center" vertical="center"/>
    </xf>
    <xf numFmtId="164" fontId="1021" fillId="0" borderId="0" xfId="0" applyNumberFormat="1" applyFont="1" applyAlignment="1">
      <alignment horizontal="center" vertical="center"/>
    </xf>
    <xf numFmtId="4" fontId="1022" fillId="0" borderId="0" xfId="0" applyNumberFormat="1" applyFont="1" applyAlignment="1">
      <alignment horizontal="center" vertical="center"/>
    </xf>
    <xf numFmtId="164" fontId="1023" fillId="0" borderId="0" xfId="0" applyNumberFormat="1" applyFont="1" applyAlignment="1">
      <alignment horizontal="center" vertical="center"/>
    </xf>
    <xf numFmtId="0" fontId="1024" fillId="0" borderId="0" xfId="0" applyFont="1" applyAlignment="1">
      <alignment horizontal="center" vertical="center" wrapText="1"/>
    </xf>
    <xf numFmtId="4" fontId="1031" fillId="0" borderId="0" xfId="0" applyNumberFormat="1" applyFont="1" applyAlignment="1">
      <alignment horizontal="center" vertical="center"/>
    </xf>
    <xf numFmtId="164" fontId="1032" fillId="0" borderId="0" xfId="0" applyNumberFormat="1" applyFont="1" applyAlignment="1">
      <alignment horizontal="center" vertical="center"/>
    </xf>
    <xf numFmtId="4" fontId="1033" fillId="0" borderId="0" xfId="0" applyNumberFormat="1" applyFont="1" applyAlignment="1">
      <alignment horizontal="center" vertical="center"/>
    </xf>
    <xf numFmtId="164" fontId="1034" fillId="0" borderId="0" xfId="0" applyNumberFormat="1" applyFont="1" applyAlignment="1">
      <alignment horizontal="center" vertical="center"/>
    </xf>
    <xf numFmtId="4" fontId="1035" fillId="0" borderId="0" xfId="0" applyNumberFormat="1" applyFont="1" applyAlignment="1">
      <alignment horizontal="center" vertical="center"/>
    </xf>
    <xf numFmtId="164" fontId="1036" fillId="0" borderId="0" xfId="0" applyNumberFormat="1" applyFont="1" applyAlignment="1">
      <alignment horizontal="center" vertical="center"/>
    </xf>
    <xf numFmtId="4" fontId="1037" fillId="0" borderId="0" xfId="0" applyNumberFormat="1" applyFont="1" applyAlignment="1">
      <alignment horizontal="center" vertical="center"/>
    </xf>
    <xf numFmtId="164" fontId="1038" fillId="0" borderId="0" xfId="0" applyNumberFormat="1" applyFont="1" applyAlignment="1">
      <alignment horizontal="center" vertical="center"/>
    </xf>
    <xf numFmtId="4" fontId="1039" fillId="0" borderId="0" xfId="0" applyNumberFormat="1" applyFont="1" applyAlignment="1">
      <alignment horizontal="center" vertical="center"/>
    </xf>
    <xf numFmtId="164" fontId="1040" fillId="0" borderId="0" xfId="0" applyNumberFormat="1" applyFont="1" applyAlignment="1">
      <alignment horizontal="center" vertical="center"/>
    </xf>
    <xf numFmtId="4" fontId="1041" fillId="0" borderId="0" xfId="0" applyNumberFormat="1" applyFont="1" applyAlignment="1">
      <alignment horizontal="center" vertical="center"/>
    </xf>
    <xf numFmtId="164" fontId="1042" fillId="0" borderId="0" xfId="0" applyNumberFormat="1" applyFont="1" applyAlignment="1">
      <alignment horizontal="center" vertical="center"/>
    </xf>
    <xf numFmtId="4" fontId="1043" fillId="0" borderId="0" xfId="0" applyNumberFormat="1" applyFont="1" applyAlignment="1">
      <alignment horizontal="center" vertical="center"/>
    </xf>
    <xf numFmtId="164" fontId="1044" fillId="0" borderId="0" xfId="0" applyNumberFormat="1" applyFont="1" applyAlignment="1">
      <alignment horizontal="center" vertical="center"/>
    </xf>
    <xf numFmtId="4" fontId="1045" fillId="0" borderId="0" xfId="0" applyNumberFormat="1" applyFont="1" applyAlignment="1">
      <alignment horizontal="center" vertical="center"/>
    </xf>
    <xf numFmtId="164" fontId="1046" fillId="0" borderId="0" xfId="0" applyNumberFormat="1" applyFont="1" applyAlignment="1">
      <alignment horizontal="center" vertical="center"/>
    </xf>
    <xf numFmtId="4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4" fontId="1049" fillId="0" borderId="0" xfId="0" applyNumberFormat="1" applyFont="1" applyAlignment="1">
      <alignment horizontal="center" vertical="center"/>
    </xf>
    <xf numFmtId="164" fontId="1050" fillId="0" borderId="0" xfId="0" applyNumberFormat="1" applyFont="1" applyAlignment="1">
      <alignment horizontal="center" vertical="center"/>
    </xf>
    <xf numFmtId="4" fontId="1051" fillId="0" borderId="0" xfId="0" applyNumberFormat="1" applyFont="1" applyAlignment="1">
      <alignment horizontal="center" vertical="center"/>
    </xf>
    <xf numFmtId="164" fontId="1052" fillId="0" borderId="0" xfId="0" applyNumberFormat="1" applyFont="1" applyAlignment="1">
      <alignment horizontal="center" vertical="center"/>
    </xf>
    <xf numFmtId="4" fontId="1053" fillId="0" borderId="0" xfId="0" applyNumberFormat="1" applyFont="1" applyAlignment="1">
      <alignment horizontal="center" vertical="center"/>
    </xf>
    <xf numFmtId="164" fontId="1054" fillId="0" borderId="0" xfId="0" applyNumberFormat="1" applyFont="1" applyAlignment="1">
      <alignment horizontal="center" vertical="center"/>
    </xf>
    <xf numFmtId="4" fontId="1055" fillId="0" borderId="0" xfId="0" applyNumberFormat="1" applyFont="1" applyAlignment="1">
      <alignment horizontal="center" vertical="center"/>
    </xf>
    <xf numFmtId="164" fontId="1056" fillId="0" borderId="0" xfId="0" applyNumberFormat="1" applyFont="1" applyAlignment="1">
      <alignment horizontal="center" vertical="center"/>
    </xf>
    <xf numFmtId="4" fontId="1057" fillId="0" borderId="0" xfId="0" applyNumberFormat="1" applyFont="1" applyAlignment="1">
      <alignment horizontal="center" vertical="center"/>
    </xf>
    <xf numFmtId="164" fontId="1058" fillId="0" borderId="0" xfId="0" applyNumberFormat="1" applyFont="1" applyAlignment="1">
      <alignment horizontal="center" vertical="center"/>
    </xf>
    <xf numFmtId="4" fontId="1059" fillId="0" borderId="0" xfId="0" applyNumberFormat="1" applyFont="1" applyAlignment="1">
      <alignment horizontal="center" vertical="center"/>
    </xf>
    <xf numFmtId="164" fontId="1060" fillId="0" borderId="0" xfId="0" applyNumberFormat="1" applyFont="1" applyAlignment="1">
      <alignment horizontal="center" vertical="center"/>
    </xf>
    <xf numFmtId="4" fontId="1061" fillId="0" borderId="0" xfId="0" applyNumberFormat="1" applyFont="1" applyAlignment="1">
      <alignment horizontal="center" vertical="center"/>
    </xf>
    <xf numFmtId="164" fontId="1062" fillId="0" borderId="0" xfId="0" applyNumberFormat="1" applyFont="1" applyAlignment="1">
      <alignment horizontal="center" vertical="center"/>
    </xf>
    <xf numFmtId="4" fontId="1063" fillId="0" borderId="0" xfId="0" applyNumberFormat="1" applyFont="1" applyAlignment="1">
      <alignment horizontal="center" vertical="center"/>
    </xf>
    <xf numFmtId="164" fontId="1064" fillId="0" borderId="0" xfId="0" applyNumberFormat="1" applyFont="1" applyAlignment="1">
      <alignment horizontal="center" vertical="center"/>
    </xf>
    <xf numFmtId="4" fontId="1065" fillId="0" borderId="0" xfId="0" applyNumberFormat="1" applyFont="1" applyAlignment="1">
      <alignment horizontal="center" vertical="center"/>
    </xf>
    <xf numFmtId="164" fontId="1066" fillId="0" borderId="0" xfId="0" applyNumberFormat="1" applyFont="1" applyAlignment="1">
      <alignment horizontal="center" vertical="center"/>
    </xf>
    <xf numFmtId="4" fontId="1067" fillId="0" borderId="0" xfId="0" applyNumberFormat="1" applyFont="1" applyAlignment="1">
      <alignment horizontal="center" vertical="center"/>
    </xf>
    <xf numFmtId="164" fontId="1068" fillId="0" borderId="0" xfId="0" applyNumberFormat="1" applyFont="1" applyAlignment="1">
      <alignment horizontal="center" vertical="center"/>
    </xf>
    <xf numFmtId="4" fontId="1069" fillId="0" borderId="0" xfId="0" applyNumberFormat="1" applyFont="1" applyAlignment="1">
      <alignment horizontal="center" vertical="center"/>
    </xf>
    <xf numFmtId="164" fontId="1070" fillId="0" borderId="0" xfId="0" applyNumberFormat="1" applyFont="1" applyAlignment="1">
      <alignment horizontal="center" vertical="center"/>
    </xf>
    <xf numFmtId="4" fontId="1071" fillId="0" borderId="0" xfId="0" applyNumberFormat="1" applyFont="1" applyAlignment="1">
      <alignment horizontal="center" vertical="center"/>
    </xf>
    <xf numFmtId="164" fontId="1072" fillId="0" borderId="0" xfId="0" applyNumberFormat="1" applyFont="1" applyAlignment="1">
      <alignment horizontal="center" vertical="center"/>
    </xf>
    <xf numFmtId="4" fontId="1073" fillId="0" borderId="0" xfId="0" applyNumberFormat="1" applyFont="1" applyAlignment="1">
      <alignment horizontal="center" vertical="center"/>
    </xf>
    <xf numFmtId="164" fontId="1074" fillId="0" borderId="0" xfId="0" applyNumberFormat="1" applyFont="1" applyAlignment="1">
      <alignment horizontal="center" vertical="center"/>
    </xf>
    <xf numFmtId="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/>
    </xf>
    <xf numFmtId="4" fontId="1077" fillId="0" borderId="0" xfId="0" applyNumberFormat="1" applyFont="1" applyAlignment="1">
      <alignment horizontal="center" vertical="center"/>
    </xf>
    <xf numFmtId="164" fontId="1078" fillId="0" borderId="0" xfId="0" applyNumberFormat="1" applyFont="1" applyAlignment="1">
      <alignment horizontal="center" vertical="center"/>
    </xf>
    <xf numFmtId="4" fontId="1079" fillId="0" borderId="0" xfId="0" applyNumberFormat="1" applyFont="1" applyAlignment="1">
      <alignment horizontal="center" vertical="center"/>
    </xf>
    <xf numFmtId="164" fontId="1080" fillId="0" borderId="0" xfId="0" applyNumberFormat="1" applyFont="1" applyAlignment="1">
      <alignment horizontal="center" vertical="center"/>
    </xf>
    <xf numFmtId="4" fontId="1081" fillId="0" borderId="0" xfId="0" applyNumberFormat="1" applyFont="1" applyAlignment="1">
      <alignment horizontal="center" vertical="center"/>
    </xf>
    <xf numFmtId="164" fontId="1082" fillId="0" borderId="0" xfId="0" applyNumberFormat="1" applyFont="1" applyAlignment="1">
      <alignment horizontal="center" vertical="center"/>
    </xf>
    <xf numFmtId="4" fontId="1083" fillId="0" borderId="0" xfId="0" applyNumberFormat="1" applyFont="1" applyAlignment="1">
      <alignment horizontal="center" vertical="center"/>
    </xf>
    <xf numFmtId="164" fontId="1084" fillId="0" borderId="0" xfId="0" applyNumberFormat="1" applyFont="1" applyAlignment="1">
      <alignment horizontal="center" vertical="center"/>
    </xf>
    <xf numFmtId="4" fontId="1085" fillId="0" borderId="0" xfId="0" applyNumberFormat="1" applyFont="1" applyAlignment="1">
      <alignment horizontal="center" vertical="center"/>
    </xf>
    <xf numFmtId="164" fontId="1086" fillId="0" borderId="0" xfId="0" applyNumberFormat="1" applyFont="1" applyAlignment="1">
      <alignment horizontal="center" vertical="center"/>
    </xf>
    <xf numFmtId="4" fontId="1087" fillId="0" borderId="0" xfId="0" applyNumberFormat="1" applyFont="1" applyAlignment="1">
      <alignment horizontal="center" vertical="center"/>
    </xf>
    <xf numFmtId="164" fontId="1088" fillId="0" borderId="0" xfId="0" applyNumberFormat="1" applyFont="1" applyAlignment="1">
      <alignment horizontal="center" vertical="center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0" fontId="1091" fillId="0" borderId="0" xfId="0" applyFont="1" applyAlignment="1">
      <alignment horizontal="center" vertical="center" wrapText="1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4" fontId="1100" fillId="0" borderId="0" xfId="0" applyNumberFormat="1" applyFont="1" applyAlignment="1">
      <alignment horizontal="center" vertical="center"/>
    </xf>
    <xf numFmtId="164" fontId="1101" fillId="0" borderId="0" xfId="0" applyNumberFormat="1" applyFont="1" applyAlignment="1">
      <alignment horizontal="center" vertical="center"/>
    </xf>
    <xf numFmtId="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/>
    </xf>
    <xf numFmtId="4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4" fontId="1106" fillId="0" borderId="0" xfId="0" applyNumberFormat="1" applyFont="1" applyAlignment="1">
      <alignment horizontal="center" vertical="center"/>
    </xf>
    <xf numFmtId="164" fontId="1107" fillId="0" borderId="0" xfId="0" applyNumberFormat="1" applyFont="1" applyAlignment="1">
      <alignment horizontal="center" vertical="center"/>
    </xf>
    <xf numFmtId="4" fontId="1108" fillId="0" borderId="0" xfId="0" applyNumberFormat="1" applyFont="1" applyAlignment="1">
      <alignment horizontal="center" vertical="center"/>
    </xf>
    <xf numFmtId="164" fontId="1109" fillId="0" borderId="0" xfId="0" applyNumberFormat="1" applyFont="1" applyAlignment="1">
      <alignment horizontal="center" vertical="center"/>
    </xf>
    <xf numFmtId="4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4" fontId="1112" fillId="0" borderId="0" xfId="0" applyNumberFormat="1" applyFont="1" applyAlignment="1">
      <alignment horizontal="center" vertical="center"/>
    </xf>
    <xf numFmtId="164" fontId="1113" fillId="0" borderId="0" xfId="0" applyNumberFormat="1" applyFont="1" applyAlignment="1">
      <alignment horizontal="center" vertical="center"/>
    </xf>
    <xf numFmtId="4" fontId="1114" fillId="0" borderId="0" xfId="0" applyNumberFormat="1" applyFont="1" applyAlignment="1">
      <alignment horizontal="center" vertical="center"/>
    </xf>
    <xf numFmtId="164" fontId="1115" fillId="0" borderId="0" xfId="0" applyNumberFormat="1" applyFont="1" applyAlignment="1">
      <alignment horizontal="center" vertical="center"/>
    </xf>
    <xf numFmtId="4" fontId="1116" fillId="0" borderId="0" xfId="0" applyNumberFormat="1" applyFont="1" applyAlignment="1">
      <alignment horizontal="center" vertical="center"/>
    </xf>
    <xf numFmtId="164" fontId="1117" fillId="0" borderId="0" xfId="0" applyNumberFormat="1" applyFont="1" applyAlignment="1">
      <alignment horizontal="center" vertical="center"/>
    </xf>
    <xf numFmtId="4" fontId="1118" fillId="0" borderId="0" xfId="0" applyNumberFormat="1" applyFont="1" applyAlignment="1">
      <alignment horizontal="center" vertical="center"/>
    </xf>
    <xf numFmtId="164" fontId="1119" fillId="0" borderId="0" xfId="0" applyNumberFormat="1" applyFont="1" applyAlignment="1">
      <alignment horizontal="center" vertical="center"/>
    </xf>
    <xf numFmtId="4" fontId="1120" fillId="0" borderId="0" xfId="0" applyNumberFormat="1" applyFont="1" applyAlignment="1">
      <alignment horizontal="center" vertical="center"/>
    </xf>
    <xf numFmtId="164" fontId="1121" fillId="0" borderId="0" xfId="0" applyNumberFormat="1" applyFont="1" applyAlignment="1">
      <alignment horizontal="center" vertical="center"/>
    </xf>
    <xf numFmtId="4" fontId="1122" fillId="0" borderId="0" xfId="0" applyNumberFormat="1" applyFont="1" applyAlignment="1">
      <alignment horizontal="center" vertical="center"/>
    </xf>
    <xf numFmtId="164" fontId="1123" fillId="0" borderId="0" xfId="0" applyNumberFormat="1" applyFont="1" applyAlignment="1">
      <alignment horizontal="center" vertical="center"/>
    </xf>
    <xf numFmtId="4" fontId="1124" fillId="0" borderId="0" xfId="0" applyNumberFormat="1" applyFont="1" applyAlignment="1">
      <alignment horizontal="center" vertical="center"/>
    </xf>
    <xf numFmtId="164" fontId="1125" fillId="0" borderId="0" xfId="0" applyNumberFormat="1" applyFont="1" applyAlignment="1">
      <alignment horizontal="center" vertical="center"/>
    </xf>
    <xf numFmtId="4" fontId="1126" fillId="0" borderId="0" xfId="0" applyNumberFormat="1" applyFont="1" applyAlignment="1">
      <alignment horizontal="center" vertical="center"/>
    </xf>
    <xf numFmtId="164" fontId="1127" fillId="0" borderId="0" xfId="0" applyNumberFormat="1" applyFont="1" applyAlignment="1">
      <alignment horizontal="center" vertical="center"/>
    </xf>
    <xf numFmtId="4" fontId="1128" fillId="0" borderId="0" xfId="0" applyNumberFormat="1" applyFont="1" applyAlignment="1">
      <alignment horizontal="center" vertical="center"/>
    </xf>
    <xf numFmtId="164" fontId="1129" fillId="0" borderId="0" xfId="0" applyNumberFormat="1" applyFont="1" applyAlignment="1">
      <alignment horizontal="center" vertical="center"/>
    </xf>
    <xf numFmtId="4" fontId="1130" fillId="0" borderId="0" xfId="0" applyNumberFormat="1" applyFont="1" applyAlignment="1">
      <alignment horizontal="center" vertical="center"/>
    </xf>
    <xf numFmtId="164" fontId="1131" fillId="0" borderId="0" xfId="0" applyNumberFormat="1" applyFont="1" applyAlignment="1">
      <alignment horizontal="center" vertical="center"/>
    </xf>
    <xf numFmtId="4" fontId="1132" fillId="0" borderId="0" xfId="0" applyNumberFormat="1" applyFont="1" applyAlignment="1">
      <alignment horizontal="center" vertical="center"/>
    </xf>
    <xf numFmtId="164" fontId="1133" fillId="0" borderId="0" xfId="0" applyNumberFormat="1" applyFont="1" applyAlignment="1">
      <alignment horizontal="center" vertical="center"/>
    </xf>
    <xf numFmtId="4" fontId="1134" fillId="0" borderId="0" xfId="0" applyNumberFormat="1" applyFont="1" applyAlignment="1">
      <alignment horizontal="center" vertical="center"/>
    </xf>
    <xf numFmtId="164" fontId="1135" fillId="0" borderId="0" xfId="0" applyNumberFormat="1" applyFont="1" applyAlignment="1">
      <alignment horizontal="center" vertical="center"/>
    </xf>
    <xf numFmtId="4" fontId="1136" fillId="0" borderId="0" xfId="0" applyNumberFormat="1" applyFont="1" applyAlignment="1">
      <alignment horizontal="center" vertical="center"/>
    </xf>
    <xf numFmtId="164" fontId="1137" fillId="0" borderId="0" xfId="0" applyNumberFormat="1" applyFont="1" applyAlignment="1">
      <alignment horizontal="center" vertical="center"/>
    </xf>
    <xf numFmtId="4" fontId="1138" fillId="0" borderId="0" xfId="0" applyNumberFormat="1" applyFont="1" applyAlignment="1">
      <alignment horizontal="center" vertical="center"/>
    </xf>
    <xf numFmtId="164" fontId="1139" fillId="0" borderId="0" xfId="0" applyNumberFormat="1" applyFont="1" applyAlignment="1">
      <alignment horizontal="center" vertical="center"/>
    </xf>
    <xf numFmtId="4" fontId="1140" fillId="0" borderId="0" xfId="0" applyNumberFormat="1" applyFont="1" applyAlignment="1">
      <alignment horizontal="center" vertical="center"/>
    </xf>
    <xf numFmtId="164" fontId="1141" fillId="0" borderId="0" xfId="0" applyNumberFormat="1" applyFont="1" applyAlignment="1">
      <alignment horizontal="center" vertical="center"/>
    </xf>
    <xf numFmtId="4" fontId="1142" fillId="0" borderId="0" xfId="0" applyNumberFormat="1" applyFont="1" applyAlignment="1">
      <alignment horizontal="center" vertical="center"/>
    </xf>
    <xf numFmtId="164" fontId="1143" fillId="0" borderId="0" xfId="0" applyNumberFormat="1" applyFont="1" applyAlignment="1">
      <alignment horizontal="center" vertical="center"/>
    </xf>
    <xf numFmtId="4" fontId="1144" fillId="0" borderId="0" xfId="0" applyNumberFormat="1" applyFont="1" applyAlignment="1">
      <alignment horizontal="center" vertical="center"/>
    </xf>
    <xf numFmtId="164" fontId="1145" fillId="0" borderId="0" xfId="0" applyNumberFormat="1" applyFont="1" applyAlignment="1">
      <alignment horizontal="center" vertical="center"/>
    </xf>
    <xf numFmtId="4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4" fontId="1148" fillId="0" borderId="0" xfId="0" applyNumberFormat="1" applyFont="1" applyAlignment="1">
      <alignment horizontal="center" vertical="center"/>
    </xf>
    <xf numFmtId="164" fontId="1149" fillId="0" borderId="0" xfId="0" applyNumberFormat="1" applyFont="1" applyAlignment="1">
      <alignment horizontal="center" vertical="center"/>
    </xf>
    <xf numFmtId="4" fontId="1150" fillId="0" borderId="0" xfId="0" applyNumberFormat="1" applyFont="1" applyAlignment="1">
      <alignment horizontal="center" vertical="center"/>
    </xf>
    <xf numFmtId="164" fontId="1151" fillId="0" borderId="0" xfId="0" applyNumberFormat="1" applyFont="1" applyAlignment="1">
      <alignment horizontal="center" vertical="center"/>
    </xf>
    <xf numFmtId="4" fontId="1152" fillId="0" borderId="0" xfId="0" applyNumberFormat="1" applyFont="1" applyAlignment="1">
      <alignment horizontal="center" vertical="center"/>
    </xf>
    <xf numFmtId="164" fontId="1153" fillId="0" borderId="0" xfId="0" applyNumberFormat="1" applyFont="1" applyAlignment="1">
      <alignment horizontal="center" vertical="center"/>
    </xf>
    <xf numFmtId="4" fontId="1154" fillId="0" borderId="0" xfId="0" applyNumberFormat="1" applyFont="1" applyAlignment="1">
      <alignment horizontal="center" vertical="center"/>
    </xf>
    <xf numFmtId="164" fontId="1155" fillId="0" borderId="0" xfId="0" applyNumberFormat="1" applyFont="1" applyAlignment="1">
      <alignment horizontal="center" vertical="center"/>
    </xf>
    <xf numFmtId="4" fontId="1156" fillId="0" borderId="0" xfId="0" applyNumberFormat="1" applyFont="1" applyAlignment="1">
      <alignment horizontal="center" vertical="center"/>
    </xf>
    <xf numFmtId="164" fontId="1157" fillId="0" borderId="0" xfId="0" applyNumberFormat="1" applyFont="1" applyAlignment="1">
      <alignment horizontal="center" vertical="center"/>
    </xf>
    <xf numFmtId="0" fontId="1158" fillId="3" borderId="1" xfId="0" applyFont="1" applyFill="1" applyBorder="1" applyAlignment="1">
      <alignment horizontal="center" vertical="center" wrapText="1"/>
    </xf>
    <xf numFmtId="164" fontId="1158" fillId="3" borderId="1" xfId="0" applyNumberFormat="1" applyFont="1" applyFill="1" applyBorder="1" applyAlignment="1">
      <alignment horizontal="center" vertical="center" wrapText="1"/>
    </xf>
    <xf numFmtId="0" fontId="1159" fillId="0" borderId="0" xfId="0" applyFont="1" applyAlignment="1">
      <alignment horizontal="center" vertical="center" wrapText="1"/>
    </xf>
    <xf numFmtId="4" fontId="1166" fillId="0" borderId="0" xfId="0" applyNumberFormat="1" applyFont="1" applyAlignment="1">
      <alignment horizontal="center" vertical="center"/>
    </xf>
    <xf numFmtId="164" fontId="1167" fillId="0" borderId="0" xfId="0" applyNumberFormat="1" applyFont="1" applyAlignment="1">
      <alignment horizontal="center" vertical="center"/>
    </xf>
    <xf numFmtId="4" fontId="1168" fillId="0" borderId="0" xfId="0" applyNumberFormat="1" applyFont="1" applyAlignment="1">
      <alignment horizontal="center" vertical="center"/>
    </xf>
    <xf numFmtId="164" fontId="1169" fillId="0" borderId="0" xfId="0" applyNumberFormat="1" applyFont="1" applyAlignment="1">
      <alignment horizontal="center" vertical="center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4" fontId="1172" fillId="0" borderId="0" xfId="0" applyNumberFormat="1" applyFont="1" applyAlignment="1">
      <alignment horizontal="center" vertical="center"/>
    </xf>
    <xf numFmtId="164" fontId="1173" fillId="0" borderId="0" xfId="0" applyNumberFormat="1" applyFont="1" applyAlignment="1">
      <alignment horizontal="center" vertical="center"/>
    </xf>
    <xf numFmtId="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4" fontId="1176" fillId="0" borderId="0" xfId="0" applyNumberFormat="1" applyFont="1" applyAlignment="1">
      <alignment horizontal="center" vertical="center"/>
    </xf>
    <xf numFmtId="164" fontId="1177" fillId="0" borderId="0" xfId="0" applyNumberFormat="1" applyFont="1" applyAlignment="1">
      <alignment horizontal="center" vertical="center"/>
    </xf>
    <xf numFmtId="4" fontId="1178" fillId="0" borderId="0" xfId="0" applyNumberFormat="1" applyFont="1" applyAlignment="1">
      <alignment horizontal="center" vertical="center"/>
    </xf>
    <xf numFmtId="164" fontId="1179" fillId="0" borderId="0" xfId="0" applyNumberFormat="1" applyFont="1" applyAlignment="1">
      <alignment horizontal="center" vertical="center"/>
    </xf>
    <xf numFmtId="4" fontId="1180" fillId="0" borderId="0" xfId="0" applyNumberFormat="1" applyFont="1" applyAlignment="1">
      <alignment horizontal="center" vertical="center"/>
    </xf>
    <xf numFmtId="164" fontId="1181" fillId="0" borderId="0" xfId="0" applyNumberFormat="1" applyFont="1" applyAlignment="1">
      <alignment horizontal="center" vertical="center"/>
    </xf>
    <xf numFmtId="4" fontId="1182" fillId="0" borderId="0" xfId="0" applyNumberFormat="1" applyFont="1" applyAlignment="1">
      <alignment horizontal="center" vertical="center"/>
    </xf>
    <xf numFmtId="164" fontId="1183" fillId="0" borderId="0" xfId="0" applyNumberFormat="1" applyFont="1" applyAlignment="1">
      <alignment horizontal="center" vertical="center"/>
    </xf>
    <xf numFmtId="4" fontId="1184" fillId="0" borderId="0" xfId="0" applyNumberFormat="1" applyFont="1" applyAlignment="1">
      <alignment horizontal="center" vertical="center"/>
    </xf>
    <xf numFmtId="164" fontId="1185" fillId="0" borderId="0" xfId="0" applyNumberFormat="1" applyFont="1" applyAlignment="1">
      <alignment horizontal="center" vertical="center"/>
    </xf>
    <xf numFmtId="4" fontId="1186" fillId="0" borderId="0" xfId="0" applyNumberFormat="1" applyFont="1" applyAlignment="1">
      <alignment horizontal="center" vertical="center"/>
    </xf>
    <xf numFmtId="164" fontId="1187" fillId="0" borderId="0" xfId="0" applyNumberFormat="1" applyFont="1" applyAlignment="1">
      <alignment horizontal="center" vertical="center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4" fontId="1190" fillId="0" borderId="0" xfId="0" applyNumberFormat="1" applyFont="1" applyAlignment="1">
      <alignment horizontal="center" vertical="center"/>
    </xf>
    <xf numFmtId="164" fontId="1191" fillId="0" borderId="0" xfId="0" applyNumberFormat="1" applyFont="1" applyAlignment="1">
      <alignment horizontal="center" vertical="center"/>
    </xf>
    <xf numFmtId="4" fontId="1192" fillId="0" borderId="0" xfId="0" applyNumberFormat="1" applyFont="1" applyAlignment="1">
      <alignment horizontal="center" vertical="center"/>
    </xf>
    <xf numFmtId="164" fontId="1193" fillId="0" borderId="0" xfId="0" applyNumberFormat="1" applyFont="1" applyAlignment="1">
      <alignment horizontal="center" vertical="center"/>
    </xf>
    <xf numFmtId="4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4" fontId="1196" fillId="0" borderId="0" xfId="0" applyNumberFormat="1" applyFont="1" applyAlignment="1">
      <alignment horizontal="center" vertical="center"/>
    </xf>
    <xf numFmtId="164" fontId="1197" fillId="0" borderId="0" xfId="0" applyNumberFormat="1" applyFont="1" applyAlignment="1">
      <alignment horizontal="center" vertical="center"/>
    </xf>
    <xf numFmtId="4" fontId="1198" fillId="0" borderId="0" xfId="0" applyNumberFormat="1" applyFont="1" applyAlignment="1">
      <alignment horizontal="center" vertical="center"/>
    </xf>
    <xf numFmtId="164" fontId="1199" fillId="0" borderId="0" xfId="0" applyNumberFormat="1" applyFont="1" applyAlignment="1">
      <alignment horizontal="center" vertical="center"/>
    </xf>
    <xf numFmtId="4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4" fontId="1202" fillId="0" borderId="0" xfId="0" applyNumberFormat="1" applyFont="1" applyAlignment="1">
      <alignment horizontal="center" vertical="center"/>
    </xf>
    <xf numFmtId="164" fontId="1203" fillId="0" borderId="0" xfId="0" applyNumberFormat="1" applyFont="1" applyAlignment="1">
      <alignment horizontal="center" vertical="center"/>
    </xf>
    <xf numFmtId="4" fontId="1204" fillId="0" borderId="0" xfId="0" applyNumberFormat="1" applyFont="1" applyAlignment="1">
      <alignment horizontal="center" vertical="center"/>
    </xf>
    <xf numFmtId="164" fontId="1205" fillId="0" borderId="0" xfId="0" applyNumberFormat="1" applyFont="1" applyAlignment="1">
      <alignment horizontal="center" vertical="center"/>
    </xf>
    <xf numFmtId="4" fontId="1206" fillId="0" borderId="0" xfId="0" applyNumberFormat="1" applyFont="1" applyAlignment="1">
      <alignment horizontal="center" vertical="center"/>
    </xf>
    <xf numFmtId="164" fontId="1207" fillId="0" borderId="0" xfId="0" applyNumberFormat="1" applyFont="1" applyAlignment="1">
      <alignment horizontal="center" vertical="center"/>
    </xf>
    <xf numFmtId="4" fontId="1208" fillId="0" borderId="0" xfId="0" applyNumberFormat="1" applyFont="1" applyAlignment="1">
      <alignment horizontal="center" vertical="center"/>
    </xf>
    <xf numFmtId="164" fontId="1209" fillId="0" borderId="0" xfId="0" applyNumberFormat="1" applyFont="1" applyAlignment="1">
      <alignment horizontal="center" vertical="center"/>
    </xf>
    <xf numFmtId="4" fontId="1210" fillId="0" borderId="0" xfId="0" applyNumberFormat="1" applyFont="1" applyAlignment="1">
      <alignment horizontal="center" vertical="center"/>
    </xf>
    <xf numFmtId="164" fontId="1211" fillId="0" borderId="0" xfId="0" applyNumberFormat="1" applyFont="1" applyAlignment="1">
      <alignment horizontal="center" vertical="center"/>
    </xf>
    <xf numFmtId="4" fontId="1212" fillId="0" borderId="0" xfId="0" applyNumberFormat="1" applyFont="1" applyAlignment="1">
      <alignment horizontal="center" vertical="center"/>
    </xf>
    <xf numFmtId="164" fontId="1213" fillId="0" borderId="0" xfId="0" applyNumberFormat="1" applyFont="1" applyAlignment="1">
      <alignment horizontal="center" vertical="center"/>
    </xf>
    <xf numFmtId="4" fontId="1214" fillId="0" borderId="0" xfId="0" applyNumberFormat="1" applyFont="1" applyAlignment="1">
      <alignment horizontal="center" vertical="center"/>
    </xf>
    <xf numFmtId="164" fontId="1215" fillId="0" borderId="0" xfId="0" applyNumberFormat="1" applyFont="1" applyAlignment="1">
      <alignment horizontal="center" vertical="center"/>
    </xf>
    <xf numFmtId="4" fontId="1216" fillId="0" borderId="0" xfId="0" applyNumberFormat="1" applyFont="1" applyAlignment="1">
      <alignment horizontal="center" vertical="center"/>
    </xf>
    <xf numFmtId="164" fontId="1217" fillId="0" borderId="0" xfId="0" applyNumberFormat="1" applyFont="1" applyAlignment="1">
      <alignment horizontal="center" vertical="center"/>
    </xf>
    <xf numFmtId="4" fontId="1218" fillId="0" borderId="0" xfId="0" applyNumberFormat="1" applyFont="1" applyAlignment="1">
      <alignment horizontal="center" vertical="center"/>
    </xf>
    <xf numFmtId="164" fontId="1219" fillId="0" borderId="0" xfId="0" applyNumberFormat="1" applyFont="1" applyAlignment="1">
      <alignment horizontal="center" vertical="center"/>
    </xf>
    <xf numFmtId="4" fontId="1220" fillId="0" borderId="0" xfId="0" applyNumberFormat="1" applyFont="1" applyAlignment="1">
      <alignment horizontal="center" vertical="center"/>
    </xf>
    <xf numFmtId="164" fontId="1221" fillId="0" borderId="0" xfId="0" applyNumberFormat="1" applyFont="1" applyAlignment="1">
      <alignment horizontal="center" vertical="center"/>
    </xf>
    <xf numFmtId="4" fontId="1222" fillId="0" borderId="0" xfId="0" applyNumberFormat="1" applyFont="1" applyAlignment="1">
      <alignment horizontal="center" vertical="center"/>
    </xf>
    <xf numFmtId="164" fontId="1223" fillId="0" borderId="0" xfId="0" applyNumberFormat="1" applyFont="1" applyAlignment="1">
      <alignment horizontal="center" vertical="center"/>
    </xf>
    <xf numFmtId="4" fontId="1224" fillId="0" borderId="0" xfId="0" applyNumberFormat="1" applyFont="1" applyAlignment="1">
      <alignment horizontal="center" vertical="center"/>
    </xf>
    <xf numFmtId="164" fontId="1225" fillId="0" borderId="0" xfId="0" applyNumberFormat="1" applyFont="1" applyAlignment="1">
      <alignment horizontal="center" vertical="center"/>
    </xf>
    <xf numFmtId="0" fontId="1226" fillId="0" borderId="0" xfId="0" applyFont="1" applyAlignment="1">
      <alignment horizontal="center" vertical="center" wrapText="1"/>
    </xf>
    <xf numFmtId="4" fontId="1233" fillId="0" borderId="0" xfId="0" applyNumberFormat="1" applyFont="1" applyAlignment="1">
      <alignment horizontal="center" vertical="center"/>
    </xf>
    <xf numFmtId="164" fontId="1234" fillId="0" borderId="0" xfId="0" applyNumberFormat="1" applyFont="1" applyAlignment="1">
      <alignment horizontal="center" vertical="center"/>
    </xf>
    <xf numFmtId="4" fontId="1235" fillId="0" borderId="0" xfId="0" applyNumberFormat="1" applyFont="1" applyAlignment="1">
      <alignment horizontal="center" vertical="center"/>
    </xf>
    <xf numFmtId="164" fontId="1236" fillId="0" borderId="0" xfId="0" applyNumberFormat="1" applyFont="1" applyAlignment="1">
      <alignment horizontal="center" vertical="center"/>
    </xf>
    <xf numFmtId="4" fontId="1237" fillId="0" borderId="0" xfId="0" applyNumberFormat="1" applyFont="1" applyAlignment="1">
      <alignment horizontal="center" vertical="center"/>
    </xf>
    <xf numFmtId="164" fontId="1238" fillId="0" borderId="0" xfId="0" applyNumberFormat="1" applyFont="1" applyAlignment="1">
      <alignment horizontal="center" vertical="center"/>
    </xf>
    <xf numFmtId="4" fontId="1239" fillId="0" borderId="0" xfId="0" applyNumberFormat="1" applyFont="1" applyAlignment="1">
      <alignment horizontal="center" vertical="center"/>
    </xf>
    <xf numFmtId="164" fontId="1240" fillId="0" borderId="0" xfId="0" applyNumberFormat="1" applyFont="1" applyAlignment="1">
      <alignment horizontal="center" vertical="center"/>
    </xf>
    <xf numFmtId="4" fontId="1241" fillId="0" borderId="0" xfId="0" applyNumberFormat="1" applyFont="1" applyAlignment="1">
      <alignment horizontal="center" vertical="center"/>
    </xf>
    <xf numFmtId="164" fontId="1242" fillId="0" borderId="0" xfId="0" applyNumberFormat="1" applyFont="1" applyAlignment="1">
      <alignment horizontal="center" vertical="center"/>
    </xf>
    <xf numFmtId="4" fontId="1243" fillId="0" borderId="0" xfId="0" applyNumberFormat="1" applyFont="1" applyAlignment="1">
      <alignment horizontal="center" vertical="center"/>
    </xf>
    <xf numFmtId="164" fontId="1244" fillId="0" borderId="0" xfId="0" applyNumberFormat="1" applyFont="1" applyAlignment="1">
      <alignment horizontal="center" vertical="center"/>
    </xf>
    <xf numFmtId="4" fontId="1245" fillId="0" borderId="0" xfId="0" applyNumberFormat="1" applyFont="1" applyAlignment="1">
      <alignment horizontal="center" vertical="center"/>
    </xf>
    <xf numFmtId="164" fontId="1246" fillId="0" borderId="0" xfId="0" applyNumberFormat="1" applyFont="1" applyAlignment="1">
      <alignment horizontal="center" vertical="center"/>
    </xf>
    <xf numFmtId="4" fontId="1247" fillId="0" borderId="0" xfId="0" applyNumberFormat="1" applyFont="1" applyAlignment="1">
      <alignment horizontal="center" vertical="center"/>
    </xf>
    <xf numFmtId="164" fontId="1248" fillId="0" borderId="0" xfId="0" applyNumberFormat="1" applyFont="1" applyAlignment="1">
      <alignment horizontal="center" vertical="center"/>
    </xf>
    <xf numFmtId="4" fontId="1249" fillId="0" borderId="0" xfId="0" applyNumberFormat="1" applyFont="1" applyAlignment="1">
      <alignment horizontal="center" vertical="center"/>
    </xf>
    <xf numFmtId="164" fontId="1250" fillId="0" borderId="0" xfId="0" applyNumberFormat="1" applyFont="1" applyAlignment="1">
      <alignment horizontal="center" vertical="center"/>
    </xf>
    <xf numFmtId="4" fontId="1251" fillId="0" borderId="0" xfId="0" applyNumberFormat="1" applyFont="1" applyAlignment="1">
      <alignment horizontal="center" vertical="center"/>
    </xf>
    <xf numFmtId="164" fontId="1252" fillId="0" borderId="0" xfId="0" applyNumberFormat="1" applyFont="1" applyAlignment="1">
      <alignment horizontal="center" vertical="center"/>
    </xf>
    <xf numFmtId="4" fontId="1253" fillId="0" borderId="0" xfId="0" applyNumberFormat="1" applyFont="1" applyAlignment="1">
      <alignment horizontal="center" vertical="center"/>
    </xf>
    <xf numFmtId="164" fontId="1254" fillId="0" borderId="0" xfId="0" applyNumberFormat="1" applyFont="1" applyAlignment="1">
      <alignment horizontal="center" vertical="center"/>
    </xf>
    <xf numFmtId="4" fontId="1255" fillId="0" borderId="0" xfId="0" applyNumberFormat="1" applyFont="1" applyAlignment="1">
      <alignment horizontal="center" vertical="center"/>
    </xf>
    <xf numFmtId="164" fontId="1256" fillId="0" borderId="0" xfId="0" applyNumberFormat="1" applyFont="1" applyAlignment="1">
      <alignment horizontal="center" vertical="center"/>
    </xf>
    <xf numFmtId="4" fontId="1257" fillId="0" borderId="0" xfId="0" applyNumberFormat="1" applyFont="1" applyAlignment="1">
      <alignment horizontal="center" vertical="center"/>
    </xf>
    <xf numFmtId="164" fontId="1258" fillId="0" borderId="0" xfId="0" applyNumberFormat="1" applyFont="1" applyAlignment="1">
      <alignment horizontal="center" vertical="center"/>
    </xf>
    <xf numFmtId="4" fontId="1259" fillId="0" borderId="0" xfId="0" applyNumberFormat="1" applyFont="1" applyAlignment="1">
      <alignment horizontal="center" vertical="center"/>
    </xf>
    <xf numFmtId="164" fontId="1260" fillId="0" borderId="0" xfId="0" applyNumberFormat="1" applyFont="1" applyAlignment="1">
      <alignment horizontal="center" vertical="center"/>
    </xf>
    <xf numFmtId="4" fontId="1261" fillId="0" borderId="0" xfId="0" applyNumberFormat="1" applyFont="1" applyAlignment="1">
      <alignment horizontal="center" vertical="center"/>
    </xf>
    <xf numFmtId="164" fontId="1262" fillId="0" borderId="0" xfId="0" applyNumberFormat="1" applyFont="1" applyAlignment="1">
      <alignment horizontal="center" vertical="center"/>
    </xf>
    <xf numFmtId="4" fontId="1263" fillId="0" borderId="0" xfId="0" applyNumberFormat="1" applyFont="1" applyAlignment="1">
      <alignment horizontal="center" vertical="center"/>
    </xf>
    <xf numFmtId="164" fontId="1264" fillId="0" borderId="0" xfId="0" applyNumberFormat="1" applyFont="1" applyAlignment="1">
      <alignment horizontal="center" vertical="center"/>
    </xf>
    <xf numFmtId="4" fontId="1265" fillId="0" borderId="0" xfId="0" applyNumberFormat="1" applyFont="1" applyAlignment="1">
      <alignment horizontal="center" vertical="center"/>
    </xf>
    <xf numFmtId="164" fontId="1266" fillId="0" borderId="0" xfId="0" applyNumberFormat="1" applyFont="1" applyAlignment="1">
      <alignment horizontal="center" vertical="center"/>
    </xf>
    <xf numFmtId="4" fontId="1267" fillId="0" borderId="0" xfId="0" applyNumberFormat="1" applyFont="1" applyAlignment="1">
      <alignment horizontal="center" vertical="center"/>
    </xf>
    <xf numFmtId="164" fontId="1268" fillId="0" borderId="0" xfId="0" applyNumberFormat="1" applyFont="1" applyAlignment="1">
      <alignment horizontal="center" vertical="center"/>
    </xf>
    <xf numFmtId="4" fontId="1269" fillId="0" borderId="0" xfId="0" applyNumberFormat="1" applyFont="1" applyAlignment="1">
      <alignment horizontal="center" vertical="center"/>
    </xf>
    <xf numFmtId="164" fontId="1270" fillId="0" borderId="0" xfId="0" applyNumberFormat="1" applyFont="1" applyAlignment="1">
      <alignment horizontal="center" vertical="center"/>
    </xf>
    <xf numFmtId="4" fontId="1271" fillId="0" borderId="0" xfId="0" applyNumberFormat="1" applyFont="1" applyAlignment="1">
      <alignment horizontal="center" vertical="center"/>
    </xf>
    <xf numFmtId="164" fontId="1272" fillId="0" borderId="0" xfId="0" applyNumberFormat="1" applyFont="1" applyAlignment="1">
      <alignment horizontal="center" vertical="center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4" fontId="1275" fillId="0" borderId="0" xfId="0" applyNumberFormat="1" applyFont="1" applyAlignment="1">
      <alignment horizontal="center" vertical="center"/>
    </xf>
    <xf numFmtId="164" fontId="1276" fillId="0" borderId="0" xfId="0" applyNumberFormat="1" applyFont="1" applyAlignment="1">
      <alignment horizontal="center" vertical="center"/>
    </xf>
    <xf numFmtId="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/>
    </xf>
    <xf numFmtId="4" fontId="1279" fillId="0" borderId="0" xfId="0" applyNumberFormat="1" applyFont="1" applyAlignment="1">
      <alignment horizontal="center" vertical="center"/>
    </xf>
    <xf numFmtId="164" fontId="1280" fillId="0" borderId="0" xfId="0" applyNumberFormat="1" applyFont="1" applyAlignment="1">
      <alignment horizontal="center" vertical="center"/>
    </xf>
    <xf numFmtId="4" fontId="1281" fillId="0" borderId="0" xfId="0" applyNumberFormat="1" applyFont="1" applyAlignment="1">
      <alignment horizontal="center" vertical="center"/>
    </xf>
    <xf numFmtId="164" fontId="1282" fillId="0" borderId="0" xfId="0" applyNumberFormat="1" applyFont="1" applyAlignment="1">
      <alignment horizontal="center" vertical="center"/>
    </xf>
    <xf numFmtId="4" fontId="1283" fillId="0" borderId="0" xfId="0" applyNumberFormat="1" applyFont="1" applyAlignment="1">
      <alignment horizontal="center" vertical="center"/>
    </xf>
    <xf numFmtId="164" fontId="1284" fillId="0" borderId="0" xfId="0" applyNumberFormat="1" applyFont="1" applyAlignment="1">
      <alignment horizontal="center" vertical="center"/>
    </xf>
    <xf numFmtId="4" fontId="1285" fillId="0" borderId="0" xfId="0" applyNumberFormat="1" applyFont="1" applyAlignment="1">
      <alignment horizontal="center" vertical="center"/>
    </xf>
    <xf numFmtId="164" fontId="1286" fillId="0" borderId="0" xfId="0" applyNumberFormat="1" applyFont="1" applyAlignment="1">
      <alignment horizontal="center" vertical="center"/>
    </xf>
    <xf numFmtId="4" fontId="1287" fillId="0" borderId="0" xfId="0" applyNumberFormat="1" applyFont="1" applyAlignment="1">
      <alignment horizontal="center" vertical="center"/>
    </xf>
    <xf numFmtId="164" fontId="1288" fillId="0" borderId="0" xfId="0" applyNumberFormat="1" applyFont="1" applyAlignment="1">
      <alignment horizontal="center" vertical="center"/>
    </xf>
    <xf numFmtId="4" fontId="1289" fillId="0" borderId="0" xfId="0" applyNumberFormat="1" applyFont="1" applyAlignment="1">
      <alignment horizontal="center" vertical="center"/>
    </xf>
    <xf numFmtId="164" fontId="1290" fillId="0" borderId="0" xfId="0" applyNumberFormat="1" applyFont="1" applyAlignment="1">
      <alignment horizontal="center" vertical="center"/>
    </xf>
    <xf numFmtId="4" fontId="1291" fillId="0" borderId="0" xfId="0" applyNumberFormat="1" applyFont="1" applyAlignment="1">
      <alignment horizontal="center" vertical="center"/>
    </xf>
    <xf numFmtId="164" fontId="1292" fillId="0" borderId="0" xfId="0" applyNumberFormat="1" applyFont="1" applyAlignment="1">
      <alignment horizontal="center" vertical="center"/>
    </xf>
    <xf numFmtId="0" fontId="1293" fillId="0" borderId="0" xfId="0" applyFont="1" applyAlignment="1">
      <alignment horizontal="center" vertical="center" wrapText="1"/>
    </xf>
    <xf numFmtId="4" fontId="1300" fillId="0" borderId="0" xfId="0" applyNumberFormat="1" applyFont="1" applyAlignment="1">
      <alignment horizontal="center" vertical="center"/>
    </xf>
    <xf numFmtId="164" fontId="1301" fillId="0" borderId="0" xfId="0" applyNumberFormat="1" applyFont="1" applyAlignment="1">
      <alignment horizontal="center" vertical="center"/>
    </xf>
    <xf numFmtId="4" fontId="1302" fillId="0" borderId="0" xfId="0" applyNumberFormat="1" applyFont="1" applyAlignment="1">
      <alignment horizontal="center" vertical="center"/>
    </xf>
    <xf numFmtId="164" fontId="1303" fillId="0" borderId="0" xfId="0" applyNumberFormat="1" applyFont="1" applyAlignment="1">
      <alignment horizontal="center" vertical="center"/>
    </xf>
    <xf numFmtId="4" fontId="1304" fillId="0" borderId="0" xfId="0" applyNumberFormat="1" applyFont="1" applyAlignment="1">
      <alignment horizontal="center" vertical="center"/>
    </xf>
    <xf numFmtId="164" fontId="1305" fillId="0" borderId="0" xfId="0" applyNumberFormat="1" applyFont="1" applyAlignment="1">
      <alignment horizontal="center" vertical="center"/>
    </xf>
    <xf numFmtId="4" fontId="1306" fillId="0" borderId="0" xfId="0" applyNumberFormat="1" applyFont="1" applyAlignment="1">
      <alignment horizontal="center" vertical="center"/>
    </xf>
    <xf numFmtId="164" fontId="1307" fillId="0" borderId="0" xfId="0" applyNumberFormat="1" applyFont="1" applyAlignment="1">
      <alignment horizontal="center" vertical="center"/>
    </xf>
    <xf numFmtId="4" fontId="1308" fillId="0" borderId="0" xfId="0" applyNumberFormat="1" applyFont="1" applyAlignment="1">
      <alignment horizontal="center" vertical="center"/>
    </xf>
    <xf numFmtId="164" fontId="1309" fillId="0" borderId="0" xfId="0" applyNumberFormat="1" applyFont="1" applyAlignment="1">
      <alignment horizontal="center" vertical="center"/>
    </xf>
    <xf numFmtId="4" fontId="1310" fillId="0" borderId="0" xfId="0" applyNumberFormat="1" applyFont="1" applyAlignment="1">
      <alignment horizontal="center" vertical="center"/>
    </xf>
    <xf numFmtId="164" fontId="1311" fillId="0" borderId="0" xfId="0" applyNumberFormat="1" applyFont="1" applyAlignment="1">
      <alignment horizontal="center" vertical="center"/>
    </xf>
    <xf numFmtId="4" fontId="1312" fillId="0" borderId="0" xfId="0" applyNumberFormat="1" applyFont="1" applyAlignment="1">
      <alignment horizontal="center" vertical="center"/>
    </xf>
    <xf numFmtId="164" fontId="1313" fillId="0" borderId="0" xfId="0" applyNumberFormat="1" applyFont="1" applyAlignment="1">
      <alignment horizontal="center" vertical="center"/>
    </xf>
    <xf numFmtId="4" fontId="1314" fillId="0" borderId="0" xfId="0" applyNumberFormat="1" applyFont="1" applyAlignment="1">
      <alignment horizontal="center" vertical="center"/>
    </xf>
    <xf numFmtId="164" fontId="1315" fillId="0" borderId="0" xfId="0" applyNumberFormat="1" applyFont="1" applyAlignment="1">
      <alignment horizontal="center" vertical="center"/>
    </xf>
    <xf numFmtId="4" fontId="1316" fillId="0" borderId="0" xfId="0" applyNumberFormat="1" applyFont="1" applyAlignment="1">
      <alignment horizontal="center" vertical="center"/>
    </xf>
    <xf numFmtId="164" fontId="1317" fillId="0" borderId="0" xfId="0" applyNumberFormat="1" applyFont="1" applyAlignment="1">
      <alignment horizontal="center" vertical="center"/>
    </xf>
    <xf numFmtId="4" fontId="1318" fillId="0" borderId="0" xfId="0" applyNumberFormat="1" applyFont="1" applyAlignment="1">
      <alignment horizontal="center" vertical="center"/>
    </xf>
    <xf numFmtId="164" fontId="1319" fillId="0" borderId="0" xfId="0" applyNumberFormat="1" applyFont="1" applyAlignment="1">
      <alignment horizontal="center" vertical="center"/>
    </xf>
    <xf numFmtId="4" fontId="1320" fillId="0" borderId="0" xfId="0" applyNumberFormat="1" applyFont="1" applyAlignment="1">
      <alignment horizontal="center" vertical="center"/>
    </xf>
    <xf numFmtId="164" fontId="1321" fillId="0" borderId="0" xfId="0" applyNumberFormat="1" applyFont="1" applyAlignment="1">
      <alignment horizontal="center" vertical="center"/>
    </xf>
    <xf numFmtId="4" fontId="1322" fillId="0" borderId="0" xfId="0" applyNumberFormat="1" applyFont="1" applyAlignment="1">
      <alignment horizontal="center" vertical="center"/>
    </xf>
    <xf numFmtId="164" fontId="1323" fillId="0" borderId="0" xfId="0" applyNumberFormat="1" applyFont="1" applyAlignment="1">
      <alignment horizontal="center" vertical="center"/>
    </xf>
    <xf numFmtId="4" fontId="1324" fillId="0" borderId="0" xfId="0" applyNumberFormat="1" applyFont="1" applyAlignment="1">
      <alignment horizontal="center" vertical="center"/>
    </xf>
    <xf numFmtId="164" fontId="1325" fillId="0" borderId="0" xfId="0" applyNumberFormat="1" applyFont="1" applyAlignment="1">
      <alignment horizontal="center" vertical="center"/>
    </xf>
    <xf numFmtId="4" fontId="1326" fillId="0" borderId="0" xfId="0" applyNumberFormat="1" applyFont="1" applyAlignment="1">
      <alignment horizontal="center" vertical="center"/>
    </xf>
    <xf numFmtId="164" fontId="1327" fillId="0" borderId="0" xfId="0" applyNumberFormat="1" applyFont="1" applyAlignment="1">
      <alignment horizontal="center" vertical="center"/>
    </xf>
    <xf numFmtId="4" fontId="1328" fillId="0" borderId="0" xfId="0" applyNumberFormat="1" applyFont="1" applyAlignment="1">
      <alignment horizontal="center" vertical="center"/>
    </xf>
    <xf numFmtId="164" fontId="1329" fillId="0" borderId="0" xfId="0" applyNumberFormat="1" applyFont="1" applyAlignment="1">
      <alignment horizontal="center" vertical="center"/>
    </xf>
    <xf numFmtId="4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/>
    </xf>
    <xf numFmtId="4" fontId="1332" fillId="0" borderId="0" xfId="0" applyNumberFormat="1" applyFont="1" applyAlignment="1">
      <alignment horizontal="center" vertical="center"/>
    </xf>
    <xf numFmtId="164" fontId="1333" fillId="0" borderId="0" xfId="0" applyNumberFormat="1" applyFont="1" applyAlignment="1">
      <alignment horizontal="center" vertical="center"/>
    </xf>
    <xf numFmtId="4" fontId="1334" fillId="0" borderId="0" xfId="0" applyNumberFormat="1" applyFont="1" applyAlignment="1">
      <alignment horizontal="center" vertical="center"/>
    </xf>
    <xf numFmtId="164" fontId="1335" fillId="0" borderId="0" xfId="0" applyNumberFormat="1" applyFont="1" applyAlignment="1">
      <alignment horizontal="center" vertical="center"/>
    </xf>
    <xf numFmtId="4" fontId="1336" fillId="0" borderId="0" xfId="0" applyNumberFormat="1" applyFont="1" applyAlignment="1">
      <alignment horizontal="center" vertical="center"/>
    </xf>
    <xf numFmtId="164" fontId="1337" fillId="0" borderId="0" xfId="0" applyNumberFormat="1" applyFont="1" applyAlignment="1">
      <alignment horizontal="center" vertical="center"/>
    </xf>
    <xf numFmtId="4" fontId="1338" fillId="0" borderId="0" xfId="0" applyNumberFormat="1" applyFont="1" applyAlignment="1">
      <alignment horizontal="center" vertical="center"/>
    </xf>
    <xf numFmtId="164" fontId="1339" fillId="0" borderId="0" xfId="0" applyNumberFormat="1" applyFont="1" applyAlignment="1">
      <alignment horizontal="center" vertical="center"/>
    </xf>
    <xf numFmtId="4" fontId="1340" fillId="0" borderId="0" xfId="0" applyNumberFormat="1" applyFont="1" applyAlignment="1">
      <alignment horizontal="center" vertical="center"/>
    </xf>
    <xf numFmtId="164" fontId="1341" fillId="0" borderId="0" xfId="0" applyNumberFormat="1" applyFont="1" applyAlignment="1">
      <alignment horizontal="center" vertical="center"/>
    </xf>
    <xf numFmtId="4" fontId="1342" fillId="0" borderId="0" xfId="0" applyNumberFormat="1" applyFont="1" applyAlignment="1">
      <alignment horizontal="center" vertical="center"/>
    </xf>
    <xf numFmtId="164" fontId="1343" fillId="0" borderId="0" xfId="0" applyNumberFormat="1" applyFont="1" applyAlignment="1">
      <alignment horizontal="center" vertical="center"/>
    </xf>
    <xf numFmtId="4" fontId="1344" fillId="0" borderId="0" xfId="0" applyNumberFormat="1" applyFont="1" applyAlignment="1">
      <alignment horizontal="center" vertical="center"/>
    </xf>
    <xf numFmtId="164" fontId="1345" fillId="0" borderId="0" xfId="0" applyNumberFormat="1" applyFont="1" applyAlignment="1">
      <alignment horizontal="center" vertical="center"/>
    </xf>
    <xf numFmtId="4" fontId="1346" fillId="0" borderId="0" xfId="0" applyNumberFormat="1" applyFont="1" applyAlignment="1">
      <alignment horizontal="center" vertical="center"/>
    </xf>
    <xf numFmtId="164" fontId="1347" fillId="0" borderId="0" xfId="0" applyNumberFormat="1" applyFont="1" applyAlignment="1">
      <alignment horizontal="center" vertical="center"/>
    </xf>
    <xf numFmtId="4" fontId="1348" fillId="0" borderId="0" xfId="0" applyNumberFormat="1" applyFont="1" applyAlignment="1">
      <alignment horizontal="center" vertical="center"/>
    </xf>
    <xf numFmtId="164" fontId="1349" fillId="0" borderId="0" xfId="0" applyNumberFormat="1" applyFont="1" applyAlignment="1">
      <alignment horizontal="center" vertical="center"/>
    </xf>
    <xf numFmtId="4" fontId="1350" fillId="0" borderId="0" xfId="0" applyNumberFormat="1" applyFont="1" applyAlignment="1">
      <alignment horizontal="center" vertical="center"/>
    </xf>
    <xf numFmtId="164" fontId="1351" fillId="0" borderId="0" xfId="0" applyNumberFormat="1" applyFont="1" applyAlignment="1">
      <alignment horizontal="center" vertical="center"/>
    </xf>
    <xf numFmtId="4" fontId="1352" fillId="0" borderId="0" xfId="0" applyNumberFormat="1" applyFont="1" applyAlignment="1">
      <alignment horizontal="center" vertical="center"/>
    </xf>
    <xf numFmtId="164" fontId="1353" fillId="0" borderId="0" xfId="0" applyNumberFormat="1" applyFont="1" applyAlignment="1">
      <alignment horizontal="center" vertical="center"/>
    </xf>
    <xf numFmtId="4" fontId="1354" fillId="0" borderId="0" xfId="0" applyNumberFormat="1" applyFont="1" applyAlignment="1">
      <alignment horizontal="center" vertical="center"/>
    </xf>
    <xf numFmtId="164" fontId="1355" fillId="0" borderId="0" xfId="0" applyNumberFormat="1" applyFont="1" applyAlignment="1">
      <alignment horizontal="center" vertical="center"/>
    </xf>
    <xf numFmtId="4" fontId="1356" fillId="0" borderId="0" xfId="0" applyNumberFormat="1" applyFont="1" applyAlignment="1">
      <alignment horizontal="center" vertical="center"/>
    </xf>
    <xf numFmtId="164" fontId="1357" fillId="0" borderId="0" xfId="0" applyNumberFormat="1" applyFont="1" applyAlignment="1">
      <alignment horizontal="center" vertical="center"/>
    </xf>
    <xf numFmtId="4" fontId="1358" fillId="0" borderId="0" xfId="0" applyNumberFormat="1" applyFont="1" applyAlignment="1">
      <alignment horizontal="center" vertical="center"/>
    </xf>
    <xf numFmtId="164" fontId="1359" fillId="0" borderId="0" xfId="0" applyNumberFormat="1" applyFont="1" applyAlignment="1">
      <alignment horizontal="center" vertical="center"/>
    </xf>
    <xf numFmtId="0" fontId="1360" fillId="0" borderId="0" xfId="0" applyFont="1" applyAlignment="1">
      <alignment horizontal="center" vertical="center" wrapText="1"/>
    </xf>
    <xf numFmtId="4" fontId="1367" fillId="0" borderId="0" xfId="0" applyNumberFormat="1" applyFont="1" applyAlignment="1">
      <alignment horizontal="center" vertical="center"/>
    </xf>
    <xf numFmtId="164" fontId="1368" fillId="0" borderId="0" xfId="0" applyNumberFormat="1" applyFont="1" applyAlignment="1">
      <alignment horizontal="center" vertical="center"/>
    </xf>
    <xf numFmtId="4" fontId="1369" fillId="0" borderId="0" xfId="0" applyNumberFormat="1" applyFont="1" applyAlignment="1">
      <alignment horizontal="center" vertical="center"/>
    </xf>
    <xf numFmtId="164" fontId="1370" fillId="0" borderId="0" xfId="0" applyNumberFormat="1" applyFont="1" applyAlignment="1">
      <alignment horizontal="center" vertical="center"/>
    </xf>
    <xf numFmtId="4" fontId="1371" fillId="0" borderId="0" xfId="0" applyNumberFormat="1" applyFont="1" applyAlignment="1">
      <alignment horizontal="center" vertical="center"/>
    </xf>
    <xf numFmtId="164" fontId="1372" fillId="0" borderId="0" xfId="0" applyNumberFormat="1" applyFont="1" applyAlignment="1">
      <alignment horizontal="center" vertical="center"/>
    </xf>
    <xf numFmtId="4" fontId="1373" fillId="0" borderId="0" xfId="0" applyNumberFormat="1" applyFont="1" applyAlignment="1">
      <alignment horizontal="center" vertical="center"/>
    </xf>
    <xf numFmtId="164" fontId="1374" fillId="0" borderId="0" xfId="0" applyNumberFormat="1" applyFont="1" applyAlignment="1">
      <alignment horizontal="center" vertical="center"/>
    </xf>
    <xf numFmtId="4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/>
    </xf>
    <xf numFmtId="4" fontId="1377" fillId="0" borderId="0" xfId="0" applyNumberFormat="1" applyFont="1" applyAlignment="1">
      <alignment horizontal="center" vertical="center"/>
    </xf>
    <xf numFmtId="164" fontId="1378" fillId="0" borderId="0" xfId="0" applyNumberFormat="1" applyFont="1" applyAlignment="1">
      <alignment horizontal="center" vertical="center"/>
    </xf>
    <xf numFmtId="4" fontId="1379" fillId="0" borderId="0" xfId="0" applyNumberFormat="1" applyFont="1" applyAlignment="1">
      <alignment horizontal="center" vertical="center"/>
    </xf>
    <xf numFmtId="164" fontId="1380" fillId="0" borderId="0" xfId="0" applyNumberFormat="1" applyFont="1" applyAlignment="1">
      <alignment horizontal="center" vertical="center"/>
    </xf>
    <xf numFmtId="4" fontId="1381" fillId="0" borderId="0" xfId="0" applyNumberFormat="1" applyFont="1" applyAlignment="1">
      <alignment horizontal="center" vertical="center"/>
    </xf>
    <xf numFmtId="164" fontId="1382" fillId="0" borderId="0" xfId="0" applyNumberFormat="1" applyFont="1" applyAlignment="1">
      <alignment horizontal="center" vertical="center"/>
    </xf>
    <xf numFmtId="4" fontId="1383" fillId="0" borderId="0" xfId="0" applyNumberFormat="1" applyFont="1" applyAlignment="1">
      <alignment horizontal="center" vertical="center"/>
    </xf>
    <xf numFmtId="164" fontId="1384" fillId="0" borderId="0" xfId="0" applyNumberFormat="1" applyFont="1" applyAlignment="1">
      <alignment horizontal="center" vertical="center"/>
    </xf>
    <xf numFmtId="4" fontId="1385" fillId="0" borderId="0" xfId="0" applyNumberFormat="1" applyFont="1" applyAlignment="1">
      <alignment horizontal="center" vertical="center"/>
    </xf>
    <xf numFmtId="164" fontId="1386" fillId="0" borderId="0" xfId="0" applyNumberFormat="1" applyFont="1" applyAlignment="1">
      <alignment horizontal="center" vertical="center"/>
    </xf>
    <xf numFmtId="4" fontId="1387" fillId="0" borderId="0" xfId="0" applyNumberFormat="1" applyFont="1" applyAlignment="1">
      <alignment horizontal="center" vertical="center"/>
    </xf>
    <xf numFmtId="164" fontId="1388" fillId="0" borderId="0" xfId="0" applyNumberFormat="1" applyFont="1" applyAlignment="1">
      <alignment horizontal="center" vertical="center"/>
    </xf>
    <xf numFmtId="4" fontId="1389" fillId="0" borderId="0" xfId="0" applyNumberFormat="1" applyFont="1" applyAlignment="1">
      <alignment horizontal="center" vertical="center"/>
    </xf>
    <xf numFmtId="164" fontId="1390" fillId="0" borderId="0" xfId="0" applyNumberFormat="1" applyFont="1" applyAlignment="1">
      <alignment horizontal="center" vertical="center"/>
    </xf>
    <xf numFmtId="4" fontId="1391" fillId="0" borderId="0" xfId="0" applyNumberFormat="1" applyFont="1" applyAlignment="1">
      <alignment horizontal="center" vertical="center"/>
    </xf>
    <xf numFmtId="164" fontId="1392" fillId="0" borderId="0" xfId="0" applyNumberFormat="1" applyFont="1" applyAlignment="1">
      <alignment horizontal="center" vertical="center"/>
    </xf>
    <xf numFmtId="4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/>
    </xf>
    <xf numFmtId="4" fontId="1395" fillId="0" borderId="0" xfId="0" applyNumberFormat="1" applyFont="1" applyAlignment="1">
      <alignment horizontal="center" vertical="center"/>
    </xf>
    <xf numFmtId="164" fontId="1396" fillId="0" borderId="0" xfId="0" applyNumberFormat="1" applyFont="1" applyAlignment="1">
      <alignment horizontal="center" vertical="center"/>
    </xf>
    <xf numFmtId="4" fontId="1397" fillId="0" borderId="0" xfId="0" applyNumberFormat="1" applyFont="1" applyAlignment="1">
      <alignment horizontal="center" vertical="center"/>
    </xf>
    <xf numFmtId="164" fontId="1398" fillId="0" borderId="0" xfId="0" applyNumberFormat="1" applyFont="1" applyAlignment="1">
      <alignment horizontal="center" vertical="center"/>
    </xf>
    <xf numFmtId="4" fontId="1399" fillId="0" borderId="0" xfId="0" applyNumberFormat="1" applyFont="1" applyAlignment="1">
      <alignment horizontal="center" vertical="center"/>
    </xf>
    <xf numFmtId="164" fontId="1400" fillId="0" borderId="0" xfId="0" applyNumberFormat="1" applyFont="1" applyAlignment="1">
      <alignment horizontal="center" vertical="center"/>
    </xf>
    <xf numFmtId="4" fontId="1401" fillId="0" borderId="0" xfId="0" applyNumberFormat="1" applyFont="1" applyAlignment="1">
      <alignment horizontal="center" vertical="center"/>
    </xf>
    <xf numFmtId="164" fontId="1402" fillId="0" borderId="0" xfId="0" applyNumberFormat="1" applyFont="1" applyAlignment="1">
      <alignment horizontal="center" vertical="center"/>
    </xf>
    <xf numFmtId="4" fontId="1403" fillId="0" borderId="0" xfId="0" applyNumberFormat="1" applyFont="1" applyAlignment="1">
      <alignment horizontal="center" vertical="center"/>
    </xf>
    <xf numFmtId="164" fontId="1404" fillId="0" borderId="0" xfId="0" applyNumberFormat="1" applyFont="1" applyAlignment="1">
      <alignment horizontal="center" vertical="center"/>
    </xf>
    <xf numFmtId="4" fontId="1405" fillId="0" borderId="0" xfId="0" applyNumberFormat="1" applyFont="1" applyAlignment="1">
      <alignment horizontal="center" vertical="center"/>
    </xf>
    <xf numFmtId="164" fontId="1406" fillId="0" borderId="0" xfId="0" applyNumberFormat="1" applyFont="1" applyAlignment="1">
      <alignment horizontal="center" vertical="center"/>
    </xf>
    <xf numFmtId="4" fontId="1407" fillId="0" borderId="0" xfId="0" applyNumberFormat="1" applyFont="1" applyAlignment="1">
      <alignment horizontal="center" vertical="center"/>
    </xf>
    <xf numFmtId="164" fontId="1408" fillId="0" borderId="0" xfId="0" applyNumberFormat="1" applyFont="1" applyAlignment="1">
      <alignment horizontal="center" vertical="center"/>
    </xf>
    <xf numFmtId="4" fontId="1409" fillId="0" borderId="0" xfId="0" applyNumberFormat="1" applyFont="1" applyAlignment="1">
      <alignment horizontal="center" vertical="center"/>
    </xf>
    <xf numFmtId="164" fontId="1410" fillId="0" borderId="0" xfId="0" applyNumberFormat="1" applyFont="1" applyAlignment="1">
      <alignment horizontal="center" vertical="center"/>
    </xf>
    <xf numFmtId="4" fontId="1411" fillId="0" borderId="0" xfId="0" applyNumberFormat="1" applyFont="1" applyAlignment="1">
      <alignment horizontal="center" vertical="center"/>
    </xf>
    <xf numFmtId="164" fontId="1412" fillId="0" borderId="0" xfId="0" applyNumberFormat="1" applyFont="1" applyAlignment="1">
      <alignment horizontal="center" vertical="center"/>
    </xf>
    <xf numFmtId="4" fontId="1413" fillId="0" borderId="0" xfId="0" applyNumberFormat="1" applyFont="1" applyAlignment="1">
      <alignment horizontal="center" vertical="center"/>
    </xf>
    <xf numFmtId="164" fontId="1414" fillId="0" borderId="0" xfId="0" applyNumberFormat="1" applyFont="1" applyAlignment="1">
      <alignment horizontal="center" vertical="center"/>
    </xf>
    <xf numFmtId="4" fontId="1415" fillId="0" borderId="0" xfId="0" applyNumberFormat="1" applyFont="1" applyAlignment="1">
      <alignment horizontal="center" vertical="center"/>
    </xf>
    <xf numFmtId="164" fontId="1416" fillId="0" borderId="0" xfId="0" applyNumberFormat="1" applyFont="1" applyAlignment="1">
      <alignment horizontal="center" vertical="center"/>
    </xf>
    <xf numFmtId="4" fontId="1417" fillId="0" borderId="0" xfId="0" applyNumberFormat="1" applyFont="1" applyAlignment="1">
      <alignment horizontal="center" vertical="center"/>
    </xf>
    <xf numFmtId="164" fontId="1418" fillId="0" borderId="0" xfId="0" applyNumberFormat="1" applyFont="1" applyAlignment="1">
      <alignment horizontal="center" vertical="center"/>
    </xf>
    <xf numFmtId="4" fontId="1419" fillId="0" borderId="0" xfId="0" applyNumberFormat="1" applyFont="1" applyAlignment="1">
      <alignment horizontal="center" vertical="center"/>
    </xf>
    <xf numFmtId="164" fontId="1420" fillId="0" borderId="0" xfId="0" applyNumberFormat="1" applyFont="1" applyAlignment="1">
      <alignment horizontal="center" vertical="center"/>
    </xf>
    <xf numFmtId="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/>
    </xf>
    <xf numFmtId="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/>
    </xf>
    <xf numFmtId="4" fontId="1425" fillId="0" borderId="0" xfId="0" applyNumberFormat="1" applyFont="1" applyAlignment="1">
      <alignment horizontal="center" vertical="center"/>
    </xf>
    <xf numFmtId="164" fontId="1426" fillId="0" borderId="0" xfId="0" applyNumberFormat="1" applyFont="1" applyAlignment="1">
      <alignment horizontal="center" vertical="center"/>
    </xf>
    <xf numFmtId="0" fontId="1427" fillId="3" borderId="1" xfId="0" applyFont="1" applyFill="1" applyBorder="1" applyAlignment="1">
      <alignment horizontal="center" vertical="center" wrapText="1"/>
    </xf>
    <xf numFmtId="164" fontId="1427" fillId="3" borderId="1" xfId="0" applyNumberFormat="1" applyFont="1" applyFill="1" applyBorder="1" applyAlignment="1">
      <alignment horizontal="center" vertical="center" wrapText="1"/>
    </xf>
    <xf numFmtId="0" fontId="1428" fillId="0" borderId="0" xfId="0" applyFont="1" applyAlignment="1">
      <alignment horizontal="center" vertical="center" wrapText="1"/>
    </xf>
    <xf numFmtId="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4" fontId="1437" fillId="0" borderId="0" xfId="0" applyNumberFormat="1" applyFont="1" applyAlignment="1">
      <alignment horizontal="center" vertical="center"/>
    </xf>
    <xf numFmtId="164" fontId="1438" fillId="0" borderId="0" xfId="0" applyNumberFormat="1" applyFont="1" applyAlignment="1">
      <alignment horizontal="center" vertical="center"/>
    </xf>
    <xf numFmtId="4" fontId="1439" fillId="0" borderId="0" xfId="0" applyNumberFormat="1" applyFont="1" applyAlignment="1">
      <alignment horizontal="center" vertical="center"/>
    </xf>
    <xf numFmtId="164" fontId="1440" fillId="0" borderId="0" xfId="0" applyNumberFormat="1" applyFont="1" applyAlignment="1">
      <alignment horizontal="center" vertical="center"/>
    </xf>
    <xf numFmtId="4" fontId="1441" fillId="0" borderId="0" xfId="0" applyNumberFormat="1" applyFont="1" applyAlignment="1">
      <alignment horizontal="center" vertical="center"/>
    </xf>
    <xf numFmtId="164" fontId="1442" fillId="0" borderId="0" xfId="0" applyNumberFormat="1" applyFont="1" applyAlignment="1">
      <alignment horizontal="center" vertical="center"/>
    </xf>
    <xf numFmtId="4" fontId="1443" fillId="0" borderId="0" xfId="0" applyNumberFormat="1" applyFont="1" applyAlignment="1">
      <alignment horizontal="center" vertical="center"/>
    </xf>
    <xf numFmtId="164" fontId="1444" fillId="0" borderId="0" xfId="0" applyNumberFormat="1" applyFont="1" applyAlignment="1">
      <alignment horizontal="center" vertical="center"/>
    </xf>
    <xf numFmtId="4" fontId="1445" fillId="0" borderId="0" xfId="0" applyNumberFormat="1" applyFont="1" applyAlignment="1">
      <alignment horizontal="center" vertical="center"/>
    </xf>
    <xf numFmtId="164" fontId="1446" fillId="0" borderId="0" xfId="0" applyNumberFormat="1" applyFont="1" applyAlignment="1">
      <alignment horizontal="center" vertical="center"/>
    </xf>
    <xf numFmtId="4" fontId="1447" fillId="0" borderId="0" xfId="0" applyNumberFormat="1" applyFont="1" applyAlignment="1">
      <alignment horizontal="center" vertical="center"/>
    </xf>
    <xf numFmtId="164" fontId="1448" fillId="0" borderId="0" xfId="0" applyNumberFormat="1" applyFont="1" applyAlignment="1">
      <alignment horizontal="center" vertical="center"/>
    </xf>
    <xf numFmtId="4" fontId="1449" fillId="0" borderId="0" xfId="0" applyNumberFormat="1" applyFont="1" applyAlignment="1">
      <alignment horizontal="center" vertical="center"/>
    </xf>
    <xf numFmtId="164" fontId="1450" fillId="0" borderId="0" xfId="0" applyNumberFormat="1" applyFont="1" applyAlignment="1">
      <alignment horizontal="center" vertical="center"/>
    </xf>
    <xf numFmtId="4" fontId="1451" fillId="0" borderId="0" xfId="0" applyNumberFormat="1" applyFont="1" applyAlignment="1">
      <alignment horizontal="center" vertical="center"/>
    </xf>
    <xf numFmtId="164" fontId="1452" fillId="0" borderId="0" xfId="0" applyNumberFormat="1" applyFont="1" applyAlignment="1">
      <alignment horizontal="center" vertical="center"/>
    </xf>
    <xf numFmtId="4" fontId="1453" fillId="0" borderId="0" xfId="0" applyNumberFormat="1" applyFont="1" applyAlignment="1">
      <alignment horizontal="center" vertical="center"/>
    </xf>
    <xf numFmtId="164" fontId="1454" fillId="0" borderId="0" xfId="0" applyNumberFormat="1" applyFont="1" applyAlignment="1">
      <alignment horizontal="center" vertical="center"/>
    </xf>
    <xf numFmtId="4" fontId="1455" fillId="0" borderId="0" xfId="0" applyNumberFormat="1" applyFont="1" applyAlignment="1">
      <alignment horizontal="center" vertical="center"/>
    </xf>
    <xf numFmtId="164" fontId="1456" fillId="0" borderId="0" xfId="0" applyNumberFormat="1" applyFont="1" applyAlignment="1">
      <alignment horizontal="center" vertical="center"/>
    </xf>
    <xf numFmtId="4" fontId="1457" fillId="0" borderId="0" xfId="0" applyNumberFormat="1" applyFont="1" applyAlignment="1">
      <alignment horizontal="center" vertical="center"/>
    </xf>
    <xf numFmtId="164" fontId="1458" fillId="0" borderId="0" xfId="0" applyNumberFormat="1" applyFont="1" applyAlignment="1">
      <alignment horizontal="center" vertical="center"/>
    </xf>
    <xf numFmtId="4" fontId="1459" fillId="0" borderId="0" xfId="0" applyNumberFormat="1" applyFont="1" applyAlignment="1">
      <alignment horizontal="center" vertical="center"/>
    </xf>
    <xf numFmtId="164" fontId="1460" fillId="0" borderId="0" xfId="0" applyNumberFormat="1" applyFont="1" applyAlignment="1">
      <alignment horizontal="center" vertical="center"/>
    </xf>
    <xf numFmtId="4" fontId="1461" fillId="0" borderId="0" xfId="0" applyNumberFormat="1" applyFont="1" applyAlignment="1">
      <alignment horizontal="center" vertical="center"/>
    </xf>
    <xf numFmtId="164" fontId="1462" fillId="0" borderId="0" xfId="0" applyNumberFormat="1" applyFont="1" applyAlignment="1">
      <alignment horizontal="center" vertical="center"/>
    </xf>
    <xf numFmtId="4" fontId="1463" fillId="0" borderId="0" xfId="0" applyNumberFormat="1" applyFont="1" applyAlignment="1">
      <alignment horizontal="center" vertical="center"/>
    </xf>
    <xf numFmtId="164" fontId="1464" fillId="0" borderId="0" xfId="0" applyNumberFormat="1" applyFont="1" applyAlignment="1">
      <alignment horizontal="center" vertical="center"/>
    </xf>
    <xf numFmtId="4" fontId="1465" fillId="0" borderId="0" xfId="0" applyNumberFormat="1" applyFont="1" applyAlignment="1">
      <alignment horizontal="center" vertical="center"/>
    </xf>
    <xf numFmtId="164" fontId="1466" fillId="0" borderId="0" xfId="0" applyNumberFormat="1" applyFont="1" applyAlignment="1">
      <alignment horizontal="center" vertical="center"/>
    </xf>
    <xf numFmtId="4" fontId="1467" fillId="0" borderId="0" xfId="0" applyNumberFormat="1" applyFont="1" applyAlignment="1">
      <alignment horizontal="center" vertical="center"/>
    </xf>
    <xf numFmtId="164" fontId="1468" fillId="0" borderId="0" xfId="0" applyNumberFormat="1" applyFont="1" applyAlignment="1">
      <alignment horizontal="center" vertical="center"/>
    </xf>
    <xf numFmtId="4" fontId="1469" fillId="0" borderId="0" xfId="0" applyNumberFormat="1" applyFont="1" applyAlignment="1">
      <alignment horizontal="center" vertical="center"/>
    </xf>
    <xf numFmtId="164" fontId="1470" fillId="0" borderId="0" xfId="0" applyNumberFormat="1" applyFont="1" applyAlignment="1">
      <alignment horizontal="center" vertical="center"/>
    </xf>
    <xf numFmtId="4" fontId="1471" fillId="0" borderId="0" xfId="0" applyNumberFormat="1" applyFont="1" applyAlignment="1">
      <alignment horizontal="center" vertical="center"/>
    </xf>
    <xf numFmtId="164" fontId="1472" fillId="0" borderId="0" xfId="0" applyNumberFormat="1" applyFont="1" applyAlignment="1">
      <alignment horizontal="center" vertical="center"/>
    </xf>
    <xf numFmtId="4" fontId="1473" fillId="0" borderId="0" xfId="0" applyNumberFormat="1" applyFont="1" applyAlignment="1">
      <alignment horizontal="center" vertical="center"/>
    </xf>
    <xf numFmtId="164" fontId="1474" fillId="0" borderId="0" xfId="0" applyNumberFormat="1" applyFont="1" applyAlignment="1">
      <alignment horizontal="center" vertical="center"/>
    </xf>
    <xf numFmtId="4" fontId="1475" fillId="0" borderId="0" xfId="0" applyNumberFormat="1" applyFont="1" applyAlignment="1">
      <alignment horizontal="center" vertical="center"/>
    </xf>
    <xf numFmtId="164" fontId="1476" fillId="0" borderId="0" xfId="0" applyNumberFormat="1" applyFont="1" applyAlignment="1">
      <alignment horizontal="center" vertical="center"/>
    </xf>
    <xf numFmtId="4" fontId="1477" fillId="0" borderId="0" xfId="0" applyNumberFormat="1" applyFont="1" applyAlignment="1">
      <alignment horizontal="center" vertical="center"/>
    </xf>
    <xf numFmtId="164" fontId="1478" fillId="0" borderId="0" xfId="0" applyNumberFormat="1" applyFont="1" applyAlignment="1">
      <alignment horizontal="center" vertical="center"/>
    </xf>
    <xf numFmtId="4" fontId="1479" fillId="0" borderId="0" xfId="0" applyNumberFormat="1" applyFont="1" applyAlignment="1">
      <alignment horizontal="center" vertical="center"/>
    </xf>
    <xf numFmtId="164" fontId="1480" fillId="0" borderId="0" xfId="0" applyNumberFormat="1" applyFont="1" applyAlignment="1">
      <alignment horizontal="center" vertical="center"/>
    </xf>
    <xf numFmtId="4" fontId="1481" fillId="0" borderId="0" xfId="0" applyNumberFormat="1" applyFont="1" applyAlignment="1">
      <alignment horizontal="center" vertical="center"/>
    </xf>
    <xf numFmtId="164" fontId="1482" fillId="0" borderId="0" xfId="0" applyNumberFormat="1" applyFont="1" applyAlignment="1">
      <alignment horizontal="center" vertical="center"/>
    </xf>
    <xf numFmtId="4" fontId="1483" fillId="0" borderId="0" xfId="0" applyNumberFormat="1" applyFont="1" applyAlignment="1">
      <alignment horizontal="center" vertical="center"/>
    </xf>
    <xf numFmtId="164" fontId="1484" fillId="0" borderId="0" xfId="0" applyNumberFormat="1" applyFont="1" applyAlignment="1">
      <alignment horizontal="center" vertical="center"/>
    </xf>
    <xf numFmtId="4" fontId="1485" fillId="0" borderId="0" xfId="0" applyNumberFormat="1" applyFont="1" applyAlignment="1">
      <alignment horizontal="center" vertical="center"/>
    </xf>
    <xf numFmtId="164" fontId="1486" fillId="0" borderId="0" xfId="0" applyNumberFormat="1" applyFont="1" applyAlignment="1">
      <alignment horizontal="center" vertical="center"/>
    </xf>
    <xf numFmtId="4" fontId="1487" fillId="0" borderId="0" xfId="0" applyNumberFormat="1" applyFont="1" applyAlignment="1">
      <alignment horizontal="center" vertical="center"/>
    </xf>
    <xf numFmtId="164" fontId="1488" fillId="0" borderId="0" xfId="0" applyNumberFormat="1" applyFont="1" applyAlignment="1">
      <alignment horizontal="center" vertical="center"/>
    </xf>
    <xf numFmtId="4" fontId="1489" fillId="0" borderId="0" xfId="0" applyNumberFormat="1" applyFont="1" applyAlignment="1">
      <alignment horizontal="center" vertical="center"/>
    </xf>
    <xf numFmtId="164" fontId="1490" fillId="0" borderId="0" xfId="0" applyNumberFormat="1" applyFont="1" applyAlignment="1">
      <alignment horizontal="center" vertical="center"/>
    </xf>
    <xf numFmtId="4" fontId="1491" fillId="0" borderId="0" xfId="0" applyNumberFormat="1" applyFont="1" applyAlignment="1">
      <alignment horizontal="center" vertical="center"/>
    </xf>
    <xf numFmtId="164" fontId="1492" fillId="0" borderId="0" xfId="0" applyNumberFormat="1" applyFont="1" applyAlignment="1">
      <alignment horizontal="center" vertical="center"/>
    </xf>
    <xf numFmtId="4" fontId="1493" fillId="0" borderId="0" xfId="0" applyNumberFormat="1" applyFont="1" applyAlignment="1">
      <alignment horizontal="center" vertical="center"/>
    </xf>
    <xf numFmtId="164" fontId="1494" fillId="0" borderId="0" xfId="0" applyNumberFormat="1" applyFont="1" applyAlignment="1">
      <alignment horizontal="center" vertical="center"/>
    </xf>
    <xf numFmtId="0" fontId="1495" fillId="3" borderId="1" xfId="0" applyFont="1" applyFill="1" applyBorder="1" applyAlignment="1">
      <alignment horizontal="center" vertical="center" wrapText="1"/>
    </xf>
    <xf numFmtId="164" fontId="1495" fillId="3" borderId="1" xfId="0" applyNumberFormat="1" applyFont="1" applyFill="1" applyBorder="1" applyAlignment="1">
      <alignment horizontal="center" vertical="center" wrapText="1"/>
    </xf>
    <xf numFmtId="0" fontId="1496" fillId="0" borderId="0" xfId="0" applyFont="1" applyAlignment="1">
      <alignment horizontal="center" vertical="center" wrapText="1"/>
    </xf>
    <xf numFmtId="4" fontId="1497" fillId="0" borderId="0" xfId="0" applyNumberFormat="1" applyFont="1" applyAlignment="1">
      <alignment horizontal="center" vertical="center"/>
    </xf>
    <xf numFmtId="164" fontId="1498" fillId="0" borderId="0" xfId="0" applyNumberFormat="1" applyFont="1" applyAlignment="1">
      <alignment horizontal="center" vertical="center"/>
    </xf>
    <xf numFmtId="164" fontId="1499" fillId="0" borderId="0" xfId="0" applyNumberFormat="1" applyFont="1" applyAlignment="1">
      <alignment horizontal="center" vertical="center"/>
    </xf>
    <xf numFmtId="165" fontId="1500" fillId="0" borderId="0" xfId="0" applyNumberFormat="1" applyFont="1" applyAlignment="1">
      <alignment horizontal="center" vertical="center"/>
    </xf>
    <xf numFmtId="164" fontId="1501" fillId="0" borderId="0" xfId="0" applyNumberFormat="1" applyFont="1" applyAlignment="1">
      <alignment horizontal="center" vertical="center"/>
    </xf>
    <xf numFmtId="164" fontId="1502" fillId="0" borderId="0" xfId="0" applyNumberFormat="1" applyFont="1" applyAlignment="1">
      <alignment horizontal="center" vertical="center" wrapText="1"/>
    </xf>
    <xf numFmtId="4" fontId="1503" fillId="0" borderId="0" xfId="0" applyNumberFormat="1" applyFont="1" applyAlignment="1">
      <alignment horizontal="center" vertical="center"/>
    </xf>
    <xf numFmtId="164" fontId="1504" fillId="0" borderId="0" xfId="0" applyNumberFormat="1" applyFont="1" applyAlignment="1">
      <alignment horizontal="center" vertical="center"/>
    </xf>
    <xf numFmtId="0" fontId="1505" fillId="0" borderId="0" xfId="0" applyFont="1" applyAlignment="1">
      <alignment horizontal="center" vertical="center" wrapText="1"/>
    </xf>
    <xf numFmtId="4" fontId="1506" fillId="0" borderId="0" xfId="0" applyNumberFormat="1" applyFont="1" applyAlignment="1">
      <alignment horizontal="center" vertical="center"/>
    </xf>
    <xf numFmtId="164" fontId="1507" fillId="0" borderId="0" xfId="0" applyNumberFormat="1" applyFont="1" applyAlignment="1">
      <alignment horizontal="center" vertical="center"/>
    </xf>
    <xf numFmtId="164" fontId="1508" fillId="0" borderId="0" xfId="0" applyNumberFormat="1" applyFont="1" applyAlignment="1">
      <alignment horizontal="center" vertical="center"/>
    </xf>
    <xf numFmtId="165" fontId="1509" fillId="0" borderId="0" xfId="0" applyNumberFormat="1" applyFont="1" applyAlignment="1">
      <alignment horizontal="center" vertical="center"/>
    </xf>
    <xf numFmtId="164" fontId="1510" fillId="0" borderId="0" xfId="0" applyNumberFormat="1" applyFont="1" applyAlignment="1">
      <alignment horizontal="center" vertical="center"/>
    </xf>
    <xf numFmtId="164" fontId="1511" fillId="0" borderId="0" xfId="0" applyNumberFormat="1" applyFont="1" applyAlignment="1">
      <alignment horizontal="center" vertical="center" wrapText="1"/>
    </xf>
    <xf numFmtId="4" fontId="1512" fillId="0" borderId="0" xfId="0" applyNumberFormat="1" applyFont="1" applyAlignment="1">
      <alignment horizontal="center" vertical="center"/>
    </xf>
    <xf numFmtId="164" fontId="1513" fillId="0" borderId="0" xfId="0" applyNumberFormat="1" applyFont="1" applyAlignment="1">
      <alignment horizontal="center" vertical="center"/>
    </xf>
    <xf numFmtId="0" fontId="1514" fillId="0" borderId="0" xfId="0" applyFont="1" applyAlignment="1">
      <alignment horizontal="center" vertical="center" wrapText="1"/>
    </xf>
    <xf numFmtId="4" fontId="1515" fillId="0" borderId="0" xfId="0" applyNumberFormat="1" applyFont="1" applyAlignment="1">
      <alignment horizontal="center" vertical="center"/>
    </xf>
    <xf numFmtId="164" fontId="1516" fillId="0" borderId="0" xfId="0" applyNumberFormat="1" applyFont="1" applyAlignment="1">
      <alignment horizontal="center" vertical="center"/>
    </xf>
    <xf numFmtId="164" fontId="1517" fillId="0" borderId="0" xfId="0" applyNumberFormat="1" applyFont="1" applyAlignment="1">
      <alignment horizontal="center" vertical="center"/>
    </xf>
    <xf numFmtId="165" fontId="1518" fillId="0" borderId="0" xfId="0" applyNumberFormat="1" applyFont="1" applyAlignment="1">
      <alignment horizontal="center" vertical="center"/>
    </xf>
    <xf numFmtId="164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 wrapText="1"/>
    </xf>
    <xf numFmtId="4" fontId="1521" fillId="0" borderId="0" xfId="0" applyNumberFormat="1" applyFont="1" applyAlignment="1">
      <alignment horizontal="center" vertical="center"/>
    </xf>
    <xf numFmtId="164" fontId="1522" fillId="0" borderId="0" xfId="0" applyNumberFormat="1" applyFont="1" applyAlignment="1">
      <alignment horizontal="center" vertical="center"/>
    </xf>
    <xf numFmtId="0" fontId="1523" fillId="0" borderId="0" xfId="0" applyFont="1" applyAlignment="1">
      <alignment horizontal="center" vertical="center" wrapText="1"/>
    </xf>
    <xf numFmtId="4" fontId="1524" fillId="0" borderId="0" xfId="0" applyNumberFormat="1" applyFont="1" applyAlignment="1">
      <alignment horizontal="center" vertical="center"/>
    </xf>
    <xf numFmtId="16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165" fontId="1527" fillId="0" borderId="0" xfId="0" applyNumberFormat="1" applyFont="1" applyAlignment="1">
      <alignment horizontal="center" vertical="center"/>
    </xf>
    <xf numFmtId="164" fontId="1528" fillId="0" borderId="0" xfId="0" applyNumberFormat="1" applyFont="1" applyAlignment="1">
      <alignment horizontal="center" vertical="center"/>
    </xf>
    <xf numFmtId="164" fontId="1529" fillId="0" borderId="0" xfId="0" applyNumberFormat="1" applyFont="1" applyAlignment="1">
      <alignment horizontal="center" vertical="center" wrapText="1"/>
    </xf>
    <xf numFmtId="4" fontId="1530" fillId="0" borderId="0" xfId="0" applyNumberFormat="1" applyFont="1" applyAlignment="1">
      <alignment horizontal="center" vertical="center"/>
    </xf>
    <xf numFmtId="164" fontId="1531" fillId="0" borderId="0" xfId="0" applyNumberFormat="1" applyFont="1" applyAlignment="1">
      <alignment horizontal="center" vertical="center"/>
    </xf>
    <xf numFmtId="0" fontId="1532" fillId="0" borderId="0" xfId="0" applyFont="1" applyAlignment="1">
      <alignment horizontal="center" vertical="center" wrapText="1"/>
    </xf>
    <xf numFmtId="4" fontId="1533" fillId="0" borderId="0" xfId="0" applyNumberFormat="1" applyFont="1" applyAlignment="1">
      <alignment horizontal="center" vertical="center"/>
    </xf>
    <xf numFmtId="164" fontId="1534" fillId="0" borderId="0" xfId="0" applyNumberFormat="1" applyFont="1" applyAlignment="1">
      <alignment horizontal="center" vertical="center"/>
    </xf>
    <xf numFmtId="164" fontId="1535" fillId="0" borderId="0" xfId="0" applyNumberFormat="1" applyFont="1" applyAlignment="1">
      <alignment horizontal="center" vertical="center"/>
    </xf>
    <xf numFmtId="165" fontId="1536" fillId="0" borderId="0" xfId="0" applyNumberFormat="1" applyFont="1" applyAlignment="1">
      <alignment horizontal="center" vertical="center"/>
    </xf>
    <xf numFmtId="164" fontId="1537" fillId="0" borderId="0" xfId="0" applyNumberFormat="1" applyFont="1" applyAlignment="1">
      <alignment horizontal="center" vertical="center"/>
    </xf>
    <xf numFmtId="164" fontId="1538" fillId="0" borderId="0" xfId="0" applyNumberFormat="1" applyFont="1" applyAlignment="1">
      <alignment horizontal="center" vertical="center" wrapText="1"/>
    </xf>
    <xf numFmtId="4" fontId="1539" fillId="0" borderId="0" xfId="0" applyNumberFormat="1" applyFont="1" applyAlignment="1">
      <alignment horizontal="center" vertical="center"/>
    </xf>
    <xf numFmtId="164" fontId="1540" fillId="0" borderId="0" xfId="0" applyNumberFormat="1" applyFont="1" applyAlignment="1">
      <alignment horizontal="center" vertical="center"/>
    </xf>
    <xf numFmtId="0" fontId="1541" fillId="0" borderId="0" xfId="0" applyFont="1" applyAlignment="1">
      <alignment horizontal="center" vertical="center" wrapText="1"/>
    </xf>
    <xf numFmtId="4" fontId="1542" fillId="0" borderId="0" xfId="0" applyNumberFormat="1" applyFont="1" applyAlignment="1">
      <alignment horizontal="center" vertical="center"/>
    </xf>
    <xf numFmtId="164" fontId="1543" fillId="0" borderId="0" xfId="0" applyNumberFormat="1" applyFont="1" applyAlignment="1">
      <alignment horizontal="center" vertical="center"/>
    </xf>
    <xf numFmtId="164" fontId="1544" fillId="0" borderId="0" xfId="0" applyNumberFormat="1" applyFont="1" applyAlignment="1">
      <alignment horizontal="center" vertical="center"/>
    </xf>
    <xf numFmtId="165" fontId="1545" fillId="0" borderId="0" xfId="0" applyNumberFormat="1" applyFont="1" applyAlignment="1">
      <alignment horizontal="center" vertical="center"/>
    </xf>
    <xf numFmtId="164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 wrapText="1"/>
    </xf>
    <xf numFmtId="4" fontId="1548" fillId="0" borderId="0" xfId="0" applyNumberFormat="1" applyFont="1" applyAlignment="1">
      <alignment horizontal="center" vertical="center"/>
    </xf>
    <xf numFmtId="164" fontId="1549" fillId="0" borderId="0" xfId="0" applyNumberFormat="1" applyFont="1" applyAlignment="1">
      <alignment horizontal="center" vertical="center"/>
    </xf>
    <xf numFmtId="0" fontId="1550" fillId="3" borderId="1" xfId="0" applyFont="1" applyFill="1" applyBorder="1" applyAlignment="1">
      <alignment horizontal="center" vertical="center" wrapText="1"/>
    </xf>
    <xf numFmtId="164" fontId="1550" fillId="3" borderId="1" xfId="0" applyNumberFormat="1" applyFont="1" applyFill="1" applyBorder="1" applyAlignment="1">
      <alignment horizontal="center" vertical="center"/>
    </xf>
    <xf numFmtId="0" fontId="1551" fillId="3" borderId="1" xfId="0" applyFont="1" applyFill="1" applyBorder="1" applyAlignment="1">
      <alignment horizontal="center" vertical="center" wrapText="1"/>
    </xf>
    <xf numFmtId="164" fontId="1551" fillId="3" borderId="1" xfId="0" applyNumberFormat="1" applyFont="1" applyFill="1" applyBorder="1" applyAlignment="1">
      <alignment horizontal="center" vertical="center"/>
    </xf>
    <xf numFmtId="0" fontId="1552" fillId="2" borderId="0" xfId="0" applyFont="1" applyFill="1" applyAlignment="1">
      <alignment horizontal="center"/>
    </xf>
    <xf numFmtId="0" fontId="1553" fillId="0" borderId="0" xfId="0" applyFont="1" applyAlignment="1">
      <alignment horizontal="center" vertical="center" wrapText="1"/>
    </xf>
    <xf numFmtId="0" fontId="1554" fillId="0" borderId="0" xfId="0" applyFont="1" applyAlignment="1">
      <alignment horizontal="center" vertical="center" wrapText="1"/>
    </xf>
    <xf numFmtId="0" fontId="1555" fillId="0" borderId="0" xfId="0" applyFont="1" applyAlignment="1">
      <alignment horizontal="center" vertical="center" wrapText="1"/>
    </xf>
    <xf numFmtId="0" fontId="1556" fillId="3" borderId="1" xfId="3"/>
    <xf numFmtId="0" fontId="1560" fillId="3" borderId="1" xfId="2" applyFont="1" applyAlignment="1">
      <alignment vertical="center"/>
    </xf>
    <xf numFmtId="0" fontId="1561" fillId="3" borderId="1" xfId="2" applyFont="1" applyAlignment="1">
      <alignment horizontal="left" vertical="center"/>
    </xf>
    <xf numFmtId="0" fontId="1562" fillId="2" borderId="5" xfId="3" applyFont="1" applyFill="1" applyBorder="1" applyAlignment="1">
      <alignment horizontal="center" vertical="center"/>
    </xf>
    <xf numFmtId="0" fontId="1562" fillId="2" borderId="5" xfId="3" applyFont="1" applyFill="1" applyBorder="1" applyAlignment="1">
      <alignment horizontal="center" vertical="center" wrapText="1"/>
    </xf>
    <xf numFmtId="0" fontId="1563" fillId="3" borderId="5" xfId="3" applyFont="1" applyBorder="1" applyAlignment="1">
      <alignment horizontal="center" vertical="center" wrapText="1"/>
    </xf>
    <xf numFmtId="0" fontId="1558" fillId="3" borderId="5" xfId="3" applyFont="1" applyBorder="1" applyAlignment="1">
      <alignment horizontal="center" vertical="center" wrapText="1"/>
    </xf>
    <xf numFmtId="164" fontId="1558" fillId="3" borderId="5" xfId="3" applyNumberFormat="1" applyFont="1" applyBorder="1" applyAlignment="1">
      <alignment horizontal="center" vertical="center"/>
    </xf>
    <xf numFmtId="165" fontId="1558" fillId="3" borderId="5" xfId="3" applyNumberFormat="1" applyFont="1" applyBorder="1" applyAlignment="1">
      <alignment horizontal="center" vertical="center"/>
    </xf>
    <xf numFmtId="4" fontId="1558" fillId="3" borderId="5" xfId="3" applyNumberFormat="1" applyFont="1" applyBorder="1" applyAlignment="1">
      <alignment horizontal="center" vertical="center"/>
    </xf>
    <xf numFmtId="10" fontId="1561" fillId="3" borderId="1" xfId="4" applyNumberFormat="1" applyFont="1" applyAlignment="1">
      <alignment horizontal="center" vertical="center"/>
    </xf>
    <xf numFmtId="0" fontId="1558" fillId="3" borderId="5" xfId="3" quotePrefix="1" applyFont="1" applyBorder="1" applyAlignment="1">
      <alignment horizontal="center" vertical="center" wrapText="1"/>
    </xf>
    <xf numFmtId="164" fontId="1558" fillId="3" borderId="1" xfId="3" applyNumberFormat="1" applyFont="1" applyAlignment="1">
      <alignment horizontal="center" vertical="center"/>
    </xf>
    <xf numFmtId="10" fontId="0" fillId="3" borderId="1" xfId="4" applyNumberFormat="1" applyFont="1"/>
    <xf numFmtId="0" fontId="1564" fillId="3" borderId="1" xfId="3" applyFont="1"/>
    <xf numFmtId="0" fontId="1561" fillId="3" borderId="5" xfId="3" applyFont="1" applyBorder="1" applyAlignment="1">
      <alignment horizontal="center" vertical="center" wrapText="1"/>
    </xf>
    <xf numFmtId="0" fontId="1556" fillId="3" borderId="5" xfId="3" applyBorder="1" applyAlignment="1">
      <alignment horizontal="center" vertical="center" wrapText="1"/>
    </xf>
    <xf numFmtId="0" fontId="1565" fillId="4" borderId="5" xfId="3" applyFont="1" applyFill="1" applyBorder="1" applyAlignment="1">
      <alignment horizontal="center" vertical="center" wrapText="1"/>
    </xf>
    <xf numFmtId="164" fontId="1565" fillId="4" borderId="5" xfId="3" applyNumberFormat="1" applyFont="1" applyFill="1" applyBorder="1" applyAlignment="1">
      <alignment horizontal="center" vertical="center"/>
    </xf>
    <xf numFmtId="164" fontId="1563" fillId="3" borderId="1" xfId="3" applyNumberFormat="1" applyFont="1" applyAlignment="1">
      <alignment horizontal="center" vertical="center"/>
    </xf>
    <xf numFmtId="0" fontId="1563" fillId="3" borderId="1" xfId="3" applyFont="1" applyAlignment="1">
      <alignment horizontal="center" vertical="center" wrapText="1"/>
    </xf>
    <xf numFmtId="0" fontId="1556" fillId="3" borderId="1" xfId="3" applyAlignment="1">
      <alignment horizontal="center" vertical="center" wrapText="1"/>
    </xf>
    <xf numFmtId="0" fontId="1562" fillId="2" borderId="6" xfId="3" applyFont="1" applyFill="1" applyBorder="1" applyAlignment="1">
      <alignment horizontal="center" vertical="center"/>
    </xf>
    <xf numFmtId="0" fontId="1558" fillId="5" borderId="5" xfId="3" applyFont="1" applyFill="1" applyBorder="1" applyAlignment="1">
      <alignment horizontal="center" vertical="center" wrapText="1"/>
    </xf>
    <xf numFmtId="164" fontId="1558" fillId="5" borderId="5" xfId="3" applyNumberFormat="1" applyFont="1" applyFill="1" applyBorder="1" applyAlignment="1">
      <alignment horizontal="center" vertical="center"/>
    </xf>
    <xf numFmtId="10" fontId="1558" fillId="5" borderId="5" xfId="4" applyNumberFormat="1" applyFont="1" applyFill="1" applyBorder="1" applyAlignment="1">
      <alignment horizontal="right"/>
    </xf>
    <xf numFmtId="10" fontId="1556" fillId="5" borderId="6" xfId="3" applyNumberFormat="1" applyFill="1" applyBorder="1"/>
    <xf numFmtId="0" fontId="1556" fillId="5" borderId="7" xfId="3" applyFill="1" applyBorder="1" applyAlignment="1">
      <alignment horizontal="center" vertical="center"/>
    </xf>
    <xf numFmtId="0" fontId="1556" fillId="5" borderId="5" xfId="3" applyFill="1" applyBorder="1" applyAlignment="1">
      <alignment horizontal="center" vertical="center"/>
    </xf>
    <xf numFmtId="0" fontId="1556" fillId="5" borderId="1" xfId="3" applyFill="1"/>
    <xf numFmtId="10" fontId="1556" fillId="5" borderId="8" xfId="3" applyNumberFormat="1" applyFill="1" applyBorder="1"/>
    <xf numFmtId="10" fontId="1558" fillId="6" borderId="5" xfId="4" applyNumberFormat="1" applyFont="1" applyFill="1" applyBorder="1" applyAlignment="1">
      <alignment horizontal="right"/>
    </xf>
    <xf numFmtId="10" fontId="1556" fillId="3" borderId="8" xfId="3" applyNumberFormat="1" applyBorder="1"/>
    <xf numFmtId="10" fontId="1556" fillId="3" borderId="9" xfId="3" applyNumberFormat="1" applyBorder="1"/>
    <xf numFmtId="164" fontId="1565" fillId="4" borderId="9" xfId="3" applyNumberFormat="1" applyFont="1" applyFill="1" applyBorder="1" applyAlignment="1">
      <alignment horizontal="center" vertical="center"/>
    </xf>
    <xf numFmtId="164" fontId="1558" fillId="0" borderId="5" xfId="0" applyNumberFormat="1" applyFont="1" applyBorder="1" applyAlignment="1">
      <alignment horizontal="center" vertical="center"/>
    </xf>
    <xf numFmtId="0" fontId="1564" fillId="0" borderId="0" xfId="0" applyFont="1"/>
    <xf numFmtId="4" fontId="0" fillId="0" borderId="0" xfId="0" applyNumberFormat="1"/>
    <xf numFmtId="164" fontId="0" fillId="4" borderId="5" xfId="3" applyNumberFormat="1" applyFont="1" applyFill="1" applyBorder="1" applyAlignment="1">
      <alignment horizontal="center" vertical="center"/>
    </xf>
    <xf numFmtId="164" fontId="1558" fillId="6" borderId="5" xfId="3" applyNumberFormat="1" applyFont="1" applyFill="1" applyBorder="1" applyAlignment="1">
      <alignment horizontal="center" vertical="center"/>
    </xf>
    <xf numFmtId="0" fontId="1561" fillId="3" borderId="1" xfId="3" applyFont="1" applyAlignment="1">
      <alignment horizontal="center" vertical="center" wrapText="1"/>
    </xf>
    <xf numFmtId="0" fontId="1561" fillId="3" borderId="1" xfId="2" applyFont="1" applyAlignment="1">
      <alignment vertical="center"/>
    </xf>
    <xf numFmtId="10" fontId="1556" fillId="3" borderId="1" xfId="1" applyNumberFormat="1" applyFill="1" applyBorder="1"/>
    <xf numFmtId="10" fontId="1557" fillId="3" borderId="1" xfId="1" applyNumberFormat="1" applyFont="1" applyFill="1" applyBorder="1"/>
    <xf numFmtId="165" fontId="1364" fillId="0" borderId="0" xfId="0" applyNumberFormat="1" applyFont="1" applyAlignment="1">
      <alignment horizontal="center" vertical="center"/>
    </xf>
    <xf numFmtId="0" fontId="0" fillId="0" borderId="0" xfId="0"/>
    <xf numFmtId="164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 wrapText="1"/>
    </xf>
    <xf numFmtId="0" fontId="1360" fillId="0" borderId="0" xfId="0" applyFont="1" applyAlignment="1">
      <alignment horizontal="center" vertical="center" wrapText="1"/>
    </xf>
    <xf numFmtId="0" fontId="1428" fillId="0" borderId="0" xfId="0" applyFont="1" applyAlignment="1">
      <alignment horizontal="center" vertical="center" wrapText="1"/>
    </xf>
    <xf numFmtId="4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164" fontId="1431" fillId="0" borderId="0" xfId="0" applyNumberFormat="1" applyFont="1" applyAlignment="1">
      <alignment horizontal="center" vertical="center"/>
    </xf>
    <xf numFmtId="165" fontId="1432" fillId="0" borderId="0" xfId="0" applyNumberFormat="1" applyFont="1" applyAlignment="1">
      <alignment horizontal="center" vertical="center"/>
    </xf>
    <xf numFmtId="164" fontId="1433" fillId="0" borderId="0" xfId="0" applyNumberFormat="1" applyFont="1" applyAlignment="1">
      <alignment horizontal="center" vertical="center"/>
    </xf>
    <xf numFmtId="164" fontId="1434" fillId="0" borderId="0" xfId="0" applyNumberFormat="1" applyFont="1" applyAlignment="1">
      <alignment horizontal="center" vertical="center" wrapText="1"/>
    </xf>
    <xf numFmtId="4" fontId="1361" fillId="0" borderId="0" xfId="0" applyNumberFormat="1" applyFont="1" applyAlignment="1">
      <alignment horizontal="center" vertical="center"/>
    </xf>
    <xf numFmtId="164" fontId="1362" fillId="0" borderId="0" xfId="0" applyNumberFormat="1" applyFont="1" applyAlignment="1">
      <alignment horizontal="center" vertical="center"/>
    </xf>
    <xf numFmtId="164" fontId="1363" fillId="0" borderId="0" xfId="0" applyNumberFormat="1" applyFont="1" applyAlignment="1">
      <alignment horizontal="center" vertical="center"/>
    </xf>
    <xf numFmtId="165" fontId="1230" fillId="0" borderId="0" xfId="0" applyNumberFormat="1" applyFont="1" applyAlignment="1">
      <alignment horizontal="center" vertical="center"/>
    </xf>
    <xf numFmtId="164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 wrapText="1"/>
    </xf>
    <xf numFmtId="0" fontId="1226" fillId="0" borderId="0" xfId="0" applyFont="1" applyAlignment="1">
      <alignment horizontal="center" vertical="center" wrapText="1"/>
    </xf>
    <xf numFmtId="0" fontId="1293" fillId="0" borderId="0" xfId="0" applyFont="1" applyAlignment="1">
      <alignment horizontal="center" vertical="center" wrapText="1"/>
    </xf>
    <xf numFmtId="4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/>
    </xf>
    <xf numFmtId="164" fontId="1296" fillId="0" borderId="0" xfId="0" applyNumberFormat="1" applyFont="1" applyAlignment="1">
      <alignment horizontal="center" vertical="center"/>
    </xf>
    <xf numFmtId="165" fontId="1297" fillId="0" borderId="0" xfId="0" applyNumberFormat="1" applyFont="1" applyAlignment="1">
      <alignment horizontal="center" vertical="center"/>
    </xf>
    <xf numFmtId="164" fontId="1298" fillId="0" borderId="0" xfId="0" applyNumberFormat="1" applyFont="1" applyAlignment="1">
      <alignment horizontal="center" vertical="center"/>
    </xf>
    <xf numFmtId="164" fontId="1299" fillId="0" borderId="0" xfId="0" applyNumberFormat="1" applyFont="1" applyAlignment="1">
      <alignment horizontal="center" vertical="center" wrapText="1"/>
    </xf>
    <xf numFmtId="4" fontId="1227" fillId="0" borderId="0" xfId="0" applyNumberFormat="1" applyFont="1" applyAlignment="1">
      <alignment horizontal="center" vertical="center"/>
    </xf>
    <xf numFmtId="164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165" fontId="1095" fillId="0" borderId="0" xfId="0" applyNumberFormat="1" applyFont="1" applyAlignment="1">
      <alignment horizontal="center" vertical="center"/>
    </xf>
    <xf numFmtId="164" fontId="1096" fillId="0" borderId="0" xfId="0" applyNumberFormat="1" applyFont="1" applyAlignment="1">
      <alignment horizontal="center" vertical="center"/>
    </xf>
    <xf numFmtId="164" fontId="1097" fillId="0" borderId="0" xfId="0" applyNumberFormat="1" applyFont="1" applyAlignment="1">
      <alignment horizontal="center" vertical="center" wrapText="1"/>
    </xf>
    <xf numFmtId="0" fontId="1091" fillId="0" borderId="0" xfId="0" applyFont="1" applyAlignment="1">
      <alignment horizontal="center" vertical="center" wrapText="1"/>
    </xf>
    <xf numFmtId="0" fontId="1159" fillId="0" borderId="0" xfId="0" applyFont="1" applyAlignment="1">
      <alignment horizontal="center" vertical="center" wrapText="1"/>
    </xf>
    <xf numFmtId="4" fontId="1160" fillId="0" borderId="0" xfId="0" applyNumberFormat="1" applyFont="1" applyAlignment="1">
      <alignment horizontal="center" vertical="center"/>
    </xf>
    <xf numFmtId="16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165" fontId="1163" fillId="0" borderId="0" xfId="0" applyNumberFormat="1" applyFont="1" applyAlignment="1">
      <alignment horizontal="center" vertical="center"/>
    </xf>
    <xf numFmtId="164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 wrapText="1"/>
    </xf>
    <xf numFmtId="4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164" fontId="1094" fillId="0" borderId="0" xfId="0" applyNumberFormat="1" applyFont="1" applyAlignment="1">
      <alignment horizontal="center" vertical="center"/>
    </xf>
    <xf numFmtId="165" fontId="961" fillId="0" borderId="0" xfId="0" applyNumberFormat="1" applyFont="1" applyAlignment="1">
      <alignment horizontal="center" vertical="center"/>
    </xf>
    <xf numFmtId="164" fontId="962" fillId="0" borderId="0" xfId="0" applyNumberFormat="1" applyFont="1" applyAlignment="1">
      <alignment horizontal="center" vertical="center"/>
    </xf>
    <xf numFmtId="164" fontId="963" fillId="0" borderId="0" xfId="0" applyNumberFormat="1" applyFont="1" applyAlignment="1">
      <alignment horizontal="center" vertical="center" wrapText="1"/>
    </xf>
    <xf numFmtId="0" fontId="957" fillId="0" borderId="0" xfId="0" applyFont="1" applyAlignment="1">
      <alignment horizontal="center" vertical="center" wrapText="1"/>
    </xf>
    <xf numFmtId="0" fontId="1024" fillId="0" borderId="0" xfId="0" applyFont="1" applyAlignment="1">
      <alignment horizontal="center" vertical="center" wrapText="1"/>
    </xf>
    <xf numFmtId="4" fontId="1025" fillId="0" borderId="0" xfId="0" applyNumberFormat="1" applyFont="1" applyAlignment="1">
      <alignment horizontal="center" vertical="center"/>
    </xf>
    <xf numFmtId="16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165" fontId="1028" fillId="0" borderId="0" xfId="0" applyNumberFormat="1" applyFont="1" applyAlignment="1">
      <alignment horizontal="center" vertical="center"/>
    </xf>
    <xf numFmtId="164" fontId="1029" fillId="0" borderId="0" xfId="0" applyNumberFormat="1" applyFont="1" applyAlignment="1">
      <alignment horizontal="center" vertical="center"/>
    </xf>
    <xf numFmtId="164" fontId="1030" fillId="0" borderId="0" xfId="0" applyNumberFormat="1" applyFont="1" applyAlignment="1">
      <alignment horizontal="center" vertical="center" wrapText="1"/>
    </xf>
    <xf numFmtId="4" fontId="958" fillId="0" borderId="0" xfId="0" applyNumberFormat="1" applyFont="1" applyAlignment="1">
      <alignment horizontal="center" vertical="center"/>
    </xf>
    <xf numFmtId="164" fontId="959" fillId="0" borderId="0" xfId="0" applyNumberFormat="1" applyFont="1" applyAlignment="1">
      <alignment horizontal="center" vertical="center"/>
    </xf>
    <xf numFmtId="164" fontId="960" fillId="0" borderId="0" xfId="0" applyNumberFormat="1" applyFont="1" applyAlignment="1">
      <alignment horizontal="center" vertical="center"/>
    </xf>
    <xf numFmtId="165" fontId="826" fillId="0" borderId="0" xfId="0" applyNumberFormat="1" applyFont="1" applyAlignment="1">
      <alignment horizontal="center" vertical="center"/>
    </xf>
    <xf numFmtId="164" fontId="827" fillId="0" borderId="0" xfId="0" applyNumberFormat="1" applyFont="1" applyAlignment="1">
      <alignment horizontal="center" vertical="center"/>
    </xf>
    <xf numFmtId="164" fontId="828" fillId="0" borderId="0" xfId="0" applyNumberFormat="1" applyFont="1" applyAlignment="1">
      <alignment horizontal="center" vertical="center" wrapText="1"/>
    </xf>
    <xf numFmtId="0" fontId="822" fillId="0" borderId="0" xfId="0" applyFont="1" applyAlignment="1">
      <alignment horizontal="center" vertical="center" wrapText="1"/>
    </xf>
    <xf numFmtId="0" fontId="889" fillId="0" borderId="0" xfId="0" applyFont="1" applyAlignment="1">
      <alignment horizontal="center" vertical="center" wrapText="1"/>
    </xf>
    <xf numFmtId="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/>
    </xf>
    <xf numFmtId="164" fontId="892" fillId="0" borderId="0" xfId="0" applyNumberFormat="1" applyFont="1" applyAlignment="1">
      <alignment horizontal="center" vertical="center"/>
    </xf>
    <xf numFmtId="165" fontId="893" fillId="0" borderId="0" xfId="0" applyNumberFormat="1" applyFont="1" applyAlignment="1">
      <alignment horizontal="center" vertical="center"/>
    </xf>
    <xf numFmtId="164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 wrapText="1"/>
    </xf>
    <xf numFmtId="4" fontId="823" fillId="0" borderId="0" xfId="0" applyNumberFormat="1" applyFont="1" applyAlignment="1">
      <alignment horizontal="center" vertical="center"/>
    </xf>
    <xf numFmtId="164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165" fontId="692" fillId="0" borderId="0" xfId="0" applyNumberFormat="1" applyFont="1" applyAlignment="1">
      <alignment horizontal="center" vertical="center"/>
    </xf>
    <xf numFmtId="164" fontId="693" fillId="0" borderId="0" xfId="0" applyNumberFormat="1" applyFont="1" applyAlignment="1">
      <alignment horizontal="center" vertical="center"/>
    </xf>
    <xf numFmtId="164" fontId="694" fillId="0" borderId="0" xfId="0" applyNumberFormat="1" applyFont="1" applyAlignment="1">
      <alignment horizontal="center" vertical="center" wrapText="1"/>
    </xf>
    <xf numFmtId="0" fontId="688" fillId="0" borderId="0" xfId="0" applyFont="1" applyAlignment="1">
      <alignment horizontal="center" vertical="center" wrapText="1"/>
    </xf>
    <xf numFmtId="0" fontId="755" fillId="0" borderId="0" xfId="0" applyFont="1" applyAlignment="1">
      <alignment horizontal="center" vertical="center" wrapText="1"/>
    </xf>
    <xf numFmtId="4" fontId="756" fillId="0" borderId="0" xfId="0" applyNumberFormat="1" applyFont="1" applyAlignment="1">
      <alignment horizontal="center" vertical="center"/>
    </xf>
    <xf numFmtId="164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165" fontId="759" fillId="0" borderId="0" xfId="0" applyNumberFormat="1" applyFont="1" applyAlignment="1">
      <alignment horizontal="center" vertical="center"/>
    </xf>
    <xf numFmtId="164" fontId="760" fillId="0" borderId="0" xfId="0" applyNumberFormat="1" applyFont="1" applyAlignment="1">
      <alignment horizontal="center" vertical="center"/>
    </xf>
    <xf numFmtId="164" fontId="761" fillId="0" borderId="0" xfId="0" applyNumberFormat="1" applyFont="1" applyAlignment="1">
      <alignment horizontal="center" vertical="center" wrapText="1"/>
    </xf>
    <xf numFmtId="4" fontId="689" fillId="0" borderId="0" xfId="0" applyNumberFormat="1" applyFont="1" applyAlignment="1">
      <alignment horizontal="center" vertical="center"/>
    </xf>
    <xf numFmtId="164" fontId="690" fillId="0" borderId="0" xfId="0" applyNumberFormat="1" applyFont="1" applyAlignment="1">
      <alignment horizontal="center" vertical="center"/>
    </xf>
    <xf numFmtId="164" fontId="691" fillId="0" borderId="0" xfId="0" applyNumberFormat="1" applyFont="1" applyAlignment="1">
      <alignment horizontal="center" vertical="center"/>
    </xf>
    <xf numFmtId="165" fontId="557" fillId="0" borderId="0" xfId="0" applyNumberFormat="1" applyFont="1" applyAlignment="1">
      <alignment horizontal="center" vertical="center"/>
    </xf>
    <xf numFmtId="164" fontId="558" fillId="0" borderId="0" xfId="0" applyNumberFormat="1" applyFont="1" applyAlignment="1">
      <alignment horizontal="center" vertical="center"/>
    </xf>
    <xf numFmtId="164" fontId="559" fillId="0" borderId="0" xfId="0" applyNumberFormat="1" applyFont="1" applyAlignment="1">
      <alignment horizontal="center" vertical="center" wrapText="1"/>
    </xf>
    <xf numFmtId="0" fontId="553" fillId="0" borderId="0" xfId="0" applyFont="1" applyAlignment="1">
      <alignment horizontal="center" vertical="center" wrapText="1"/>
    </xf>
    <xf numFmtId="0" fontId="621" fillId="0" borderId="0" xfId="0" applyFont="1" applyAlignment="1">
      <alignment horizontal="center" vertical="center" wrapText="1"/>
    </xf>
    <xf numFmtId="4" fontId="622" fillId="0" borderId="0" xfId="0" applyNumberFormat="1" applyFont="1" applyAlignment="1">
      <alignment horizontal="center" vertical="center"/>
    </xf>
    <xf numFmtId="16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/>
    </xf>
    <xf numFmtId="165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164" fontId="627" fillId="0" borderId="0" xfId="0" applyNumberFormat="1" applyFont="1" applyAlignment="1">
      <alignment horizontal="center" vertical="center" wrapText="1"/>
    </xf>
    <xf numFmtId="4" fontId="554" fillId="0" borderId="0" xfId="0" applyNumberFormat="1" applyFont="1" applyAlignment="1">
      <alignment horizontal="center" vertical="center"/>
    </xf>
    <xf numFmtId="164" fontId="555" fillId="0" borderId="0" xfId="0" applyNumberFormat="1" applyFont="1" applyAlignment="1">
      <alignment horizontal="center" vertical="center"/>
    </xf>
    <xf numFmtId="164" fontId="556" fillId="0" borderId="0" xfId="0" applyNumberFormat="1" applyFont="1" applyAlignment="1">
      <alignment horizontal="center" vertical="center"/>
    </xf>
    <xf numFmtId="165" fontId="422" fillId="0" borderId="0" xfId="0" applyNumberFormat="1" applyFont="1" applyAlignment="1">
      <alignment horizontal="center" vertical="center"/>
    </xf>
    <xf numFmtId="164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 wrapText="1"/>
    </xf>
    <xf numFmtId="0" fontId="418" fillId="0" borderId="0" xfId="0" applyFont="1" applyAlignment="1">
      <alignment horizontal="center" vertical="center" wrapText="1"/>
    </xf>
    <xf numFmtId="0" fontId="485" fillId="0" borderId="0" xfId="0" applyFont="1" applyAlignment="1">
      <alignment horizontal="center" vertical="center" wrapText="1"/>
    </xf>
    <xf numFmtId="4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164" fontId="488" fillId="0" borderId="0" xfId="0" applyNumberFormat="1" applyFont="1" applyAlignment="1">
      <alignment horizontal="center" vertical="center"/>
    </xf>
    <xf numFmtId="165" fontId="489" fillId="0" borderId="0" xfId="0" applyNumberFormat="1" applyFont="1" applyAlignment="1">
      <alignment horizontal="center" vertical="center"/>
    </xf>
    <xf numFmtId="164" fontId="490" fillId="0" borderId="0" xfId="0" applyNumberFormat="1" applyFont="1" applyAlignment="1">
      <alignment horizontal="center" vertical="center"/>
    </xf>
    <xf numFmtId="164" fontId="491" fillId="0" borderId="0" xfId="0" applyNumberFormat="1" applyFont="1" applyAlignment="1">
      <alignment horizontal="center" vertical="center" wrapText="1"/>
    </xf>
    <xf numFmtId="4" fontId="419" fillId="0" borderId="0" xfId="0" applyNumberFormat="1" applyFont="1" applyAlignment="1">
      <alignment horizontal="center" vertical="center"/>
    </xf>
    <xf numFmtId="164" fontId="420" fillId="0" borderId="0" xfId="0" applyNumberFormat="1" applyFont="1" applyAlignment="1">
      <alignment horizontal="center" vertical="center"/>
    </xf>
    <xf numFmtId="164" fontId="421" fillId="0" borderId="0" xfId="0" applyNumberFormat="1" applyFont="1" applyAlignment="1">
      <alignment horizontal="center" vertical="center"/>
    </xf>
    <xf numFmtId="165" fontId="287" fillId="0" borderId="0" xfId="0" applyNumberFormat="1" applyFont="1" applyAlignment="1">
      <alignment horizontal="center" vertical="center"/>
    </xf>
    <xf numFmtId="164" fontId="288" fillId="0" borderId="0" xfId="0" applyNumberFormat="1" applyFont="1" applyAlignment="1">
      <alignment horizontal="center" vertical="center"/>
    </xf>
    <xf numFmtId="164" fontId="289" fillId="0" borderId="0" xfId="0" applyNumberFormat="1" applyFont="1" applyAlignment="1">
      <alignment horizontal="center" vertical="center" wrapText="1"/>
    </xf>
    <xf numFmtId="0" fontId="283" fillId="0" borderId="0" xfId="0" applyFont="1" applyAlignment="1">
      <alignment horizontal="center" vertical="center" wrapText="1"/>
    </xf>
    <xf numFmtId="0" fontId="351" fillId="0" borderId="0" xfId="0" applyFont="1" applyAlignment="1">
      <alignment horizontal="center" vertical="center" wrapText="1"/>
    </xf>
    <xf numFmtId="4" fontId="352" fillId="0" borderId="0" xfId="0" applyNumberFormat="1" applyFont="1" applyAlignment="1">
      <alignment horizontal="center" vertical="center"/>
    </xf>
    <xf numFmtId="164" fontId="353" fillId="0" borderId="0" xfId="0" applyNumberFormat="1" applyFont="1" applyAlignment="1">
      <alignment horizontal="center" vertical="center"/>
    </xf>
    <xf numFmtId="164" fontId="354" fillId="0" borderId="0" xfId="0" applyNumberFormat="1" applyFont="1" applyAlignment="1">
      <alignment horizontal="center" vertical="center"/>
    </xf>
    <xf numFmtId="165" fontId="355" fillId="0" borderId="0" xfId="0" applyNumberFormat="1" applyFont="1" applyAlignment="1">
      <alignment horizontal="center" vertical="center"/>
    </xf>
    <xf numFmtId="164" fontId="356" fillId="0" borderId="0" xfId="0" applyNumberFormat="1" applyFont="1" applyAlignment="1">
      <alignment horizontal="center" vertical="center"/>
    </xf>
    <xf numFmtId="164" fontId="357" fillId="0" borderId="0" xfId="0" applyNumberFormat="1" applyFont="1" applyAlignment="1">
      <alignment horizontal="center" vertical="center" wrapText="1"/>
    </xf>
    <xf numFmtId="4" fontId="284" fillId="0" borderId="0" xfId="0" applyNumberFormat="1" applyFont="1" applyAlignment="1">
      <alignment horizontal="center" vertical="center"/>
    </xf>
    <xf numFmtId="16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165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 wrapText="1"/>
    </xf>
    <xf numFmtId="0" fontId="147" fillId="0" borderId="0" xfId="0" applyFont="1" applyAlignment="1">
      <alignment horizontal="center" vertical="center" wrapText="1"/>
    </xf>
    <xf numFmtId="0" fontId="215" fillId="0" borderId="0" xfId="0" applyFont="1" applyAlignment="1">
      <alignment horizontal="center" vertical="center" wrapText="1"/>
    </xf>
    <xf numFmtId="4" fontId="216" fillId="0" borderId="0" xfId="0" applyNumberFormat="1" applyFont="1" applyAlignment="1">
      <alignment horizontal="center" vertical="center"/>
    </xf>
    <xf numFmtId="164" fontId="217" fillId="0" borderId="0" xfId="0" applyNumberFormat="1" applyFont="1" applyAlignment="1">
      <alignment horizontal="center" vertical="center"/>
    </xf>
    <xf numFmtId="164" fontId="218" fillId="0" borderId="0" xfId="0" applyNumberFormat="1" applyFont="1" applyAlignment="1">
      <alignment horizontal="center" vertical="center"/>
    </xf>
    <xf numFmtId="165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/>
    </xf>
    <xf numFmtId="164" fontId="221" fillId="0" borderId="0" xfId="0" applyNumberFormat="1" applyFont="1" applyAlignment="1">
      <alignment horizontal="center" vertical="center" wrapText="1"/>
    </xf>
    <xf numFmtId="4" fontId="148" fillId="0" borderId="0" xfId="0" applyNumberFormat="1" applyFont="1" applyAlignment="1">
      <alignment horizontal="center" vertical="center"/>
    </xf>
    <xf numFmtId="164" fontId="149" fillId="0" borderId="0" xfId="0" applyNumberFormat="1" applyFont="1" applyAlignment="1">
      <alignment horizontal="center" vertical="center"/>
    </xf>
    <xf numFmtId="164" fontId="150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4" fontId="80" fillId="0" borderId="0" xfId="0" applyNumberFormat="1" applyFont="1" applyAlignment="1">
      <alignment horizontal="center" vertical="center"/>
    </xf>
    <xf numFmtId="164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/>
    </xf>
    <xf numFmtId="165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center" vertical="center"/>
    </xf>
    <xf numFmtId="164" fontId="85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554" fillId="0" borderId="0" xfId="0" applyFont="1" applyAlignment="1">
      <alignment horizontal="center" vertical="center" wrapText="1"/>
    </xf>
    <xf numFmtId="0" fontId="1559" fillId="3" borderId="2" xfId="2" applyFont="1" applyBorder="1" applyAlignment="1">
      <alignment horizontal="center" vertical="center"/>
    </xf>
    <xf numFmtId="0" fontId="1559" fillId="3" borderId="3" xfId="2" applyFont="1" applyBorder="1" applyAlignment="1">
      <alignment horizontal="center" vertical="center"/>
    </xf>
    <xf numFmtId="0" fontId="1559" fillId="3" borderId="4" xfId="2" applyFont="1" applyBorder="1" applyAlignment="1">
      <alignment horizontal="center" vertical="center"/>
    </xf>
    <xf numFmtId="0" fontId="1565" fillId="4" borderId="5" xfId="3" applyFont="1" applyFill="1" applyBorder="1" applyAlignment="1">
      <alignment horizontal="center" vertical="center" wrapText="1"/>
    </xf>
    <xf numFmtId="0" fontId="1566" fillId="3" borderId="2" xfId="2" applyFont="1" applyBorder="1" applyAlignment="1">
      <alignment horizontal="center" vertical="center"/>
    </xf>
    <xf numFmtId="0" fontId="1566" fillId="3" borderId="3" xfId="2" applyFont="1" applyBorder="1" applyAlignment="1">
      <alignment horizontal="center" vertical="center"/>
    </xf>
    <xf numFmtId="0" fontId="1566" fillId="3" borderId="4" xfId="2" applyFont="1" applyBorder="1" applyAlignment="1">
      <alignment horizontal="center" vertical="center"/>
    </xf>
    <xf numFmtId="0" fontId="1567" fillId="3" borderId="5" xfId="3" applyFont="1" applyBorder="1" applyAlignment="1">
      <alignment horizontal="center" vertical="center"/>
    </xf>
    <xf numFmtId="0" fontId="1568" fillId="3" borderId="5" xfId="3" applyFont="1" applyBorder="1" applyAlignment="1">
      <alignment horizontal="center" vertical="center"/>
    </xf>
  </cellXfs>
  <cellStyles count="5">
    <cellStyle name="Normal" xfId="0" builtinId="0"/>
    <cellStyle name="Normal 2" xfId="3" xr:uid="{46097D07-8D1B-436C-8DB7-BB6A138F9FB7}"/>
    <cellStyle name="Normal_cronograma 6 meses 2" xfId="2" xr:uid="{A911553C-CD82-4CD6-94F4-AC7A73B56FC1}"/>
    <cellStyle name="Porcentagem" xfId="1" builtinId="5"/>
    <cellStyle name="Porcentagem 2" xfId="4" xr:uid="{31D036D1-6DA2-4717-93EB-B307DDA6C7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ist\AppData\Roaming\Microsoft\AddIns\VExtensoFre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VExtensoFree"/>
    </sheetNames>
    <definedNames>
      <definedName name="VExtensoFre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81"/>
  <sheetViews>
    <sheetView tabSelected="1" topLeftCell="A529" zoomScale="82" zoomScaleNormal="82" workbookViewId="0">
      <selection activeCell="G679" sqref="G679"/>
    </sheetView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2" t="s">
        <v>19</v>
      </c>
      <c r="B2" s="2">
        <v>1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ROUND(L3,2)+ROUND(L4,2)+ROUND(L34,2)</f>
        <v>361937.6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25">
      <c r="A3" s="4" t="s">
        <v>23</v>
      </c>
      <c r="B3" s="4" t="s">
        <v>24</v>
      </c>
      <c r="C3" s="4" t="s">
        <v>25</v>
      </c>
      <c r="D3" s="4" t="s">
        <v>26</v>
      </c>
      <c r="E3" s="4" t="s">
        <v>27</v>
      </c>
      <c r="F3" s="5">
        <f>R3</f>
        <v>1</v>
      </c>
      <c r="G3" s="4" t="s">
        <v>28</v>
      </c>
      <c r="H3" s="6">
        <v>102091.29</v>
      </c>
      <c r="I3" s="7">
        <v>102091.29</v>
      </c>
      <c r="J3" s="8">
        <v>0.20499999999999999</v>
      </c>
      <c r="K3" s="9">
        <f>ROUND(I3,2)+(ROUND(I3,2)*J3)</f>
        <v>123020.00444999999</v>
      </c>
      <c r="L3" s="10">
        <f>ROUND(S3,2)</f>
        <v>123020</v>
      </c>
      <c r="M3" s="4"/>
      <c r="N3" s="4" t="s">
        <v>20</v>
      </c>
      <c r="O3" s="4" t="s">
        <v>27</v>
      </c>
      <c r="P3" s="4" t="s">
        <v>20</v>
      </c>
      <c r="Q3" s="4" t="s">
        <v>27</v>
      </c>
      <c r="R3" s="11">
        <v>1</v>
      </c>
      <c r="S3" s="12">
        <f>ROUND(K3,2)*R3</f>
        <v>123020</v>
      </c>
    </row>
    <row r="4" spans="1:19" ht="45" customHeight="1" x14ac:dyDescent="0.25">
      <c r="A4" s="1625" t="s">
        <v>23</v>
      </c>
      <c r="B4" s="1625" t="s">
        <v>29</v>
      </c>
      <c r="C4" s="1625" t="s">
        <v>25</v>
      </c>
      <c r="D4" s="1625" t="s">
        <v>30</v>
      </c>
      <c r="E4" s="1625" t="s">
        <v>31</v>
      </c>
      <c r="F4" s="1633">
        <f>R4+R5+R6+R7+R8+R9+R10+R11+R12+R13+R14+R15+R16+R17+R18+R19+R20+R21+R22+R23+R24+R25+R26+R27+R28+R29+R30+R31+R32+R33</f>
        <v>30</v>
      </c>
      <c r="G4" s="1625" t="s">
        <v>28</v>
      </c>
      <c r="H4" s="1634">
        <v>2148.06</v>
      </c>
      <c r="I4" s="1635">
        <v>2148.06</v>
      </c>
      <c r="J4" s="1622">
        <v>0.20499999999999999</v>
      </c>
      <c r="K4" s="1623">
        <f>ROUND(I4,2)+(ROUND(I4,2)*J4)</f>
        <v>2588.4123</v>
      </c>
      <c r="L4" s="1624">
        <f>ROUND(S4,2)+ROUND(S5,2)+ROUND(S6,2)+ROUND(S7,2)+ROUND(S8,2)+ROUND(S9,2)+ROUND(S10,2)+ROUND(S11,2)+ROUND(S12,2)+ROUND(S13,2)+ROUND(S14,2)+ROUND(S15,2)+ROUND(S16,2)+ROUND(S17,2)+ROUND(S18,2)+ROUND(S19,2)+ROUND(S20,2)+ROUND(S21,2)+ROUND(S22,2)+ROUND(S23,2)+ROUND(S24,2)+ROUND(S25,2)+ROUND(S26,2)+ROUND(S27,2)+ROUND(S28,2)+ROUND(S29,2)+ROUND(S30,2)+ROUND(S31,2)+ROUND(S32,2)+ROUND(S33,2)</f>
        <v>77652.300000000061</v>
      </c>
      <c r="M4" s="1625"/>
      <c r="N4" s="1625" t="s">
        <v>32</v>
      </c>
      <c r="O4" s="1625" t="s">
        <v>33</v>
      </c>
      <c r="P4" s="13" t="s">
        <v>32</v>
      </c>
      <c r="Q4" s="13" t="s">
        <v>33</v>
      </c>
      <c r="R4" s="14">
        <v>1</v>
      </c>
      <c r="S4" s="15">
        <f>ROUND(K4,2)*R4</f>
        <v>2588.41</v>
      </c>
    </row>
    <row r="5" spans="1:19" ht="45" customHeight="1" x14ac:dyDescent="0.25">
      <c r="A5" s="1482"/>
      <c r="B5" s="1482"/>
      <c r="C5" s="1482"/>
      <c r="D5" s="1482"/>
      <c r="E5" s="1482"/>
      <c r="F5" s="1482"/>
      <c r="G5" s="1482"/>
      <c r="H5" s="1482"/>
      <c r="I5" s="1482"/>
      <c r="J5" s="1482"/>
      <c r="K5" s="1482"/>
      <c r="L5" s="1482"/>
      <c r="M5" s="1482"/>
      <c r="N5" s="1482"/>
      <c r="O5" s="1482"/>
      <c r="P5" s="13" t="s">
        <v>34</v>
      </c>
      <c r="Q5" s="13" t="s">
        <v>33</v>
      </c>
      <c r="R5" s="16">
        <v>1</v>
      </c>
      <c r="S5" s="17">
        <f>ROUND(K4,2)*R5</f>
        <v>2588.41</v>
      </c>
    </row>
    <row r="6" spans="1:19" ht="45" customHeight="1" x14ac:dyDescent="0.25">
      <c r="A6" s="1482"/>
      <c r="B6" s="1482"/>
      <c r="C6" s="1482"/>
      <c r="D6" s="1482"/>
      <c r="E6" s="1482"/>
      <c r="F6" s="1482"/>
      <c r="G6" s="1482"/>
      <c r="H6" s="1482"/>
      <c r="I6" s="1482"/>
      <c r="J6" s="1482"/>
      <c r="K6" s="1482"/>
      <c r="L6" s="1482"/>
      <c r="M6" s="1482"/>
      <c r="N6" s="1482"/>
      <c r="O6" s="1482"/>
      <c r="P6" s="13" t="s">
        <v>35</v>
      </c>
      <c r="Q6" s="13" t="s">
        <v>33</v>
      </c>
      <c r="R6" s="18">
        <v>1</v>
      </c>
      <c r="S6" s="19">
        <f>ROUND(K4,2)*R6</f>
        <v>2588.41</v>
      </c>
    </row>
    <row r="7" spans="1:19" ht="45" customHeight="1" x14ac:dyDescent="0.25">
      <c r="A7" s="1482"/>
      <c r="B7" s="1482"/>
      <c r="C7" s="1482"/>
      <c r="D7" s="1482"/>
      <c r="E7" s="1482"/>
      <c r="F7" s="1482"/>
      <c r="G7" s="1482"/>
      <c r="H7" s="1482"/>
      <c r="I7" s="1482"/>
      <c r="J7" s="1482"/>
      <c r="K7" s="1482"/>
      <c r="L7" s="1482"/>
      <c r="M7" s="1482"/>
      <c r="N7" s="1482"/>
      <c r="O7" s="1482"/>
      <c r="P7" s="13" t="s">
        <v>36</v>
      </c>
      <c r="Q7" s="13" t="s">
        <v>33</v>
      </c>
      <c r="R7" s="20">
        <v>1</v>
      </c>
      <c r="S7" s="21">
        <f>ROUND(K4,2)*R7</f>
        <v>2588.41</v>
      </c>
    </row>
    <row r="8" spans="1:19" ht="45" customHeight="1" x14ac:dyDescent="0.25">
      <c r="A8" s="1482"/>
      <c r="B8" s="1482"/>
      <c r="C8" s="1482"/>
      <c r="D8" s="1482"/>
      <c r="E8" s="1482"/>
      <c r="F8" s="1482"/>
      <c r="G8" s="1482"/>
      <c r="H8" s="1482"/>
      <c r="I8" s="1482"/>
      <c r="J8" s="1482"/>
      <c r="K8" s="1482"/>
      <c r="L8" s="1482"/>
      <c r="M8" s="1482"/>
      <c r="N8" s="1482"/>
      <c r="O8" s="1482"/>
      <c r="P8" s="13" t="s">
        <v>37</v>
      </c>
      <c r="Q8" s="13" t="s">
        <v>33</v>
      </c>
      <c r="R8" s="22">
        <v>1</v>
      </c>
      <c r="S8" s="23">
        <f>ROUND(K4,2)*R8</f>
        <v>2588.41</v>
      </c>
    </row>
    <row r="9" spans="1:19" ht="45" customHeight="1" x14ac:dyDescent="0.25">
      <c r="A9" s="1482"/>
      <c r="B9" s="1482"/>
      <c r="C9" s="1482"/>
      <c r="D9" s="1482"/>
      <c r="E9" s="1482"/>
      <c r="F9" s="1482"/>
      <c r="G9" s="1482"/>
      <c r="H9" s="1482"/>
      <c r="I9" s="1482"/>
      <c r="J9" s="1482"/>
      <c r="K9" s="1482"/>
      <c r="L9" s="1482"/>
      <c r="M9" s="1482"/>
      <c r="N9" s="1482"/>
      <c r="O9" s="1482"/>
      <c r="P9" s="13" t="s">
        <v>38</v>
      </c>
      <c r="Q9" s="13" t="s">
        <v>33</v>
      </c>
      <c r="R9" s="24">
        <v>1</v>
      </c>
      <c r="S9" s="25">
        <f>ROUND(K4,2)*R9</f>
        <v>2588.41</v>
      </c>
    </row>
    <row r="10" spans="1:19" ht="45" customHeight="1" x14ac:dyDescent="0.25">
      <c r="A10" s="1482"/>
      <c r="B10" s="1482"/>
      <c r="C10" s="1482"/>
      <c r="D10" s="1482"/>
      <c r="E10" s="1482"/>
      <c r="F10" s="1482"/>
      <c r="G10" s="1482"/>
      <c r="H10" s="1482"/>
      <c r="I10" s="1482"/>
      <c r="J10" s="1482"/>
      <c r="K10" s="1482"/>
      <c r="L10" s="1482"/>
      <c r="M10" s="1482"/>
      <c r="N10" s="1482"/>
      <c r="O10" s="1482"/>
      <c r="P10" s="13" t="s">
        <v>39</v>
      </c>
      <c r="Q10" s="13" t="s">
        <v>33</v>
      </c>
      <c r="R10" s="26">
        <v>1</v>
      </c>
      <c r="S10" s="27">
        <f>ROUND(K4,2)*R10</f>
        <v>2588.41</v>
      </c>
    </row>
    <row r="11" spans="1:19" ht="45" customHeight="1" x14ac:dyDescent="0.25">
      <c r="A11" s="1482"/>
      <c r="B11" s="1482"/>
      <c r="C11" s="1482"/>
      <c r="D11" s="1482"/>
      <c r="E11" s="1482"/>
      <c r="F11" s="1482"/>
      <c r="G11" s="1482"/>
      <c r="H11" s="1482"/>
      <c r="I11" s="1482"/>
      <c r="J11" s="1482"/>
      <c r="K11" s="1482"/>
      <c r="L11" s="1482"/>
      <c r="M11" s="1482"/>
      <c r="N11" s="1482"/>
      <c r="O11" s="1482"/>
      <c r="P11" s="13" t="s">
        <v>40</v>
      </c>
      <c r="Q11" s="13" t="s">
        <v>33</v>
      </c>
      <c r="R11" s="28">
        <v>1</v>
      </c>
      <c r="S11" s="29">
        <f>ROUND(K4,2)*R11</f>
        <v>2588.41</v>
      </c>
    </row>
    <row r="12" spans="1:19" ht="45" customHeight="1" x14ac:dyDescent="0.25">
      <c r="A12" s="1482"/>
      <c r="B12" s="1482"/>
      <c r="C12" s="1482"/>
      <c r="D12" s="1482"/>
      <c r="E12" s="1482"/>
      <c r="F12" s="1482"/>
      <c r="G12" s="1482"/>
      <c r="H12" s="1482"/>
      <c r="I12" s="1482"/>
      <c r="J12" s="1482"/>
      <c r="K12" s="1482"/>
      <c r="L12" s="1482"/>
      <c r="M12" s="1482"/>
      <c r="N12" s="1482"/>
      <c r="O12" s="1482"/>
      <c r="P12" s="13" t="s">
        <v>41</v>
      </c>
      <c r="Q12" s="13" t="s">
        <v>33</v>
      </c>
      <c r="R12" s="30">
        <v>1</v>
      </c>
      <c r="S12" s="31">
        <f>ROUND(K4,2)*R12</f>
        <v>2588.41</v>
      </c>
    </row>
    <row r="13" spans="1:19" ht="45" customHeight="1" x14ac:dyDescent="0.25">
      <c r="A13" s="1482"/>
      <c r="B13" s="1482"/>
      <c r="C13" s="1482"/>
      <c r="D13" s="1482"/>
      <c r="E13" s="1482"/>
      <c r="F13" s="1482"/>
      <c r="G13" s="1482"/>
      <c r="H13" s="1482"/>
      <c r="I13" s="1482"/>
      <c r="J13" s="1482"/>
      <c r="K13" s="1482"/>
      <c r="L13" s="1482"/>
      <c r="M13" s="1482"/>
      <c r="N13" s="1482"/>
      <c r="O13" s="1482"/>
      <c r="P13" s="13" t="s">
        <v>42</v>
      </c>
      <c r="Q13" s="13" t="s">
        <v>33</v>
      </c>
      <c r="R13" s="32">
        <v>1</v>
      </c>
      <c r="S13" s="33">
        <f>ROUND(K4,2)*R13</f>
        <v>2588.41</v>
      </c>
    </row>
    <row r="14" spans="1:19" ht="45" customHeight="1" x14ac:dyDescent="0.25">
      <c r="A14" s="1482"/>
      <c r="B14" s="1482"/>
      <c r="C14" s="1482"/>
      <c r="D14" s="1482"/>
      <c r="E14" s="1482"/>
      <c r="F14" s="1482"/>
      <c r="G14" s="1482"/>
      <c r="H14" s="1482"/>
      <c r="I14" s="1482"/>
      <c r="J14" s="1482"/>
      <c r="K14" s="1482"/>
      <c r="L14" s="1482"/>
      <c r="M14" s="1482"/>
      <c r="N14" s="1482"/>
      <c r="O14" s="1482"/>
      <c r="P14" s="13" t="s">
        <v>43</v>
      </c>
      <c r="Q14" s="13" t="s">
        <v>33</v>
      </c>
      <c r="R14" s="34">
        <v>1</v>
      </c>
      <c r="S14" s="35">
        <f>ROUND(K4,2)*R14</f>
        <v>2588.41</v>
      </c>
    </row>
    <row r="15" spans="1:19" ht="45" customHeight="1" x14ac:dyDescent="0.25">
      <c r="A15" s="1482"/>
      <c r="B15" s="1482"/>
      <c r="C15" s="1482"/>
      <c r="D15" s="1482"/>
      <c r="E15" s="1482"/>
      <c r="F15" s="1482"/>
      <c r="G15" s="1482"/>
      <c r="H15" s="1482"/>
      <c r="I15" s="1482"/>
      <c r="J15" s="1482"/>
      <c r="K15" s="1482"/>
      <c r="L15" s="1482"/>
      <c r="M15" s="1482"/>
      <c r="N15" s="1482"/>
      <c r="O15" s="1482"/>
      <c r="P15" s="13" t="s">
        <v>44</v>
      </c>
      <c r="Q15" s="13" t="s">
        <v>33</v>
      </c>
      <c r="R15" s="36">
        <v>1</v>
      </c>
      <c r="S15" s="37">
        <f>ROUND(K4,2)*R15</f>
        <v>2588.41</v>
      </c>
    </row>
    <row r="16" spans="1:19" ht="45" customHeight="1" x14ac:dyDescent="0.25">
      <c r="A16" s="1482"/>
      <c r="B16" s="1482"/>
      <c r="C16" s="1482"/>
      <c r="D16" s="1482"/>
      <c r="E16" s="1482"/>
      <c r="F16" s="1482"/>
      <c r="G16" s="1482"/>
      <c r="H16" s="1482"/>
      <c r="I16" s="1482"/>
      <c r="J16" s="1482"/>
      <c r="K16" s="1482"/>
      <c r="L16" s="1482"/>
      <c r="M16" s="1482"/>
      <c r="N16" s="1482"/>
      <c r="O16" s="1482"/>
      <c r="P16" s="13" t="s">
        <v>45</v>
      </c>
      <c r="Q16" s="13" t="s">
        <v>33</v>
      </c>
      <c r="R16" s="38">
        <v>1</v>
      </c>
      <c r="S16" s="39">
        <f>ROUND(K4,2)*R16</f>
        <v>2588.41</v>
      </c>
    </row>
    <row r="17" spans="1:19" ht="45" customHeight="1" x14ac:dyDescent="0.25">
      <c r="A17" s="1482"/>
      <c r="B17" s="1482"/>
      <c r="C17" s="1482"/>
      <c r="D17" s="1482"/>
      <c r="E17" s="1482"/>
      <c r="F17" s="1482"/>
      <c r="G17" s="1482"/>
      <c r="H17" s="1482"/>
      <c r="I17" s="1482"/>
      <c r="J17" s="1482"/>
      <c r="K17" s="1482"/>
      <c r="L17" s="1482"/>
      <c r="M17" s="1482"/>
      <c r="N17" s="1482"/>
      <c r="O17" s="1482"/>
      <c r="P17" s="13" t="s">
        <v>46</v>
      </c>
      <c r="Q17" s="13" t="s">
        <v>33</v>
      </c>
      <c r="R17" s="40">
        <v>1</v>
      </c>
      <c r="S17" s="41">
        <f>ROUND(K4,2)*R17</f>
        <v>2588.41</v>
      </c>
    </row>
    <row r="18" spans="1:19" ht="45" customHeight="1" x14ac:dyDescent="0.25">
      <c r="A18" s="1482"/>
      <c r="B18" s="1482"/>
      <c r="C18" s="1482"/>
      <c r="D18" s="1482"/>
      <c r="E18" s="1482"/>
      <c r="F18" s="1482"/>
      <c r="G18" s="1482"/>
      <c r="H18" s="1482"/>
      <c r="I18" s="1482"/>
      <c r="J18" s="1482"/>
      <c r="K18" s="1482"/>
      <c r="L18" s="1482"/>
      <c r="M18" s="1482"/>
      <c r="N18" s="1482"/>
      <c r="O18" s="1482"/>
      <c r="P18" s="13" t="s">
        <v>47</v>
      </c>
      <c r="Q18" s="13" t="s">
        <v>33</v>
      </c>
      <c r="R18" s="42">
        <v>1</v>
      </c>
      <c r="S18" s="43">
        <f>ROUND(K4,2)*R18</f>
        <v>2588.41</v>
      </c>
    </row>
    <row r="19" spans="1:19" ht="45" customHeight="1" x14ac:dyDescent="0.25">
      <c r="A19" s="1482"/>
      <c r="B19" s="1482"/>
      <c r="C19" s="1482"/>
      <c r="D19" s="1482"/>
      <c r="E19" s="1482"/>
      <c r="F19" s="1482"/>
      <c r="G19" s="1482"/>
      <c r="H19" s="1482"/>
      <c r="I19" s="1482"/>
      <c r="J19" s="1482"/>
      <c r="K19" s="1482"/>
      <c r="L19" s="1482"/>
      <c r="M19" s="1482"/>
      <c r="N19" s="1482"/>
      <c r="O19" s="1482"/>
      <c r="P19" s="13" t="s">
        <v>48</v>
      </c>
      <c r="Q19" s="13" t="s">
        <v>33</v>
      </c>
      <c r="R19" s="44">
        <v>1</v>
      </c>
      <c r="S19" s="45">
        <f>ROUND(K4,2)*R19</f>
        <v>2588.41</v>
      </c>
    </row>
    <row r="20" spans="1:19" ht="45" customHeight="1" x14ac:dyDescent="0.25">
      <c r="A20" s="1482"/>
      <c r="B20" s="1482"/>
      <c r="C20" s="1482"/>
      <c r="D20" s="1482"/>
      <c r="E20" s="1482"/>
      <c r="F20" s="1482"/>
      <c r="G20" s="1482"/>
      <c r="H20" s="1482"/>
      <c r="I20" s="1482"/>
      <c r="J20" s="1482"/>
      <c r="K20" s="1482"/>
      <c r="L20" s="1482"/>
      <c r="M20" s="1482"/>
      <c r="N20" s="1482"/>
      <c r="O20" s="1482"/>
      <c r="P20" s="13" t="s">
        <v>49</v>
      </c>
      <c r="Q20" s="13" t="s">
        <v>33</v>
      </c>
      <c r="R20" s="46">
        <v>1</v>
      </c>
      <c r="S20" s="47">
        <f>ROUND(K4,2)*R20</f>
        <v>2588.41</v>
      </c>
    </row>
    <row r="21" spans="1:19" ht="45" customHeight="1" x14ac:dyDescent="0.25">
      <c r="A21" s="1482"/>
      <c r="B21" s="1482"/>
      <c r="C21" s="1482"/>
      <c r="D21" s="1482"/>
      <c r="E21" s="1482"/>
      <c r="F21" s="1482"/>
      <c r="G21" s="1482"/>
      <c r="H21" s="1482"/>
      <c r="I21" s="1482"/>
      <c r="J21" s="1482"/>
      <c r="K21" s="1482"/>
      <c r="L21" s="1482"/>
      <c r="M21" s="1482"/>
      <c r="N21" s="1482"/>
      <c r="O21" s="1482"/>
      <c r="P21" s="13" t="s">
        <v>50</v>
      </c>
      <c r="Q21" s="13" t="s">
        <v>33</v>
      </c>
      <c r="R21" s="48">
        <v>1</v>
      </c>
      <c r="S21" s="49">
        <f>ROUND(K4,2)*R21</f>
        <v>2588.41</v>
      </c>
    </row>
    <row r="22" spans="1:19" ht="45" customHeight="1" x14ac:dyDescent="0.25">
      <c r="A22" s="1482"/>
      <c r="B22" s="1482"/>
      <c r="C22" s="1482"/>
      <c r="D22" s="1482"/>
      <c r="E22" s="1482"/>
      <c r="F22" s="1482"/>
      <c r="G22" s="1482"/>
      <c r="H22" s="1482"/>
      <c r="I22" s="1482"/>
      <c r="J22" s="1482"/>
      <c r="K22" s="1482"/>
      <c r="L22" s="1482"/>
      <c r="M22" s="1482"/>
      <c r="N22" s="1482"/>
      <c r="O22" s="1482"/>
      <c r="P22" s="13" t="s">
        <v>51</v>
      </c>
      <c r="Q22" s="13" t="s">
        <v>33</v>
      </c>
      <c r="R22" s="50">
        <v>1</v>
      </c>
      <c r="S22" s="51">
        <f>ROUND(K4,2)*R22</f>
        <v>2588.41</v>
      </c>
    </row>
    <row r="23" spans="1:19" ht="45" customHeight="1" x14ac:dyDescent="0.25">
      <c r="A23" s="1482"/>
      <c r="B23" s="1482"/>
      <c r="C23" s="1482"/>
      <c r="D23" s="1482"/>
      <c r="E23" s="1482"/>
      <c r="F23" s="1482"/>
      <c r="G23" s="1482"/>
      <c r="H23" s="1482"/>
      <c r="I23" s="1482"/>
      <c r="J23" s="1482"/>
      <c r="K23" s="1482"/>
      <c r="L23" s="1482"/>
      <c r="M23" s="1482"/>
      <c r="N23" s="1482"/>
      <c r="O23" s="1482"/>
      <c r="P23" s="13" t="s">
        <v>52</v>
      </c>
      <c r="Q23" s="13" t="s">
        <v>33</v>
      </c>
      <c r="R23" s="52">
        <v>1</v>
      </c>
      <c r="S23" s="53">
        <f>ROUND(K4,2)*R23</f>
        <v>2588.41</v>
      </c>
    </row>
    <row r="24" spans="1:19" ht="45" customHeight="1" x14ac:dyDescent="0.25">
      <c r="A24" s="1482"/>
      <c r="B24" s="1482"/>
      <c r="C24" s="1482"/>
      <c r="D24" s="1482"/>
      <c r="E24" s="1482"/>
      <c r="F24" s="1482"/>
      <c r="G24" s="1482"/>
      <c r="H24" s="1482"/>
      <c r="I24" s="1482"/>
      <c r="J24" s="1482"/>
      <c r="K24" s="1482"/>
      <c r="L24" s="1482"/>
      <c r="M24" s="1482"/>
      <c r="N24" s="1482"/>
      <c r="O24" s="1482"/>
      <c r="P24" s="13" t="s">
        <v>53</v>
      </c>
      <c r="Q24" s="13" t="s">
        <v>33</v>
      </c>
      <c r="R24" s="54">
        <v>1</v>
      </c>
      <c r="S24" s="55">
        <f>ROUND(K4,2)*R24</f>
        <v>2588.41</v>
      </c>
    </row>
    <row r="25" spans="1:19" ht="45" customHeight="1" x14ac:dyDescent="0.25">
      <c r="A25" s="1482"/>
      <c r="B25" s="1482"/>
      <c r="C25" s="1482"/>
      <c r="D25" s="1482"/>
      <c r="E25" s="1482"/>
      <c r="F25" s="1482"/>
      <c r="G25" s="1482"/>
      <c r="H25" s="1482"/>
      <c r="I25" s="1482"/>
      <c r="J25" s="1482"/>
      <c r="K25" s="1482"/>
      <c r="L25" s="1482"/>
      <c r="M25" s="1482"/>
      <c r="N25" s="1482"/>
      <c r="O25" s="1482"/>
      <c r="P25" s="13" t="s">
        <v>54</v>
      </c>
      <c r="Q25" s="13" t="s">
        <v>33</v>
      </c>
      <c r="R25" s="56">
        <v>1</v>
      </c>
      <c r="S25" s="57">
        <f>ROUND(K4,2)*R25</f>
        <v>2588.41</v>
      </c>
    </row>
    <row r="26" spans="1:19" ht="45" customHeight="1" x14ac:dyDescent="0.25">
      <c r="A26" s="1482"/>
      <c r="B26" s="1482"/>
      <c r="C26" s="1482"/>
      <c r="D26" s="1482"/>
      <c r="E26" s="1482"/>
      <c r="F26" s="1482"/>
      <c r="G26" s="1482"/>
      <c r="H26" s="1482"/>
      <c r="I26" s="1482"/>
      <c r="J26" s="1482"/>
      <c r="K26" s="1482"/>
      <c r="L26" s="1482"/>
      <c r="M26" s="1482"/>
      <c r="N26" s="1482"/>
      <c r="O26" s="1482"/>
      <c r="P26" s="13" t="s">
        <v>55</v>
      </c>
      <c r="Q26" s="13" t="s">
        <v>33</v>
      </c>
      <c r="R26" s="58">
        <v>1</v>
      </c>
      <c r="S26" s="59">
        <f>ROUND(K4,2)*R26</f>
        <v>2588.41</v>
      </c>
    </row>
    <row r="27" spans="1:19" ht="45" customHeight="1" x14ac:dyDescent="0.25">
      <c r="A27" s="1482"/>
      <c r="B27" s="1482"/>
      <c r="C27" s="1482"/>
      <c r="D27" s="1482"/>
      <c r="E27" s="1482"/>
      <c r="F27" s="1482"/>
      <c r="G27" s="1482"/>
      <c r="H27" s="1482"/>
      <c r="I27" s="1482"/>
      <c r="J27" s="1482"/>
      <c r="K27" s="1482"/>
      <c r="L27" s="1482"/>
      <c r="M27" s="1482"/>
      <c r="N27" s="1482"/>
      <c r="O27" s="1482"/>
      <c r="P27" s="13" t="s">
        <v>56</v>
      </c>
      <c r="Q27" s="13" t="s">
        <v>33</v>
      </c>
      <c r="R27" s="60">
        <v>1</v>
      </c>
      <c r="S27" s="61">
        <f>ROUND(K4,2)*R27</f>
        <v>2588.41</v>
      </c>
    </row>
    <row r="28" spans="1:19" ht="45" customHeight="1" x14ac:dyDescent="0.25">
      <c r="A28" s="1482"/>
      <c r="B28" s="1482"/>
      <c r="C28" s="1482"/>
      <c r="D28" s="1482"/>
      <c r="E28" s="1482"/>
      <c r="F28" s="1482"/>
      <c r="G28" s="1482"/>
      <c r="H28" s="1482"/>
      <c r="I28" s="1482"/>
      <c r="J28" s="1482"/>
      <c r="K28" s="1482"/>
      <c r="L28" s="1482"/>
      <c r="M28" s="1482"/>
      <c r="N28" s="1482"/>
      <c r="O28" s="1482"/>
      <c r="P28" s="13" t="s">
        <v>57</v>
      </c>
      <c r="Q28" s="13" t="s">
        <v>33</v>
      </c>
      <c r="R28" s="62">
        <v>1</v>
      </c>
      <c r="S28" s="63">
        <f>ROUND(K4,2)*R28</f>
        <v>2588.41</v>
      </c>
    </row>
    <row r="29" spans="1:19" ht="45" customHeight="1" x14ac:dyDescent="0.25">
      <c r="A29" s="1482"/>
      <c r="B29" s="1482"/>
      <c r="C29" s="1482"/>
      <c r="D29" s="1482"/>
      <c r="E29" s="1482"/>
      <c r="F29" s="1482"/>
      <c r="G29" s="1482"/>
      <c r="H29" s="1482"/>
      <c r="I29" s="1482"/>
      <c r="J29" s="1482"/>
      <c r="K29" s="1482"/>
      <c r="L29" s="1482"/>
      <c r="M29" s="1482"/>
      <c r="N29" s="1482"/>
      <c r="O29" s="1482"/>
      <c r="P29" s="13" t="s">
        <v>58</v>
      </c>
      <c r="Q29" s="13" t="s">
        <v>33</v>
      </c>
      <c r="R29" s="64">
        <v>1</v>
      </c>
      <c r="S29" s="65">
        <f>ROUND(K4,2)*R29</f>
        <v>2588.41</v>
      </c>
    </row>
    <row r="30" spans="1:19" ht="45" customHeight="1" x14ac:dyDescent="0.25">
      <c r="A30" s="1482"/>
      <c r="B30" s="1482"/>
      <c r="C30" s="1482"/>
      <c r="D30" s="1482"/>
      <c r="E30" s="1482"/>
      <c r="F30" s="1482"/>
      <c r="G30" s="1482"/>
      <c r="H30" s="1482"/>
      <c r="I30" s="1482"/>
      <c r="J30" s="1482"/>
      <c r="K30" s="1482"/>
      <c r="L30" s="1482"/>
      <c r="M30" s="1482"/>
      <c r="N30" s="1482"/>
      <c r="O30" s="1482"/>
      <c r="P30" s="13" t="s">
        <v>59</v>
      </c>
      <c r="Q30" s="13" t="s">
        <v>33</v>
      </c>
      <c r="R30" s="66">
        <v>1</v>
      </c>
      <c r="S30" s="67">
        <f>ROUND(K4,2)*R30</f>
        <v>2588.41</v>
      </c>
    </row>
    <row r="31" spans="1:19" ht="45" customHeight="1" x14ac:dyDescent="0.25">
      <c r="A31" s="1482"/>
      <c r="B31" s="1482"/>
      <c r="C31" s="1482"/>
      <c r="D31" s="1482"/>
      <c r="E31" s="1482"/>
      <c r="F31" s="1482"/>
      <c r="G31" s="1482"/>
      <c r="H31" s="1482"/>
      <c r="I31" s="1482"/>
      <c r="J31" s="1482"/>
      <c r="K31" s="1482"/>
      <c r="L31" s="1482"/>
      <c r="M31" s="1482"/>
      <c r="N31" s="1482"/>
      <c r="O31" s="1482"/>
      <c r="P31" s="13" t="s">
        <v>60</v>
      </c>
      <c r="Q31" s="13" t="s">
        <v>33</v>
      </c>
      <c r="R31" s="68">
        <v>1</v>
      </c>
      <c r="S31" s="69">
        <f>ROUND(K4,2)*R31</f>
        <v>2588.41</v>
      </c>
    </row>
    <row r="32" spans="1:19" ht="45" customHeight="1" x14ac:dyDescent="0.25">
      <c r="A32" s="1482"/>
      <c r="B32" s="1482"/>
      <c r="C32" s="1482"/>
      <c r="D32" s="1482"/>
      <c r="E32" s="1482"/>
      <c r="F32" s="1482"/>
      <c r="G32" s="1482"/>
      <c r="H32" s="1482"/>
      <c r="I32" s="1482"/>
      <c r="J32" s="1482"/>
      <c r="K32" s="1482"/>
      <c r="L32" s="1482"/>
      <c r="M32" s="1482"/>
      <c r="N32" s="1482"/>
      <c r="O32" s="1482"/>
      <c r="P32" s="13" t="s">
        <v>61</v>
      </c>
      <c r="Q32" s="13" t="s">
        <v>33</v>
      </c>
      <c r="R32" s="70">
        <v>1</v>
      </c>
      <c r="S32" s="71">
        <f>ROUND(K4,2)*R32</f>
        <v>2588.41</v>
      </c>
    </row>
    <row r="33" spans="1:19" ht="45" customHeight="1" x14ac:dyDescent="0.25">
      <c r="A33" s="1482"/>
      <c r="B33" s="1482"/>
      <c r="C33" s="1482"/>
      <c r="D33" s="1482"/>
      <c r="E33" s="1482"/>
      <c r="F33" s="1482"/>
      <c r="G33" s="1482"/>
      <c r="H33" s="1482"/>
      <c r="I33" s="1482"/>
      <c r="J33" s="1482"/>
      <c r="K33" s="1482"/>
      <c r="L33" s="1482"/>
      <c r="M33" s="1482"/>
      <c r="N33" s="1482"/>
      <c r="O33" s="1482"/>
      <c r="P33" s="13" t="s">
        <v>62</v>
      </c>
      <c r="Q33" s="13" t="s">
        <v>33</v>
      </c>
      <c r="R33" s="72">
        <v>1</v>
      </c>
      <c r="S33" s="73">
        <f>ROUND(K4,2)*R33</f>
        <v>2588.41</v>
      </c>
    </row>
    <row r="34" spans="1:19" ht="45" customHeight="1" x14ac:dyDescent="0.25">
      <c r="A34" s="1626" t="s">
        <v>23</v>
      </c>
      <c r="B34" s="1626" t="s">
        <v>63</v>
      </c>
      <c r="C34" s="1626" t="s">
        <v>25</v>
      </c>
      <c r="D34" s="1626" t="s">
        <v>64</v>
      </c>
      <c r="E34" s="1626" t="s">
        <v>65</v>
      </c>
      <c r="F34" s="1627">
        <f>R34+R35+R36+R37+R38+R39+R40+R41+R42+R43+R44+R45+R46+R47+R48+R49+R50+R51+R52+R53+R54+R55+R56+R57+R58+R59+R60+R61+R62+R63</f>
        <v>30</v>
      </c>
      <c r="G34" s="1626" t="s">
        <v>28</v>
      </c>
      <c r="H34" s="1628">
        <v>4461</v>
      </c>
      <c r="I34" s="1629">
        <v>4461</v>
      </c>
      <c r="J34" s="1630">
        <v>0.20499999999999999</v>
      </c>
      <c r="K34" s="1631">
        <f>ROUND(I34,2)+(ROUND(I34,2)*J34)</f>
        <v>5375.5050000000001</v>
      </c>
      <c r="L34" s="1632">
        <f>ROUND(S34,2)+ROUND(S35,2)+ROUND(S36,2)+ROUND(S37,2)+ROUND(S38,2)+ROUND(S39,2)+ROUND(S40,2)+ROUND(S41,2)+ROUND(S42,2)+ROUND(S43,2)+ROUND(S44,2)+ROUND(S45,2)+ROUND(S46,2)+ROUND(S47,2)+ROUND(S48,2)+ROUND(S49,2)+ROUND(S50,2)+ROUND(S51,2)+ROUND(S52,2)+ROUND(S53,2)+ROUND(S54,2)+ROUND(S55,2)+ROUND(S56,2)+ROUND(S57,2)+ROUND(S58,2)+ROUND(S59,2)+ROUND(S60,2)+ROUND(S61,2)+ROUND(S62,2)+ROUND(S63,2)</f>
        <v>161265.30000000002</v>
      </c>
      <c r="M34" s="1626"/>
      <c r="N34" s="1626" t="s">
        <v>32</v>
      </c>
      <c r="O34" s="1626" t="s">
        <v>33</v>
      </c>
      <c r="P34" s="74" t="s">
        <v>32</v>
      </c>
      <c r="Q34" s="74" t="s">
        <v>33</v>
      </c>
      <c r="R34" s="75">
        <v>1</v>
      </c>
      <c r="S34" s="76">
        <f>ROUND(K34,2)*R34</f>
        <v>5375.51</v>
      </c>
    </row>
    <row r="35" spans="1:19" ht="45" customHeight="1" x14ac:dyDescent="0.25">
      <c r="A35" s="1482"/>
      <c r="B35" s="1482"/>
      <c r="C35" s="1482"/>
      <c r="D35" s="1482"/>
      <c r="E35" s="1482"/>
      <c r="F35" s="1482"/>
      <c r="G35" s="1482"/>
      <c r="H35" s="1482"/>
      <c r="I35" s="1482"/>
      <c r="J35" s="1482"/>
      <c r="K35" s="1482"/>
      <c r="L35" s="1482"/>
      <c r="M35" s="1482"/>
      <c r="N35" s="1482"/>
      <c r="O35" s="1482"/>
      <c r="P35" s="74" t="s">
        <v>34</v>
      </c>
      <c r="Q35" s="74" t="s">
        <v>33</v>
      </c>
      <c r="R35" s="77">
        <v>1</v>
      </c>
      <c r="S35" s="78">
        <f>ROUND(K34,2)*R35</f>
        <v>5375.51</v>
      </c>
    </row>
    <row r="36" spans="1:19" ht="45" customHeight="1" x14ac:dyDescent="0.25">
      <c r="A36" s="1482"/>
      <c r="B36" s="1482"/>
      <c r="C36" s="1482"/>
      <c r="D36" s="1482"/>
      <c r="E36" s="1482"/>
      <c r="F36" s="1482"/>
      <c r="G36" s="1482"/>
      <c r="H36" s="1482"/>
      <c r="I36" s="1482"/>
      <c r="J36" s="1482"/>
      <c r="K36" s="1482"/>
      <c r="L36" s="1482"/>
      <c r="M36" s="1482"/>
      <c r="N36" s="1482"/>
      <c r="O36" s="1482"/>
      <c r="P36" s="74" t="s">
        <v>35</v>
      </c>
      <c r="Q36" s="74" t="s">
        <v>33</v>
      </c>
      <c r="R36" s="79">
        <v>1</v>
      </c>
      <c r="S36" s="80">
        <f>ROUND(K34,2)*R36</f>
        <v>5375.51</v>
      </c>
    </row>
    <row r="37" spans="1:19" ht="45" customHeight="1" x14ac:dyDescent="0.25">
      <c r="A37" s="1482"/>
      <c r="B37" s="1482"/>
      <c r="C37" s="1482"/>
      <c r="D37" s="1482"/>
      <c r="E37" s="1482"/>
      <c r="F37" s="1482"/>
      <c r="G37" s="1482"/>
      <c r="H37" s="1482"/>
      <c r="I37" s="1482"/>
      <c r="J37" s="1482"/>
      <c r="K37" s="1482"/>
      <c r="L37" s="1482"/>
      <c r="M37" s="1482"/>
      <c r="N37" s="1482"/>
      <c r="O37" s="1482"/>
      <c r="P37" s="74" t="s">
        <v>36</v>
      </c>
      <c r="Q37" s="74" t="s">
        <v>33</v>
      </c>
      <c r="R37" s="81">
        <v>1</v>
      </c>
      <c r="S37" s="82">
        <f>ROUND(K34,2)*R37</f>
        <v>5375.51</v>
      </c>
    </row>
    <row r="38" spans="1:19" ht="45" customHeight="1" x14ac:dyDescent="0.25">
      <c r="A38" s="1482"/>
      <c r="B38" s="1482"/>
      <c r="C38" s="1482"/>
      <c r="D38" s="1482"/>
      <c r="E38" s="1482"/>
      <c r="F38" s="1482"/>
      <c r="G38" s="1482"/>
      <c r="H38" s="1482"/>
      <c r="I38" s="1482"/>
      <c r="J38" s="1482"/>
      <c r="K38" s="1482"/>
      <c r="L38" s="1482"/>
      <c r="M38" s="1482"/>
      <c r="N38" s="1482"/>
      <c r="O38" s="1482"/>
      <c r="P38" s="74" t="s">
        <v>37</v>
      </c>
      <c r="Q38" s="74" t="s">
        <v>33</v>
      </c>
      <c r="R38" s="83">
        <v>1</v>
      </c>
      <c r="S38" s="84">
        <f>ROUND(K34,2)*R38</f>
        <v>5375.51</v>
      </c>
    </row>
    <row r="39" spans="1:19" ht="45" customHeight="1" x14ac:dyDescent="0.25">
      <c r="A39" s="1482"/>
      <c r="B39" s="1482"/>
      <c r="C39" s="1482"/>
      <c r="D39" s="1482"/>
      <c r="E39" s="1482"/>
      <c r="F39" s="1482"/>
      <c r="G39" s="1482"/>
      <c r="H39" s="1482"/>
      <c r="I39" s="1482"/>
      <c r="J39" s="1482"/>
      <c r="K39" s="1482"/>
      <c r="L39" s="1482"/>
      <c r="M39" s="1482"/>
      <c r="N39" s="1482"/>
      <c r="O39" s="1482"/>
      <c r="P39" s="74" t="s">
        <v>38</v>
      </c>
      <c r="Q39" s="74" t="s">
        <v>33</v>
      </c>
      <c r="R39" s="85">
        <v>1</v>
      </c>
      <c r="S39" s="86">
        <f>ROUND(K34,2)*R39</f>
        <v>5375.51</v>
      </c>
    </row>
    <row r="40" spans="1:19" ht="45" customHeight="1" x14ac:dyDescent="0.25">
      <c r="A40" s="1482"/>
      <c r="B40" s="1482"/>
      <c r="C40" s="1482"/>
      <c r="D40" s="1482"/>
      <c r="E40" s="1482"/>
      <c r="F40" s="1482"/>
      <c r="G40" s="1482"/>
      <c r="H40" s="1482"/>
      <c r="I40" s="1482"/>
      <c r="J40" s="1482"/>
      <c r="K40" s="1482"/>
      <c r="L40" s="1482"/>
      <c r="M40" s="1482"/>
      <c r="N40" s="1482"/>
      <c r="O40" s="1482"/>
      <c r="P40" s="74" t="s">
        <v>39</v>
      </c>
      <c r="Q40" s="74" t="s">
        <v>33</v>
      </c>
      <c r="R40" s="87">
        <v>1</v>
      </c>
      <c r="S40" s="88">
        <f>ROUND(K34,2)*R40</f>
        <v>5375.51</v>
      </c>
    </row>
    <row r="41" spans="1:19" ht="45" customHeight="1" x14ac:dyDescent="0.25">
      <c r="A41" s="1482"/>
      <c r="B41" s="1482"/>
      <c r="C41" s="1482"/>
      <c r="D41" s="1482"/>
      <c r="E41" s="1482"/>
      <c r="F41" s="1482"/>
      <c r="G41" s="1482"/>
      <c r="H41" s="1482"/>
      <c r="I41" s="1482"/>
      <c r="J41" s="1482"/>
      <c r="K41" s="1482"/>
      <c r="L41" s="1482"/>
      <c r="M41" s="1482"/>
      <c r="N41" s="1482"/>
      <c r="O41" s="1482"/>
      <c r="P41" s="74" t="s">
        <v>40</v>
      </c>
      <c r="Q41" s="74" t="s">
        <v>33</v>
      </c>
      <c r="R41" s="89">
        <v>1</v>
      </c>
      <c r="S41" s="90">
        <f>ROUND(K34,2)*R41</f>
        <v>5375.51</v>
      </c>
    </row>
    <row r="42" spans="1:19" ht="45" customHeight="1" x14ac:dyDescent="0.25">
      <c r="A42" s="1482"/>
      <c r="B42" s="1482"/>
      <c r="C42" s="1482"/>
      <c r="D42" s="1482"/>
      <c r="E42" s="1482"/>
      <c r="F42" s="1482"/>
      <c r="G42" s="1482"/>
      <c r="H42" s="1482"/>
      <c r="I42" s="1482"/>
      <c r="J42" s="1482"/>
      <c r="K42" s="1482"/>
      <c r="L42" s="1482"/>
      <c r="M42" s="1482"/>
      <c r="N42" s="1482"/>
      <c r="O42" s="1482"/>
      <c r="P42" s="74" t="s">
        <v>41</v>
      </c>
      <c r="Q42" s="74" t="s">
        <v>33</v>
      </c>
      <c r="R42" s="91">
        <v>1</v>
      </c>
      <c r="S42" s="92">
        <f>ROUND(K34,2)*R42</f>
        <v>5375.51</v>
      </c>
    </row>
    <row r="43" spans="1:19" ht="45" customHeight="1" x14ac:dyDescent="0.25">
      <c r="A43" s="1482"/>
      <c r="B43" s="1482"/>
      <c r="C43" s="1482"/>
      <c r="D43" s="1482"/>
      <c r="E43" s="1482"/>
      <c r="F43" s="1482"/>
      <c r="G43" s="1482"/>
      <c r="H43" s="1482"/>
      <c r="I43" s="1482"/>
      <c r="J43" s="1482"/>
      <c r="K43" s="1482"/>
      <c r="L43" s="1482"/>
      <c r="M43" s="1482"/>
      <c r="N43" s="1482"/>
      <c r="O43" s="1482"/>
      <c r="P43" s="74" t="s">
        <v>42</v>
      </c>
      <c r="Q43" s="74" t="s">
        <v>33</v>
      </c>
      <c r="R43" s="93">
        <v>1</v>
      </c>
      <c r="S43" s="94">
        <f>ROUND(K34,2)*R43</f>
        <v>5375.51</v>
      </c>
    </row>
    <row r="44" spans="1:19" ht="45" customHeight="1" x14ac:dyDescent="0.25">
      <c r="A44" s="1482"/>
      <c r="B44" s="1482"/>
      <c r="C44" s="1482"/>
      <c r="D44" s="1482"/>
      <c r="E44" s="1482"/>
      <c r="F44" s="1482"/>
      <c r="G44" s="1482"/>
      <c r="H44" s="1482"/>
      <c r="I44" s="1482"/>
      <c r="J44" s="1482"/>
      <c r="K44" s="1482"/>
      <c r="L44" s="1482"/>
      <c r="M44" s="1482"/>
      <c r="N44" s="1482"/>
      <c r="O44" s="1482"/>
      <c r="P44" s="74" t="s">
        <v>43</v>
      </c>
      <c r="Q44" s="74" t="s">
        <v>33</v>
      </c>
      <c r="R44" s="95">
        <v>1</v>
      </c>
      <c r="S44" s="96">
        <f>ROUND(K34,2)*R44</f>
        <v>5375.51</v>
      </c>
    </row>
    <row r="45" spans="1:19" ht="45" customHeight="1" x14ac:dyDescent="0.25">
      <c r="A45" s="1482"/>
      <c r="B45" s="1482"/>
      <c r="C45" s="1482"/>
      <c r="D45" s="1482"/>
      <c r="E45" s="1482"/>
      <c r="F45" s="1482"/>
      <c r="G45" s="1482"/>
      <c r="H45" s="1482"/>
      <c r="I45" s="1482"/>
      <c r="J45" s="1482"/>
      <c r="K45" s="1482"/>
      <c r="L45" s="1482"/>
      <c r="M45" s="1482"/>
      <c r="N45" s="1482"/>
      <c r="O45" s="1482"/>
      <c r="P45" s="74" t="s">
        <v>44</v>
      </c>
      <c r="Q45" s="74" t="s">
        <v>33</v>
      </c>
      <c r="R45" s="97">
        <v>1</v>
      </c>
      <c r="S45" s="98">
        <f>ROUND(K34,2)*R45</f>
        <v>5375.51</v>
      </c>
    </row>
    <row r="46" spans="1:19" ht="45" customHeight="1" x14ac:dyDescent="0.25">
      <c r="A46" s="1482"/>
      <c r="B46" s="1482"/>
      <c r="C46" s="1482"/>
      <c r="D46" s="1482"/>
      <c r="E46" s="1482"/>
      <c r="F46" s="1482"/>
      <c r="G46" s="1482"/>
      <c r="H46" s="1482"/>
      <c r="I46" s="1482"/>
      <c r="J46" s="1482"/>
      <c r="K46" s="1482"/>
      <c r="L46" s="1482"/>
      <c r="M46" s="1482"/>
      <c r="N46" s="1482"/>
      <c r="O46" s="1482"/>
      <c r="P46" s="74" t="s">
        <v>45</v>
      </c>
      <c r="Q46" s="74" t="s">
        <v>33</v>
      </c>
      <c r="R46" s="99">
        <v>1</v>
      </c>
      <c r="S46" s="100">
        <f>ROUND(K34,2)*R46</f>
        <v>5375.51</v>
      </c>
    </row>
    <row r="47" spans="1:19" ht="45" customHeight="1" x14ac:dyDescent="0.25">
      <c r="A47" s="1482"/>
      <c r="B47" s="1482"/>
      <c r="C47" s="1482"/>
      <c r="D47" s="1482"/>
      <c r="E47" s="1482"/>
      <c r="F47" s="1482"/>
      <c r="G47" s="1482"/>
      <c r="H47" s="1482"/>
      <c r="I47" s="1482"/>
      <c r="J47" s="1482"/>
      <c r="K47" s="1482"/>
      <c r="L47" s="1482"/>
      <c r="M47" s="1482"/>
      <c r="N47" s="1482"/>
      <c r="O47" s="1482"/>
      <c r="P47" s="74" t="s">
        <v>46</v>
      </c>
      <c r="Q47" s="74" t="s">
        <v>33</v>
      </c>
      <c r="R47" s="101">
        <v>1</v>
      </c>
      <c r="S47" s="102">
        <f>ROUND(K34,2)*R47</f>
        <v>5375.51</v>
      </c>
    </row>
    <row r="48" spans="1:19" ht="45" customHeight="1" x14ac:dyDescent="0.25">
      <c r="A48" s="1482"/>
      <c r="B48" s="1482"/>
      <c r="C48" s="1482"/>
      <c r="D48" s="1482"/>
      <c r="E48" s="1482"/>
      <c r="F48" s="1482"/>
      <c r="G48" s="1482"/>
      <c r="H48" s="1482"/>
      <c r="I48" s="1482"/>
      <c r="J48" s="1482"/>
      <c r="K48" s="1482"/>
      <c r="L48" s="1482"/>
      <c r="M48" s="1482"/>
      <c r="N48" s="1482"/>
      <c r="O48" s="1482"/>
      <c r="P48" s="74" t="s">
        <v>47</v>
      </c>
      <c r="Q48" s="74" t="s">
        <v>33</v>
      </c>
      <c r="R48" s="103">
        <v>1</v>
      </c>
      <c r="S48" s="104">
        <f>ROUND(K34,2)*R48</f>
        <v>5375.51</v>
      </c>
    </row>
    <row r="49" spans="1:19" ht="45" customHeight="1" x14ac:dyDescent="0.25">
      <c r="A49" s="1482"/>
      <c r="B49" s="1482"/>
      <c r="C49" s="1482"/>
      <c r="D49" s="1482"/>
      <c r="E49" s="1482"/>
      <c r="F49" s="1482"/>
      <c r="G49" s="1482"/>
      <c r="H49" s="1482"/>
      <c r="I49" s="1482"/>
      <c r="J49" s="1482"/>
      <c r="K49" s="1482"/>
      <c r="L49" s="1482"/>
      <c r="M49" s="1482"/>
      <c r="N49" s="1482"/>
      <c r="O49" s="1482"/>
      <c r="P49" s="74" t="s">
        <v>48</v>
      </c>
      <c r="Q49" s="74" t="s">
        <v>33</v>
      </c>
      <c r="R49" s="105">
        <v>1</v>
      </c>
      <c r="S49" s="106">
        <f>ROUND(K34,2)*R49</f>
        <v>5375.51</v>
      </c>
    </row>
    <row r="50" spans="1:19" ht="45" customHeight="1" x14ac:dyDescent="0.25">
      <c r="A50" s="1482"/>
      <c r="B50" s="1482"/>
      <c r="C50" s="1482"/>
      <c r="D50" s="1482"/>
      <c r="E50" s="1482"/>
      <c r="F50" s="1482"/>
      <c r="G50" s="1482"/>
      <c r="H50" s="1482"/>
      <c r="I50" s="1482"/>
      <c r="J50" s="1482"/>
      <c r="K50" s="1482"/>
      <c r="L50" s="1482"/>
      <c r="M50" s="1482"/>
      <c r="N50" s="1482"/>
      <c r="O50" s="1482"/>
      <c r="P50" s="74" t="s">
        <v>49</v>
      </c>
      <c r="Q50" s="74" t="s">
        <v>33</v>
      </c>
      <c r="R50" s="107">
        <v>1</v>
      </c>
      <c r="S50" s="108">
        <f>ROUND(K34,2)*R50</f>
        <v>5375.51</v>
      </c>
    </row>
    <row r="51" spans="1:19" ht="45" customHeight="1" x14ac:dyDescent="0.25">
      <c r="A51" s="1482"/>
      <c r="B51" s="1482"/>
      <c r="C51" s="1482"/>
      <c r="D51" s="1482"/>
      <c r="E51" s="1482"/>
      <c r="F51" s="1482"/>
      <c r="G51" s="1482"/>
      <c r="H51" s="1482"/>
      <c r="I51" s="1482"/>
      <c r="J51" s="1482"/>
      <c r="K51" s="1482"/>
      <c r="L51" s="1482"/>
      <c r="M51" s="1482"/>
      <c r="N51" s="1482"/>
      <c r="O51" s="1482"/>
      <c r="P51" s="74" t="s">
        <v>50</v>
      </c>
      <c r="Q51" s="74" t="s">
        <v>33</v>
      </c>
      <c r="R51" s="109">
        <v>1</v>
      </c>
      <c r="S51" s="110">
        <f>ROUND(K34,2)*R51</f>
        <v>5375.51</v>
      </c>
    </row>
    <row r="52" spans="1:19" ht="45" customHeight="1" x14ac:dyDescent="0.25">
      <c r="A52" s="1482"/>
      <c r="B52" s="1482"/>
      <c r="C52" s="1482"/>
      <c r="D52" s="1482"/>
      <c r="E52" s="1482"/>
      <c r="F52" s="1482"/>
      <c r="G52" s="1482"/>
      <c r="H52" s="1482"/>
      <c r="I52" s="1482"/>
      <c r="J52" s="1482"/>
      <c r="K52" s="1482"/>
      <c r="L52" s="1482"/>
      <c r="M52" s="1482"/>
      <c r="N52" s="1482"/>
      <c r="O52" s="1482"/>
      <c r="P52" s="74" t="s">
        <v>51</v>
      </c>
      <c r="Q52" s="74" t="s">
        <v>33</v>
      </c>
      <c r="R52" s="111">
        <v>1</v>
      </c>
      <c r="S52" s="112">
        <f>ROUND(K34,2)*R52</f>
        <v>5375.51</v>
      </c>
    </row>
    <row r="53" spans="1:19" ht="45" customHeight="1" x14ac:dyDescent="0.25">
      <c r="A53" s="1482"/>
      <c r="B53" s="1482"/>
      <c r="C53" s="1482"/>
      <c r="D53" s="1482"/>
      <c r="E53" s="1482"/>
      <c r="F53" s="1482"/>
      <c r="G53" s="1482"/>
      <c r="H53" s="1482"/>
      <c r="I53" s="1482"/>
      <c r="J53" s="1482"/>
      <c r="K53" s="1482"/>
      <c r="L53" s="1482"/>
      <c r="M53" s="1482"/>
      <c r="N53" s="1482"/>
      <c r="O53" s="1482"/>
      <c r="P53" s="74" t="s">
        <v>52</v>
      </c>
      <c r="Q53" s="74" t="s">
        <v>33</v>
      </c>
      <c r="R53" s="113">
        <v>1</v>
      </c>
      <c r="S53" s="114">
        <f>ROUND(K34,2)*R53</f>
        <v>5375.51</v>
      </c>
    </row>
    <row r="54" spans="1:19" ht="45" customHeight="1" x14ac:dyDescent="0.25">
      <c r="A54" s="1482"/>
      <c r="B54" s="1482"/>
      <c r="C54" s="1482"/>
      <c r="D54" s="1482"/>
      <c r="E54" s="1482"/>
      <c r="F54" s="1482"/>
      <c r="G54" s="1482"/>
      <c r="H54" s="1482"/>
      <c r="I54" s="1482"/>
      <c r="J54" s="1482"/>
      <c r="K54" s="1482"/>
      <c r="L54" s="1482"/>
      <c r="M54" s="1482"/>
      <c r="N54" s="1482"/>
      <c r="O54" s="1482"/>
      <c r="P54" s="74" t="s">
        <v>53</v>
      </c>
      <c r="Q54" s="74" t="s">
        <v>33</v>
      </c>
      <c r="R54" s="115">
        <v>1</v>
      </c>
      <c r="S54" s="116">
        <f>ROUND(K34,2)*R54</f>
        <v>5375.51</v>
      </c>
    </row>
    <row r="55" spans="1:19" ht="45" customHeight="1" x14ac:dyDescent="0.25">
      <c r="A55" s="1482"/>
      <c r="B55" s="1482"/>
      <c r="C55" s="1482"/>
      <c r="D55" s="1482"/>
      <c r="E55" s="1482"/>
      <c r="F55" s="1482"/>
      <c r="G55" s="1482"/>
      <c r="H55" s="1482"/>
      <c r="I55" s="1482"/>
      <c r="J55" s="1482"/>
      <c r="K55" s="1482"/>
      <c r="L55" s="1482"/>
      <c r="M55" s="1482"/>
      <c r="N55" s="1482"/>
      <c r="O55" s="1482"/>
      <c r="P55" s="74" t="s">
        <v>54</v>
      </c>
      <c r="Q55" s="74" t="s">
        <v>33</v>
      </c>
      <c r="R55" s="117">
        <v>1</v>
      </c>
      <c r="S55" s="118">
        <f>ROUND(K34,2)*R55</f>
        <v>5375.51</v>
      </c>
    </row>
    <row r="56" spans="1:19" ht="45" customHeight="1" x14ac:dyDescent="0.25">
      <c r="A56" s="1482"/>
      <c r="B56" s="1482"/>
      <c r="C56" s="1482"/>
      <c r="D56" s="1482"/>
      <c r="E56" s="1482"/>
      <c r="F56" s="1482"/>
      <c r="G56" s="1482"/>
      <c r="H56" s="1482"/>
      <c r="I56" s="1482"/>
      <c r="J56" s="1482"/>
      <c r="K56" s="1482"/>
      <c r="L56" s="1482"/>
      <c r="M56" s="1482"/>
      <c r="N56" s="1482"/>
      <c r="O56" s="1482"/>
      <c r="P56" s="74" t="s">
        <v>55</v>
      </c>
      <c r="Q56" s="74" t="s">
        <v>33</v>
      </c>
      <c r="R56" s="119">
        <v>1</v>
      </c>
      <c r="S56" s="120">
        <f>ROUND(K34,2)*R56</f>
        <v>5375.51</v>
      </c>
    </row>
    <row r="57" spans="1:19" ht="45" customHeight="1" x14ac:dyDescent="0.25">
      <c r="A57" s="1482"/>
      <c r="B57" s="1482"/>
      <c r="C57" s="1482"/>
      <c r="D57" s="1482"/>
      <c r="E57" s="1482"/>
      <c r="F57" s="1482"/>
      <c r="G57" s="1482"/>
      <c r="H57" s="1482"/>
      <c r="I57" s="1482"/>
      <c r="J57" s="1482"/>
      <c r="K57" s="1482"/>
      <c r="L57" s="1482"/>
      <c r="M57" s="1482"/>
      <c r="N57" s="1482"/>
      <c r="O57" s="1482"/>
      <c r="P57" s="74" t="s">
        <v>56</v>
      </c>
      <c r="Q57" s="74" t="s">
        <v>33</v>
      </c>
      <c r="R57" s="121">
        <v>1</v>
      </c>
      <c r="S57" s="122">
        <f>ROUND(K34,2)*R57</f>
        <v>5375.51</v>
      </c>
    </row>
    <row r="58" spans="1:19" ht="45" customHeight="1" x14ac:dyDescent="0.25">
      <c r="A58" s="1482"/>
      <c r="B58" s="1482"/>
      <c r="C58" s="1482"/>
      <c r="D58" s="1482"/>
      <c r="E58" s="1482"/>
      <c r="F58" s="1482"/>
      <c r="G58" s="1482"/>
      <c r="H58" s="1482"/>
      <c r="I58" s="1482"/>
      <c r="J58" s="1482"/>
      <c r="K58" s="1482"/>
      <c r="L58" s="1482"/>
      <c r="M58" s="1482"/>
      <c r="N58" s="1482"/>
      <c r="O58" s="1482"/>
      <c r="P58" s="74" t="s">
        <v>57</v>
      </c>
      <c r="Q58" s="74" t="s">
        <v>33</v>
      </c>
      <c r="R58" s="123">
        <v>1</v>
      </c>
      <c r="S58" s="124">
        <f>ROUND(K34,2)*R58</f>
        <v>5375.51</v>
      </c>
    </row>
    <row r="59" spans="1:19" ht="45" customHeight="1" x14ac:dyDescent="0.25">
      <c r="A59" s="1482"/>
      <c r="B59" s="1482"/>
      <c r="C59" s="1482"/>
      <c r="D59" s="1482"/>
      <c r="E59" s="1482"/>
      <c r="F59" s="1482"/>
      <c r="G59" s="1482"/>
      <c r="H59" s="1482"/>
      <c r="I59" s="1482"/>
      <c r="J59" s="1482"/>
      <c r="K59" s="1482"/>
      <c r="L59" s="1482"/>
      <c r="M59" s="1482"/>
      <c r="N59" s="1482"/>
      <c r="O59" s="1482"/>
      <c r="P59" s="74" t="s">
        <v>58</v>
      </c>
      <c r="Q59" s="74" t="s">
        <v>33</v>
      </c>
      <c r="R59" s="125">
        <v>1</v>
      </c>
      <c r="S59" s="126">
        <f>ROUND(K34,2)*R59</f>
        <v>5375.51</v>
      </c>
    </row>
    <row r="60" spans="1:19" ht="45" customHeight="1" x14ac:dyDescent="0.25">
      <c r="A60" s="1482"/>
      <c r="B60" s="1482"/>
      <c r="C60" s="1482"/>
      <c r="D60" s="1482"/>
      <c r="E60" s="1482"/>
      <c r="F60" s="1482"/>
      <c r="G60" s="1482"/>
      <c r="H60" s="1482"/>
      <c r="I60" s="1482"/>
      <c r="J60" s="1482"/>
      <c r="K60" s="1482"/>
      <c r="L60" s="1482"/>
      <c r="M60" s="1482"/>
      <c r="N60" s="1482"/>
      <c r="O60" s="1482"/>
      <c r="P60" s="74" t="s">
        <v>59</v>
      </c>
      <c r="Q60" s="74" t="s">
        <v>33</v>
      </c>
      <c r="R60" s="127">
        <v>1</v>
      </c>
      <c r="S60" s="128">
        <f>ROUND(K34,2)*R60</f>
        <v>5375.51</v>
      </c>
    </row>
    <row r="61" spans="1:19" ht="45" customHeight="1" x14ac:dyDescent="0.25">
      <c r="A61" s="1482"/>
      <c r="B61" s="1482"/>
      <c r="C61" s="1482"/>
      <c r="D61" s="1482"/>
      <c r="E61" s="1482"/>
      <c r="F61" s="1482"/>
      <c r="G61" s="1482"/>
      <c r="H61" s="1482"/>
      <c r="I61" s="1482"/>
      <c r="J61" s="1482"/>
      <c r="K61" s="1482"/>
      <c r="L61" s="1482"/>
      <c r="M61" s="1482"/>
      <c r="N61" s="1482"/>
      <c r="O61" s="1482"/>
      <c r="P61" s="74" t="s">
        <v>60</v>
      </c>
      <c r="Q61" s="74" t="s">
        <v>33</v>
      </c>
      <c r="R61" s="129">
        <v>1</v>
      </c>
      <c r="S61" s="130">
        <f>ROUND(K34,2)*R61</f>
        <v>5375.51</v>
      </c>
    </row>
    <row r="62" spans="1:19" ht="45" customHeight="1" x14ac:dyDescent="0.25">
      <c r="A62" s="1482"/>
      <c r="B62" s="1482"/>
      <c r="C62" s="1482"/>
      <c r="D62" s="1482"/>
      <c r="E62" s="1482"/>
      <c r="F62" s="1482"/>
      <c r="G62" s="1482"/>
      <c r="H62" s="1482"/>
      <c r="I62" s="1482"/>
      <c r="J62" s="1482"/>
      <c r="K62" s="1482"/>
      <c r="L62" s="1482"/>
      <c r="M62" s="1482"/>
      <c r="N62" s="1482"/>
      <c r="O62" s="1482"/>
      <c r="P62" s="74" t="s">
        <v>61</v>
      </c>
      <c r="Q62" s="74" t="s">
        <v>33</v>
      </c>
      <c r="R62" s="131">
        <v>1</v>
      </c>
      <c r="S62" s="132">
        <f>ROUND(K34,2)*R62</f>
        <v>5375.51</v>
      </c>
    </row>
    <row r="63" spans="1:19" ht="45" customHeight="1" x14ac:dyDescent="0.25">
      <c r="A63" s="1482"/>
      <c r="B63" s="1482"/>
      <c r="C63" s="1482"/>
      <c r="D63" s="1482"/>
      <c r="E63" s="1482"/>
      <c r="F63" s="1482"/>
      <c r="G63" s="1482"/>
      <c r="H63" s="1482"/>
      <c r="I63" s="1482"/>
      <c r="J63" s="1482"/>
      <c r="K63" s="1482"/>
      <c r="L63" s="1482"/>
      <c r="M63" s="1482"/>
      <c r="N63" s="1482"/>
      <c r="O63" s="1482"/>
      <c r="P63" s="74" t="s">
        <v>62</v>
      </c>
      <c r="Q63" s="74" t="s">
        <v>33</v>
      </c>
      <c r="R63" s="133">
        <v>1</v>
      </c>
      <c r="S63" s="134">
        <f>ROUND(K34,2)*R63</f>
        <v>5375.51</v>
      </c>
    </row>
    <row r="64" spans="1:19" ht="45" customHeight="1" x14ac:dyDescent="0.25">
      <c r="A64" s="135" t="s">
        <v>19</v>
      </c>
      <c r="B64" s="135" t="s">
        <v>32</v>
      </c>
      <c r="C64" s="135" t="s">
        <v>21</v>
      </c>
      <c r="D64" s="135" t="s">
        <v>21</v>
      </c>
      <c r="E64" s="135" t="s">
        <v>66</v>
      </c>
      <c r="F64" s="135" t="s">
        <v>21</v>
      </c>
      <c r="G64" s="135" t="s">
        <v>21</v>
      </c>
      <c r="H64" s="135" t="s">
        <v>21</v>
      </c>
      <c r="I64" s="135" t="s">
        <v>21</v>
      </c>
      <c r="J64" s="135" t="s">
        <v>21</v>
      </c>
      <c r="K64" s="135" t="s">
        <v>21</v>
      </c>
      <c r="L64" s="136">
        <f>ROUND(L65,2)</f>
        <v>102485.4</v>
      </c>
      <c r="M64" s="135" t="s">
        <v>21</v>
      </c>
      <c r="N64" s="135" t="s">
        <v>21</v>
      </c>
      <c r="O64" s="135" t="s">
        <v>21</v>
      </c>
      <c r="P64" s="135" t="s">
        <v>21</v>
      </c>
      <c r="Q64" s="135" t="s">
        <v>21</v>
      </c>
      <c r="R64" s="135" t="s">
        <v>21</v>
      </c>
      <c r="S64" s="135" t="s">
        <v>21</v>
      </c>
    </row>
    <row r="65" spans="1:19" ht="45" customHeight="1" x14ac:dyDescent="0.25">
      <c r="A65" s="1611" t="s">
        <v>23</v>
      </c>
      <c r="B65" s="1611" t="s">
        <v>67</v>
      </c>
      <c r="C65" s="1611" t="s">
        <v>25</v>
      </c>
      <c r="D65" s="1611" t="s">
        <v>26</v>
      </c>
      <c r="E65" s="1611" t="s">
        <v>68</v>
      </c>
      <c r="F65" s="1619">
        <f>R65+R66+R67+R68+R69+R70+R71+R72+R73+R74+R75+R76+R77+R78+R79+R80+R81+R82+R83+R84+R85+R86+R87+R88+R89+R90+R91+R92+R93+R94</f>
        <v>30</v>
      </c>
      <c r="G65" s="1611" t="s">
        <v>28</v>
      </c>
      <c r="H65" s="1620">
        <v>2835</v>
      </c>
      <c r="I65" s="1621">
        <v>2835</v>
      </c>
      <c r="J65" s="1608">
        <v>0.20499999999999999</v>
      </c>
      <c r="K65" s="1609">
        <f>ROUND(I65,2)+(ROUND(I65,2)*J65)</f>
        <v>3416.1750000000002</v>
      </c>
      <c r="L65" s="1610">
        <f>ROUND(S65,2)+ROUND(S66,2)+ROUND(S67,2)+ROUND(S68,2)+ROUND(S69,2)+ROUND(S70,2)+ROUND(S71,2)+ROUND(S72,2)+ROUND(S73,2)+ROUND(S74,2)+ROUND(S75,2)+ROUND(S76,2)+ROUND(S77,2)+ROUND(S78,2)+ROUND(S79,2)+ROUND(S80,2)+ROUND(S81,2)+ROUND(S82,2)+ROUND(S83,2)+ROUND(S84,2)+ROUND(S85,2)+ROUND(S86,2)+ROUND(S87,2)+ROUND(S88,2)+ROUND(S89,2)+ROUND(S90,2)+ROUND(S91,2)+ROUND(S92,2)+ROUND(S93,2)+ROUND(S94,2)</f>
        <v>102485.39999999992</v>
      </c>
      <c r="M65" s="1611"/>
      <c r="N65" s="1611" t="s">
        <v>32</v>
      </c>
      <c r="O65" s="1611" t="s">
        <v>33</v>
      </c>
      <c r="P65" s="137" t="s">
        <v>32</v>
      </c>
      <c r="Q65" s="137" t="s">
        <v>33</v>
      </c>
      <c r="R65" s="138">
        <v>1</v>
      </c>
      <c r="S65" s="139">
        <f>ROUND(K65,2)*R65</f>
        <v>3416.18</v>
      </c>
    </row>
    <row r="66" spans="1:19" ht="45" customHeight="1" x14ac:dyDescent="0.25">
      <c r="A66" s="1482"/>
      <c r="B66" s="1482"/>
      <c r="C66" s="1482"/>
      <c r="D66" s="1482"/>
      <c r="E66" s="1482"/>
      <c r="F66" s="1482"/>
      <c r="G66" s="1482"/>
      <c r="H66" s="1482"/>
      <c r="I66" s="1482"/>
      <c r="J66" s="1482"/>
      <c r="K66" s="1482"/>
      <c r="L66" s="1482"/>
      <c r="M66" s="1482"/>
      <c r="N66" s="1482"/>
      <c r="O66" s="1482"/>
      <c r="P66" s="137" t="s">
        <v>34</v>
      </c>
      <c r="Q66" s="137" t="s">
        <v>33</v>
      </c>
      <c r="R66" s="140">
        <v>1</v>
      </c>
      <c r="S66" s="141">
        <f>ROUND(K65,2)*R66</f>
        <v>3416.18</v>
      </c>
    </row>
    <row r="67" spans="1:19" ht="45" customHeight="1" x14ac:dyDescent="0.25">
      <c r="A67" s="1482"/>
      <c r="B67" s="1482"/>
      <c r="C67" s="1482"/>
      <c r="D67" s="1482"/>
      <c r="E67" s="1482"/>
      <c r="F67" s="1482"/>
      <c r="G67" s="1482"/>
      <c r="H67" s="1482"/>
      <c r="I67" s="1482"/>
      <c r="J67" s="1482"/>
      <c r="K67" s="1482"/>
      <c r="L67" s="1482"/>
      <c r="M67" s="1482"/>
      <c r="N67" s="1482"/>
      <c r="O67" s="1482"/>
      <c r="P67" s="137" t="s">
        <v>35</v>
      </c>
      <c r="Q67" s="137" t="s">
        <v>33</v>
      </c>
      <c r="R67" s="142">
        <v>1</v>
      </c>
      <c r="S67" s="143">
        <f>ROUND(K65,2)*R67</f>
        <v>3416.18</v>
      </c>
    </row>
    <row r="68" spans="1:19" ht="45" customHeight="1" x14ac:dyDescent="0.25">
      <c r="A68" s="1482"/>
      <c r="B68" s="1482"/>
      <c r="C68" s="1482"/>
      <c r="D68" s="1482"/>
      <c r="E68" s="1482"/>
      <c r="F68" s="1482"/>
      <c r="G68" s="1482"/>
      <c r="H68" s="1482"/>
      <c r="I68" s="1482"/>
      <c r="J68" s="1482"/>
      <c r="K68" s="1482"/>
      <c r="L68" s="1482"/>
      <c r="M68" s="1482"/>
      <c r="N68" s="1482"/>
      <c r="O68" s="1482"/>
      <c r="P68" s="137" t="s">
        <v>36</v>
      </c>
      <c r="Q68" s="137" t="s">
        <v>33</v>
      </c>
      <c r="R68" s="144">
        <v>1</v>
      </c>
      <c r="S68" s="145">
        <f>ROUND(K65,2)*R68</f>
        <v>3416.18</v>
      </c>
    </row>
    <row r="69" spans="1:19" ht="45" customHeight="1" x14ac:dyDescent="0.25">
      <c r="A69" s="1482"/>
      <c r="B69" s="1482"/>
      <c r="C69" s="1482"/>
      <c r="D69" s="1482"/>
      <c r="E69" s="1482"/>
      <c r="F69" s="1482"/>
      <c r="G69" s="1482"/>
      <c r="H69" s="1482"/>
      <c r="I69" s="1482"/>
      <c r="J69" s="1482"/>
      <c r="K69" s="1482"/>
      <c r="L69" s="1482"/>
      <c r="M69" s="1482"/>
      <c r="N69" s="1482"/>
      <c r="O69" s="1482"/>
      <c r="P69" s="137" t="s">
        <v>37</v>
      </c>
      <c r="Q69" s="137" t="s">
        <v>33</v>
      </c>
      <c r="R69" s="146">
        <v>1</v>
      </c>
      <c r="S69" s="147">
        <f>ROUND(K65,2)*R69</f>
        <v>3416.18</v>
      </c>
    </row>
    <row r="70" spans="1:19" ht="45" customHeight="1" x14ac:dyDescent="0.25">
      <c r="A70" s="1482"/>
      <c r="B70" s="1482"/>
      <c r="C70" s="1482"/>
      <c r="D70" s="1482"/>
      <c r="E70" s="1482"/>
      <c r="F70" s="1482"/>
      <c r="G70" s="1482"/>
      <c r="H70" s="1482"/>
      <c r="I70" s="1482"/>
      <c r="J70" s="1482"/>
      <c r="K70" s="1482"/>
      <c r="L70" s="1482"/>
      <c r="M70" s="1482"/>
      <c r="N70" s="1482"/>
      <c r="O70" s="1482"/>
      <c r="P70" s="137" t="s">
        <v>38</v>
      </c>
      <c r="Q70" s="137" t="s">
        <v>33</v>
      </c>
      <c r="R70" s="148">
        <v>1</v>
      </c>
      <c r="S70" s="149">
        <f>ROUND(K65,2)*R70</f>
        <v>3416.18</v>
      </c>
    </row>
    <row r="71" spans="1:19" ht="45" customHeight="1" x14ac:dyDescent="0.25">
      <c r="A71" s="1482"/>
      <c r="B71" s="1482"/>
      <c r="C71" s="1482"/>
      <c r="D71" s="1482"/>
      <c r="E71" s="1482"/>
      <c r="F71" s="1482"/>
      <c r="G71" s="1482"/>
      <c r="H71" s="1482"/>
      <c r="I71" s="1482"/>
      <c r="J71" s="1482"/>
      <c r="K71" s="1482"/>
      <c r="L71" s="1482"/>
      <c r="M71" s="1482"/>
      <c r="N71" s="1482"/>
      <c r="O71" s="1482"/>
      <c r="P71" s="137" t="s">
        <v>39</v>
      </c>
      <c r="Q71" s="137" t="s">
        <v>33</v>
      </c>
      <c r="R71" s="150">
        <v>1</v>
      </c>
      <c r="S71" s="151">
        <f>ROUND(K65,2)*R71</f>
        <v>3416.18</v>
      </c>
    </row>
    <row r="72" spans="1:19" ht="45" customHeight="1" x14ac:dyDescent="0.25">
      <c r="A72" s="1482"/>
      <c r="B72" s="1482"/>
      <c r="C72" s="1482"/>
      <c r="D72" s="1482"/>
      <c r="E72" s="1482"/>
      <c r="F72" s="1482"/>
      <c r="G72" s="1482"/>
      <c r="H72" s="1482"/>
      <c r="I72" s="1482"/>
      <c r="J72" s="1482"/>
      <c r="K72" s="1482"/>
      <c r="L72" s="1482"/>
      <c r="M72" s="1482"/>
      <c r="N72" s="1482"/>
      <c r="O72" s="1482"/>
      <c r="P72" s="137" t="s">
        <v>40</v>
      </c>
      <c r="Q72" s="137" t="s">
        <v>33</v>
      </c>
      <c r="R72" s="152">
        <v>1</v>
      </c>
      <c r="S72" s="153">
        <f>ROUND(K65,2)*R72</f>
        <v>3416.18</v>
      </c>
    </row>
    <row r="73" spans="1:19" ht="45" customHeight="1" x14ac:dyDescent="0.25">
      <c r="A73" s="1482"/>
      <c r="B73" s="1482"/>
      <c r="C73" s="1482"/>
      <c r="D73" s="1482"/>
      <c r="E73" s="1482"/>
      <c r="F73" s="1482"/>
      <c r="G73" s="1482"/>
      <c r="H73" s="1482"/>
      <c r="I73" s="1482"/>
      <c r="J73" s="1482"/>
      <c r="K73" s="1482"/>
      <c r="L73" s="1482"/>
      <c r="M73" s="1482"/>
      <c r="N73" s="1482"/>
      <c r="O73" s="1482"/>
      <c r="P73" s="137" t="s">
        <v>41</v>
      </c>
      <c r="Q73" s="137" t="s">
        <v>33</v>
      </c>
      <c r="R73" s="154">
        <v>1</v>
      </c>
      <c r="S73" s="155">
        <f>ROUND(K65,2)*R73</f>
        <v>3416.18</v>
      </c>
    </row>
    <row r="74" spans="1:19" ht="45" customHeight="1" x14ac:dyDescent="0.25">
      <c r="A74" s="1482"/>
      <c r="B74" s="1482"/>
      <c r="C74" s="1482"/>
      <c r="D74" s="1482"/>
      <c r="E74" s="1482"/>
      <c r="F74" s="1482"/>
      <c r="G74" s="1482"/>
      <c r="H74" s="1482"/>
      <c r="I74" s="1482"/>
      <c r="J74" s="1482"/>
      <c r="K74" s="1482"/>
      <c r="L74" s="1482"/>
      <c r="M74" s="1482"/>
      <c r="N74" s="1482"/>
      <c r="O74" s="1482"/>
      <c r="P74" s="137" t="s">
        <v>42</v>
      </c>
      <c r="Q74" s="137" t="s">
        <v>33</v>
      </c>
      <c r="R74" s="156">
        <v>1</v>
      </c>
      <c r="S74" s="157">
        <f>ROUND(K65,2)*R74</f>
        <v>3416.18</v>
      </c>
    </row>
    <row r="75" spans="1:19" ht="45" customHeight="1" x14ac:dyDescent="0.25">
      <c r="A75" s="1482"/>
      <c r="B75" s="1482"/>
      <c r="C75" s="1482"/>
      <c r="D75" s="1482"/>
      <c r="E75" s="1482"/>
      <c r="F75" s="1482"/>
      <c r="G75" s="1482"/>
      <c r="H75" s="1482"/>
      <c r="I75" s="1482"/>
      <c r="J75" s="1482"/>
      <c r="K75" s="1482"/>
      <c r="L75" s="1482"/>
      <c r="M75" s="1482"/>
      <c r="N75" s="1482"/>
      <c r="O75" s="1482"/>
      <c r="P75" s="137" t="s">
        <v>43</v>
      </c>
      <c r="Q75" s="137" t="s">
        <v>33</v>
      </c>
      <c r="R75" s="158">
        <v>1</v>
      </c>
      <c r="S75" s="159">
        <f>ROUND(K65,2)*R75</f>
        <v>3416.18</v>
      </c>
    </row>
    <row r="76" spans="1:19" ht="45" customHeight="1" x14ac:dyDescent="0.25">
      <c r="A76" s="1482"/>
      <c r="B76" s="1482"/>
      <c r="C76" s="1482"/>
      <c r="D76" s="1482"/>
      <c r="E76" s="1482"/>
      <c r="F76" s="1482"/>
      <c r="G76" s="1482"/>
      <c r="H76" s="1482"/>
      <c r="I76" s="1482"/>
      <c r="J76" s="1482"/>
      <c r="K76" s="1482"/>
      <c r="L76" s="1482"/>
      <c r="M76" s="1482"/>
      <c r="N76" s="1482"/>
      <c r="O76" s="1482"/>
      <c r="P76" s="137" t="s">
        <v>44</v>
      </c>
      <c r="Q76" s="137" t="s">
        <v>33</v>
      </c>
      <c r="R76" s="160">
        <v>1</v>
      </c>
      <c r="S76" s="161">
        <f>ROUND(K65,2)*R76</f>
        <v>3416.18</v>
      </c>
    </row>
    <row r="77" spans="1:19" ht="45" customHeight="1" x14ac:dyDescent="0.25">
      <c r="A77" s="1482"/>
      <c r="B77" s="1482"/>
      <c r="C77" s="1482"/>
      <c r="D77" s="1482"/>
      <c r="E77" s="1482"/>
      <c r="F77" s="1482"/>
      <c r="G77" s="1482"/>
      <c r="H77" s="1482"/>
      <c r="I77" s="1482"/>
      <c r="J77" s="1482"/>
      <c r="K77" s="1482"/>
      <c r="L77" s="1482"/>
      <c r="M77" s="1482"/>
      <c r="N77" s="1482"/>
      <c r="O77" s="1482"/>
      <c r="P77" s="137" t="s">
        <v>45</v>
      </c>
      <c r="Q77" s="137" t="s">
        <v>33</v>
      </c>
      <c r="R77" s="162">
        <v>1</v>
      </c>
      <c r="S77" s="163">
        <f>ROUND(K65,2)*R77</f>
        <v>3416.18</v>
      </c>
    </row>
    <row r="78" spans="1:19" ht="45" customHeight="1" x14ac:dyDescent="0.25">
      <c r="A78" s="1482"/>
      <c r="B78" s="1482"/>
      <c r="C78" s="1482"/>
      <c r="D78" s="1482"/>
      <c r="E78" s="1482"/>
      <c r="F78" s="1482"/>
      <c r="G78" s="1482"/>
      <c r="H78" s="1482"/>
      <c r="I78" s="1482"/>
      <c r="J78" s="1482"/>
      <c r="K78" s="1482"/>
      <c r="L78" s="1482"/>
      <c r="M78" s="1482"/>
      <c r="N78" s="1482"/>
      <c r="O78" s="1482"/>
      <c r="P78" s="137" t="s">
        <v>46</v>
      </c>
      <c r="Q78" s="137" t="s">
        <v>33</v>
      </c>
      <c r="R78" s="164">
        <v>1</v>
      </c>
      <c r="S78" s="165">
        <f>ROUND(K65,2)*R78</f>
        <v>3416.18</v>
      </c>
    </row>
    <row r="79" spans="1:19" ht="45" customHeight="1" x14ac:dyDescent="0.25">
      <c r="A79" s="1482"/>
      <c r="B79" s="1482"/>
      <c r="C79" s="1482"/>
      <c r="D79" s="1482"/>
      <c r="E79" s="1482"/>
      <c r="F79" s="1482"/>
      <c r="G79" s="1482"/>
      <c r="H79" s="1482"/>
      <c r="I79" s="1482"/>
      <c r="J79" s="1482"/>
      <c r="K79" s="1482"/>
      <c r="L79" s="1482"/>
      <c r="M79" s="1482"/>
      <c r="N79" s="1482"/>
      <c r="O79" s="1482"/>
      <c r="P79" s="137" t="s">
        <v>47</v>
      </c>
      <c r="Q79" s="137" t="s">
        <v>33</v>
      </c>
      <c r="R79" s="166">
        <v>1</v>
      </c>
      <c r="S79" s="167">
        <f>ROUND(K65,2)*R79</f>
        <v>3416.18</v>
      </c>
    </row>
    <row r="80" spans="1:19" ht="45" customHeight="1" x14ac:dyDescent="0.25">
      <c r="A80" s="1482"/>
      <c r="B80" s="1482"/>
      <c r="C80" s="1482"/>
      <c r="D80" s="1482"/>
      <c r="E80" s="1482"/>
      <c r="F80" s="1482"/>
      <c r="G80" s="1482"/>
      <c r="H80" s="1482"/>
      <c r="I80" s="1482"/>
      <c r="J80" s="1482"/>
      <c r="K80" s="1482"/>
      <c r="L80" s="1482"/>
      <c r="M80" s="1482"/>
      <c r="N80" s="1482"/>
      <c r="O80" s="1482"/>
      <c r="P80" s="137" t="s">
        <v>48</v>
      </c>
      <c r="Q80" s="137" t="s">
        <v>33</v>
      </c>
      <c r="R80" s="168">
        <v>1</v>
      </c>
      <c r="S80" s="169">
        <f>ROUND(K65,2)*R80</f>
        <v>3416.18</v>
      </c>
    </row>
    <row r="81" spans="1:19" ht="45" customHeight="1" x14ac:dyDescent="0.25">
      <c r="A81" s="1482"/>
      <c r="B81" s="1482"/>
      <c r="C81" s="1482"/>
      <c r="D81" s="1482"/>
      <c r="E81" s="1482"/>
      <c r="F81" s="1482"/>
      <c r="G81" s="1482"/>
      <c r="H81" s="1482"/>
      <c r="I81" s="1482"/>
      <c r="J81" s="1482"/>
      <c r="K81" s="1482"/>
      <c r="L81" s="1482"/>
      <c r="M81" s="1482"/>
      <c r="N81" s="1482"/>
      <c r="O81" s="1482"/>
      <c r="P81" s="137" t="s">
        <v>49</v>
      </c>
      <c r="Q81" s="137" t="s">
        <v>33</v>
      </c>
      <c r="R81" s="170">
        <v>1</v>
      </c>
      <c r="S81" s="171">
        <f>ROUND(K65,2)*R81</f>
        <v>3416.18</v>
      </c>
    </row>
    <row r="82" spans="1:19" ht="45" customHeight="1" x14ac:dyDescent="0.25">
      <c r="A82" s="1482"/>
      <c r="B82" s="1482"/>
      <c r="C82" s="1482"/>
      <c r="D82" s="1482"/>
      <c r="E82" s="1482"/>
      <c r="F82" s="1482"/>
      <c r="G82" s="1482"/>
      <c r="H82" s="1482"/>
      <c r="I82" s="1482"/>
      <c r="J82" s="1482"/>
      <c r="K82" s="1482"/>
      <c r="L82" s="1482"/>
      <c r="M82" s="1482"/>
      <c r="N82" s="1482"/>
      <c r="O82" s="1482"/>
      <c r="P82" s="137" t="s">
        <v>50</v>
      </c>
      <c r="Q82" s="137" t="s">
        <v>33</v>
      </c>
      <c r="R82" s="172">
        <v>1</v>
      </c>
      <c r="S82" s="173">
        <f>ROUND(K65,2)*R82</f>
        <v>3416.18</v>
      </c>
    </row>
    <row r="83" spans="1:19" ht="45" customHeight="1" x14ac:dyDescent="0.25">
      <c r="A83" s="1482"/>
      <c r="B83" s="1482"/>
      <c r="C83" s="1482"/>
      <c r="D83" s="1482"/>
      <c r="E83" s="1482"/>
      <c r="F83" s="1482"/>
      <c r="G83" s="1482"/>
      <c r="H83" s="1482"/>
      <c r="I83" s="1482"/>
      <c r="J83" s="1482"/>
      <c r="K83" s="1482"/>
      <c r="L83" s="1482"/>
      <c r="M83" s="1482"/>
      <c r="N83" s="1482"/>
      <c r="O83" s="1482"/>
      <c r="P83" s="137" t="s">
        <v>51</v>
      </c>
      <c r="Q83" s="137" t="s">
        <v>33</v>
      </c>
      <c r="R83" s="174">
        <v>1</v>
      </c>
      <c r="S83" s="175">
        <f>ROUND(K65,2)*R83</f>
        <v>3416.18</v>
      </c>
    </row>
    <row r="84" spans="1:19" ht="45" customHeight="1" x14ac:dyDescent="0.25">
      <c r="A84" s="1482"/>
      <c r="B84" s="1482"/>
      <c r="C84" s="1482"/>
      <c r="D84" s="1482"/>
      <c r="E84" s="1482"/>
      <c r="F84" s="1482"/>
      <c r="G84" s="1482"/>
      <c r="H84" s="1482"/>
      <c r="I84" s="1482"/>
      <c r="J84" s="1482"/>
      <c r="K84" s="1482"/>
      <c r="L84" s="1482"/>
      <c r="M84" s="1482"/>
      <c r="N84" s="1482"/>
      <c r="O84" s="1482"/>
      <c r="P84" s="137" t="s">
        <v>52</v>
      </c>
      <c r="Q84" s="137" t="s">
        <v>33</v>
      </c>
      <c r="R84" s="176">
        <v>1</v>
      </c>
      <c r="S84" s="177">
        <f>ROUND(K65,2)*R84</f>
        <v>3416.18</v>
      </c>
    </row>
    <row r="85" spans="1:19" ht="45" customHeight="1" x14ac:dyDescent="0.25">
      <c r="A85" s="1482"/>
      <c r="B85" s="1482"/>
      <c r="C85" s="1482"/>
      <c r="D85" s="1482"/>
      <c r="E85" s="1482"/>
      <c r="F85" s="1482"/>
      <c r="G85" s="1482"/>
      <c r="H85" s="1482"/>
      <c r="I85" s="1482"/>
      <c r="J85" s="1482"/>
      <c r="K85" s="1482"/>
      <c r="L85" s="1482"/>
      <c r="M85" s="1482"/>
      <c r="N85" s="1482"/>
      <c r="O85" s="1482"/>
      <c r="P85" s="137" t="s">
        <v>53</v>
      </c>
      <c r="Q85" s="137" t="s">
        <v>33</v>
      </c>
      <c r="R85" s="178">
        <v>1</v>
      </c>
      <c r="S85" s="179">
        <f>ROUND(K65,2)*R85</f>
        <v>3416.18</v>
      </c>
    </row>
    <row r="86" spans="1:19" ht="45" customHeight="1" x14ac:dyDescent="0.25">
      <c r="A86" s="1482"/>
      <c r="B86" s="1482"/>
      <c r="C86" s="1482"/>
      <c r="D86" s="1482"/>
      <c r="E86" s="1482"/>
      <c r="F86" s="1482"/>
      <c r="G86" s="1482"/>
      <c r="H86" s="1482"/>
      <c r="I86" s="1482"/>
      <c r="J86" s="1482"/>
      <c r="K86" s="1482"/>
      <c r="L86" s="1482"/>
      <c r="M86" s="1482"/>
      <c r="N86" s="1482"/>
      <c r="O86" s="1482"/>
      <c r="P86" s="137" t="s">
        <v>54</v>
      </c>
      <c r="Q86" s="137" t="s">
        <v>33</v>
      </c>
      <c r="R86" s="180">
        <v>1</v>
      </c>
      <c r="S86" s="181">
        <f>ROUND(K65,2)*R86</f>
        <v>3416.18</v>
      </c>
    </row>
    <row r="87" spans="1:19" ht="45" customHeight="1" x14ac:dyDescent="0.25">
      <c r="A87" s="1482"/>
      <c r="B87" s="1482"/>
      <c r="C87" s="1482"/>
      <c r="D87" s="1482"/>
      <c r="E87" s="1482"/>
      <c r="F87" s="1482"/>
      <c r="G87" s="1482"/>
      <c r="H87" s="1482"/>
      <c r="I87" s="1482"/>
      <c r="J87" s="1482"/>
      <c r="K87" s="1482"/>
      <c r="L87" s="1482"/>
      <c r="M87" s="1482"/>
      <c r="N87" s="1482"/>
      <c r="O87" s="1482"/>
      <c r="P87" s="137" t="s">
        <v>55</v>
      </c>
      <c r="Q87" s="137" t="s">
        <v>33</v>
      </c>
      <c r="R87" s="182">
        <v>1</v>
      </c>
      <c r="S87" s="183">
        <f>ROUND(K65,2)*R87</f>
        <v>3416.18</v>
      </c>
    </row>
    <row r="88" spans="1:19" ht="45" customHeight="1" x14ac:dyDescent="0.25">
      <c r="A88" s="1482"/>
      <c r="B88" s="1482"/>
      <c r="C88" s="1482"/>
      <c r="D88" s="1482"/>
      <c r="E88" s="1482"/>
      <c r="F88" s="1482"/>
      <c r="G88" s="1482"/>
      <c r="H88" s="1482"/>
      <c r="I88" s="1482"/>
      <c r="J88" s="1482"/>
      <c r="K88" s="1482"/>
      <c r="L88" s="1482"/>
      <c r="M88" s="1482"/>
      <c r="N88" s="1482"/>
      <c r="O88" s="1482"/>
      <c r="P88" s="137" t="s">
        <v>56</v>
      </c>
      <c r="Q88" s="137" t="s">
        <v>33</v>
      </c>
      <c r="R88" s="184">
        <v>1</v>
      </c>
      <c r="S88" s="185">
        <f>ROUND(K65,2)*R88</f>
        <v>3416.18</v>
      </c>
    </row>
    <row r="89" spans="1:19" ht="45" customHeight="1" x14ac:dyDescent="0.25">
      <c r="A89" s="1482"/>
      <c r="B89" s="1482"/>
      <c r="C89" s="1482"/>
      <c r="D89" s="1482"/>
      <c r="E89" s="1482"/>
      <c r="F89" s="1482"/>
      <c r="G89" s="1482"/>
      <c r="H89" s="1482"/>
      <c r="I89" s="1482"/>
      <c r="J89" s="1482"/>
      <c r="K89" s="1482"/>
      <c r="L89" s="1482"/>
      <c r="M89" s="1482"/>
      <c r="N89" s="1482"/>
      <c r="O89" s="1482"/>
      <c r="P89" s="137" t="s">
        <v>57</v>
      </c>
      <c r="Q89" s="137" t="s">
        <v>33</v>
      </c>
      <c r="R89" s="186">
        <v>1</v>
      </c>
      <c r="S89" s="187">
        <f>ROUND(K65,2)*R89</f>
        <v>3416.18</v>
      </c>
    </row>
    <row r="90" spans="1:19" ht="45" customHeight="1" x14ac:dyDescent="0.25">
      <c r="A90" s="1482"/>
      <c r="B90" s="1482"/>
      <c r="C90" s="1482"/>
      <c r="D90" s="1482"/>
      <c r="E90" s="1482"/>
      <c r="F90" s="1482"/>
      <c r="G90" s="1482"/>
      <c r="H90" s="1482"/>
      <c r="I90" s="1482"/>
      <c r="J90" s="1482"/>
      <c r="K90" s="1482"/>
      <c r="L90" s="1482"/>
      <c r="M90" s="1482"/>
      <c r="N90" s="1482"/>
      <c r="O90" s="1482"/>
      <c r="P90" s="137" t="s">
        <v>58</v>
      </c>
      <c r="Q90" s="137" t="s">
        <v>33</v>
      </c>
      <c r="R90" s="188">
        <v>1</v>
      </c>
      <c r="S90" s="189">
        <f>ROUND(K65,2)*R90</f>
        <v>3416.18</v>
      </c>
    </row>
    <row r="91" spans="1:19" ht="45" customHeight="1" x14ac:dyDescent="0.25">
      <c r="A91" s="1482"/>
      <c r="B91" s="1482"/>
      <c r="C91" s="1482"/>
      <c r="D91" s="1482"/>
      <c r="E91" s="1482"/>
      <c r="F91" s="1482"/>
      <c r="G91" s="1482"/>
      <c r="H91" s="1482"/>
      <c r="I91" s="1482"/>
      <c r="J91" s="1482"/>
      <c r="K91" s="1482"/>
      <c r="L91" s="1482"/>
      <c r="M91" s="1482"/>
      <c r="N91" s="1482"/>
      <c r="O91" s="1482"/>
      <c r="P91" s="137" t="s">
        <v>59</v>
      </c>
      <c r="Q91" s="137" t="s">
        <v>33</v>
      </c>
      <c r="R91" s="190">
        <v>1</v>
      </c>
      <c r="S91" s="191">
        <f>ROUND(K65,2)*R91</f>
        <v>3416.18</v>
      </c>
    </row>
    <row r="92" spans="1:19" ht="45" customHeight="1" x14ac:dyDescent="0.25">
      <c r="A92" s="1482"/>
      <c r="B92" s="1482"/>
      <c r="C92" s="1482"/>
      <c r="D92" s="1482"/>
      <c r="E92" s="1482"/>
      <c r="F92" s="1482"/>
      <c r="G92" s="1482"/>
      <c r="H92" s="1482"/>
      <c r="I92" s="1482"/>
      <c r="J92" s="1482"/>
      <c r="K92" s="1482"/>
      <c r="L92" s="1482"/>
      <c r="M92" s="1482"/>
      <c r="N92" s="1482"/>
      <c r="O92" s="1482"/>
      <c r="P92" s="137" t="s">
        <v>60</v>
      </c>
      <c r="Q92" s="137" t="s">
        <v>33</v>
      </c>
      <c r="R92" s="192">
        <v>1</v>
      </c>
      <c r="S92" s="193">
        <f>ROUND(K65,2)*R92</f>
        <v>3416.18</v>
      </c>
    </row>
    <row r="93" spans="1:19" ht="45" customHeight="1" x14ac:dyDescent="0.25">
      <c r="A93" s="1482"/>
      <c r="B93" s="1482"/>
      <c r="C93" s="1482"/>
      <c r="D93" s="1482"/>
      <c r="E93" s="1482"/>
      <c r="F93" s="1482"/>
      <c r="G93" s="1482"/>
      <c r="H93" s="1482"/>
      <c r="I93" s="1482"/>
      <c r="J93" s="1482"/>
      <c r="K93" s="1482"/>
      <c r="L93" s="1482"/>
      <c r="M93" s="1482"/>
      <c r="N93" s="1482"/>
      <c r="O93" s="1482"/>
      <c r="P93" s="137" t="s">
        <v>61</v>
      </c>
      <c r="Q93" s="137" t="s">
        <v>33</v>
      </c>
      <c r="R93" s="194">
        <v>1</v>
      </c>
      <c r="S93" s="195">
        <f>ROUND(K65,2)*R93</f>
        <v>3416.18</v>
      </c>
    </row>
    <row r="94" spans="1:19" ht="45" customHeight="1" x14ac:dyDescent="0.25">
      <c r="A94" s="1482"/>
      <c r="B94" s="1482"/>
      <c r="C94" s="1482"/>
      <c r="D94" s="1482"/>
      <c r="E94" s="1482"/>
      <c r="F94" s="1482"/>
      <c r="G94" s="1482"/>
      <c r="H94" s="1482"/>
      <c r="I94" s="1482"/>
      <c r="J94" s="1482"/>
      <c r="K94" s="1482"/>
      <c r="L94" s="1482"/>
      <c r="M94" s="1482"/>
      <c r="N94" s="1482"/>
      <c r="O94" s="1482"/>
      <c r="P94" s="137" t="s">
        <v>62</v>
      </c>
      <c r="Q94" s="137" t="s">
        <v>33</v>
      </c>
      <c r="R94" s="196">
        <v>1</v>
      </c>
      <c r="S94" s="197">
        <f>ROUND(K65,2)*R94</f>
        <v>3416.18</v>
      </c>
    </row>
    <row r="95" spans="1:19" ht="45" customHeight="1" x14ac:dyDescent="0.25">
      <c r="A95" s="198" t="s">
        <v>19</v>
      </c>
      <c r="B95" s="198" t="s">
        <v>34</v>
      </c>
      <c r="C95" s="198" t="s">
        <v>21</v>
      </c>
      <c r="D95" s="198" t="s">
        <v>21</v>
      </c>
      <c r="E95" s="198" t="s">
        <v>69</v>
      </c>
      <c r="F95" s="198" t="s">
        <v>21</v>
      </c>
      <c r="G95" s="198" t="s">
        <v>21</v>
      </c>
      <c r="H95" s="198" t="s">
        <v>21</v>
      </c>
      <c r="I95" s="198" t="s">
        <v>21</v>
      </c>
      <c r="J95" s="198" t="s">
        <v>21</v>
      </c>
      <c r="K95" s="198" t="s">
        <v>21</v>
      </c>
      <c r="L95" s="199">
        <f>ROUND(L96,2)</f>
        <v>357596.1</v>
      </c>
      <c r="M95" s="198" t="s">
        <v>21</v>
      </c>
      <c r="N95" s="198" t="s">
        <v>21</v>
      </c>
      <c r="O95" s="198" t="s">
        <v>21</v>
      </c>
      <c r="P95" s="198" t="s">
        <v>21</v>
      </c>
      <c r="Q95" s="198" t="s">
        <v>21</v>
      </c>
      <c r="R95" s="198" t="s">
        <v>21</v>
      </c>
      <c r="S95" s="198" t="s">
        <v>21</v>
      </c>
    </row>
    <row r="96" spans="1:19" ht="45" customHeight="1" x14ac:dyDescent="0.25">
      <c r="A96" s="1612" t="s">
        <v>23</v>
      </c>
      <c r="B96" s="1612" t="s">
        <v>70</v>
      </c>
      <c r="C96" s="1612" t="s">
        <v>25</v>
      </c>
      <c r="D96" s="1612" t="s">
        <v>26</v>
      </c>
      <c r="E96" s="1612" t="s">
        <v>71</v>
      </c>
      <c r="F96" s="1613">
        <f>R96+R97+R98+R99+R100+R101+R102+R103+R104+R105+R106+R107+R108+R109+R110+R111+R112+R113+R114+R115+R116+R117+R118+R119+R120+R121+R122+R123+R124+R125</f>
        <v>30</v>
      </c>
      <c r="G96" s="1612" t="s">
        <v>28</v>
      </c>
      <c r="H96" s="1614">
        <v>9892.01</v>
      </c>
      <c r="I96" s="1615">
        <v>9892.01</v>
      </c>
      <c r="J96" s="1616">
        <v>0.20499999999999999</v>
      </c>
      <c r="K96" s="1617">
        <f>ROUND(I96,2)+(ROUND(I96,2)*J96)</f>
        <v>11919.87205</v>
      </c>
      <c r="L96" s="1618">
        <f>ROUND(S96,2)+ROUND(S97,2)+ROUND(S98,2)+ROUND(S99,2)+ROUND(S100,2)+ROUND(S101,2)+ROUND(S102,2)+ROUND(S103,2)+ROUND(S104,2)+ROUND(S105,2)+ROUND(S106,2)+ROUND(S107,2)+ROUND(S108,2)+ROUND(S109,2)+ROUND(S110,2)+ROUND(S111,2)+ROUND(S112,2)+ROUND(S113,2)+ROUND(S114,2)+ROUND(S115,2)+ROUND(S116,2)+ROUND(S117,2)+ROUND(S118,2)+ROUND(S119,2)+ROUND(S120,2)+ROUND(S121,2)+ROUND(S122,2)+ROUND(S123,2)+ROUND(S124,2)+ROUND(S125,2)</f>
        <v>357596.09999999992</v>
      </c>
      <c r="M96" s="1612"/>
      <c r="N96" s="1612" t="s">
        <v>32</v>
      </c>
      <c r="O96" s="1612" t="s">
        <v>33</v>
      </c>
      <c r="P96" s="200" t="s">
        <v>32</v>
      </c>
      <c r="Q96" s="200" t="s">
        <v>33</v>
      </c>
      <c r="R96" s="201">
        <v>1</v>
      </c>
      <c r="S96" s="202">
        <f>ROUND(K96,2)*R96</f>
        <v>11919.87</v>
      </c>
    </row>
    <row r="97" spans="1:19" ht="45" customHeight="1" x14ac:dyDescent="0.25">
      <c r="A97" s="1482"/>
      <c r="B97" s="1482"/>
      <c r="C97" s="1482"/>
      <c r="D97" s="1482"/>
      <c r="E97" s="1482"/>
      <c r="F97" s="1482"/>
      <c r="G97" s="1482"/>
      <c r="H97" s="1482"/>
      <c r="I97" s="1482"/>
      <c r="J97" s="1482"/>
      <c r="K97" s="1482"/>
      <c r="L97" s="1482"/>
      <c r="M97" s="1482"/>
      <c r="N97" s="1482"/>
      <c r="O97" s="1482"/>
      <c r="P97" s="200" t="s">
        <v>34</v>
      </c>
      <c r="Q97" s="200" t="s">
        <v>33</v>
      </c>
      <c r="R97" s="203">
        <v>1</v>
      </c>
      <c r="S97" s="204">
        <f>ROUND(K96,2)*R97</f>
        <v>11919.87</v>
      </c>
    </row>
    <row r="98" spans="1:19" ht="45" customHeight="1" x14ac:dyDescent="0.25">
      <c r="A98" s="1482"/>
      <c r="B98" s="1482"/>
      <c r="C98" s="1482"/>
      <c r="D98" s="1482"/>
      <c r="E98" s="1482"/>
      <c r="F98" s="1482"/>
      <c r="G98" s="1482"/>
      <c r="H98" s="1482"/>
      <c r="I98" s="1482"/>
      <c r="J98" s="1482"/>
      <c r="K98" s="1482"/>
      <c r="L98" s="1482"/>
      <c r="M98" s="1482"/>
      <c r="N98" s="1482"/>
      <c r="O98" s="1482"/>
      <c r="P98" s="200" t="s">
        <v>35</v>
      </c>
      <c r="Q98" s="200" t="s">
        <v>33</v>
      </c>
      <c r="R98" s="205">
        <v>1</v>
      </c>
      <c r="S98" s="206">
        <f>ROUND(K96,2)*R98</f>
        <v>11919.87</v>
      </c>
    </row>
    <row r="99" spans="1:19" ht="45" customHeight="1" x14ac:dyDescent="0.25">
      <c r="A99" s="1482"/>
      <c r="B99" s="1482"/>
      <c r="C99" s="1482"/>
      <c r="D99" s="1482"/>
      <c r="E99" s="1482"/>
      <c r="F99" s="1482"/>
      <c r="G99" s="1482"/>
      <c r="H99" s="1482"/>
      <c r="I99" s="1482"/>
      <c r="J99" s="1482"/>
      <c r="K99" s="1482"/>
      <c r="L99" s="1482"/>
      <c r="M99" s="1482"/>
      <c r="N99" s="1482"/>
      <c r="O99" s="1482"/>
      <c r="P99" s="200" t="s">
        <v>36</v>
      </c>
      <c r="Q99" s="200" t="s">
        <v>33</v>
      </c>
      <c r="R99" s="207">
        <v>1</v>
      </c>
      <c r="S99" s="208">
        <f>ROUND(K96,2)*R99</f>
        <v>11919.87</v>
      </c>
    </row>
    <row r="100" spans="1:19" ht="45" customHeight="1" x14ac:dyDescent="0.25">
      <c r="A100" s="1482"/>
      <c r="B100" s="1482"/>
      <c r="C100" s="1482"/>
      <c r="D100" s="1482"/>
      <c r="E100" s="1482"/>
      <c r="F100" s="1482"/>
      <c r="G100" s="1482"/>
      <c r="H100" s="1482"/>
      <c r="I100" s="1482"/>
      <c r="J100" s="1482"/>
      <c r="K100" s="1482"/>
      <c r="L100" s="1482"/>
      <c r="M100" s="1482"/>
      <c r="N100" s="1482"/>
      <c r="O100" s="1482"/>
      <c r="P100" s="200" t="s">
        <v>37</v>
      </c>
      <c r="Q100" s="200" t="s">
        <v>33</v>
      </c>
      <c r="R100" s="209">
        <v>1</v>
      </c>
      <c r="S100" s="210">
        <f>ROUND(K96,2)*R100</f>
        <v>11919.87</v>
      </c>
    </row>
    <row r="101" spans="1:19" ht="45" customHeight="1" x14ac:dyDescent="0.25">
      <c r="A101" s="1482"/>
      <c r="B101" s="1482"/>
      <c r="C101" s="1482"/>
      <c r="D101" s="1482"/>
      <c r="E101" s="1482"/>
      <c r="F101" s="1482"/>
      <c r="G101" s="1482"/>
      <c r="H101" s="1482"/>
      <c r="I101" s="1482"/>
      <c r="J101" s="1482"/>
      <c r="K101" s="1482"/>
      <c r="L101" s="1482"/>
      <c r="M101" s="1482"/>
      <c r="N101" s="1482"/>
      <c r="O101" s="1482"/>
      <c r="P101" s="200" t="s">
        <v>38</v>
      </c>
      <c r="Q101" s="200" t="s">
        <v>33</v>
      </c>
      <c r="R101" s="211">
        <v>1</v>
      </c>
      <c r="S101" s="212">
        <f>ROUND(K96,2)*R101</f>
        <v>11919.87</v>
      </c>
    </row>
    <row r="102" spans="1:19" ht="45" customHeight="1" x14ac:dyDescent="0.25">
      <c r="A102" s="1482"/>
      <c r="B102" s="1482"/>
      <c r="C102" s="1482"/>
      <c r="D102" s="1482"/>
      <c r="E102" s="1482"/>
      <c r="F102" s="1482"/>
      <c r="G102" s="1482"/>
      <c r="H102" s="1482"/>
      <c r="I102" s="1482"/>
      <c r="J102" s="1482"/>
      <c r="K102" s="1482"/>
      <c r="L102" s="1482"/>
      <c r="M102" s="1482"/>
      <c r="N102" s="1482"/>
      <c r="O102" s="1482"/>
      <c r="P102" s="200" t="s">
        <v>39</v>
      </c>
      <c r="Q102" s="200" t="s">
        <v>33</v>
      </c>
      <c r="R102" s="213">
        <v>1</v>
      </c>
      <c r="S102" s="214">
        <f>ROUND(K96,2)*R102</f>
        <v>11919.87</v>
      </c>
    </row>
    <row r="103" spans="1:19" ht="45" customHeight="1" x14ac:dyDescent="0.25">
      <c r="A103" s="1482"/>
      <c r="B103" s="1482"/>
      <c r="C103" s="1482"/>
      <c r="D103" s="1482"/>
      <c r="E103" s="1482"/>
      <c r="F103" s="1482"/>
      <c r="G103" s="1482"/>
      <c r="H103" s="1482"/>
      <c r="I103" s="1482"/>
      <c r="J103" s="1482"/>
      <c r="K103" s="1482"/>
      <c r="L103" s="1482"/>
      <c r="M103" s="1482"/>
      <c r="N103" s="1482"/>
      <c r="O103" s="1482"/>
      <c r="P103" s="200" t="s">
        <v>40</v>
      </c>
      <c r="Q103" s="200" t="s">
        <v>33</v>
      </c>
      <c r="R103" s="215">
        <v>1</v>
      </c>
      <c r="S103" s="216">
        <f>ROUND(K96,2)*R103</f>
        <v>11919.87</v>
      </c>
    </row>
    <row r="104" spans="1:19" ht="45" customHeight="1" x14ac:dyDescent="0.25">
      <c r="A104" s="1482"/>
      <c r="B104" s="1482"/>
      <c r="C104" s="1482"/>
      <c r="D104" s="1482"/>
      <c r="E104" s="1482"/>
      <c r="F104" s="1482"/>
      <c r="G104" s="1482"/>
      <c r="H104" s="1482"/>
      <c r="I104" s="1482"/>
      <c r="J104" s="1482"/>
      <c r="K104" s="1482"/>
      <c r="L104" s="1482"/>
      <c r="M104" s="1482"/>
      <c r="N104" s="1482"/>
      <c r="O104" s="1482"/>
      <c r="P104" s="200" t="s">
        <v>41</v>
      </c>
      <c r="Q104" s="200" t="s">
        <v>33</v>
      </c>
      <c r="R104" s="217">
        <v>1</v>
      </c>
      <c r="S104" s="218">
        <f>ROUND(K96,2)*R104</f>
        <v>11919.87</v>
      </c>
    </row>
    <row r="105" spans="1:19" ht="45" customHeight="1" x14ac:dyDescent="0.25">
      <c r="A105" s="1482"/>
      <c r="B105" s="1482"/>
      <c r="C105" s="1482"/>
      <c r="D105" s="1482"/>
      <c r="E105" s="1482"/>
      <c r="F105" s="1482"/>
      <c r="G105" s="1482"/>
      <c r="H105" s="1482"/>
      <c r="I105" s="1482"/>
      <c r="J105" s="1482"/>
      <c r="K105" s="1482"/>
      <c r="L105" s="1482"/>
      <c r="M105" s="1482"/>
      <c r="N105" s="1482"/>
      <c r="O105" s="1482"/>
      <c r="P105" s="200" t="s">
        <v>42</v>
      </c>
      <c r="Q105" s="200" t="s">
        <v>33</v>
      </c>
      <c r="R105" s="219">
        <v>1</v>
      </c>
      <c r="S105" s="220">
        <f>ROUND(K96,2)*R105</f>
        <v>11919.87</v>
      </c>
    </row>
    <row r="106" spans="1:19" ht="45" customHeight="1" x14ac:dyDescent="0.25">
      <c r="A106" s="1482"/>
      <c r="B106" s="1482"/>
      <c r="C106" s="1482"/>
      <c r="D106" s="1482"/>
      <c r="E106" s="1482"/>
      <c r="F106" s="1482"/>
      <c r="G106" s="1482"/>
      <c r="H106" s="1482"/>
      <c r="I106" s="1482"/>
      <c r="J106" s="1482"/>
      <c r="K106" s="1482"/>
      <c r="L106" s="1482"/>
      <c r="M106" s="1482"/>
      <c r="N106" s="1482"/>
      <c r="O106" s="1482"/>
      <c r="P106" s="200" t="s">
        <v>43</v>
      </c>
      <c r="Q106" s="200" t="s">
        <v>33</v>
      </c>
      <c r="R106" s="221">
        <v>1</v>
      </c>
      <c r="S106" s="222">
        <f>ROUND(K96,2)*R106</f>
        <v>11919.87</v>
      </c>
    </row>
    <row r="107" spans="1:19" ht="45" customHeight="1" x14ac:dyDescent="0.25">
      <c r="A107" s="1482"/>
      <c r="B107" s="1482"/>
      <c r="C107" s="1482"/>
      <c r="D107" s="1482"/>
      <c r="E107" s="1482"/>
      <c r="F107" s="1482"/>
      <c r="G107" s="1482"/>
      <c r="H107" s="1482"/>
      <c r="I107" s="1482"/>
      <c r="J107" s="1482"/>
      <c r="K107" s="1482"/>
      <c r="L107" s="1482"/>
      <c r="M107" s="1482"/>
      <c r="N107" s="1482"/>
      <c r="O107" s="1482"/>
      <c r="P107" s="200" t="s">
        <v>44</v>
      </c>
      <c r="Q107" s="200" t="s">
        <v>33</v>
      </c>
      <c r="R107" s="223">
        <v>1</v>
      </c>
      <c r="S107" s="224">
        <f>ROUND(K96,2)*R107</f>
        <v>11919.87</v>
      </c>
    </row>
    <row r="108" spans="1:19" ht="45" customHeight="1" x14ac:dyDescent="0.25">
      <c r="A108" s="1482"/>
      <c r="B108" s="1482"/>
      <c r="C108" s="1482"/>
      <c r="D108" s="1482"/>
      <c r="E108" s="1482"/>
      <c r="F108" s="1482"/>
      <c r="G108" s="1482"/>
      <c r="H108" s="1482"/>
      <c r="I108" s="1482"/>
      <c r="J108" s="1482"/>
      <c r="K108" s="1482"/>
      <c r="L108" s="1482"/>
      <c r="M108" s="1482"/>
      <c r="N108" s="1482"/>
      <c r="O108" s="1482"/>
      <c r="P108" s="200" t="s">
        <v>45</v>
      </c>
      <c r="Q108" s="200" t="s">
        <v>33</v>
      </c>
      <c r="R108" s="225">
        <v>1</v>
      </c>
      <c r="S108" s="226">
        <f>ROUND(K96,2)*R108</f>
        <v>11919.87</v>
      </c>
    </row>
    <row r="109" spans="1:19" ht="45" customHeight="1" x14ac:dyDescent="0.25">
      <c r="A109" s="1482"/>
      <c r="B109" s="1482"/>
      <c r="C109" s="1482"/>
      <c r="D109" s="1482"/>
      <c r="E109" s="1482"/>
      <c r="F109" s="1482"/>
      <c r="G109" s="1482"/>
      <c r="H109" s="1482"/>
      <c r="I109" s="1482"/>
      <c r="J109" s="1482"/>
      <c r="K109" s="1482"/>
      <c r="L109" s="1482"/>
      <c r="M109" s="1482"/>
      <c r="N109" s="1482"/>
      <c r="O109" s="1482"/>
      <c r="P109" s="200" t="s">
        <v>46</v>
      </c>
      <c r="Q109" s="200" t="s">
        <v>33</v>
      </c>
      <c r="R109" s="227">
        <v>1</v>
      </c>
      <c r="S109" s="228">
        <f>ROUND(K96,2)*R109</f>
        <v>11919.87</v>
      </c>
    </row>
    <row r="110" spans="1:19" ht="45" customHeight="1" x14ac:dyDescent="0.25">
      <c r="A110" s="1482"/>
      <c r="B110" s="1482"/>
      <c r="C110" s="1482"/>
      <c r="D110" s="1482"/>
      <c r="E110" s="1482"/>
      <c r="F110" s="1482"/>
      <c r="G110" s="1482"/>
      <c r="H110" s="1482"/>
      <c r="I110" s="1482"/>
      <c r="J110" s="1482"/>
      <c r="K110" s="1482"/>
      <c r="L110" s="1482"/>
      <c r="M110" s="1482"/>
      <c r="N110" s="1482"/>
      <c r="O110" s="1482"/>
      <c r="P110" s="200" t="s">
        <v>47</v>
      </c>
      <c r="Q110" s="200" t="s">
        <v>33</v>
      </c>
      <c r="R110" s="229">
        <v>1</v>
      </c>
      <c r="S110" s="230">
        <f>ROUND(K96,2)*R110</f>
        <v>11919.87</v>
      </c>
    </row>
    <row r="111" spans="1:19" ht="45" customHeight="1" x14ac:dyDescent="0.25">
      <c r="A111" s="1482"/>
      <c r="B111" s="1482"/>
      <c r="C111" s="1482"/>
      <c r="D111" s="1482"/>
      <c r="E111" s="1482"/>
      <c r="F111" s="1482"/>
      <c r="G111" s="1482"/>
      <c r="H111" s="1482"/>
      <c r="I111" s="1482"/>
      <c r="J111" s="1482"/>
      <c r="K111" s="1482"/>
      <c r="L111" s="1482"/>
      <c r="M111" s="1482"/>
      <c r="N111" s="1482"/>
      <c r="O111" s="1482"/>
      <c r="P111" s="200" t="s">
        <v>48</v>
      </c>
      <c r="Q111" s="200" t="s">
        <v>33</v>
      </c>
      <c r="R111" s="231">
        <v>1</v>
      </c>
      <c r="S111" s="232">
        <f>ROUND(K96,2)*R111</f>
        <v>11919.87</v>
      </c>
    </row>
    <row r="112" spans="1:19" ht="45" customHeight="1" x14ac:dyDescent="0.25">
      <c r="A112" s="1482"/>
      <c r="B112" s="1482"/>
      <c r="C112" s="1482"/>
      <c r="D112" s="1482"/>
      <c r="E112" s="1482"/>
      <c r="F112" s="1482"/>
      <c r="G112" s="1482"/>
      <c r="H112" s="1482"/>
      <c r="I112" s="1482"/>
      <c r="J112" s="1482"/>
      <c r="K112" s="1482"/>
      <c r="L112" s="1482"/>
      <c r="M112" s="1482"/>
      <c r="N112" s="1482"/>
      <c r="O112" s="1482"/>
      <c r="P112" s="200" t="s">
        <v>49</v>
      </c>
      <c r="Q112" s="200" t="s">
        <v>33</v>
      </c>
      <c r="R112" s="233">
        <v>1</v>
      </c>
      <c r="S112" s="234">
        <f>ROUND(K96,2)*R112</f>
        <v>11919.87</v>
      </c>
    </row>
    <row r="113" spans="1:19" ht="45" customHeight="1" x14ac:dyDescent="0.25">
      <c r="A113" s="1482"/>
      <c r="B113" s="1482"/>
      <c r="C113" s="1482"/>
      <c r="D113" s="1482"/>
      <c r="E113" s="1482"/>
      <c r="F113" s="1482"/>
      <c r="G113" s="1482"/>
      <c r="H113" s="1482"/>
      <c r="I113" s="1482"/>
      <c r="J113" s="1482"/>
      <c r="K113" s="1482"/>
      <c r="L113" s="1482"/>
      <c r="M113" s="1482"/>
      <c r="N113" s="1482"/>
      <c r="O113" s="1482"/>
      <c r="P113" s="200" t="s">
        <v>50</v>
      </c>
      <c r="Q113" s="200" t="s">
        <v>33</v>
      </c>
      <c r="R113" s="235">
        <v>1</v>
      </c>
      <c r="S113" s="236">
        <f>ROUND(K96,2)*R113</f>
        <v>11919.87</v>
      </c>
    </row>
    <row r="114" spans="1:19" ht="45" customHeight="1" x14ac:dyDescent="0.25">
      <c r="A114" s="1482"/>
      <c r="B114" s="1482"/>
      <c r="C114" s="1482"/>
      <c r="D114" s="1482"/>
      <c r="E114" s="1482"/>
      <c r="F114" s="1482"/>
      <c r="G114" s="1482"/>
      <c r="H114" s="1482"/>
      <c r="I114" s="1482"/>
      <c r="J114" s="1482"/>
      <c r="K114" s="1482"/>
      <c r="L114" s="1482"/>
      <c r="M114" s="1482"/>
      <c r="N114" s="1482"/>
      <c r="O114" s="1482"/>
      <c r="P114" s="200" t="s">
        <v>51</v>
      </c>
      <c r="Q114" s="200" t="s">
        <v>33</v>
      </c>
      <c r="R114" s="237">
        <v>1</v>
      </c>
      <c r="S114" s="238">
        <f>ROUND(K96,2)*R114</f>
        <v>11919.87</v>
      </c>
    </row>
    <row r="115" spans="1:19" ht="45" customHeight="1" x14ac:dyDescent="0.25">
      <c r="A115" s="1482"/>
      <c r="B115" s="1482"/>
      <c r="C115" s="1482"/>
      <c r="D115" s="1482"/>
      <c r="E115" s="1482"/>
      <c r="F115" s="1482"/>
      <c r="G115" s="1482"/>
      <c r="H115" s="1482"/>
      <c r="I115" s="1482"/>
      <c r="J115" s="1482"/>
      <c r="K115" s="1482"/>
      <c r="L115" s="1482"/>
      <c r="M115" s="1482"/>
      <c r="N115" s="1482"/>
      <c r="O115" s="1482"/>
      <c r="P115" s="200" t="s">
        <v>52</v>
      </c>
      <c r="Q115" s="200" t="s">
        <v>33</v>
      </c>
      <c r="R115" s="239">
        <v>1</v>
      </c>
      <c r="S115" s="240">
        <f>ROUND(K96,2)*R115</f>
        <v>11919.87</v>
      </c>
    </row>
    <row r="116" spans="1:19" ht="45" customHeight="1" x14ac:dyDescent="0.25">
      <c r="A116" s="1482"/>
      <c r="B116" s="1482"/>
      <c r="C116" s="1482"/>
      <c r="D116" s="1482"/>
      <c r="E116" s="1482"/>
      <c r="F116" s="1482"/>
      <c r="G116" s="1482"/>
      <c r="H116" s="1482"/>
      <c r="I116" s="1482"/>
      <c r="J116" s="1482"/>
      <c r="K116" s="1482"/>
      <c r="L116" s="1482"/>
      <c r="M116" s="1482"/>
      <c r="N116" s="1482"/>
      <c r="O116" s="1482"/>
      <c r="P116" s="200" t="s">
        <v>53</v>
      </c>
      <c r="Q116" s="200" t="s">
        <v>33</v>
      </c>
      <c r="R116" s="241">
        <v>1</v>
      </c>
      <c r="S116" s="242">
        <f>ROUND(K96,2)*R116</f>
        <v>11919.87</v>
      </c>
    </row>
    <row r="117" spans="1:19" ht="45" customHeight="1" x14ac:dyDescent="0.25">
      <c r="A117" s="1482"/>
      <c r="B117" s="1482"/>
      <c r="C117" s="1482"/>
      <c r="D117" s="1482"/>
      <c r="E117" s="1482"/>
      <c r="F117" s="1482"/>
      <c r="G117" s="1482"/>
      <c r="H117" s="1482"/>
      <c r="I117" s="1482"/>
      <c r="J117" s="1482"/>
      <c r="K117" s="1482"/>
      <c r="L117" s="1482"/>
      <c r="M117" s="1482"/>
      <c r="N117" s="1482"/>
      <c r="O117" s="1482"/>
      <c r="P117" s="200" t="s">
        <v>54</v>
      </c>
      <c r="Q117" s="200" t="s">
        <v>33</v>
      </c>
      <c r="R117" s="243">
        <v>1</v>
      </c>
      <c r="S117" s="244">
        <f>ROUND(K96,2)*R117</f>
        <v>11919.87</v>
      </c>
    </row>
    <row r="118" spans="1:19" ht="45" customHeight="1" x14ac:dyDescent="0.25">
      <c r="A118" s="1482"/>
      <c r="B118" s="1482"/>
      <c r="C118" s="1482"/>
      <c r="D118" s="1482"/>
      <c r="E118" s="1482"/>
      <c r="F118" s="1482"/>
      <c r="G118" s="1482"/>
      <c r="H118" s="1482"/>
      <c r="I118" s="1482"/>
      <c r="J118" s="1482"/>
      <c r="K118" s="1482"/>
      <c r="L118" s="1482"/>
      <c r="M118" s="1482"/>
      <c r="N118" s="1482"/>
      <c r="O118" s="1482"/>
      <c r="P118" s="200" t="s">
        <v>55</v>
      </c>
      <c r="Q118" s="200" t="s">
        <v>33</v>
      </c>
      <c r="R118" s="245">
        <v>1</v>
      </c>
      <c r="S118" s="246">
        <f>ROUND(K96,2)*R118</f>
        <v>11919.87</v>
      </c>
    </row>
    <row r="119" spans="1:19" ht="45" customHeight="1" x14ac:dyDescent="0.25">
      <c r="A119" s="1482"/>
      <c r="B119" s="1482"/>
      <c r="C119" s="1482"/>
      <c r="D119" s="1482"/>
      <c r="E119" s="1482"/>
      <c r="F119" s="1482"/>
      <c r="G119" s="1482"/>
      <c r="H119" s="1482"/>
      <c r="I119" s="1482"/>
      <c r="J119" s="1482"/>
      <c r="K119" s="1482"/>
      <c r="L119" s="1482"/>
      <c r="M119" s="1482"/>
      <c r="N119" s="1482"/>
      <c r="O119" s="1482"/>
      <c r="P119" s="200" t="s">
        <v>56</v>
      </c>
      <c r="Q119" s="200" t="s">
        <v>33</v>
      </c>
      <c r="R119" s="247">
        <v>1</v>
      </c>
      <c r="S119" s="248">
        <f>ROUND(K96,2)*R119</f>
        <v>11919.87</v>
      </c>
    </row>
    <row r="120" spans="1:19" ht="45" customHeight="1" x14ac:dyDescent="0.25">
      <c r="A120" s="1482"/>
      <c r="B120" s="1482"/>
      <c r="C120" s="1482"/>
      <c r="D120" s="1482"/>
      <c r="E120" s="1482"/>
      <c r="F120" s="1482"/>
      <c r="G120" s="1482"/>
      <c r="H120" s="1482"/>
      <c r="I120" s="1482"/>
      <c r="J120" s="1482"/>
      <c r="K120" s="1482"/>
      <c r="L120" s="1482"/>
      <c r="M120" s="1482"/>
      <c r="N120" s="1482"/>
      <c r="O120" s="1482"/>
      <c r="P120" s="200" t="s">
        <v>57</v>
      </c>
      <c r="Q120" s="200" t="s">
        <v>33</v>
      </c>
      <c r="R120" s="249">
        <v>1</v>
      </c>
      <c r="S120" s="250">
        <f>ROUND(K96,2)*R120</f>
        <v>11919.87</v>
      </c>
    </row>
    <row r="121" spans="1:19" ht="45" customHeight="1" x14ac:dyDescent="0.25">
      <c r="A121" s="1482"/>
      <c r="B121" s="1482"/>
      <c r="C121" s="1482"/>
      <c r="D121" s="1482"/>
      <c r="E121" s="1482"/>
      <c r="F121" s="1482"/>
      <c r="G121" s="1482"/>
      <c r="H121" s="1482"/>
      <c r="I121" s="1482"/>
      <c r="J121" s="1482"/>
      <c r="K121" s="1482"/>
      <c r="L121" s="1482"/>
      <c r="M121" s="1482"/>
      <c r="N121" s="1482"/>
      <c r="O121" s="1482"/>
      <c r="P121" s="200" t="s">
        <v>58</v>
      </c>
      <c r="Q121" s="200" t="s">
        <v>33</v>
      </c>
      <c r="R121" s="251">
        <v>1</v>
      </c>
      <c r="S121" s="252">
        <f>ROUND(K96,2)*R121</f>
        <v>11919.87</v>
      </c>
    </row>
    <row r="122" spans="1:19" ht="45" customHeight="1" x14ac:dyDescent="0.25">
      <c r="A122" s="1482"/>
      <c r="B122" s="1482"/>
      <c r="C122" s="1482"/>
      <c r="D122" s="1482"/>
      <c r="E122" s="1482"/>
      <c r="F122" s="1482"/>
      <c r="G122" s="1482"/>
      <c r="H122" s="1482"/>
      <c r="I122" s="1482"/>
      <c r="J122" s="1482"/>
      <c r="K122" s="1482"/>
      <c r="L122" s="1482"/>
      <c r="M122" s="1482"/>
      <c r="N122" s="1482"/>
      <c r="O122" s="1482"/>
      <c r="P122" s="200" t="s">
        <v>59</v>
      </c>
      <c r="Q122" s="200" t="s">
        <v>33</v>
      </c>
      <c r="R122" s="253">
        <v>1</v>
      </c>
      <c r="S122" s="254">
        <f>ROUND(K96,2)*R122</f>
        <v>11919.87</v>
      </c>
    </row>
    <row r="123" spans="1:19" ht="45" customHeight="1" x14ac:dyDescent="0.25">
      <c r="A123" s="1482"/>
      <c r="B123" s="1482"/>
      <c r="C123" s="1482"/>
      <c r="D123" s="1482"/>
      <c r="E123" s="1482"/>
      <c r="F123" s="1482"/>
      <c r="G123" s="1482"/>
      <c r="H123" s="1482"/>
      <c r="I123" s="1482"/>
      <c r="J123" s="1482"/>
      <c r="K123" s="1482"/>
      <c r="L123" s="1482"/>
      <c r="M123" s="1482"/>
      <c r="N123" s="1482"/>
      <c r="O123" s="1482"/>
      <c r="P123" s="200" t="s">
        <v>60</v>
      </c>
      <c r="Q123" s="200" t="s">
        <v>33</v>
      </c>
      <c r="R123" s="255">
        <v>1</v>
      </c>
      <c r="S123" s="256">
        <f>ROUND(K96,2)*R123</f>
        <v>11919.87</v>
      </c>
    </row>
    <row r="124" spans="1:19" ht="45" customHeight="1" x14ac:dyDescent="0.25">
      <c r="A124" s="1482"/>
      <c r="B124" s="1482"/>
      <c r="C124" s="1482"/>
      <c r="D124" s="1482"/>
      <c r="E124" s="1482"/>
      <c r="F124" s="1482"/>
      <c r="G124" s="1482"/>
      <c r="H124" s="1482"/>
      <c r="I124" s="1482"/>
      <c r="J124" s="1482"/>
      <c r="K124" s="1482"/>
      <c r="L124" s="1482"/>
      <c r="M124" s="1482"/>
      <c r="N124" s="1482"/>
      <c r="O124" s="1482"/>
      <c r="P124" s="200" t="s">
        <v>61</v>
      </c>
      <c r="Q124" s="200" t="s">
        <v>33</v>
      </c>
      <c r="R124" s="257">
        <v>1</v>
      </c>
      <c r="S124" s="258">
        <f>ROUND(K96,2)*R124</f>
        <v>11919.87</v>
      </c>
    </row>
    <row r="125" spans="1:19" ht="45" customHeight="1" x14ac:dyDescent="0.25">
      <c r="A125" s="1482"/>
      <c r="B125" s="1482"/>
      <c r="C125" s="1482"/>
      <c r="D125" s="1482"/>
      <c r="E125" s="1482"/>
      <c r="F125" s="1482"/>
      <c r="G125" s="1482"/>
      <c r="H125" s="1482"/>
      <c r="I125" s="1482"/>
      <c r="J125" s="1482"/>
      <c r="K125" s="1482"/>
      <c r="L125" s="1482"/>
      <c r="M125" s="1482"/>
      <c r="N125" s="1482"/>
      <c r="O125" s="1482"/>
      <c r="P125" s="200" t="s">
        <v>62</v>
      </c>
      <c r="Q125" s="200" t="s">
        <v>33</v>
      </c>
      <c r="R125" s="259">
        <v>1</v>
      </c>
      <c r="S125" s="260">
        <f>ROUND(K96,2)*R125</f>
        <v>11919.87</v>
      </c>
    </row>
    <row r="126" spans="1:19" ht="45" customHeight="1" x14ac:dyDescent="0.25">
      <c r="A126" s="261" t="s">
        <v>19</v>
      </c>
      <c r="B126" s="261" t="s">
        <v>35</v>
      </c>
      <c r="C126" s="261" t="s">
        <v>21</v>
      </c>
      <c r="D126" s="261" t="s">
        <v>21</v>
      </c>
      <c r="E126" s="261" t="s">
        <v>72</v>
      </c>
      <c r="F126" s="261" t="s">
        <v>21</v>
      </c>
      <c r="G126" s="261" t="s">
        <v>21</v>
      </c>
      <c r="H126" s="261" t="s">
        <v>21</v>
      </c>
      <c r="I126" s="261" t="s">
        <v>21</v>
      </c>
      <c r="J126" s="261" t="s">
        <v>21</v>
      </c>
      <c r="K126" s="261" t="s">
        <v>21</v>
      </c>
      <c r="L126" s="262">
        <f>ROUND(L127,2)</f>
        <v>384008.1</v>
      </c>
      <c r="M126" s="261" t="s">
        <v>21</v>
      </c>
      <c r="N126" s="261" t="s">
        <v>21</v>
      </c>
      <c r="O126" s="261" t="s">
        <v>21</v>
      </c>
      <c r="P126" s="261" t="s">
        <v>21</v>
      </c>
      <c r="Q126" s="261" t="s">
        <v>21</v>
      </c>
      <c r="R126" s="261" t="s">
        <v>21</v>
      </c>
      <c r="S126" s="261" t="s">
        <v>21</v>
      </c>
    </row>
    <row r="127" spans="1:19" ht="45" customHeight="1" x14ac:dyDescent="0.25">
      <c r="A127" s="1597" t="s">
        <v>23</v>
      </c>
      <c r="B127" s="1597" t="s">
        <v>73</v>
      </c>
      <c r="C127" s="1597" t="s">
        <v>25</v>
      </c>
      <c r="D127" s="1597" t="s">
        <v>26</v>
      </c>
      <c r="E127" s="1597" t="s">
        <v>74</v>
      </c>
      <c r="F127" s="1605">
        <f>R127+R128+R129+R130+R131+R132+R133+R134+R135+R136+R137+R138+R139+R140+R141+R142+R143+R144+R145+R146+R147+R148+R149+R150+R151+R152+R153+R154+R155+R156</f>
        <v>30</v>
      </c>
      <c r="G127" s="1597" t="s">
        <v>28</v>
      </c>
      <c r="H127" s="1606">
        <v>10622.63</v>
      </c>
      <c r="I127" s="1607">
        <v>10622.63</v>
      </c>
      <c r="J127" s="1594">
        <v>0.20499999999999999</v>
      </c>
      <c r="K127" s="1595">
        <f>ROUND(I127,2)+(ROUND(I127,2)*J127)</f>
        <v>12800.269149999998</v>
      </c>
      <c r="L127" s="1596">
        <f>ROUND(S127,2)+ROUND(S128,2)+ROUND(S129,2)+ROUND(S130,2)+ROUND(S131,2)+ROUND(S132,2)+ROUND(S133,2)+ROUND(S134,2)+ROUND(S135,2)+ROUND(S136,2)+ROUND(S137,2)+ROUND(S138,2)+ROUND(S139,2)+ROUND(S140,2)+ROUND(S141,2)+ROUND(S142,2)+ROUND(S143,2)+ROUND(S144,2)+ROUND(S145,2)+ROUND(S146,2)+ROUND(S147,2)+ROUND(S148,2)+ROUND(S149,2)+ROUND(S150,2)+ROUND(S151,2)+ROUND(S152,2)+ROUND(S153,2)+ROUND(S154,2)+ROUND(S155,2)+ROUND(S156,2)</f>
        <v>384008.10000000009</v>
      </c>
      <c r="M127" s="1597"/>
      <c r="N127" s="1597" t="s">
        <v>32</v>
      </c>
      <c r="O127" s="1597" t="s">
        <v>33</v>
      </c>
      <c r="P127" s="263" t="s">
        <v>32</v>
      </c>
      <c r="Q127" s="263" t="s">
        <v>33</v>
      </c>
      <c r="R127" s="264">
        <v>1</v>
      </c>
      <c r="S127" s="265">
        <f>ROUND(K127,2)*R127</f>
        <v>12800.27</v>
      </c>
    </row>
    <row r="128" spans="1:19" ht="45" customHeight="1" x14ac:dyDescent="0.25">
      <c r="A128" s="1482"/>
      <c r="B128" s="1482"/>
      <c r="C128" s="1482"/>
      <c r="D128" s="1482"/>
      <c r="E128" s="1482"/>
      <c r="F128" s="1482"/>
      <c r="G128" s="1482"/>
      <c r="H128" s="1482"/>
      <c r="I128" s="1482"/>
      <c r="J128" s="1482"/>
      <c r="K128" s="1482"/>
      <c r="L128" s="1482"/>
      <c r="M128" s="1482"/>
      <c r="N128" s="1482"/>
      <c r="O128" s="1482"/>
      <c r="P128" s="263" t="s">
        <v>34</v>
      </c>
      <c r="Q128" s="263" t="s">
        <v>33</v>
      </c>
      <c r="R128" s="266">
        <v>1</v>
      </c>
      <c r="S128" s="267">
        <f>ROUND(K127,2)*R128</f>
        <v>12800.27</v>
      </c>
    </row>
    <row r="129" spans="1:19" ht="45" customHeight="1" x14ac:dyDescent="0.25">
      <c r="A129" s="1482"/>
      <c r="B129" s="1482"/>
      <c r="C129" s="1482"/>
      <c r="D129" s="1482"/>
      <c r="E129" s="1482"/>
      <c r="F129" s="1482"/>
      <c r="G129" s="1482"/>
      <c r="H129" s="1482"/>
      <c r="I129" s="1482"/>
      <c r="J129" s="1482"/>
      <c r="K129" s="1482"/>
      <c r="L129" s="1482"/>
      <c r="M129" s="1482"/>
      <c r="N129" s="1482"/>
      <c r="O129" s="1482"/>
      <c r="P129" s="263" t="s">
        <v>35</v>
      </c>
      <c r="Q129" s="263" t="s">
        <v>33</v>
      </c>
      <c r="R129" s="268">
        <v>1</v>
      </c>
      <c r="S129" s="269">
        <f>ROUND(K127,2)*R129</f>
        <v>12800.27</v>
      </c>
    </row>
    <row r="130" spans="1:19" ht="45" customHeight="1" x14ac:dyDescent="0.25">
      <c r="A130" s="1482"/>
      <c r="B130" s="1482"/>
      <c r="C130" s="1482"/>
      <c r="D130" s="1482"/>
      <c r="E130" s="1482"/>
      <c r="F130" s="1482"/>
      <c r="G130" s="1482"/>
      <c r="H130" s="1482"/>
      <c r="I130" s="1482"/>
      <c r="J130" s="1482"/>
      <c r="K130" s="1482"/>
      <c r="L130" s="1482"/>
      <c r="M130" s="1482"/>
      <c r="N130" s="1482"/>
      <c r="O130" s="1482"/>
      <c r="P130" s="263" t="s">
        <v>36</v>
      </c>
      <c r="Q130" s="263" t="s">
        <v>33</v>
      </c>
      <c r="R130" s="270">
        <v>1</v>
      </c>
      <c r="S130" s="271">
        <f>ROUND(K127,2)*R130</f>
        <v>12800.27</v>
      </c>
    </row>
    <row r="131" spans="1:19" ht="45" customHeight="1" x14ac:dyDescent="0.25">
      <c r="A131" s="1482"/>
      <c r="B131" s="1482"/>
      <c r="C131" s="1482"/>
      <c r="D131" s="1482"/>
      <c r="E131" s="1482"/>
      <c r="F131" s="1482"/>
      <c r="G131" s="1482"/>
      <c r="H131" s="1482"/>
      <c r="I131" s="1482"/>
      <c r="J131" s="1482"/>
      <c r="K131" s="1482"/>
      <c r="L131" s="1482"/>
      <c r="M131" s="1482"/>
      <c r="N131" s="1482"/>
      <c r="O131" s="1482"/>
      <c r="P131" s="263" t="s">
        <v>37</v>
      </c>
      <c r="Q131" s="263" t="s">
        <v>33</v>
      </c>
      <c r="R131" s="272">
        <v>1</v>
      </c>
      <c r="S131" s="273">
        <f>ROUND(K127,2)*R131</f>
        <v>12800.27</v>
      </c>
    </row>
    <row r="132" spans="1:19" ht="45" customHeight="1" x14ac:dyDescent="0.25">
      <c r="A132" s="1482"/>
      <c r="B132" s="1482"/>
      <c r="C132" s="1482"/>
      <c r="D132" s="1482"/>
      <c r="E132" s="1482"/>
      <c r="F132" s="1482"/>
      <c r="G132" s="1482"/>
      <c r="H132" s="1482"/>
      <c r="I132" s="1482"/>
      <c r="J132" s="1482"/>
      <c r="K132" s="1482"/>
      <c r="L132" s="1482"/>
      <c r="M132" s="1482"/>
      <c r="N132" s="1482"/>
      <c r="O132" s="1482"/>
      <c r="P132" s="263" t="s">
        <v>38</v>
      </c>
      <c r="Q132" s="263" t="s">
        <v>33</v>
      </c>
      <c r="R132" s="274">
        <v>1</v>
      </c>
      <c r="S132" s="275">
        <f>ROUND(K127,2)*R132</f>
        <v>12800.27</v>
      </c>
    </row>
    <row r="133" spans="1:19" ht="45" customHeight="1" x14ac:dyDescent="0.25">
      <c r="A133" s="1482"/>
      <c r="B133" s="1482"/>
      <c r="C133" s="1482"/>
      <c r="D133" s="1482"/>
      <c r="E133" s="1482"/>
      <c r="F133" s="1482"/>
      <c r="G133" s="1482"/>
      <c r="H133" s="1482"/>
      <c r="I133" s="1482"/>
      <c r="J133" s="1482"/>
      <c r="K133" s="1482"/>
      <c r="L133" s="1482"/>
      <c r="M133" s="1482"/>
      <c r="N133" s="1482"/>
      <c r="O133" s="1482"/>
      <c r="P133" s="263" t="s">
        <v>39</v>
      </c>
      <c r="Q133" s="263" t="s">
        <v>33</v>
      </c>
      <c r="R133" s="276">
        <v>1</v>
      </c>
      <c r="S133" s="277">
        <f>ROUND(K127,2)*R133</f>
        <v>12800.27</v>
      </c>
    </row>
    <row r="134" spans="1:19" ht="45" customHeight="1" x14ac:dyDescent="0.25">
      <c r="A134" s="1482"/>
      <c r="B134" s="1482"/>
      <c r="C134" s="1482"/>
      <c r="D134" s="1482"/>
      <c r="E134" s="1482"/>
      <c r="F134" s="1482"/>
      <c r="G134" s="1482"/>
      <c r="H134" s="1482"/>
      <c r="I134" s="1482"/>
      <c r="J134" s="1482"/>
      <c r="K134" s="1482"/>
      <c r="L134" s="1482"/>
      <c r="M134" s="1482"/>
      <c r="N134" s="1482"/>
      <c r="O134" s="1482"/>
      <c r="P134" s="263" t="s">
        <v>40</v>
      </c>
      <c r="Q134" s="263" t="s">
        <v>33</v>
      </c>
      <c r="R134" s="278">
        <v>1</v>
      </c>
      <c r="S134" s="279">
        <f>ROUND(K127,2)*R134</f>
        <v>12800.27</v>
      </c>
    </row>
    <row r="135" spans="1:19" ht="45" customHeight="1" x14ac:dyDescent="0.25">
      <c r="A135" s="1482"/>
      <c r="B135" s="1482"/>
      <c r="C135" s="1482"/>
      <c r="D135" s="1482"/>
      <c r="E135" s="1482"/>
      <c r="F135" s="1482"/>
      <c r="G135" s="1482"/>
      <c r="H135" s="1482"/>
      <c r="I135" s="1482"/>
      <c r="J135" s="1482"/>
      <c r="K135" s="1482"/>
      <c r="L135" s="1482"/>
      <c r="M135" s="1482"/>
      <c r="N135" s="1482"/>
      <c r="O135" s="1482"/>
      <c r="P135" s="263" t="s">
        <v>41</v>
      </c>
      <c r="Q135" s="263" t="s">
        <v>33</v>
      </c>
      <c r="R135" s="280">
        <v>1</v>
      </c>
      <c r="S135" s="281">
        <f>ROUND(K127,2)*R135</f>
        <v>12800.27</v>
      </c>
    </row>
    <row r="136" spans="1:19" ht="45" customHeight="1" x14ac:dyDescent="0.25">
      <c r="A136" s="1482"/>
      <c r="B136" s="1482"/>
      <c r="C136" s="1482"/>
      <c r="D136" s="1482"/>
      <c r="E136" s="1482"/>
      <c r="F136" s="1482"/>
      <c r="G136" s="1482"/>
      <c r="H136" s="1482"/>
      <c r="I136" s="1482"/>
      <c r="J136" s="1482"/>
      <c r="K136" s="1482"/>
      <c r="L136" s="1482"/>
      <c r="M136" s="1482"/>
      <c r="N136" s="1482"/>
      <c r="O136" s="1482"/>
      <c r="P136" s="263" t="s">
        <v>42</v>
      </c>
      <c r="Q136" s="263" t="s">
        <v>33</v>
      </c>
      <c r="R136" s="282">
        <v>1</v>
      </c>
      <c r="S136" s="283">
        <f>ROUND(K127,2)*R136</f>
        <v>12800.27</v>
      </c>
    </row>
    <row r="137" spans="1:19" ht="45" customHeight="1" x14ac:dyDescent="0.25">
      <c r="A137" s="1482"/>
      <c r="B137" s="1482"/>
      <c r="C137" s="1482"/>
      <c r="D137" s="1482"/>
      <c r="E137" s="1482"/>
      <c r="F137" s="1482"/>
      <c r="G137" s="1482"/>
      <c r="H137" s="1482"/>
      <c r="I137" s="1482"/>
      <c r="J137" s="1482"/>
      <c r="K137" s="1482"/>
      <c r="L137" s="1482"/>
      <c r="M137" s="1482"/>
      <c r="N137" s="1482"/>
      <c r="O137" s="1482"/>
      <c r="P137" s="263" t="s">
        <v>43</v>
      </c>
      <c r="Q137" s="263" t="s">
        <v>33</v>
      </c>
      <c r="R137" s="284">
        <v>1</v>
      </c>
      <c r="S137" s="285">
        <f>ROUND(K127,2)*R137</f>
        <v>12800.27</v>
      </c>
    </row>
    <row r="138" spans="1:19" ht="45" customHeight="1" x14ac:dyDescent="0.25">
      <c r="A138" s="1482"/>
      <c r="B138" s="1482"/>
      <c r="C138" s="1482"/>
      <c r="D138" s="1482"/>
      <c r="E138" s="1482"/>
      <c r="F138" s="1482"/>
      <c r="G138" s="1482"/>
      <c r="H138" s="1482"/>
      <c r="I138" s="1482"/>
      <c r="J138" s="1482"/>
      <c r="K138" s="1482"/>
      <c r="L138" s="1482"/>
      <c r="M138" s="1482"/>
      <c r="N138" s="1482"/>
      <c r="O138" s="1482"/>
      <c r="P138" s="263" t="s">
        <v>44</v>
      </c>
      <c r="Q138" s="263" t="s">
        <v>33</v>
      </c>
      <c r="R138" s="286">
        <v>1</v>
      </c>
      <c r="S138" s="287">
        <f>ROUND(K127,2)*R138</f>
        <v>12800.27</v>
      </c>
    </row>
    <row r="139" spans="1:19" ht="45" customHeight="1" x14ac:dyDescent="0.25">
      <c r="A139" s="1482"/>
      <c r="B139" s="1482"/>
      <c r="C139" s="1482"/>
      <c r="D139" s="1482"/>
      <c r="E139" s="1482"/>
      <c r="F139" s="1482"/>
      <c r="G139" s="1482"/>
      <c r="H139" s="1482"/>
      <c r="I139" s="1482"/>
      <c r="J139" s="1482"/>
      <c r="K139" s="1482"/>
      <c r="L139" s="1482"/>
      <c r="M139" s="1482"/>
      <c r="N139" s="1482"/>
      <c r="O139" s="1482"/>
      <c r="P139" s="263" t="s">
        <v>45</v>
      </c>
      <c r="Q139" s="263" t="s">
        <v>33</v>
      </c>
      <c r="R139" s="288">
        <v>1</v>
      </c>
      <c r="S139" s="289">
        <f>ROUND(K127,2)*R139</f>
        <v>12800.27</v>
      </c>
    </row>
    <row r="140" spans="1:19" ht="45" customHeight="1" x14ac:dyDescent="0.25">
      <c r="A140" s="1482"/>
      <c r="B140" s="1482"/>
      <c r="C140" s="1482"/>
      <c r="D140" s="1482"/>
      <c r="E140" s="1482"/>
      <c r="F140" s="1482"/>
      <c r="G140" s="1482"/>
      <c r="H140" s="1482"/>
      <c r="I140" s="1482"/>
      <c r="J140" s="1482"/>
      <c r="K140" s="1482"/>
      <c r="L140" s="1482"/>
      <c r="M140" s="1482"/>
      <c r="N140" s="1482"/>
      <c r="O140" s="1482"/>
      <c r="P140" s="263" t="s">
        <v>46</v>
      </c>
      <c r="Q140" s="263" t="s">
        <v>33</v>
      </c>
      <c r="R140" s="290">
        <v>1</v>
      </c>
      <c r="S140" s="291">
        <f>ROUND(K127,2)*R140</f>
        <v>12800.27</v>
      </c>
    </row>
    <row r="141" spans="1:19" ht="45" customHeight="1" x14ac:dyDescent="0.25">
      <c r="A141" s="1482"/>
      <c r="B141" s="1482"/>
      <c r="C141" s="1482"/>
      <c r="D141" s="1482"/>
      <c r="E141" s="1482"/>
      <c r="F141" s="1482"/>
      <c r="G141" s="1482"/>
      <c r="H141" s="1482"/>
      <c r="I141" s="1482"/>
      <c r="J141" s="1482"/>
      <c r="K141" s="1482"/>
      <c r="L141" s="1482"/>
      <c r="M141" s="1482"/>
      <c r="N141" s="1482"/>
      <c r="O141" s="1482"/>
      <c r="P141" s="263" t="s">
        <v>47</v>
      </c>
      <c r="Q141" s="263" t="s">
        <v>33</v>
      </c>
      <c r="R141" s="292">
        <v>1</v>
      </c>
      <c r="S141" s="293">
        <f>ROUND(K127,2)*R141</f>
        <v>12800.27</v>
      </c>
    </row>
    <row r="142" spans="1:19" ht="45" customHeight="1" x14ac:dyDescent="0.25">
      <c r="A142" s="1482"/>
      <c r="B142" s="1482"/>
      <c r="C142" s="1482"/>
      <c r="D142" s="1482"/>
      <c r="E142" s="1482"/>
      <c r="F142" s="1482"/>
      <c r="G142" s="1482"/>
      <c r="H142" s="1482"/>
      <c r="I142" s="1482"/>
      <c r="J142" s="1482"/>
      <c r="K142" s="1482"/>
      <c r="L142" s="1482"/>
      <c r="M142" s="1482"/>
      <c r="N142" s="1482"/>
      <c r="O142" s="1482"/>
      <c r="P142" s="263" t="s">
        <v>48</v>
      </c>
      <c r="Q142" s="263" t="s">
        <v>33</v>
      </c>
      <c r="R142" s="294">
        <v>1</v>
      </c>
      <c r="S142" s="295">
        <f>ROUND(K127,2)*R142</f>
        <v>12800.27</v>
      </c>
    </row>
    <row r="143" spans="1:19" ht="45" customHeight="1" x14ac:dyDescent="0.25">
      <c r="A143" s="1482"/>
      <c r="B143" s="1482"/>
      <c r="C143" s="1482"/>
      <c r="D143" s="1482"/>
      <c r="E143" s="1482"/>
      <c r="F143" s="1482"/>
      <c r="G143" s="1482"/>
      <c r="H143" s="1482"/>
      <c r="I143" s="1482"/>
      <c r="J143" s="1482"/>
      <c r="K143" s="1482"/>
      <c r="L143" s="1482"/>
      <c r="M143" s="1482"/>
      <c r="N143" s="1482"/>
      <c r="O143" s="1482"/>
      <c r="P143" s="263" t="s">
        <v>49</v>
      </c>
      <c r="Q143" s="263" t="s">
        <v>33</v>
      </c>
      <c r="R143" s="296">
        <v>1</v>
      </c>
      <c r="S143" s="297">
        <f>ROUND(K127,2)*R143</f>
        <v>12800.27</v>
      </c>
    </row>
    <row r="144" spans="1:19" ht="45" customHeight="1" x14ac:dyDescent="0.25">
      <c r="A144" s="1482"/>
      <c r="B144" s="1482"/>
      <c r="C144" s="1482"/>
      <c r="D144" s="1482"/>
      <c r="E144" s="1482"/>
      <c r="F144" s="1482"/>
      <c r="G144" s="1482"/>
      <c r="H144" s="1482"/>
      <c r="I144" s="1482"/>
      <c r="J144" s="1482"/>
      <c r="K144" s="1482"/>
      <c r="L144" s="1482"/>
      <c r="M144" s="1482"/>
      <c r="N144" s="1482"/>
      <c r="O144" s="1482"/>
      <c r="P144" s="263" t="s">
        <v>50</v>
      </c>
      <c r="Q144" s="263" t="s">
        <v>33</v>
      </c>
      <c r="R144" s="298">
        <v>1</v>
      </c>
      <c r="S144" s="299">
        <f>ROUND(K127,2)*R144</f>
        <v>12800.27</v>
      </c>
    </row>
    <row r="145" spans="1:19" ht="45" customHeight="1" x14ac:dyDescent="0.25">
      <c r="A145" s="1482"/>
      <c r="B145" s="1482"/>
      <c r="C145" s="1482"/>
      <c r="D145" s="1482"/>
      <c r="E145" s="1482"/>
      <c r="F145" s="1482"/>
      <c r="G145" s="1482"/>
      <c r="H145" s="1482"/>
      <c r="I145" s="1482"/>
      <c r="J145" s="1482"/>
      <c r="K145" s="1482"/>
      <c r="L145" s="1482"/>
      <c r="M145" s="1482"/>
      <c r="N145" s="1482"/>
      <c r="O145" s="1482"/>
      <c r="P145" s="263" t="s">
        <v>51</v>
      </c>
      <c r="Q145" s="263" t="s">
        <v>33</v>
      </c>
      <c r="R145" s="300">
        <v>1</v>
      </c>
      <c r="S145" s="301">
        <f>ROUND(K127,2)*R145</f>
        <v>12800.27</v>
      </c>
    </row>
    <row r="146" spans="1:19" ht="45" customHeight="1" x14ac:dyDescent="0.25">
      <c r="A146" s="1482"/>
      <c r="B146" s="1482"/>
      <c r="C146" s="1482"/>
      <c r="D146" s="1482"/>
      <c r="E146" s="1482"/>
      <c r="F146" s="1482"/>
      <c r="G146" s="1482"/>
      <c r="H146" s="1482"/>
      <c r="I146" s="1482"/>
      <c r="J146" s="1482"/>
      <c r="K146" s="1482"/>
      <c r="L146" s="1482"/>
      <c r="M146" s="1482"/>
      <c r="N146" s="1482"/>
      <c r="O146" s="1482"/>
      <c r="P146" s="263" t="s">
        <v>52</v>
      </c>
      <c r="Q146" s="263" t="s">
        <v>33</v>
      </c>
      <c r="R146" s="302">
        <v>1</v>
      </c>
      <c r="S146" s="303">
        <f>ROUND(K127,2)*R146</f>
        <v>12800.27</v>
      </c>
    </row>
    <row r="147" spans="1:19" ht="45" customHeight="1" x14ac:dyDescent="0.25">
      <c r="A147" s="1482"/>
      <c r="B147" s="1482"/>
      <c r="C147" s="1482"/>
      <c r="D147" s="1482"/>
      <c r="E147" s="1482"/>
      <c r="F147" s="1482"/>
      <c r="G147" s="1482"/>
      <c r="H147" s="1482"/>
      <c r="I147" s="1482"/>
      <c r="J147" s="1482"/>
      <c r="K147" s="1482"/>
      <c r="L147" s="1482"/>
      <c r="M147" s="1482"/>
      <c r="N147" s="1482"/>
      <c r="O147" s="1482"/>
      <c r="P147" s="263" t="s">
        <v>53</v>
      </c>
      <c r="Q147" s="263" t="s">
        <v>33</v>
      </c>
      <c r="R147" s="304">
        <v>1</v>
      </c>
      <c r="S147" s="305">
        <f>ROUND(K127,2)*R147</f>
        <v>12800.27</v>
      </c>
    </row>
    <row r="148" spans="1:19" ht="45" customHeight="1" x14ac:dyDescent="0.25">
      <c r="A148" s="1482"/>
      <c r="B148" s="1482"/>
      <c r="C148" s="1482"/>
      <c r="D148" s="1482"/>
      <c r="E148" s="1482"/>
      <c r="F148" s="1482"/>
      <c r="G148" s="1482"/>
      <c r="H148" s="1482"/>
      <c r="I148" s="1482"/>
      <c r="J148" s="1482"/>
      <c r="K148" s="1482"/>
      <c r="L148" s="1482"/>
      <c r="M148" s="1482"/>
      <c r="N148" s="1482"/>
      <c r="O148" s="1482"/>
      <c r="P148" s="263" t="s">
        <v>54</v>
      </c>
      <c r="Q148" s="263" t="s">
        <v>33</v>
      </c>
      <c r="R148" s="306">
        <v>1</v>
      </c>
      <c r="S148" s="307">
        <f>ROUND(K127,2)*R148</f>
        <v>12800.27</v>
      </c>
    </row>
    <row r="149" spans="1:19" ht="45" customHeight="1" x14ac:dyDescent="0.25">
      <c r="A149" s="1482"/>
      <c r="B149" s="1482"/>
      <c r="C149" s="1482"/>
      <c r="D149" s="1482"/>
      <c r="E149" s="1482"/>
      <c r="F149" s="1482"/>
      <c r="G149" s="1482"/>
      <c r="H149" s="1482"/>
      <c r="I149" s="1482"/>
      <c r="J149" s="1482"/>
      <c r="K149" s="1482"/>
      <c r="L149" s="1482"/>
      <c r="M149" s="1482"/>
      <c r="N149" s="1482"/>
      <c r="O149" s="1482"/>
      <c r="P149" s="263" t="s">
        <v>55</v>
      </c>
      <c r="Q149" s="263" t="s">
        <v>33</v>
      </c>
      <c r="R149" s="308">
        <v>1</v>
      </c>
      <c r="S149" s="309">
        <f>ROUND(K127,2)*R149</f>
        <v>12800.27</v>
      </c>
    </row>
    <row r="150" spans="1:19" ht="45" customHeight="1" x14ac:dyDescent="0.25">
      <c r="A150" s="1482"/>
      <c r="B150" s="1482"/>
      <c r="C150" s="1482"/>
      <c r="D150" s="1482"/>
      <c r="E150" s="1482"/>
      <c r="F150" s="1482"/>
      <c r="G150" s="1482"/>
      <c r="H150" s="1482"/>
      <c r="I150" s="1482"/>
      <c r="J150" s="1482"/>
      <c r="K150" s="1482"/>
      <c r="L150" s="1482"/>
      <c r="M150" s="1482"/>
      <c r="N150" s="1482"/>
      <c r="O150" s="1482"/>
      <c r="P150" s="263" t="s">
        <v>56</v>
      </c>
      <c r="Q150" s="263" t="s">
        <v>33</v>
      </c>
      <c r="R150" s="310">
        <v>1</v>
      </c>
      <c r="S150" s="311">
        <f>ROUND(K127,2)*R150</f>
        <v>12800.27</v>
      </c>
    </row>
    <row r="151" spans="1:19" ht="45" customHeight="1" x14ac:dyDescent="0.25">
      <c r="A151" s="1482"/>
      <c r="B151" s="1482"/>
      <c r="C151" s="1482"/>
      <c r="D151" s="1482"/>
      <c r="E151" s="1482"/>
      <c r="F151" s="1482"/>
      <c r="G151" s="1482"/>
      <c r="H151" s="1482"/>
      <c r="I151" s="1482"/>
      <c r="J151" s="1482"/>
      <c r="K151" s="1482"/>
      <c r="L151" s="1482"/>
      <c r="M151" s="1482"/>
      <c r="N151" s="1482"/>
      <c r="O151" s="1482"/>
      <c r="P151" s="263" t="s">
        <v>57</v>
      </c>
      <c r="Q151" s="263" t="s">
        <v>33</v>
      </c>
      <c r="R151" s="312">
        <v>1</v>
      </c>
      <c r="S151" s="313">
        <f>ROUND(K127,2)*R151</f>
        <v>12800.27</v>
      </c>
    </row>
    <row r="152" spans="1:19" ht="45" customHeight="1" x14ac:dyDescent="0.25">
      <c r="A152" s="1482"/>
      <c r="B152" s="1482"/>
      <c r="C152" s="1482"/>
      <c r="D152" s="1482"/>
      <c r="E152" s="1482"/>
      <c r="F152" s="1482"/>
      <c r="G152" s="1482"/>
      <c r="H152" s="1482"/>
      <c r="I152" s="1482"/>
      <c r="J152" s="1482"/>
      <c r="K152" s="1482"/>
      <c r="L152" s="1482"/>
      <c r="M152" s="1482"/>
      <c r="N152" s="1482"/>
      <c r="O152" s="1482"/>
      <c r="P152" s="263" t="s">
        <v>58</v>
      </c>
      <c r="Q152" s="263" t="s">
        <v>33</v>
      </c>
      <c r="R152" s="314">
        <v>1</v>
      </c>
      <c r="S152" s="315">
        <f>ROUND(K127,2)*R152</f>
        <v>12800.27</v>
      </c>
    </row>
    <row r="153" spans="1:19" ht="45" customHeight="1" x14ac:dyDescent="0.25">
      <c r="A153" s="1482"/>
      <c r="B153" s="1482"/>
      <c r="C153" s="1482"/>
      <c r="D153" s="1482"/>
      <c r="E153" s="1482"/>
      <c r="F153" s="1482"/>
      <c r="G153" s="1482"/>
      <c r="H153" s="1482"/>
      <c r="I153" s="1482"/>
      <c r="J153" s="1482"/>
      <c r="K153" s="1482"/>
      <c r="L153" s="1482"/>
      <c r="M153" s="1482"/>
      <c r="N153" s="1482"/>
      <c r="O153" s="1482"/>
      <c r="P153" s="263" t="s">
        <v>59</v>
      </c>
      <c r="Q153" s="263" t="s">
        <v>33</v>
      </c>
      <c r="R153" s="316">
        <v>1</v>
      </c>
      <c r="S153" s="317">
        <f>ROUND(K127,2)*R153</f>
        <v>12800.27</v>
      </c>
    </row>
    <row r="154" spans="1:19" ht="45" customHeight="1" x14ac:dyDescent="0.25">
      <c r="A154" s="1482"/>
      <c r="B154" s="1482"/>
      <c r="C154" s="1482"/>
      <c r="D154" s="1482"/>
      <c r="E154" s="1482"/>
      <c r="F154" s="1482"/>
      <c r="G154" s="1482"/>
      <c r="H154" s="1482"/>
      <c r="I154" s="1482"/>
      <c r="J154" s="1482"/>
      <c r="K154" s="1482"/>
      <c r="L154" s="1482"/>
      <c r="M154" s="1482"/>
      <c r="N154" s="1482"/>
      <c r="O154" s="1482"/>
      <c r="P154" s="263" t="s">
        <v>60</v>
      </c>
      <c r="Q154" s="263" t="s">
        <v>33</v>
      </c>
      <c r="R154" s="318">
        <v>1</v>
      </c>
      <c r="S154" s="319">
        <f>ROUND(K127,2)*R154</f>
        <v>12800.27</v>
      </c>
    </row>
    <row r="155" spans="1:19" ht="45" customHeight="1" x14ac:dyDescent="0.25">
      <c r="A155" s="1482"/>
      <c r="B155" s="1482"/>
      <c r="C155" s="1482"/>
      <c r="D155" s="1482"/>
      <c r="E155" s="1482"/>
      <c r="F155" s="1482"/>
      <c r="G155" s="1482"/>
      <c r="H155" s="1482"/>
      <c r="I155" s="1482"/>
      <c r="J155" s="1482"/>
      <c r="K155" s="1482"/>
      <c r="L155" s="1482"/>
      <c r="M155" s="1482"/>
      <c r="N155" s="1482"/>
      <c r="O155" s="1482"/>
      <c r="P155" s="263" t="s">
        <v>61</v>
      </c>
      <c r="Q155" s="263" t="s">
        <v>33</v>
      </c>
      <c r="R155" s="320">
        <v>1</v>
      </c>
      <c r="S155" s="321">
        <f>ROUND(K127,2)*R155</f>
        <v>12800.27</v>
      </c>
    </row>
    <row r="156" spans="1:19" ht="45" customHeight="1" x14ac:dyDescent="0.25">
      <c r="A156" s="1482"/>
      <c r="B156" s="1482"/>
      <c r="C156" s="1482"/>
      <c r="D156" s="1482"/>
      <c r="E156" s="1482"/>
      <c r="F156" s="1482"/>
      <c r="G156" s="1482"/>
      <c r="H156" s="1482"/>
      <c r="I156" s="1482"/>
      <c r="J156" s="1482"/>
      <c r="K156" s="1482"/>
      <c r="L156" s="1482"/>
      <c r="M156" s="1482"/>
      <c r="N156" s="1482"/>
      <c r="O156" s="1482"/>
      <c r="P156" s="263" t="s">
        <v>62</v>
      </c>
      <c r="Q156" s="263" t="s">
        <v>33</v>
      </c>
      <c r="R156" s="322">
        <v>1</v>
      </c>
      <c r="S156" s="323">
        <f>ROUND(K127,2)*R156</f>
        <v>12800.27</v>
      </c>
    </row>
    <row r="157" spans="1:19" ht="45" customHeight="1" x14ac:dyDescent="0.25">
      <c r="A157" s="324" t="s">
        <v>19</v>
      </c>
      <c r="B157" s="324" t="s">
        <v>36</v>
      </c>
      <c r="C157" s="324" t="s">
        <v>21</v>
      </c>
      <c r="D157" s="324" t="s">
        <v>21</v>
      </c>
      <c r="E157" s="324" t="s">
        <v>75</v>
      </c>
      <c r="F157" s="324" t="s">
        <v>21</v>
      </c>
      <c r="G157" s="324" t="s">
        <v>21</v>
      </c>
      <c r="H157" s="324" t="s">
        <v>21</v>
      </c>
      <c r="I157" s="324" t="s">
        <v>21</v>
      </c>
      <c r="J157" s="324" t="s">
        <v>21</v>
      </c>
      <c r="K157" s="324" t="s">
        <v>21</v>
      </c>
      <c r="L157" s="325">
        <f>ROUND(L158,2)+ROUND(L188,2)+ROUND(L218,2)</f>
        <v>505266.6</v>
      </c>
      <c r="M157" s="324" t="s">
        <v>21</v>
      </c>
      <c r="N157" s="324" t="s">
        <v>21</v>
      </c>
      <c r="O157" s="324" t="s">
        <v>21</v>
      </c>
      <c r="P157" s="324" t="s">
        <v>21</v>
      </c>
      <c r="Q157" s="324" t="s">
        <v>21</v>
      </c>
      <c r="R157" s="324" t="s">
        <v>21</v>
      </c>
      <c r="S157" s="324" t="s">
        <v>21</v>
      </c>
    </row>
    <row r="158" spans="1:19" ht="45" customHeight="1" x14ac:dyDescent="0.25">
      <c r="A158" s="1598" t="s">
        <v>23</v>
      </c>
      <c r="B158" s="1598" t="s">
        <v>76</v>
      </c>
      <c r="C158" s="1598" t="s">
        <v>25</v>
      </c>
      <c r="D158" s="1598" t="s">
        <v>26</v>
      </c>
      <c r="E158" s="1598" t="s">
        <v>77</v>
      </c>
      <c r="F158" s="1599">
        <f>R158+R159+R160+R161+R162+R163+R164+R165+R166+R167+R168+R169+R170+R171+R172+R173+R174+R175+R176+R177+R178+R179+R180+R181+R182+R183+R184+R185+R186+R187</f>
        <v>30</v>
      </c>
      <c r="G158" s="1598" t="s">
        <v>28</v>
      </c>
      <c r="H158" s="1600">
        <v>7896.1</v>
      </c>
      <c r="I158" s="1601">
        <v>7896.1</v>
      </c>
      <c r="J158" s="1602">
        <v>0.20499999999999999</v>
      </c>
      <c r="K158" s="1603">
        <f>ROUND(I158,2)+(ROUND(I158,2)*J158)</f>
        <v>9514.8005000000012</v>
      </c>
      <c r="L158" s="1604">
        <f>ROUND(S158,2)+ROUND(S159,2)+ROUND(S160,2)+ROUND(S161,2)+ROUND(S162,2)+ROUND(S163,2)+ROUND(S164,2)+ROUND(S165,2)+ROUND(S166,2)+ROUND(S167,2)+ROUND(S168,2)+ROUND(S169,2)+ROUND(S170,2)+ROUND(S171,2)+ROUND(S172,2)+ROUND(S173,2)+ROUND(S174,2)+ROUND(S175,2)+ROUND(S176,2)+ROUND(S177,2)+ROUND(S178,2)+ROUND(S179,2)+ROUND(S180,2)+ROUND(S181,2)+ROUND(S182,2)+ROUND(S183,2)+ROUND(S184,2)+ROUND(S185,2)+ROUND(S186,2)+ROUND(S187,2)</f>
        <v>285443.99999999983</v>
      </c>
      <c r="M158" s="1598"/>
      <c r="N158" s="1598" t="s">
        <v>32</v>
      </c>
      <c r="O158" s="1598" t="s">
        <v>33</v>
      </c>
      <c r="P158" s="326" t="s">
        <v>32</v>
      </c>
      <c r="Q158" s="326" t="s">
        <v>33</v>
      </c>
      <c r="R158" s="327">
        <v>1</v>
      </c>
      <c r="S158" s="328">
        <f>ROUND(K158,2)*R158</f>
        <v>9514.7999999999993</v>
      </c>
    </row>
    <row r="159" spans="1:19" ht="45" customHeight="1" x14ac:dyDescent="0.25">
      <c r="A159" s="1482"/>
      <c r="B159" s="1482"/>
      <c r="C159" s="1482"/>
      <c r="D159" s="1482"/>
      <c r="E159" s="1482"/>
      <c r="F159" s="1482"/>
      <c r="G159" s="1482"/>
      <c r="H159" s="1482"/>
      <c r="I159" s="1482"/>
      <c r="J159" s="1482"/>
      <c r="K159" s="1482"/>
      <c r="L159" s="1482"/>
      <c r="M159" s="1482"/>
      <c r="N159" s="1482"/>
      <c r="O159" s="1482"/>
      <c r="P159" s="326" t="s">
        <v>34</v>
      </c>
      <c r="Q159" s="326" t="s">
        <v>33</v>
      </c>
      <c r="R159" s="329">
        <v>1</v>
      </c>
      <c r="S159" s="330">
        <f>ROUND(K158,2)*R159</f>
        <v>9514.7999999999993</v>
      </c>
    </row>
    <row r="160" spans="1:19" ht="45" customHeight="1" x14ac:dyDescent="0.25">
      <c r="A160" s="1482"/>
      <c r="B160" s="1482"/>
      <c r="C160" s="1482"/>
      <c r="D160" s="1482"/>
      <c r="E160" s="1482"/>
      <c r="F160" s="1482"/>
      <c r="G160" s="1482"/>
      <c r="H160" s="1482"/>
      <c r="I160" s="1482"/>
      <c r="J160" s="1482"/>
      <c r="K160" s="1482"/>
      <c r="L160" s="1482"/>
      <c r="M160" s="1482"/>
      <c r="N160" s="1482"/>
      <c r="O160" s="1482"/>
      <c r="P160" s="326" t="s">
        <v>35</v>
      </c>
      <c r="Q160" s="326" t="s">
        <v>33</v>
      </c>
      <c r="R160" s="331">
        <v>1</v>
      </c>
      <c r="S160" s="332">
        <f>ROUND(K158,2)*R160</f>
        <v>9514.7999999999993</v>
      </c>
    </row>
    <row r="161" spans="1:19" ht="45" customHeight="1" x14ac:dyDescent="0.25">
      <c r="A161" s="1482"/>
      <c r="B161" s="1482"/>
      <c r="C161" s="1482"/>
      <c r="D161" s="1482"/>
      <c r="E161" s="1482"/>
      <c r="F161" s="1482"/>
      <c r="G161" s="1482"/>
      <c r="H161" s="1482"/>
      <c r="I161" s="1482"/>
      <c r="J161" s="1482"/>
      <c r="K161" s="1482"/>
      <c r="L161" s="1482"/>
      <c r="M161" s="1482"/>
      <c r="N161" s="1482"/>
      <c r="O161" s="1482"/>
      <c r="P161" s="326" t="s">
        <v>36</v>
      </c>
      <c r="Q161" s="326" t="s">
        <v>33</v>
      </c>
      <c r="R161" s="333">
        <v>1</v>
      </c>
      <c r="S161" s="334">
        <f>ROUND(K158,2)*R161</f>
        <v>9514.7999999999993</v>
      </c>
    </row>
    <row r="162" spans="1:19" ht="45" customHeight="1" x14ac:dyDescent="0.25">
      <c r="A162" s="1482"/>
      <c r="B162" s="1482"/>
      <c r="C162" s="1482"/>
      <c r="D162" s="1482"/>
      <c r="E162" s="1482"/>
      <c r="F162" s="1482"/>
      <c r="G162" s="1482"/>
      <c r="H162" s="1482"/>
      <c r="I162" s="1482"/>
      <c r="J162" s="1482"/>
      <c r="K162" s="1482"/>
      <c r="L162" s="1482"/>
      <c r="M162" s="1482"/>
      <c r="N162" s="1482"/>
      <c r="O162" s="1482"/>
      <c r="P162" s="326" t="s">
        <v>37</v>
      </c>
      <c r="Q162" s="326" t="s">
        <v>33</v>
      </c>
      <c r="R162" s="335">
        <v>1</v>
      </c>
      <c r="S162" s="336">
        <f>ROUND(K158,2)*R162</f>
        <v>9514.7999999999993</v>
      </c>
    </row>
    <row r="163" spans="1:19" ht="45" customHeight="1" x14ac:dyDescent="0.25">
      <c r="A163" s="1482"/>
      <c r="B163" s="1482"/>
      <c r="C163" s="1482"/>
      <c r="D163" s="1482"/>
      <c r="E163" s="1482"/>
      <c r="F163" s="1482"/>
      <c r="G163" s="1482"/>
      <c r="H163" s="1482"/>
      <c r="I163" s="1482"/>
      <c r="J163" s="1482"/>
      <c r="K163" s="1482"/>
      <c r="L163" s="1482"/>
      <c r="M163" s="1482"/>
      <c r="N163" s="1482"/>
      <c r="O163" s="1482"/>
      <c r="P163" s="326" t="s">
        <v>38</v>
      </c>
      <c r="Q163" s="326" t="s">
        <v>33</v>
      </c>
      <c r="R163" s="337">
        <v>1</v>
      </c>
      <c r="S163" s="338">
        <f>ROUND(K158,2)*R163</f>
        <v>9514.7999999999993</v>
      </c>
    </row>
    <row r="164" spans="1:19" ht="45" customHeight="1" x14ac:dyDescent="0.25">
      <c r="A164" s="1482"/>
      <c r="B164" s="1482"/>
      <c r="C164" s="1482"/>
      <c r="D164" s="1482"/>
      <c r="E164" s="1482"/>
      <c r="F164" s="1482"/>
      <c r="G164" s="1482"/>
      <c r="H164" s="1482"/>
      <c r="I164" s="1482"/>
      <c r="J164" s="1482"/>
      <c r="K164" s="1482"/>
      <c r="L164" s="1482"/>
      <c r="M164" s="1482"/>
      <c r="N164" s="1482"/>
      <c r="O164" s="1482"/>
      <c r="P164" s="326" t="s">
        <v>39</v>
      </c>
      <c r="Q164" s="326" t="s">
        <v>33</v>
      </c>
      <c r="R164" s="339">
        <v>1</v>
      </c>
      <c r="S164" s="340">
        <f>ROUND(K158,2)*R164</f>
        <v>9514.7999999999993</v>
      </c>
    </row>
    <row r="165" spans="1:19" ht="45" customHeight="1" x14ac:dyDescent="0.25">
      <c r="A165" s="1482"/>
      <c r="B165" s="1482"/>
      <c r="C165" s="1482"/>
      <c r="D165" s="1482"/>
      <c r="E165" s="1482"/>
      <c r="F165" s="1482"/>
      <c r="G165" s="1482"/>
      <c r="H165" s="1482"/>
      <c r="I165" s="1482"/>
      <c r="J165" s="1482"/>
      <c r="K165" s="1482"/>
      <c r="L165" s="1482"/>
      <c r="M165" s="1482"/>
      <c r="N165" s="1482"/>
      <c r="O165" s="1482"/>
      <c r="P165" s="326" t="s">
        <v>40</v>
      </c>
      <c r="Q165" s="326" t="s">
        <v>33</v>
      </c>
      <c r="R165" s="341">
        <v>1</v>
      </c>
      <c r="S165" s="342">
        <f>ROUND(K158,2)*R165</f>
        <v>9514.7999999999993</v>
      </c>
    </row>
    <row r="166" spans="1:19" ht="45" customHeight="1" x14ac:dyDescent="0.25">
      <c r="A166" s="1482"/>
      <c r="B166" s="1482"/>
      <c r="C166" s="1482"/>
      <c r="D166" s="1482"/>
      <c r="E166" s="1482"/>
      <c r="F166" s="1482"/>
      <c r="G166" s="1482"/>
      <c r="H166" s="1482"/>
      <c r="I166" s="1482"/>
      <c r="J166" s="1482"/>
      <c r="K166" s="1482"/>
      <c r="L166" s="1482"/>
      <c r="M166" s="1482"/>
      <c r="N166" s="1482"/>
      <c r="O166" s="1482"/>
      <c r="P166" s="326" t="s">
        <v>41</v>
      </c>
      <c r="Q166" s="326" t="s">
        <v>33</v>
      </c>
      <c r="R166" s="343">
        <v>1</v>
      </c>
      <c r="S166" s="344">
        <f>ROUND(K158,2)*R166</f>
        <v>9514.7999999999993</v>
      </c>
    </row>
    <row r="167" spans="1:19" ht="45" customHeight="1" x14ac:dyDescent="0.25">
      <c r="A167" s="1482"/>
      <c r="B167" s="1482"/>
      <c r="C167" s="1482"/>
      <c r="D167" s="1482"/>
      <c r="E167" s="1482"/>
      <c r="F167" s="1482"/>
      <c r="G167" s="1482"/>
      <c r="H167" s="1482"/>
      <c r="I167" s="1482"/>
      <c r="J167" s="1482"/>
      <c r="K167" s="1482"/>
      <c r="L167" s="1482"/>
      <c r="M167" s="1482"/>
      <c r="N167" s="1482"/>
      <c r="O167" s="1482"/>
      <c r="P167" s="326" t="s">
        <v>42</v>
      </c>
      <c r="Q167" s="326" t="s">
        <v>33</v>
      </c>
      <c r="R167" s="345">
        <v>1</v>
      </c>
      <c r="S167" s="346">
        <f>ROUND(K158,2)*R167</f>
        <v>9514.7999999999993</v>
      </c>
    </row>
    <row r="168" spans="1:19" ht="45" customHeight="1" x14ac:dyDescent="0.25">
      <c r="A168" s="1482"/>
      <c r="B168" s="1482"/>
      <c r="C168" s="1482"/>
      <c r="D168" s="1482"/>
      <c r="E168" s="1482"/>
      <c r="F168" s="1482"/>
      <c r="G168" s="1482"/>
      <c r="H168" s="1482"/>
      <c r="I168" s="1482"/>
      <c r="J168" s="1482"/>
      <c r="K168" s="1482"/>
      <c r="L168" s="1482"/>
      <c r="M168" s="1482"/>
      <c r="N168" s="1482"/>
      <c r="O168" s="1482"/>
      <c r="P168" s="326" t="s">
        <v>43</v>
      </c>
      <c r="Q168" s="326" t="s">
        <v>33</v>
      </c>
      <c r="R168" s="347">
        <v>1</v>
      </c>
      <c r="S168" s="348">
        <f>ROUND(K158,2)*R168</f>
        <v>9514.7999999999993</v>
      </c>
    </row>
    <row r="169" spans="1:19" ht="45" customHeight="1" x14ac:dyDescent="0.25">
      <c r="A169" s="1482"/>
      <c r="B169" s="1482"/>
      <c r="C169" s="1482"/>
      <c r="D169" s="1482"/>
      <c r="E169" s="1482"/>
      <c r="F169" s="1482"/>
      <c r="G169" s="1482"/>
      <c r="H169" s="1482"/>
      <c r="I169" s="1482"/>
      <c r="J169" s="1482"/>
      <c r="K169" s="1482"/>
      <c r="L169" s="1482"/>
      <c r="M169" s="1482"/>
      <c r="N169" s="1482"/>
      <c r="O169" s="1482"/>
      <c r="P169" s="326" t="s">
        <v>44</v>
      </c>
      <c r="Q169" s="326" t="s">
        <v>33</v>
      </c>
      <c r="R169" s="349">
        <v>1</v>
      </c>
      <c r="S169" s="350">
        <f>ROUND(K158,2)*R169</f>
        <v>9514.7999999999993</v>
      </c>
    </row>
    <row r="170" spans="1:19" ht="45" customHeight="1" x14ac:dyDescent="0.25">
      <c r="A170" s="1482"/>
      <c r="B170" s="1482"/>
      <c r="C170" s="1482"/>
      <c r="D170" s="1482"/>
      <c r="E170" s="1482"/>
      <c r="F170" s="1482"/>
      <c r="G170" s="1482"/>
      <c r="H170" s="1482"/>
      <c r="I170" s="1482"/>
      <c r="J170" s="1482"/>
      <c r="K170" s="1482"/>
      <c r="L170" s="1482"/>
      <c r="M170" s="1482"/>
      <c r="N170" s="1482"/>
      <c r="O170" s="1482"/>
      <c r="P170" s="326" t="s">
        <v>45</v>
      </c>
      <c r="Q170" s="326" t="s">
        <v>33</v>
      </c>
      <c r="R170" s="351">
        <v>1</v>
      </c>
      <c r="S170" s="352">
        <f>ROUND(K158,2)*R170</f>
        <v>9514.7999999999993</v>
      </c>
    </row>
    <row r="171" spans="1:19" ht="45" customHeight="1" x14ac:dyDescent="0.25">
      <c r="A171" s="1482"/>
      <c r="B171" s="1482"/>
      <c r="C171" s="1482"/>
      <c r="D171" s="1482"/>
      <c r="E171" s="1482"/>
      <c r="F171" s="1482"/>
      <c r="G171" s="1482"/>
      <c r="H171" s="1482"/>
      <c r="I171" s="1482"/>
      <c r="J171" s="1482"/>
      <c r="K171" s="1482"/>
      <c r="L171" s="1482"/>
      <c r="M171" s="1482"/>
      <c r="N171" s="1482"/>
      <c r="O171" s="1482"/>
      <c r="P171" s="326" t="s">
        <v>46</v>
      </c>
      <c r="Q171" s="326" t="s">
        <v>33</v>
      </c>
      <c r="R171" s="353">
        <v>1</v>
      </c>
      <c r="S171" s="354">
        <f>ROUND(K158,2)*R171</f>
        <v>9514.7999999999993</v>
      </c>
    </row>
    <row r="172" spans="1:19" ht="45" customHeight="1" x14ac:dyDescent="0.25">
      <c r="A172" s="1482"/>
      <c r="B172" s="1482"/>
      <c r="C172" s="1482"/>
      <c r="D172" s="1482"/>
      <c r="E172" s="1482"/>
      <c r="F172" s="1482"/>
      <c r="G172" s="1482"/>
      <c r="H172" s="1482"/>
      <c r="I172" s="1482"/>
      <c r="J172" s="1482"/>
      <c r="K172" s="1482"/>
      <c r="L172" s="1482"/>
      <c r="M172" s="1482"/>
      <c r="N172" s="1482"/>
      <c r="O172" s="1482"/>
      <c r="P172" s="326" t="s">
        <v>47</v>
      </c>
      <c r="Q172" s="326" t="s">
        <v>33</v>
      </c>
      <c r="R172" s="355">
        <v>1</v>
      </c>
      <c r="S172" s="356">
        <f>ROUND(K158,2)*R172</f>
        <v>9514.7999999999993</v>
      </c>
    </row>
    <row r="173" spans="1:19" ht="45" customHeight="1" x14ac:dyDescent="0.25">
      <c r="A173" s="1482"/>
      <c r="B173" s="1482"/>
      <c r="C173" s="1482"/>
      <c r="D173" s="1482"/>
      <c r="E173" s="1482"/>
      <c r="F173" s="1482"/>
      <c r="G173" s="1482"/>
      <c r="H173" s="1482"/>
      <c r="I173" s="1482"/>
      <c r="J173" s="1482"/>
      <c r="K173" s="1482"/>
      <c r="L173" s="1482"/>
      <c r="M173" s="1482"/>
      <c r="N173" s="1482"/>
      <c r="O173" s="1482"/>
      <c r="P173" s="326" t="s">
        <v>48</v>
      </c>
      <c r="Q173" s="326" t="s">
        <v>33</v>
      </c>
      <c r="R173" s="357">
        <v>1</v>
      </c>
      <c r="S173" s="358">
        <f>ROUND(K158,2)*R173</f>
        <v>9514.7999999999993</v>
      </c>
    </row>
    <row r="174" spans="1:19" ht="45" customHeight="1" x14ac:dyDescent="0.25">
      <c r="A174" s="1482"/>
      <c r="B174" s="1482"/>
      <c r="C174" s="1482"/>
      <c r="D174" s="1482"/>
      <c r="E174" s="1482"/>
      <c r="F174" s="1482"/>
      <c r="G174" s="1482"/>
      <c r="H174" s="1482"/>
      <c r="I174" s="1482"/>
      <c r="J174" s="1482"/>
      <c r="K174" s="1482"/>
      <c r="L174" s="1482"/>
      <c r="M174" s="1482"/>
      <c r="N174" s="1482"/>
      <c r="O174" s="1482"/>
      <c r="P174" s="326" t="s">
        <v>49</v>
      </c>
      <c r="Q174" s="326" t="s">
        <v>33</v>
      </c>
      <c r="R174" s="359">
        <v>1</v>
      </c>
      <c r="S174" s="360">
        <f>ROUND(K158,2)*R174</f>
        <v>9514.7999999999993</v>
      </c>
    </row>
    <row r="175" spans="1:19" ht="45" customHeight="1" x14ac:dyDescent="0.25">
      <c r="A175" s="1482"/>
      <c r="B175" s="1482"/>
      <c r="C175" s="1482"/>
      <c r="D175" s="1482"/>
      <c r="E175" s="1482"/>
      <c r="F175" s="1482"/>
      <c r="G175" s="1482"/>
      <c r="H175" s="1482"/>
      <c r="I175" s="1482"/>
      <c r="J175" s="1482"/>
      <c r="K175" s="1482"/>
      <c r="L175" s="1482"/>
      <c r="M175" s="1482"/>
      <c r="N175" s="1482"/>
      <c r="O175" s="1482"/>
      <c r="P175" s="326" t="s">
        <v>50</v>
      </c>
      <c r="Q175" s="326" t="s">
        <v>33</v>
      </c>
      <c r="R175" s="361">
        <v>1</v>
      </c>
      <c r="S175" s="362">
        <f>ROUND(K158,2)*R175</f>
        <v>9514.7999999999993</v>
      </c>
    </row>
    <row r="176" spans="1:19" ht="45" customHeight="1" x14ac:dyDescent="0.25">
      <c r="A176" s="1482"/>
      <c r="B176" s="1482"/>
      <c r="C176" s="1482"/>
      <c r="D176" s="1482"/>
      <c r="E176" s="1482"/>
      <c r="F176" s="1482"/>
      <c r="G176" s="1482"/>
      <c r="H176" s="1482"/>
      <c r="I176" s="1482"/>
      <c r="J176" s="1482"/>
      <c r="K176" s="1482"/>
      <c r="L176" s="1482"/>
      <c r="M176" s="1482"/>
      <c r="N176" s="1482"/>
      <c r="O176" s="1482"/>
      <c r="P176" s="326" t="s">
        <v>51</v>
      </c>
      <c r="Q176" s="326" t="s">
        <v>33</v>
      </c>
      <c r="R176" s="363">
        <v>1</v>
      </c>
      <c r="S176" s="364">
        <f>ROUND(K158,2)*R176</f>
        <v>9514.7999999999993</v>
      </c>
    </row>
    <row r="177" spans="1:19" ht="45" customHeight="1" x14ac:dyDescent="0.25">
      <c r="A177" s="1482"/>
      <c r="B177" s="1482"/>
      <c r="C177" s="1482"/>
      <c r="D177" s="1482"/>
      <c r="E177" s="1482"/>
      <c r="F177" s="1482"/>
      <c r="G177" s="1482"/>
      <c r="H177" s="1482"/>
      <c r="I177" s="1482"/>
      <c r="J177" s="1482"/>
      <c r="K177" s="1482"/>
      <c r="L177" s="1482"/>
      <c r="M177" s="1482"/>
      <c r="N177" s="1482"/>
      <c r="O177" s="1482"/>
      <c r="P177" s="326" t="s">
        <v>52</v>
      </c>
      <c r="Q177" s="326" t="s">
        <v>33</v>
      </c>
      <c r="R177" s="365">
        <v>1</v>
      </c>
      <c r="S177" s="366">
        <f>ROUND(K158,2)*R177</f>
        <v>9514.7999999999993</v>
      </c>
    </row>
    <row r="178" spans="1:19" ht="45" customHeight="1" x14ac:dyDescent="0.25">
      <c r="A178" s="1482"/>
      <c r="B178" s="1482"/>
      <c r="C178" s="1482"/>
      <c r="D178" s="1482"/>
      <c r="E178" s="1482"/>
      <c r="F178" s="1482"/>
      <c r="G178" s="1482"/>
      <c r="H178" s="1482"/>
      <c r="I178" s="1482"/>
      <c r="J178" s="1482"/>
      <c r="K178" s="1482"/>
      <c r="L178" s="1482"/>
      <c r="M178" s="1482"/>
      <c r="N178" s="1482"/>
      <c r="O178" s="1482"/>
      <c r="P178" s="326" t="s">
        <v>53</v>
      </c>
      <c r="Q178" s="326" t="s">
        <v>33</v>
      </c>
      <c r="R178" s="367">
        <v>1</v>
      </c>
      <c r="S178" s="368">
        <f>ROUND(K158,2)*R178</f>
        <v>9514.7999999999993</v>
      </c>
    </row>
    <row r="179" spans="1:19" ht="45" customHeight="1" x14ac:dyDescent="0.25">
      <c r="A179" s="1482"/>
      <c r="B179" s="1482"/>
      <c r="C179" s="1482"/>
      <c r="D179" s="1482"/>
      <c r="E179" s="1482"/>
      <c r="F179" s="1482"/>
      <c r="G179" s="1482"/>
      <c r="H179" s="1482"/>
      <c r="I179" s="1482"/>
      <c r="J179" s="1482"/>
      <c r="K179" s="1482"/>
      <c r="L179" s="1482"/>
      <c r="M179" s="1482"/>
      <c r="N179" s="1482"/>
      <c r="O179" s="1482"/>
      <c r="P179" s="326" t="s">
        <v>54</v>
      </c>
      <c r="Q179" s="326" t="s">
        <v>33</v>
      </c>
      <c r="R179" s="369">
        <v>1</v>
      </c>
      <c r="S179" s="370">
        <f>ROUND(K158,2)*R179</f>
        <v>9514.7999999999993</v>
      </c>
    </row>
    <row r="180" spans="1:19" ht="45" customHeight="1" x14ac:dyDescent="0.25">
      <c r="A180" s="1482"/>
      <c r="B180" s="1482"/>
      <c r="C180" s="1482"/>
      <c r="D180" s="1482"/>
      <c r="E180" s="1482"/>
      <c r="F180" s="1482"/>
      <c r="G180" s="1482"/>
      <c r="H180" s="1482"/>
      <c r="I180" s="1482"/>
      <c r="J180" s="1482"/>
      <c r="K180" s="1482"/>
      <c r="L180" s="1482"/>
      <c r="M180" s="1482"/>
      <c r="N180" s="1482"/>
      <c r="O180" s="1482"/>
      <c r="P180" s="326" t="s">
        <v>55</v>
      </c>
      <c r="Q180" s="326" t="s">
        <v>33</v>
      </c>
      <c r="R180" s="371">
        <v>1</v>
      </c>
      <c r="S180" s="372">
        <f>ROUND(K158,2)*R180</f>
        <v>9514.7999999999993</v>
      </c>
    </row>
    <row r="181" spans="1:19" ht="45" customHeight="1" x14ac:dyDescent="0.25">
      <c r="A181" s="1482"/>
      <c r="B181" s="1482"/>
      <c r="C181" s="1482"/>
      <c r="D181" s="1482"/>
      <c r="E181" s="1482"/>
      <c r="F181" s="1482"/>
      <c r="G181" s="1482"/>
      <c r="H181" s="1482"/>
      <c r="I181" s="1482"/>
      <c r="J181" s="1482"/>
      <c r="K181" s="1482"/>
      <c r="L181" s="1482"/>
      <c r="M181" s="1482"/>
      <c r="N181" s="1482"/>
      <c r="O181" s="1482"/>
      <c r="P181" s="326" t="s">
        <v>56</v>
      </c>
      <c r="Q181" s="326" t="s">
        <v>33</v>
      </c>
      <c r="R181" s="373">
        <v>1</v>
      </c>
      <c r="S181" s="374">
        <f>ROUND(K158,2)*R181</f>
        <v>9514.7999999999993</v>
      </c>
    </row>
    <row r="182" spans="1:19" ht="45" customHeight="1" x14ac:dyDescent="0.25">
      <c r="A182" s="1482"/>
      <c r="B182" s="1482"/>
      <c r="C182" s="1482"/>
      <c r="D182" s="1482"/>
      <c r="E182" s="1482"/>
      <c r="F182" s="1482"/>
      <c r="G182" s="1482"/>
      <c r="H182" s="1482"/>
      <c r="I182" s="1482"/>
      <c r="J182" s="1482"/>
      <c r="K182" s="1482"/>
      <c r="L182" s="1482"/>
      <c r="M182" s="1482"/>
      <c r="N182" s="1482"/>
      <c r="O182" s="1482"/>
      <c r="P182" s="326" t="s">
        <v>57</v>
      </c>
      <c r="Q182" s="326" t="s">
        <v>33</v>
      </c>
      <c r="R182" s="375">
        <v>1</v>
      </c>
      <c r="S182" s="376">
        <f>ROUND(K158,2)*R182</f>
        <v>9514.7999999999993</v>
      </c>
    </row>
    <row r="183" spans="1:19" ht="45" customHeight="1" x14ac:dyDescent="0.25">
      <c r="A183" s="1482"/>
      <c r="B183" s="1482"/>
      <c r="C183" s="1482"/>
      <c r="D183" s="1482"/>
      <c r="E183" s="1482"/>
      <c r="F183" s="1482"/>
      <c r="G183" s="1482"/>
      <c r="H183" s="1482"/>
      <c r="I183" s="1482"/>
      <c r="J183" s="1482"/>
      <c r="K183" s="1482"/>
      <c r="L183" s="1482"/>
      <c r="M183" s="1482"/>
      <c r="N183" s="1482"/>
      <c r="O183" s="1482"/>
      <c r="P183" s="326" t="s">
        <v>58</v>
      </c>
      <c r="Q183" s="326" t="s">
        <v>33</v>
      </c>
      <c r="R183" s="377">
        <v>1</v>
      </c>
      <c r="S183" s="378">
        <f>ROUND(K158,2)*R183</f>
        <v>9514.7999999999993</v>
      </c>
    </row>
    <row r="184" spans="1:19" ht="45" customHeight="1" x14ac:dyDescent="0.25">
      <c r="A184" s="1482"/>
      <c r="B184" s="1482"/>
      <c r="C184" s="1482"/>
      <c r="D184" s="1482"/>
      <c r="E184" s="1482"/>
      <c r="F184" s="1482"/>
      <c r="G184" s="1482"/>
      <c r="H184" s="1482"/>
      <c r="I184" s="1482"/>
      <c r="J184" s="1482"/>
      <c r="K184" s="1482"/>
      <c r="L184" s="1482"/>
      <c r="M184" s="1482"/>
      <c r="N184" s="1482"/>
      <c r="O184" s="1482"/>
      <c r="P184" s="326" t="s">
        <v>59</v>
      </c>
      <c r="Q184" s="326" t="s">
        <v>33</v>
      </c>
      <c r="R184" s="379">
        <v>1</v>
      </c>
      <c r="S184" s="380">
        <f>ROUND(K158,2)*R184</f>
        <v>9514.7999999999993</v>
      </c>
    </row>
    <row r="185" spans="1:19" ht="45" customHeight="1" x14ac:dyDescent="0.25">
      <c r="A185" s="1482"/>
      <c r="B185" s="1482"/>
      <c r="C185" s="1482"/>
      <c r="D185" s="1482"/>
      <c r="E185" s="1482"/>
      <c r="F185" s="1482"/>
      <c r="G185" s="1482"/>
      <c r="H185" s="1482"/>
      <c r="I185" s="1482"/>
      <c r="J185" s="1482"/>
      <c r="K185" s="1482"/>
      <c r="L185" s="1482"/>
      <c r="M185" s="1482"/>
      <c r="N185" s="1482"/>
      <c r="O185" s="1482"/>
      <c r="P185" s="326" t="s">
        <v>60</v>
      </c>
      <c r="Q185" s="326" t="s">
        <v>33</v>
      </c>
      <c r="R185" s="381">
        <v>1</v>
      </c>
      <c r="S185" s="382">
        <f>ROUND(K158,2)*R185</f>
        <v>9514.7999999999993</v>
      </c>
    </row>
    <row r="186" spans="1:19" ht="45" customHeight="1" x14ac:dyDescent="0.25">
      <c r="A186" s="1482"/>
      <c r="B186" s="1482"/>
      <c r="C186" s="1482"/>
      <c r="D186" s="1482"/>
      <c r="E186" s="1482"/>
      <c r="F186" s="1482"/>
      <c r="G186" s="1482"/>
      <c r="H186" s="1482"/>
      <c r="I186" s="1482"/>
      <c r="J186" s="1482"/>
      <c r="K186" s="1482"/>
      <c r="L186" s="1482"/>
      <c r="M186" s="1482"/>
      <c r="N186" s="1482"/>
      <c r="O186" s="1482"/>
      <c r="P186" s="326" t="s">
        <v>61</v>
      </c>
      <c r="Q186" s="326" t="s">
        <v>33</v>
      </c>
      <c r="R186" s="383">
        <v>1</v>
      </c>
      <c r="S186" s="384">
        <f>ROUND(K158,2)*R186</f>
        <v>9514.7999999999993</v>
      </c>
    </row>
    <row r="187" spans="1:19" ht="45" customHeight="1" x14ac:dyDescent="0.25">
      <c r="A187" s="1482"/>
      <c r="B187" s="1482"/>
      <c r="C187" s="1482"/>
      <c r="D187" s="1482"/>
      <c r="E187" s="1482"/>
      <c r="F187" s="1482"/>
      <c r="G187" s="1482"/>
      <c r="H187" s="1482"/>
      <c r="I187" s="1482"/>
      <c r="J187" s="1482"/>
      <c r="K187" s="1482"/>
      <c r="L187" s="1482"/>
      <c r="M187" s="1482"/>
      <c r="N187" s="1482"/>
      <c r="O187" s="1482"/>
      <c r="P187" s="326" t="s">
        <v>62</v>
      </c>
      <c r="Q187" s="326" t="s">
        <v>33</v>
      </c>
      <c r="R187" s="385">
        <v>1</v>
      </c>
      <c r="S187" s="386">
        <f>ROUND(K158,2)*R187</f>
        <v>9514.7999999999993</v>
      </c>
    </row>
    <row r="188" spans="1:19" ht="45" customHeight="1" x14ac:dyDescent="0.25">
      <c r="A188" s="1583" t="s">
        <v>23</v>
      </c>
      <c r="B188" s="1583" t="s">
        <v>78</v>
      </c>
      <c r="C188" s="1583" t="s">
        <v>25</v>
      </c>
      <c r="D188" s="1583" t="s">
        <v>30</v>
      </c>
      <c r="E188" s="1583" t="s">
        <v>79</v>
      </c>
      <c r="F188" s="1591">
        <f>R188+R189+R190+R191+R192+R193+R194+R195+R196+R197+R198+R199+R200+R201+R202+R203+R204+R205+R206+R207+R208+R209+R210+R211+R212+R213+R214+R215+R216+R217</f>
        <v>30</v>
      </c>
      <c r="G188" s="1583" t="s">
        <v>28</v>
      </c>
      <c r="H188" s="1592">
        <v>4612.46</v>
      </c>
      <c r="I188" s="1593">
        <v>4612.46</v>
      </c>
      <c r="J188" s="1580">
        <v>0.20499999999999999</v>
      </c>
      <c r="K188" s="1581">
        <f>ROUND(I188,2)+(ROUND(I188,2)*J188)</f>
        <v>5558.0142999999998</v>
      </c>
      <c r="L188" s="1582">
        <f>ROUND(S188,2)+ROUND(S189,2)+ROUND(S190,2)+ROUND(S191,2)+ROUND(S192,2)+ROUND(S193,2)+ROUND(S194,2)+ROUND(S195,2)+ROUND(S196,2)+ROUND(S197,2)+ROUND(S198,2)+ROUND(S199,2)+ROUND(S200,2)+ROUND(S201,2)+ROUND(S202,2)+ROUND(S203,2)+ROUND(S204,2)+ROUND(S205,2)+ROUND(S206,2)+ROUND(S207,2)+ROUND(S208,2)+ROUND(S209,2)+ROUND(S210,2)+ROUND(S211,2)+ROUND(S212,2)+ROUND(S213,2)+ROUND(S214,2)+ROUND(S215,2)+ROUND(S216,2)+ROUND(S217,2)</f>
        <v>166740.30000000002</v>
      </c>
      <c r="M188" s="1583"/>
      <c r="N188" s="1583" t="s">
        <v>32</v>
      </c>
      <c r="O188" s="1583" t="s">
        <v>33</v>
      </c>
      <c r="P188" s="387" t="s">
        <v>32</v>
      </c>
      <c r="Q188" s="387" t="s">
        <v>33</v>
      </c>
      <c r="R188" s="388">
        <v>1</v>
      </c>
      <c r="S188" s="389">
        <f>ROUND(K188,2)*R188</f>
        <v>5558.01</v>
      </c>
    </row>
    <row r="189" spans="1:19" ht="45" customHeight="1" x14ac:dyDescent="0.25">
      <c r="A189" s="1482"/>
      <c r="B189" s="1482"/>
      <c r="C189" s="1482"/>
      <c r="D189" s="1482"/>
      <c r="E189" s="1482"/>
      <c r="F189" s="1482"/>
      <c r="G189" s="1482"/>
      <c r="H189" s="1482"/>
      <c r="I189" s="1482"/>
      <c r="J189" s="1482"/>
      <c r="K189" s="1482"/>
      <c r="L189" s="1482"/>
      <c r="M189" s="1482"/>
      <c r="N189" s="1482"/>
      <c r="O189" s="1482"/>
      <c r="P189" s="387" t="s">
        <v>34</v>
      </c>
      <c r="Q189" s="387" t="s">
        <v>33</v>
      </c>
      <c r="R189" s="390">
        <v>1</v>
      </c>
      <c r="S189" s="391">
        <f>ROUND(K188,2)*R189</f>
        <v>5558.01</v>
      </c>
    </row>
    <row r="190" spans="1:19" ht="45" customHeight="1" x14ac:dyDescent="0.25">
      <c r="A190" s="1482"/>
      <c r="B190" s="1482"/>
      <c r="C190" s="1482"/>
      <c r="D190" s="1482"/>
      <c r="E190" s="1482"/>
      <c r="F190" s="1482"/>
      <c r="G190" s="1482"/>
      <c r="H190" s="1482"/>
      <c r="I190" s="1482"/>
      <c r="J190" s="1482"/>
      <c r="K190" s="1482"/>
      <c r="L190" s="1482"/>
      <c r="M190" s="1482"/>
      <c r="N190" s="1482"/>
      <c r="O190" s="1482"/>
      <c r="P190" s="387" t="s">
        <v>35</v>
      </c>
      <c r="Q190" s="387" t="s">
        <v>33</v>
      </c>
      <c r="R190" s="392">
        <v>1</v>
      </c>
      <c r="S190" s="393">
        <f>ROUND(K188,2)*R190</f>
        <v>5558.01</v>
      </c>
    </row>
    <row r="191" spans="1:19" ht="45" customHeight="1" x14ac:dyDescent="0.25">
      <c r="A191" s="1482"/>
      <c r="B191" s="1482"/>
      <c r="C191" s="1482"/>
      <c r="D191" s="1482"/>
      <c r="E191" s="1482"/>
      <c r="F191" s="1482"/>
      <c r="G191" s="1482"/>
      <c r="H191" s="1482"/>
      <c r="I191" s="1482"/>
      <c r="J191" s="1482"/>
      <c r="K191" s="1482"/>
      <c r="L191" s="1482"/>
      <c r="M191" s="1482"/>
      <c r="N191" s="1482"/>
      <c r="O191" s="1482"/>
      <c r="P191" s="387" t="s">
        <v>36</v>
      </c>
      <c r="Q191" s="387" t="s">
        <v>33</v>
      </c>
      <c r="R191" s="394">
        <v>1</v>
      </c>
      <c r="S191" s="395">
        <f>ROUND(K188,2)*R191</f>
        <v>5558.01</v>
      </c>
    </row>
    <row r="192" spans="1:19" ht="45" customHeight="1" x14ac:dyDescent="0.25">
      <c r="A192" s="1482"/>
      <c r="B192" s="1482"/>
      <c r="C192" s="1482"/>
      <c r="D192" s="1482"/>
      <c r="E192" s="1482"/>
      <c r="F192" s="1482"/>
      <c r="G192" s="1482"/>
      <c r="H192" s="1482"/>
      <c r="I192" s="1482"/>
      <c r="J192" s="1482"/>
      <c r="K192" s="1482"/>
      <c r="L192" s="1482"/>
      <c r="M192" s="1482"/>
      <c r="N192" s="1482"/>
      <c r="O192" s="1482"/>
      <c r="P192" s="387" t="s">
        <v>37</v>
      </c>
      <c r="Q192" s="387" t="s">
        <v>33</v>
      </c>
      <c r="R192" s="396">
        <v>1</v>
      </c>
      <c r="S192" s="397">
        <f>ROUND(K188,2)*R192</f>
        <v>5558.01</v>
      </c>
    </row>
    <row r="193" spans="1:19" ht="45" customHeight="1" x14ac:dyDescent="0.25">
      <c r="A193" s="1482"/>
      <c r="B193" s="1482"/>
      <c r="C193" s="1482"/>
      <c r="D193" s="1482"/>
      <c r="E193" s="1482"/>
      <c r="F193" s="1482"/>
      <c r="G193" s="1482"/>
      <c r="H193" s="1482"/>
      <c r="I193" s="1482"/>
      <c r="J193" s="1482"/>
      <c r="K193" s="1482"/>
      <c r="L193" s="1482"/>
      <c r="M193" s="1482"/>
      <c r="N193" s="1482"/>
      <c r="O193" s="1482"/>
      <c r="P193" s="387" t="s">
        <v>38</v>
      </c>
      <c r="Q193" s="387" t="s">
        <v>33</v>
      </c>
      <c r="R193" s="398">
        <v>1</v>
      </c>
      <c r="S193" s="399">
        <f>ROUND(K188,2)*R193</f>
        <v>5558.01</v>
      </c>
    </row>
    <row r="194" spans="1:19" ht="45" customHeight="1" x14ac:dyDescent="0.25">
      <c r="A194" s="1482"/>
      <c r="B194" s="1482"/>
      <c r="C194" s="1482"/>
      <c r="D194" s="1482"/>
      <c r="E194" s="1482"/>
      <c r="F194" s="1482"/>
      <c r="G194" s="1482"/>
      <c r="H194" s="1482"/>
      <c r="I194" s="1482"/>
      <c r="J194" s="1482"/>
      <c r="K194" s="1482"/>
      <c r="L194" s="1482"/>
      <c r="M194" s="1482"/>
      <c r="N194" s="1482"/>
      <c r="O194" s="1482"/>
      <c r="P194" s="387" t="s">
        <v>39</v>
      </c>
      <c r="Q194" s="387" t="s">
        <v>33</v>
      </c>
      <c r="R194" s="400">
        <v>1</v>
      </c>
      <c r="S194" s="401">
        <f>ROUND(K188,2)*R194</f>
        <v>5558.01</v>
      </c>
    </row>
    <row r="195" spans="1:19" ht="45" customHeight="1" x14ac:dyDescent="0.25">
      <c r="A195" s="1482"/>
      <c r="B195" s="1482"/>
      <c r="C195" s="1482"/>
      <c r="D195" s="1482"/>
      <c r="E195" s="1482"/>
      <c r="F195" s="1482"/>
      <c r="G195" s="1482"/>
      <c r="H195" s="1482"/>
      <c r="I195" s="1482"/>
      <c r="J195" s="1482"/>
      <c r="K195" s="1482"/>
      <c r="L195" s="1482"/>
      <c r="M195" s="1482"/>
      <c r="N195" s="1482"/>
      <c r="O195" s="1482"/>
      <c r="P195" s="387" t="s">
        <v>40</v>
      </c>
      <c r="Q195" s="387" t="s">
        <v>33</v>
      </c>
      <c r="R195" s="402">
        <v>1</v>
      </c>
      <c r="S195" s="403">
        <f>ROUND(K188,2)*R195</f>
        <v>5558.01</v>
      </c>
    </row>
    <row r="196" spans="1:19" ht="45" customHeight="1" x14ac:dyDescent="0.25">
      <c r="A196" s="1482"/>
      <c r="B196" s="1482"/>
      <c r="C196" s="1482"/>
      <c r="D196" s="1482"/>
      <c r="E196" s="1482"/>
      <c r="F196" s="1482"/>
      <c r="G196" s="1482"/>
      <c r="H196" s="1482"/>
      <c r="I196" s="1482"/>
      <c r="J196" s="1482"/>
      <c r="K196" s="1482"/>
      <c r="L196" s="1482"/>
      <c r="M196" s="1482"/>
      <c r="N196" s="1482"/>
      <c r="O196" s="1482"/>
      <c r="P196" s="387" t="s">
        <v>41</v>
      </c>
      <c r="Q196" s="387" t="s">
        <v>33</v>
      </c>
      <c r="R196" s="404">
        <v>1</v>
      </c>
      <c r="S196" s="405">
        <f>ROUND(K188,2)*R196</f>
        <v>5558.01</v>
      </c>
    </row>
    <row r="197" spans="1:19" ht="45" customHeight="1" x14ac:dyDescent="0.25">
      <c r="A197" s="1482"/>
      <c r="B197" s="1482"/>
      <c r="C197" s="1482"/>
      <c r="D197" s="1482"/>
      <c r="E197" s="1482"/>
      <c r="F197" s="1482"/>
      <c r="G197" s="1482"/>
      <c r="H197" s="1482"/>
      <c r="I197" s="1482"/>
      <c r="J197" s="1482"/>
      <c r="K197" s="1482"/>
      <c r="L197" s="1482"/>
      <c r="M197" s="1482"/>
      <c r="N197" s="1482"/>
      <c r="O197" s="1482"/>
      <c r="P197" s="387" t="s">
        <v>42</v>
      </c>
      <c r="Q197" s="387" t="s">
        <v>33</v>
      </c>
      <c r="R197" s="406">
        <v>1</v>
      </c>
      <c r="S197" s="407">
        <f>ROUND(K188,2)*R197</f>
        <v>5558.01</v>
      </c>
    </row>
    <row r="198" spans="1:19" ht="45" customHeight="1" x14ac:dyDescent="0.25">
      <c r="A198" s="1482"/>
      <c r="B198" s="1482"/>
      <c r="C198" s="1482"/>
      <c r="D198" s="1482"/>
      <c r="E198" s="1482"/>
      <c r="F198" s="1482"/>
      <c r="G198" s="1482"/>
      <c r="H198" s="1482"/>
      <c r="I198" s="1482"/>
      <c r="J198" s="1482"/>
      <c r="K198" s="1482"/>
      <c r="L198" s="1482"/>
      <c r="M198" s="1482"/>
      <c r="N198" s="1482"/>
      <c r="O198" s="1482"/>
      <c r="P198" s="387" t="s">
        <v>43</v>
      </c>
      <c r="Q198" s="387" t="s">
        <v>33</v>
      </c>
      <c r="R198" s="408">
        <v>1</v>
      </c>
      <c r="S198" s="409">
        <f>ROUND(K188,2)*R198</f>
        <v>5558.01</v>
      </c>
    </row>
    <row r="199" spans="1:19" ht="45" customHeight="1" x14ac:dyDescent="0.25">
      <c r="A199" s="1482"/>
      <c r="B199" s="1482"/>
      <c r="C199" s="1482"/>
      <c r="D199" s="1482"/>
      <c r="E199" s="1482"/>
      <c r="F199" s="1482"/>
      <c r="G199" s="1482"/>
      <c r="H199" s="1482"/>
      <c r="I199" s="1482"/>
      <c r="J199" s="1482"/>
      <c r="K199" s="1482"/>
      <c r="L199" s="1482"/>
      <c r="M199" s="1482"/>
      <c r="N199" s="1482"/>
      <c r="O199" s="1482"/>
      <c r="P199" s="387" t="s">
        <v>44</v>
      </c>
      <c r="Q199" s="387" t="s">
        <v>33</v>
      </c>
      <c r="R199" s="410">
        <v>1</v>
      </c>
      <c r="S199" s="411">
        <f>ROUND(K188,2)*R199</f>
        <v>5558.01</v>
      </c>
    </row>
    <row r="200" spans="1:19" ht="45" customHeight="1" x14ac:dyDescent="0.25">
      <c r="A200" s="1482"/>
      <c r="B200" s="1482"/>
      <c r="C200" s="1482"/>
      <c r="D200" s="1482"/>
      <c r="E200" s="1482"/>
      <c r="F200" s="1482"/>
      <c r="G200" s="1482"/>
      <c r="H200" s="1482"/>
      <c r="I200" s="1482"/>
      <c r="J200" s="1482"/>
      <c r="K200" s="1482"/>
      <c r="L200" s="1482"/>
      <c r="M200" s="1482"/>
      <c r="N200" s="1482"/>
      <c r="O200" s="1482"/>
      <c r="P200" s="387" t="s">
        <v>45</v>
      </c>
      <c r="Q200" s="387" t="s">
        <v>33</v>
      </c>
      <c r="R200" s="412">
        <v>1</v>
      </c>
      <c r="S200" s="413">
        <f>ROUND(K188,2)*R200</f>
        <v>5558.01</v>
      </c>
    </row>
    <row r="201" spans="1:19" ht="45" customHeight="1" x14ac:dyDescent="0.25">
      <c r="A201" s="1482"/>
      <c r="B201" s="1482"/>
      <c r="C201" s="1482"/>
      <c r="D201" s="1482"/>
      <c r="E201" s="1482"/>
      <c r="F201" s="1482"/>
      <c r="G201" s="1482"/>
      <c r="H201" s="1482"/>
      <c r="I201" s="1482"/>
      <c r="J201" s="1482"/>
      <c r="K201" s="1482"/>
      <c r="L201" s="1482"/>
      <c r="M201" s="1482"/>
      <c r="N201" s="1482"/>
      <c r="O201" s="1482"/>
      <c r="P201" s="387" t="s">
        <v>46</v>
      </c>
      <c r="Q201" s="387" t="s">
        <v>33</v>
      </c>
      <c r="R201" s="414">
        <v>1</v>
      </c>
      <c r="S201" s="415">
        <f>ROUND(K188,2)*R201</f>
        <v>5558.01</v>
      </c>
    </row>
    <row r="202" spans="1:19" ht="45" customHeight="1" x14ac:dyDescent="0.25">
      <c r="A202" s="1482"/>
      <c r="B202" s="1482"/>
      <c r="C202" s="1482"/>
      <c r="D202" s="1482"/>
      <c r="E202" s="1482"/>
      <c r="F202" s="1482"/>
      <c r="G202" s="1482"/>
      <c r="H202" s="1482"/>
      <c r="I202" s="1482"/>
      <c r="J202" s="1482"/>
      <c r="K202" s="1482"/>
      <c r="L202" s="1482"/>
      <c r="M202" s="1482"/>
      <c r="N202" s="1482"/>
      <c r="O202" s="1482"/>
      <c r="P202" s="387" t="s">
        <v>47</v>
      </c>
      <c r="Q202" s="387" t="s">
        <v>33</v>
      </c>
      <c r="R202" s="416">
        <v>1</v>
      </c>
      <c r="S202" s="417">
        <f>ROUND(K188,2)*R202</f>
        <v>5558.01</v>
      </c>
    </row>
    <row r="203" spans="1:19" ht="45" customHeight="1" x14ac:dyDescent="0.25">
      <c r="A203" s="1482"/>
      <c r="B203" s="1482"/>
      <c r="C203" s="1482"/>
      <c r="D203" s="1482"/>
      <c r="E203" s="1482"/>
      <c r="F203" s="1482"/>
      <c r="G203" s="1482"/>
      <c r="H203" s="1482"/>
      <c r="I203" s="1482"/>
      <c r="J203" s="1482"/>
      <c r="K203" s="1482"/>
      <c r="L203" s="1482"/>
      <c r="M203" s="1482"/>
      <c r="N203" s="1482"/>
      <c r="O203" s="1482"/>
      <c r="P203" s="387" t="s">
        <v>48</v>
      </c>
      <c r="Q203" s="387" t="s">
        <v>33</v>
      </c>
      <c r="R203" s="418">
        <v>1</v>
      </c>
      <c r="S203" s="419">
        <f>ROUND(K188,2)*R203</f>
        <v>5558.01</v>
      </c>
    </row>
    <row r="204" spans="1:19" ht="45" customHeight="1" x14ac:dyDescent="0.25">
      <c r="A204" s="1482"/>
      <c r="B204" s="1482"/>
      <c r="C204" s="1482"/>
      <c r="D204" s="1482"/>
      <c r="E204" s="1482"/>
      <c r="F204" s="1482"/>
      <c r="G204" s="1482"/>
      <c r="H204" s="1482"/>
      <c r="I204" s="1482"/>
      <c r="J204" s="1482"/>
      <c r="K204" s="1482"/>
      <c r="L204" s="1482"/>
      <c r="M204" s="1482"/>
      <c r="N204" s="1482"/>
      <c r="O204" s="1482"/>
      <c r="P204" s="387" t="s">
        <v>49</v>
      </c>
      <c r="Q204" s="387" t="s">
        <v>33</v>
      </c>
      <c r="R204" s="420">
        <v>1</v>
      </c>
      <c r="S204" s="421">
        <f>ROUND(K188,2)*R204</f>
        <v>5558.01</v>
      </c>
    </row>
    <row r="205" spans="1:19" ht="45" customHeight="1" x14ac:dyDescent="0.25">
      <c r="A205" s="1482"/>
      <c r="B205" s="1482"/>
      <c r="C205" s="1482"/>
      <c r="D205" s="1482"/>
      <c r="E205" s="1482"/>
      <c r="F205" s="1482"/>
      <c r="G205" s="1482"/>
      <c r="H205" s="1482"/>
      <c r="I205" s="1482"/>
      <c r="J205" s="1482"/>
      <c r="K205" s="1482"/>
      <c r="L205" s="1482"/>
      <c r="M205" s="1482"/>
      <c r="N205" s="1482"/>
      <c r="O205" s="1482"/>
      <c r="P205" s="387" t="s">
        <v>50</v>
      </c>
      <c r="Q205" s="387" t="s">
        <v>33</v>
      </c>
      <c r="R205" s="422">
        <v>1</v>
      </c>
      <c r="S205" s="423">
        <f>ROUND(K188,2)*R205</f>
        <v>5558.01</v>
      </c>
    </row>
    <row r="206" spans="1:19" ht="45" customHeight="1" x14ac:dyDescent="0.25">
      <c r="A206" s="1482"/>
      <c r="B206" s="1482"/>
      <c r="C206" s="1482"/>
      <c r="D206" s="1482"/>
      <c r="E206" s="1482"/>
      <c r="F206" s="1482"/>
      <c r="G206" s="1482"/>
      <c r="H206" s="1482"/>
      <c r="I206" s="1482"/>
      <c r="J206" s="1482"/>
      <c r="K206" s="1482"/>
      <c r="L206" s="1482"/>
      <c r="M206" s="1482"/>
      <c r="N206" s="1482"/>
      <c r="O206" s="1482"/>
      <c r="P206" s="387" t="s">
        <v>51</v>
      </c>
      <c r="Q206" s="387" t="s">
        <v>33</v>
      </c>
      <c r="R206" s="424">
        <v>1</v>
      </c>
      <c r="S206" s="425">
        <f>ROUND(K188,2)*R206</f>
        <v>5558.01</v>
      </c>
    </row>
    <row r="207" spans="1:19" ht="45" customHeight="1" x14ac:dyDescent="0.25">
      <c r="A207" s="1482"/>
      <c r="B207" s="1482"/>
      <c r="C207" s="1482"/>
      <c r="D207" s="1482"/>
      <c r="E207" s="1482"/>
      <c r="F207" s="1482"/>
      <c r="G207" s="1482"/>
      <c r="H207" s="1482"/>
      <c r="I207" s="1482"/>
      <c r="J207" s="1482"/>
      <c r="K207" s="1482"/>
      <c r="L207" s="1482"/>
      <c r="M207" s="1482"/>
      <c r="N207" s="1482"/>
      <c r="O207" s="1482"/>
      <c r="P207" s="387" t="s">
        <v>52</v>
      </c>
      <c r="Q207" s="387" t="s">
        <v>33</v>
      </c>
      <c r="R207" s="426">
        <v>1</v>
      </c>
      <c r="S207" s="427">
        <f>ROUND(K188,2)*R207</f>
        <v>5558.01</v>
      </c>
    </row>
    <row r="208" spans="1:19" ht="45" customHeight="1" x14ac:dyDescent="0.25">
      <c r="A208" s="1482"/>
      <c r="B208" s="1482"/>
      <c r="C208" s="1482"/>
      <c r="D208" s="1482"/>
      <c r="E208" s="1482"/>
      <c r="F208" s="1482"/>
      <c r="G208" s="1482"/>
      <c r="H208" s="1482"/>
      <c r="I208" s="1482"/>
      <c r="J208" s="1482"/>
      <c r="K208" s="1482"/>
      <c r="L208" s="1482"/>
      <c r="M208" s="1482"/>
      <c r="N208" s="1482"/>
      <c r="O208" s="1482"/>
      <c r="P208" s="387" t="s">
        <v>53</v>
      </c>
      <c r="Q208" s="387" t="s">
        <v>33</v>
      </c>
      <c r="R208" s="428">
        <v>1</v>
      </c>
      <c r="S208" s="429">
        <f>ROUND(K188,2)*R208</f>
        <v>5558.01</v>
      </c>
    </row>
    <row r="209" spans="1:19" ht="45" customHeight="1" x14ac:dyDescent="0.25">
      <c r="A209" s="1482"/>
      <c r="B209" s="1482"/>
      <c r="C209" s="1482"/>
      <c r="D209" s="1482"/>
      <c r="E209" s="1482"/>
      <c r="F209" s="1482"/>
      <c r="G209" s="1482"/>
      <c r="H209" s="1482"/>
      <c r="I209" s="1482"/>
      <c r="J209" s="1482"/>
      <c r="K209" s="1482"/>
      <c r="L209" s="1482"/>
      <c r="M209" s="1482"/>
      <c r="N209" s="1482"/>
      <c r="O209" s="1482"/>
      <c r="P209" s="387" t="s">
        <v>54</v>
      </c>
      <c r="Q209" s="387" t="s">
        <v>33</v>
      </c>
      <c r="R209" s="430">
        <v>1</v>
      </c>
      <c r="S209" s="431">
        <f>ROUND(K188,2)*R209</f>
        <v>5558.01</v>
      </c>
    </row>
    <row r="210" spans="1:19" ht="45" customHeight="1" x14ac:dyDescent="0.25">
      <c r="A210" s="1482"/>
      <c r="B210" s="1482"/>
      <c r="C210" s="1482"/>
      <c r="D210" s="1482"/>
      <c r="E210" s="1482"/>
      <c r="F210" s="1482"/>
      <c r="G210" s="1482"/>
      <c r="H210" s="1482"/>
      <c r="I210" s="1482"/>
      <c r="J210" s="1482"/>
      <c r="K210" s="1482"/>
      <c r="L210" s="1482"/>
      <c r="M210" s="1482"/>
      <c r="N210" s="1482"/>
      <c r="O210" s="1482"/>
      <c r="P210" s="387" t="s">
        <v>55</v>
      </c>
      <c r="Q210" s="387" t="s">
        <v>33</v>
      </c>
      <c r="R210" s="432">
        <v>1</v>
      </c>
      <c r="S210" s="433">
        <f>ROUND(K188,2)*R210</f>
        <v>5558.01</v>
      </c>
    </row>
    <row r="211" spans="1:19" ht="45" customHeight="1" x14ac:dyDescent="0.25">
      <c r="A211" s="1482"/>
      <c r="B211" s="1482"/>
      <c r="C211" s="1482"/>
      <c r="D211" s="1482"/>
      <c r="E211" s="1482"/>
      <c r="F211" s="1482"/>
      <c r="G211" s="1482"/>
      <c r="H211" s="1482"/>
      <c r="I211" s="1482"/>
      <c r="J211" s="1482"/>
      <c r="K211" s="1482"/>
      <c r="L211" s="1482"/>
      <c r="M211" s="1482"/>
      <c r="N211" s="1482"/>
      <c r="O211" s="1482"/>
      <c r="P211" s="387" t="s">
        <v>56</v>
      </c>
      <c r="Q211" s="387" t="s">
        <v>33</v>
      </c>
      <c r="R211" s="434">
        <v>1</v>
      </c>
      <c r="S211" s="435">
        <f>ROUND(K188,2)*R211</f>
        <v>5558.01</v>
      </c>
    </row>
    <row r="212" spans="1:19" ht="45" customHeight="1" x14ac:dyDescent="0.25">
      <c r="A212" s="1482"/>
      <c r="B212" s="1482"/>
      <c r="C212" s="1482"/>
      <c r="D212" s="1482"/>
      <c r="E212" s="1482"/>
      <c r="F212" s="1482"/>
      <c r="G212" s="1482"/>
      <c r="H212" s="1482"/>
      <c r="I212" s="1482"/>
      <c r="J212" s="1482"/>
      <c r="K212" s="1482"/>
      <c r="L212" s="1482"/>
      <c r="M212" s="1482"/>
      <c r="N212" s="1482"/>
      <c r="O212" s="1482"/>
      <c r="P212" s="387" t="s">
        <v>57</v>
      </c>
      <c r="Q212" s="387" t="s">
        <v>33</v>
      </c>
      <c r="R212" s="436">
        <v>1</v>
      </c>
      <c r="S212" s="437">
        <f>ROUND(K188,2)*R212</f>
        <v>5558.01</v>
      </c>
    </row>
    <row r="213" spans="1:19" ht="45" customHeight="1" x14ac:dyDescent="0.25">
      <c r="A213" s="1482"/>
      <c r="B213" s="1482"/>
      <c r="C213" s="1482"/>
      <c r="D213" s="1482"/>
      <c r="E213" s="1482"/>
      <c r="F213" s="1482"/>
      <c r="G213" s="1482"/>
      <c r="H213" s="1482"/>
      <c r="I213" s="1482"/>
      <c r="J213" s="1482"/>
      <c r="K213" s="1482"/>
      <c r="L213" s="1482"/>
      <c r="M213" s="1482"/>
      <c r="N213" s="1482"/>
      <c r="O213" s="1482"/>
      <c r="P213" s="387" t="s">
        <v>58</v>
      </c>
      <c r="Q213" s="387" t="s">
        <v>33</v>
      </c>
      <c r="R213" s="438">
        <v>1</v>
      </c>
      <c r="S213" s="439">
        <f>ROUND(K188,2)*R213</f>
        <v>5558.01</v>
      </c>
    </row>
    <row r="214" spans="1:19" ht="45" customHeight="1" x14ac:dyDescent="0.25">
      <c r="A214" s="1482"/>
      <c r="B214" s="1482"/>
      <c r="C214" s="1482"/>
      <c r="D214" s="1482"/>
      <c r="E214" s="1482"/>
      <c r="F214" s="1482"/>
      <c r="G214" s="1482"/>
      <c r="H214" s="1482"/>
      <c r="I214" s="1482"/>
      <c r="J214" s="1482"/>
      <c r="K214" s="1482"/>
      <c r="L214" s="1482"/>
      <c r="M214" s="1482"/>
      <c r="N214" s="1482"/>
      <c r="O214" s="1482"/>
      <c r="P214" s="387" t="s">
        <v>59</v>
      </c>
      <c r="Q214" s="387" t="s">
        <v>33</v>
      </c>
      <c r="R214" s="440">
        <v>1</v>
      </c>
      <c r="S214" s="441">
        <f>ROUND(K188,2)*R214</f>
        <v>5558.01</v>
      </c>
    </row>
    <row r="215" spans="1:19" ht="45" customHeight="1" x14ac:dyDescent="0.25">
      <c r="A215" s="1482"/>
      <c r="B215" s="1482"/>
      <c r="C215" s="1482"/>
      <c r="D215" s="1482"/>
      <c r="E215" s="1482"/>
      <c r="F215" s="1482"/>
      <c r="G215" s="1482"/>
      <c r="H215" s="1482"/>
      <c r="I215" s="1482"/>
      <c r="J215" s="1482"/>
      <c r="K215" s="1482"/>
      <c r="L215" s="1482"/>
      <c r="M215" s="1482"/>
      <c r="N215" s="1482"/>
      <c r="O215" s="1482"/>
      <c r="P215" s="387" t="s">
        <v>60</v>
      </c>
      <c r="Q215" s="387" t="s">
        <v>33</v>
      </c>
      <c r="R215" s="442">
        <v>1</v>
      </c>
      <c r="S215" s="443">
        <f>ROUND(K188,2)*R215</f>
        <v>5558.01</v>
      </c>
    </row>
    <row r="216" spans="1:19" ht="45" customHeight="1" x14ac:dyDescent="0.25">
      <c r="A216" s="1482"/>
      <c r="B216" s="1482"/>
      <c r="C216" s="1482"/>
      <c r="D216" s="1482"/>
      <c r="E216" s="1482"/>
      <c r="F216" s="1482"/>
      <c r="G216" s="1482"/>
      <c r="H216" s="1482"/>
      <c r="I216" s="1482"/>
      <c r="J216" s="1482"/>
      <c r="K216" s="1482"/>
      <c r="L216" s="1482"/>
      <c r="M216" s="1482"/>
      <c r="N216" s="1482"/>
      <c r="O216" s="1482"/>
      <c r="P216" s="387" t="s">
        <v>61</v>
      </c>
      <c r="Q216" s="387" t="s">
        <v>33</v>
      </c>
      <c r="R216" s="444">
        <v>1</v>
      </c>
      <c r="S216" s="445">
        <f>ROUND(K188,2)*R216</f>
        <v>5558.01</v>
      </c>
    </row>
    <row r="217" spans="1:19" ht="45" customHeight="1" x14ac:dyDescent="0.25">
      <c r="A217" s="1482"/>
      <c r="B217" s="1482"/>
      <c r="C217" s="1482"/>
      <c r="D217" s="1482"/>
      <c r="E217" s="1482"/>
      <c r="F217" s="1482"/>
      <c r="G217" s="1482"/>
      <c r="H217" s="1482"/>
      <c r="I217" s="1482"/>
      <c r="J217" s="1482"/>
      <c r="K217" s="1482"/>
      <c r="L217" s="1482"/>
      <c r="M217" s="1482"/>
      <c r="N217" s="1482"/>
      <c r="O217" s="1482"/>
      <c r="P217" s="387" t="s">
        <v>62</v>
      </c>
      <c r="Q217" s="387" t="s">
        <v>33</v>
      </c>
      <c r="R217" s="446">
        <v>1</v>
      </c>
      <c r="S217" s="447">
        <f>ROUND(K188,2)*R217</f>
        <v>5558.01</v>
      </c>
    </row>
    <row r="218" spans="1:19" ht="45" customHeight="1" x14ac:dyDescent="0.25">
      <c r="A218" s="1584" t="s">
        <v>23</v>
      </c>
      <c r="B218" s="1584" t="s">
        <v>80</v>
      </c>
      <c r="C218" s="1584" t="s">
        <v>25</v>
      </c>
      <c r="D218" s="1584" t="s">
        <v>64</v>
      </c>
      <c r="E218" s="1584" t="s">
        <v>81</v>
      </c>
      <c r="F218" s="1585">
        <f>R218+R219+R220+R221+R222+R223+R224+R225+R226+R227+R228+R229+R230+R231+R232+R233+R234+R235+R236+R237+R238+R239+R240+R241+R242+R243+R244+R245+R246+R247</f>
        <v>30</v>
      </c>
      <c r="G218" s="1584" t="s">
        <v>28</v>
      </c>
      <c r="H218" s="1586">
        <v>1468.39</v>
      </c>
      <c r="I218" s="1587">
        <v>1468.39</v>
      </c>
      <c r="J218" s="1588">
        <v>0.20499999999999999</v>
      </c>
      <c r="K218" s="1589">
        <f>ROUND(I218,2)+(ROUND(I218,2)*J218)</f>
        <v>1769.4099500000002</v>
      </c>
      <c r="L218" s="1590">
        <f>ROUND(S218,2)+ROUND(S219,2)+ROUND(S220,2)+ROUND(S221,2)+ROUND(S222,2)+ROUND(S223,2)+ROUND(S224,2)+ROUND(S225,2)+ROUND(S226,2)+ROUND(S227,2)+ROUND(S228,2)+ROUND(S229,2)+ROUND(S230,2)+ROUND(S231,2)+ROUND(S232,2)+ROUND(S233,2)+ROUND(S234,2)+ROUND(S235,2)+ROUND(S236,2)+ROUND(S237,2)+ROUND(S238,2)+ROUND(S239,2)+ROUND(S240,2)+ROUND(S241,2)+ROUND(S242,2)+ROUND(S243,2)+ROUND(S244,2)+ROUND(S245,2)+ROUND(S246,2)+ROUND(S247,2)</f>
        <v>53082.300000000039</v>
      </c>
      <c r="M218" s="1584"/>
      <c r="N218" s="1584" t="s">
        <v>32</v>
      </c>
      <c r="O218" s="1584" t="s">
        <v>33</v>
      </c>
      <c r="P218" s="448" t="s">
        <v>32</v>
      </c>
      <c r="Q218" s="448" t="s">
        <v>33</v>
      </c>
      <c r="R218" s="449">
        <v>1</v>
      </c>
      <c r="S218" s="450">
        <f>ROUND(K218,2)*R218</f>
        <v>1769.41</v>
      </c>
    </row>
    <row r="219" spans="1:19" ht="45" customHeight="1" x14ac:dyDescent="0.25">
      <c r="A219" s="1482"/>
      <c r="B219" s="1482"/>
      <c r="C219" s="1482"/>
      <c r="D219" s="1482"/>
      <c r="E219" s="1482"/>
      <c r="F219" s="1482"/>
      <c r="G219" s="1482"/>
      <c r="H219" s="1482"/>
      <c r="I219" s="1482"/>
      <c r="J219" s="1482"/>
      <c r="K219" s="1482"/>
      <c r="L219" s="1482"/>
      <c r="M219" s="1482"/>
      <c r="N219" s="1482"/>
      <c r="O219" s="1482"/>
      <c r="P219" s="448" t="s">
        <v>34</v>
      </c>
      <c r="Q219" s="448" t="s">
        <v>33</v>
      </c>
      <c r="R219" s="451">
        <v>1</v>
      </c>
      <c r="S219" s="452">
        <f>ROUND(K218,2)*R219</f>
        <v>1769.41</v>
      </c>
    </row>
    <row r="220" spans="1:19" ht="45" customHeight="1" x14ac:dyDescent="0.25">
      <c r="A220" s="1482"/>
      <c r="B220" s="1482"/>
      <c r="C220" s="1482"/>
      <c r="D220" s="1482"/>
      <c r="E220" s="1482"/>
      <c r="F220" s="1482"/>
      <c r="G220" s="1482"/>
      <c r="H220" s="1482"/>
      <c r="I220" s="1482"/>
      <c r="J220" s="1482"/>
      <c r="K220" s="1482"/>
      <c r="L220" s="1482"/>
      <c r="M220" s="1482"/>
      <c r="N220" s="1482"/>
      <c r="O220" s="1482"/>
      <c r="P220" s="448" t="s">
        <v>35</v>
      </c>
      <c r="Q220" s="448" t="s">
        <v>33</v>
      </c>
      <c r="R220" s="453">
        <v>1</v>
      </c>
      <c r="S220" s="454">
        <f>ROUND(K218,2)*R220</f>
        <v>1769.41</v>
      </c>
    </row>
    <row r="221" spans="1:19" ht="45" customHeight="1" x14ac:dyDescent="0.25">
      <c r="A221" s="1482"/>
      <c r="B221" s="1482"/>
      <c r="C221" s="1482"/>
      <c r="D221" s="1482"/>
      <c r="E221" s="1482"/>
      <c r="F221" s="1482"/>
      <c r="G221" s="1482"/>
      <c r="H221" s="1482"/>
      <c r="I221" s="1482"/>
      <c r="J221" s="1482"/>
      <c r="K221" s="1482"/>
      <c r="L221" s="1482"/>
      <c r="M221" s="1482"/>
      <c r="N221" s="1482"/>
      <c r="O221" s="1482"/>
      <c r="P221" s="448" t="s">
        <v>36</v>
      </c>
      <c r="Q221" s="448" t="s">
        <v>33</v>
      </c>
      <c r="R221" s="455">
        <v>1</v>
      </c>
      <c r="S221" s="456">
        <f>ROUND(K218,2)*R221</f>
        <v>1769.41</v>
      </c>
    </row>
    <row r="222" spans="1:19" ht="45" customHeight="1" x14ac:dyDescent="0.25">
      <c r="A222" s="1482"/>
      <c r="B222" s="1482"/>
      <c r="C222" s="1482"/>
      <c r="D222" s="1482"/>
      <c r="E222" s="1482"/>
      <c r="F222" s="1482"/>
      <c r="G222" s="1482"/>
      <c r="H222" s="1482"/>
      <c r="I222" s="1482"/>
      <c r="J222" s="1482"/>
      <c r="K222" s="1482"/>
      <c r="L222" s="1482"/>
      <c r="M222" s="1482"/>
      <c r="N222" s="1482"/>
      <c r="O222" s="1482"/>
      <c r="P222" s="448" t="s">
        <v>37</v>
      </c>
      <c r="Q222" s="448" t="s">
        <v>33</v>
      </c>
      <c r="R222" s="457">
        <v>1</v>
      </c>
      <c r="S222" s="458">
        <f>ROUND(K218,2)*R222</f>
        <v>1769.41</v>
      </c>
    </row>
    <row r="223" spans="1:19" ht="45" customHeight="1" x14ac:dyDescent="0.25">
      <c r="A223" s="1482"/>
      <c r="B223" s="1482"/>
      <c r="C223" s="1482"/>
      <c r="D223" s="1482"/>
      <c r="E223" s="1482"/>
      <c r="F223" s="1482"/>
      <c r="G223" s="1482"/>
      <c r="H223" s="1482"/>
      <c r="I223" s="1482"/>
      <c r="J223" s="1482"/>
      <c r="K223" s="1482"/>
      <c r="L223" s="1482"/>
      <c r="M223" s="1482"/>
      <c r="N223" s="1482"/>
      <c r="O223" s="1482"/>
      <c r="P223" s="448" t="s">
        <v>38</v>
      </c>
      <c r="Q223" s="448" t="s">
        <v>33</v>
      </c>
      <c r="R223" s="459">
        <v>1</v>
      </c>
      <c r="S223" s="460">
        <f>ROUND(K218,2)*R223</f>
        <v>1769.41</v>
      </c>
    </row>
    <row r="224" spans="1:19" ht="45" customHeight="1" x14ac:dyDescent="0.25">
      <c r="A224" s="1482"/>
      <c r="B224" s="1482"/>
      <c r="C224" s="1482"/>
      <c r="D224" s="1482"/>
      <c r="E224" s="1482"/>
      <c r="F224" s="1482"/>
      <c r="G224" s="1482"/>
      <c r="H224" s="1482"/>
      <c r="I224" s="1482"/>
      <c r="J224" s="1482"/>
      <c r="K224" s="1482"/>
      <c r="L224" s="1482"/>
      <c r="M224" s="1482"/>
      <c r="N224" s="1482"/>
      <c r="O224" s="1482"/>
      <c r="P224" s="448" t="s">
        <v>39</v>
      </c>
      <c r="Q224" s="448" t="s">
        <v>33</v>
      </c>
      <c r="R224" s="461">
        <v>1</v>
      </c>
      <c r="S224" s="462">
        <f>ROUND(K218,2)*R224</f>
        <v>1769.41</v>
      </c>
    </row>
    <row r="225" spans="1:19" ht="45" customHeight="1" x14ac:dyDescent="0.25">
      <c r="A225" s="1482"/>
      <c r="B225" s="1482"/>
      <c r="C225" s="1482"/>
      <c r="D225" s="1482"/>
      <c r="E225" s="1482"/>
      <c r="F225" s="1482"/>
      <c r="G225" s="1482"/>
      <c r="H225" s="1482"/>
      <c r="I225" s="1482"/>
      <c r="J225" s="1482"/>
      <c r="K225" s="1482"/>
      <c r="L225" s="1482"/>
      <c r="M225" s="1482"/>
      <c r="N225" s="1482"/>
      <c r="O225" s="1482"/>
      <c r="P225" s="448" t="s">
        <v>40</v>
      </c>
      <c r="Q225" s="448" t="s">
        <v>33</v>
      </c>
      <c r="R225" s="463">
        <v>1</v>
      </c>
      <c r="S225" s="464">
        <f>ROUND(K218,2)*R225</f>
        <v>1769.41</v>
      </c>
    </row>
    <row r="226" spans="1:19" ht="45" customHeight="1" x14ac:dyDescent="0.25">
      <c r="A226" s="1482"/>
      <c r="B226" s="1482"/>
      <c r="C226" s="1482"/>
      <c r="D226" s="1482"/>
      <c r="E226" s="1482"/>
      <c r="F226" s="1482"/>
      <c r="G226" s="1482"/>
      <c r="H226" s="1482"/>
      <c r="I226" s="1482"/>
      <c r="J226" s="1482"/>
      <c r="K226" s="1482"/>
      <c r="L226" s="1482"/>
      <c r="M226" s="1482"/>
      <c r="N226" s="1482"/>
      <c r="O226" s="1482"/>
      <c r="P226" s="448" t="s">
        <v>41</v>
      </c>
      <c r="Q226" s="448" t="s">
        <v>33</v>
      </c>
      <c r="R226" s="465">
        <v>1</v>
      </c>
      <c r="S226" s="466">
        <f>ROUND(K218,2)*R226</f>
        <v>1769.41</v>
      </c>
    </row>
    <row r="227" spans="1:19" ht="45" customHeight="1" x14ac:dyDescent="0.25">
      <c r="A227" s="1482"/>
      <c r="B227" s="1482"/>
      <c r="C227" s="1482"/>
      <c r="D227" s="1482"/>
      <c r="E227" s="1482"/>
      <c r="F227" s="1482"/>
      <c r="G227" s="1482"/>
      <c r="H227" s="1482"/>
      <c r="I227" s="1482"/>
      <c r="J227" s="1482"/>
      <c r="K227" s="1482"/>
      <c r="L227" s="1482"/>
      <c r="M227" s="1482"/>
      <c r="N227" s="1482"/>
      <c r="O227" s="1482"/>
      <c r="P227" s="448" t="s">
        <v>42</v>
      </c>
      <c r="Q227" s="448" t="s">
        <v>33</v>
      </c>
      <c r="R227" s="467">
        <v>1</v>
      </c>
      <c r="S227" s="468">
        <f>ROUND(K218,2)*R227</f>
        <v>1769.41</v>
      </c>
    </row>
    <row r="228" spans="1:19" ht="45" customHeight="1" x14ac:dyDescent="0.25">
      <c r="A228" s="1482"/>
      <c r="B228" s="1482"/>
      <c r="C228" s="1482"/>
      <c r="D228" s="1482"/>
      <c r="E228" s="1482"/>
      <c r="F228" s="1482"/>
      <c r="G228" s="1482"/>
      <c r="H228" s="1482"/>
      <c r="I228" s="1482"/>
      <c r="J228" s="1482"/>
      <c r="K228" s="1482"/>
      <c r="L228" s="1482"/>
      <c r="M228" s="1482"/>
      <c r="N228" s="1482"/>
      <c r="O228" s="1482"/>
      <c r="P228" s="448" t="s">
        <v>43</v>
      </c>
      <c r="Q228" s="448" t="s">
        <v>33</v>
      </c>
      <c r="R228" s="469">
        <v>1</v>
      </c>
      <c r="S228" s="470">
        <f>ROUND(K218,2)*R228</f>
        <v>1769.41</v>
      </c>
    </row>
    <row r="229" spans="1:19" ht="45" customHeight="1" x14ac:dyDescent="0.25">
      <c r="A229" s="1482"/>
      <c r="B229" s="1482"/>
      <c r="C229" s="1482"/>
      <c r="D229" s="1482"/>
      <c r="E229" s="1482"/>
      <c r="F229" s="1482"/>
      <c r="G229" s="1482"/>
      <c r="H229" s="1482"/>
      <c r="I229" s="1482"/>
      <c r="J229" s="1482"/>
      <c r="K229" s="1482"/>
      <c r="L229" s="1482"/>
      <c r="M229" s="1482"/>
      <c r="N229" s="1482"/>
      <c r="O229" s="1482"/>
      <c r="P229" s="448" t="s">
        <v>44</v>
      </c>
      <c r="Q229" s="448" t="s">
        <v>33</v>
      </c>
      <c r="R229" s="471">
        <v>1</v>
      </c>
      <c r="S229" s="472">
        <f>ROUND(K218,2)*R229</f>
        <v>1769.41</v>
      </c>
    </row>
    <row r="230" spans="1:19" ht="45" customHeight="1" x14ac:dyDescent="0.25">
      <c r="A230" s="1482"/>
      <c r="B230" s="1482"/>
      <c r="C230" s="1482"/>
      <c r="D230" s="1482"/>
      <c r="E230" s="1482"/>
      <c r="F230" s="1482"/>
      <c r="G230" s="1482"/>
      <c r="H230" s="1482"/>
      <c r="I230" s="1482"/>
      <c r="J230" s="1482"/>
      <c r="K230" s="1482"/>
      <c r="L230" s="1482"/>
      <c r="M230" s="1482"/>
      <c r="N230" s="1482"/>
      <c r="O230" s="1482"/>
      <c r="P230" s="448" t="s">
        <v>45</v>
      </c>
      <c r="Q230" s="448" t="s">
        <v>33</v>
      </c>
      <c r="R230" s="473">
        <v>1</v>
      </c>
      <c r="S230" s="474">
        <f>ROUND(K218,2)*R230</f>
        <v>1769.41</v>
      </c>
    </row>
    <row r="231" spans="1:19" ht="45" customHeight="1" x14ac:dyDescent="0.25">
      <c r="A231" s="1482"/>
      <c r="B231" s="1482"/>
      <c r="C231" s="1482"/>
      <c r="D231" s="1482"/>
      <c r="E231" s="1482"/>
      <c r="F231" s="1482"/>
      <c r="G231" s="1482"/>
      <c r="H231" s="1482"/>
      <c r="I231" s="1482"/>
      <c r="J231" s="1482"/>
      <c r="K231" s="1482"/>
      <c r="L231" s="1482"/>
      <c r="M231" s="1482"/>
      <c r="N231" s="1482"/>
      <c r="O231" s="1482"/>
      <c r="P231" s="448" t="s">
        <v>46</v>
      </c>
      <c r="Q231" s="448" t="s">
        <v>33</v>
      </c>
      <c r="R231" s="475">
        <v>1</v>
      </c>
      <c r="S231" s="476">
        <f>ROUND(K218,2)*R231</f>
        <v>1769.41</v>
      </c>
    </row>
    <row r="232" spans="1:19" ht="45" customHeight="1" x14ac:dyDescent="0.25">
      <c r="A232" s="1482"/>
      <c r="B232" s="1482"/>
      <c r="C232" s="1482"/>
      <c r="D232" s="1482"/>
      <c r="E232" s="1482"/>
      <c r="F232" s="1482"/>
      <c r="G232" s="1482"/>
      <c r="H232" s="1482"/>
      <c r="I232" s="1482"/>
      <c r="J232" s="1482"/>
      <c r="K232" s="1482"/>
      <c r="L232" s="1482"/>
      <c r="M232" s="1482"/>
      <c r="N232" s="1482"/>
      <c r="O232" s="1482"/>
      <c r="P232" s="448" t="s">
        <v>47</v>
      </c>
      <c r="Q232" s="448" t="s">
        <v>33</v>
      </c>
      <c r="R232" s="477">
        <v>1</v>
      </c>
      <c r="S232" s="478">
        <f>ROUND(K218,2)*R232</f>
        <v>1769.41</v>
      </c>
    </row>
    <row r="233" spans="1:19" ht="45" customHeight="1" x14ac:dyDescent="0.25">
      <c r="A233" s="1482"/>
      <c r="B233" s="1482"/>
      <c r="C233" s="1482"/>
      <c r="D233" s="1482"/>
      <c r="E233" s="1482"/>
      <c r="F233" s="1482"/>
      <c r="G233" s="1482"/>
      <c r="H233" s="1482"/>
      <c r="I233" s="1482"/>
      <c r="J233" s="1482"/>
      <c r="K233" s="1482"/>
      <c r="L233" s="1482"/>
      <c r="M233" s="1482"/>
      <c r="N233" s="1482"/>
      <c r="O233" s="1482"/>
      <c r="P233" s="448" t="s">
        <v>48</v>
      </c>
      <c r="Q233" s="448" t="s">
        <v>33</v>
      </c>
      <c r="R233" s="479">
        <v>1</v>
      </c>
      <c r="S233" s="480">
        <f>ROUND(K218,2)*R233</f>
        <v>1769.41</v>
      </c>
    </row>
    <row r="234" spans="1:19" ht="45" customHeight="1" x14ac:dyDescent="0.25">
      <c r="A234" s="1482"/>
      <c r="B234" s="1482"/>
      <c r="C234" s="1482"/>
      <c r="D234" s="1482"/>
      <c r="E234" s="1482"/>
      <c r="F234" s="1482"/>
      <c r="G234" s="1482"/>
      <c r="H234" s="1482"/>
      <c r="I234" s="1482"/>
      <c r="J234" s="1482"/>
      <c r="K234" s="1482"/>
      <c r="L234" s="1482"/>
      <c r="M234" s="1482"/>
      <c r="N234" s="1482"/>
      <c r="O234" s="1482"/>
      <c r="P234" s="448" t="s">
        <v>49</v>
      </c>
      <c r="Q234" s="448" t="s">
        <v>33</v>
      </c>
      <c r="R234" s="481">
        <v>1</v>
      </c>
      <c r="S234" s="482">
        <f>ROUND(K218,2)*R234</f>
        <v>1769.41</v>
      </c>
    </row>
    <row r="235" spans="1:19" ht="45" customHeight="1" x14ac:dyDescent="0.25">
      <c r="A235" s="1482"/>
      <c r="B235" s="1482"/>
      <c r="C235" s="1482"/>
      <c r="D235" s="1482"/>
      <c r="E235" s="1482"/>
      <c r="F235" s="1482"/>
      <c r="G235" s="1482"/>
      <c r="H235" s="1482"/>
      <c r="I235" s="1482"/>
      <c r="J235" s="1482"/>
      <c r="K235" s="1482"/>
      <c r="L235" s="1482"/>
      <c r="M235" s="1482"/>
      <c r="N235" s="1482"/>
      <c r="O235" s="1482"/>
      <c r="P235" s="448" t="s">
        <v>50</v>
      </c>
      <c r="Q235" s="448" t="s">
        <v>33</v>
      </c>
      <c r="R235" s="483">
        <v>1</v>
      </c>
      <c r="S235" s="484">
        <f>ROUND(K218,2)*R235</f>
        <v>1769.41</v>
      </c>
    </row>
    <row r="236" spans="1:19" ht="45" customHeight="1" x14ac:dyDescent="0.25">
      <c r="A236" s="1482"/>
      <c r="B236" s="1482"/>
      <c r="C236" s="1482"/>
      <c r="D236" s="1482"/>
      <c r="E236" s="1482"/>
      <c r="F236" s="1482"/>
      <c r="G236" s="1482"/>
      <c r="H236" s="1482"/>
      <c r="I236" s="1482"/>
      <c r="J236" s="1482"/>
      <c r="K236" s="1482"/>
      <c r="L236" s="1482"/>
      <c r="M236" s="1482"/>
      <c r="N236" s="1482"/>
      <c r="O236" s="1482"/>
      <c r="P236" s="448" t="s">
        <v>51</v>
      </c>
      <c r="Q236" s="448" t="s">
        <v>33</v>
      </c>
      <c r="R236" s="485">
        <v>1</v>
      </c>
      <c r="S236" s="486">
        <f>ROUND(K218,2)*R236</f>
        <v>1769.41</v>
      </c>
    </row>
    <row r="237" spans="1:19" ht="45" customHeight="1" x14ac:dyDescent="0.25">
      <c r="A237" s="1482"/>
      <c r="B237" s="1482"/>
      <c r="C237" s="1482"/>
      <c r="D237" s="1482"/>
      <c r="E237" s="1482"/>
      <c r="F237" s="1482"/>
      <c r="G237" s="1482"/>
      <c r="H237" s="1482"/>
      <c r="I237" s="1482"/>
      <c r="J237" s="1482"/>
      <c r="K237" s="1482"/>
      <c r="L237" s="1482"/>
      <c r="M237" s="1482"/>
      <c r="N237" s="1482"/>
      <c r="O237" s="1482"/>
      <c r="P237" s="448" t="s">
        <v>52</v>
      </c>
      <c r="Q237" s="448" t="s">
        <v>33</v>
      </c>
      <c r="R237" s="487">
        <v>1</v>
      </c>
      <c r="S237" s="488">
        <f>ROUND(K218,2)*R237</f>
        <v>1769.41</v>
      </c>
    </row>
    <row r="238" spans="1:19" ht="45" customHeight="1" x14ac:dyDescent="0.25">
      <c r="A238" s="1482"/>
      <c r="B238" s="1482"/>
      <c r="C238" s="1482"/>
      <c r="D238" s="1482"/>
      <c r="E238" s="1482"/>
      <c r="F238" s="1482"/>
      <c r="G238" s="1482"/>
      <c r="H238" s="1482"/>
      <c r="I238" s="1482"/>
      <c r="J238" s="1482"/>
      <c r="K238" s="1482"/>
      <c r="L238" s="1482"/>
      <c r="M238" s="1482"/>
      <c r="N238" s="1482"/>
      <c r="O238" s="1482"/>
      <c r="P238" s="448" t="s">
        <v>53</v>
      </c>
      <c r="Q238" s="448" t="s">
        <v>33</v>
      </c>
      <c r="R238" s="489">
        <v>1</v>
      </c>
      <c r="S238" s="490">
        <f>ROUND(K218,2)*R238</f>
        <v>1769.41</v>
      </c>
    </row>
    <row r="239" spans="1:19" ht="45" customHeight="1" x14ac:dyDescent="0.25">
      <c r="A239" s="1482"/>
      <c r="B239" s="1482"/>
      <c r="C239" s="1482"/>
      <c r="D239" s="1482"/>
      <c r="E239" s="1482"/>
      <c r="F239" s="1482"/>
      <c r="G239" s="1482"/>
      <c r="H239" s="1482"/>
      <c r="I239" s="1482"/>
      <c r="J239" s="1482"/>
      <c r="K239" s="1482"/>
      <c r="L239" s="1482"/>
      <c r="M239" s="1482"/>
      <c r="N239" s="1482"/>
      <c r="O239" s="1482"/>
      <c r="P239" s="448" t="s">
        <v>54</v>
      </c>
      <c r="Q239" s="448" t="s">
        <v>33</v>
      </c>
      <c r="R239" s="491">
        <v>1</v>
      </c>
      <c r="S239" s="492">
        <f>ROUND(K218,2)*R239</f>
        <v>1769.41</v>
      </c>
    </row>
    <row r="240" spans="1:19" ht="45" customHeight="1" x14ac:dyDescent="0.25">
      <c r="A240" s="1482"/>
      <c r="B240" s="1482"/>
      <c r="C240" s="1482"/>
      <c r="D240" s="1482"/>
      <c r="E240" s="1482"/>
      <c r="F240" s="1482"/>
      <c r="G240" s="1482"/>
      <c r="H240" s="1482"/>
      <c r="I240" s="1482"/>
      <c r="J240" s="1482"/>
      <c r="K240" s="1482"/>
      <c r="L240" s="1482"/>
      <c r="M240" s="1482"/>
      <c r="N240" s="1482"/>
      <c r="O240" s="1482"/>
      <c r="P240" s="448" t="s">
        <v>55</v>
      </c>
      <c r="Q240" s="448" t="s">
        <v>33</v>
      </c>
      <c r="R240" s="493">
        <v>1</v>
      </c>
      <c r="S240" s="494">
        <f>ROUND(K218,2)*R240</f>
        <v>1769.41</v>
      </c>
    </row>
    <row r="241" spans="1:19" ht="45" customHeight="1" x14ac:dyDescent="0.25">
      <c r="A241" s="1482"/>
      <c r="B241" s="1482"/>
      <c r="C241" s="1482"/>
      <c r="D241" s="1482"/>
      <c r="E241" s="1482"/>
      <c r="F241" s="1482"/>
      <c r="G241" s="1482"/>
      <c r="H241" s="1482"/>
      <c r="I241" s="1482"/>
      <c r="J241" s="1482"/>
      <c r="K241" s="1482"/>
      <c r="L241" s="1482"/>
      <c r="M241" s="1482"/>
      <c r="N241" s="1482"/>
      <c r="O241" s="1482"/>
      <c r="P241" s="448" t="s">
        <v>56</v>
      </c>
      <c r="Q241" s="448" t="s">
        <v>33</v>
      </c>
      <c r="R241" s="495">
        <v>1</v>
      </c>
      <c r="S241" s="496">
        <f>ROUND(K218,2)*R241</f>
        <v>1769.41</v>
      </c>
    </row>
    <row r="242" spans="1:19" ht="45" customHeight="1" x14ac:dyDescent="0.25">
      <c r="A242" s="1482"/>
      <c r="B242" s="1482"/>
      <c r="C242" s="1482"/>
      <c r="D242" s="1482"/>
      <c r="E242" s="1482"/>
      <c r="F242" s="1482"/>
      <c r="G242" s="1482"/>
      <c r="H242" s="1482"/>
      <c r="I242" s="1482"/>
      <c r="J242" s="1482"/>
      <c r="K242" s="1482"/>
      <c r="L242" s="1482"/>
      <c r="M242" s="1482"/>
      <c r="N242" s="1482"/>
      <c r="O242" s="1482"/>
      <c r="P242" s="448" t="s">
        <v>57</v>
      </c>
      <c r="Q242" s="448" t="s">
        <v>33</v>
      </c>
      <c r="R242" s="497">
        <v>1</v>
      </c>
      <c r="S242" s="498">
        <f>ROUND(K218,2)*R242</f>
        <v>1769.41</v>
      </c>
    </row>
    <row r="243" spans="1:19" ht="45" customHeight="1" x14ac:dyDescent="0.25">
      <c r="A243" s="1482"/>
      <c r="B243" s="1482"/>
      <c r="C243" s="1482"/>
      <c r="D243" s="1482"/>
      <c r="E243" s="1482"/>
      <c r="F243" s="1482"/>
      <c r="G243" s="1482"/>
      <c r="H243" s="1482"/>
      <c r="I243" s="1482"/>
      <c r="J243" s="1482"/>
      <c r="K243" s="1482"/>
      <c r="L243" s="1482"/>
      <c r="M243" s="1482"/>
      <c r="N243" s="1482"/>
      <c r="O243" s="1482"/>
      <c r="P243" s="448" t="s">
        <v>58</v>
      </c>
      <c r="Q243" s="448" t="s">
        <v>33</v>
      </c>
      <c r="R243" s="499">
        <v>1</v>
      </c>
      <c r="S243" s="500">
        <f>ROUND(K218,2)*R243</f>
        <v>1769.41</v>
      </c>
    </row>
    <row r="244" spans="1:19" ht="45" customHeight="1" x14ac:dyDescent="0.25">
      <c r="A244" s="1482"/>
      <c r="B244" s="1482"/>
      <c r="C244" s="1482"/>
      <c r="D244" s="1482"/>
      <c r="E244" s="1482"/>
      <c r="F244" s="1482"/>
      <c r="G244" s="1482"/>
      <c r="H244" s="1482"/>
      <c r="I244" s="1482"/>
      <c r="J244" s="1482"/>
      <c r="K244" s="1482"/>
      <c r="L244" s="1482"/>
      <c r="M244" s="1482"/>
      <c r="N244" s="1482"/>
      <c r="O244" s="1482"/>
      <c r="P244" s="448" t="s">
        <v>59</v>
      </c>
      <c r="Q244" s="448" t="s">
        <v>33</v>
      </c>
      <c r="R244" s="501">
        <v>1</v>
      </c>
      <c r="S244" s="502">
        <f>ROUND(K218,2)*R244</f>
        <v>1769.41</v>
      </c>
    </row>
    <row r="245" spans="1:19" ht="45" customHeight="1" x14ac:dyDescent="0.25">
      <c r="A245" s="1482"/>
      <c r="B245" s="1482"/>
      <c r="C245" s="1482"/>
      <c r="D245" s="1482"/>
      <c r="E245" s="1482"/>
      <c r="F245" s="1482"/>
      <c r="G245" s="1482"/>
      <c r="H245" s="1482"/>
      <c r="I245" s="1482"/>
      <c r="J245" s="1482"/>
      <c r="K245" s="1482"/>
      <c r="L245" s="1482"/>
      <c r="M245" s="1482"/>
      <c r="N245" s="1482"/>
      <c r="O245" s="1482"/>
      <c r="P245" s="448" t="s">
        <v>60</v>
      </c>
      <c r="Q245" s="448" t="s">
        <v>33</v>
      </c>
      <c r="R245" s="503">
        <v>1</v>
      </c>
      <c r="S245" s="504">
        <f>ROUND(K218,2)*R245</f>
        <v>1769.41</v>
      </c>
    </row>
    <row r="246" spans="1:19" ht="45" customHeight="1" x14ac:dyDescent="0.25">
      <c r="A246" s="1482"/>
      <c r="B246" s="1482"/>
      <c r="C246" s="1482"/>
      <c r="D246" s="1482"/>
      <c r="E246" s="1482"/>
      <c r="F246" s="1482"/>
      <c r="G246" s="1482"/>
      <c r="H246" s="1482"/>
      <c r="I246" s="1482"/>
      <c r="J246" s="1482"/>
      <c r="K246" s="1482"/>
      <c r="L246" s="1482"/>
      <c r="M246" s="1482"/>
      <c r="N246" s="1482"/>
      <c r="O246" s="1482"/>
      <c r="P246" s="448" t="s">
        <v>61</v>
      </c>
      <c r="Q246" s="448" t="s">
        <v>33</v>
      </c>
      <c r="R246" s="505">
        <v>1</v>
      </c>
      <c r="S246" s="506">
        <f>ROUND(K218,2)*R246</f>
        <v>1769.41</v>
      </c>
    </row>
    <row r="247" spans="1:19" ht="45" customHeight="1" x14ac:dyDescent="0.25">
      <c r="A247" s="1482"/>
      <c r="B247" s="1482"/>
      <c r="C247" s="1482"/>
      <c r="D247" s="1482"/>
      <c r="E247" s="1482"/>
      <c r="F247" s="1482"/>
      <c r="G247" s="1482"/>
      <c r="H247" s="1482"/>
      <c r="I247" s="1482"/>
      <c r="J247" s="1482"/>
      <c r="K247" s="1482"/>
      <c r="L247" s="1482"/>
      <c r="M247" s="1482"/>
      <c r="N247" s="1482"/>
      <c r="O247" s="1482"/>
      <c r="P247" s="448" t="s">
        <v>62</v>
      </c>
      <c r="Q247" s="448" t="s">
        <v>33</v>
      </c>
      <c r="R247" s="507">
        <v>1</v>
      </c>
      <c r="S247" s="508">
        <f>ROUND(K218,2)*R247</f>
        <v>1769.41</v>
      </c>
    </row>
    <row r="248" spans="1:19" ht="45" customHeight="1" x14ac:dyDescent="0.25">
      <c r="A248" s="509" t="s">
        <v>19</v>
      </c>
      <c r="B248" s="509" t="s">
        <v>37</v>
      </c>
      <c r="C248" s="509" t="s">
        <v>21</v>
      </c>
      <c r="D248" s="509" t="s">
        <v>21</v>
      </c>
      <c r="E248" s="509" t="s">
        <v>82</v>
      </c>
      <c r="F248" s="509" t="s">
        <v>21</v>
      </c>
      <c r="G248" s="509" t="s">
        <v>21</v>
      </c>
      <c r="H248" s="509" t="s">
        <v>21</v>
      </c>
      <c r="I248" s="509" t="s">
        <v>21</v>
      </c>
      <c r="J248" s="509" t="s">
        <v>21</v>
      </c>
      <c r="K248" s="509" t="s">
        <v>21</v>
      </c>
      <c r="L248" s="510">
        <f>ROUND(L249,2)</f>
        <v>409399.5</v>
      </c>
      <c r="M248" s="509" t="s">
        <v>21</v>
      </c>
      <c r="N248" s="509" t="s">
        <v>21</v>
      </c>
      <c r="O248" s="509" t="s">
        <v>21</v>
      </c>
      <c r="P248" s="509" t="s">
        <v>21</v>
      </c>
      <c r="Q248" s="509" t="s">
        <v>21</v>
      </c>
      <c r="R248" s="509" t="s">
        <v>21</v>
      </c>
      <c r="S248" s="509" t="s">
        <v>21</v>
      </c>
    </row>
    <row r="249" spans="1:19" ht="45" customHeight="1" x14ac:dyDescent="0.25">
      <c r="A249" s="1569" t="s">
        <v>23</v>
      </c>
      <c r="B249" s="1569" t="s">
        <v>83</v>
      </c>
      <c r="C249" s="1569" t="s">
        <v>25</v>
      </c>
      <c r="D249" s="1569" t="s">
        <v>26</v>
      </c>
      <c r="E249" s="1569" t="s">
        <v>84</v>
      </c>
      <c r="F249" s="1577">
        <f>R249+R250+R251+R252+R253+R254+R255+R256+R257+R258+R259+R260+R261+R262+R263+R264+R265+R266+R267+R268+R269+R270+R271+R272+R273+R274+R275+R276+R277+R278</f>
        <v>30</v>
      </c>
      <c r="G249" s="1569" t="s">
        <v>28</v>
      </c>
      <c r="H249" s="1578">
        <v>11325.02</v>
      </c>
      <c r="I249" s="1579">
        <v>11325.02</v>
      </c>
      <c r="J249" s="1566">
        <v>0.20499999999999999</v>
      </c>
      <c r="K249" s="1567">
        <f>ROUND(I249,2)+(ROUND(I249,2)*J249)</f>
        <v>13646.649100000001</v>
      </c>
      <c r="L249" s="1568">
        <f>ROUND(S249,2)+ROUND(S250,2)+ROUND(S251,2)+ROUND(S252,2)+ROUND(S253,2)+ROUND(S254,2)+ROUND(S255,2)+ROUND(S256,2)+ROUND(S257,2)+ROUND(S258,2)+ROUND(S259,2)+ROUND(S260,2)+ROUND(S261,2)+ROUND(S262,2)+ROUND(S263,2)+ROUND(S264,2)+ROUND(S265,2)+ROUND(S266,2)+ROUND(S267,2)+ROUND(S268,2)+ROUND(S269,2)+ROUND(S270,2)+ROUND(S271,2)+ROUND(S272,2)+ROUND(S273,2)+ROUND(S274,2)+ROUND(S275,2)+ROUND(S276,2)+ROUND(S277,2)+ROUND(S278,2)</f>
        <v>409399.50000000017</v>
      </c>
      <c r="M249" s="1569"/>
      <c r="N249" s="1569" t="s">
        <v>32</v>
      </c>
      <c r="O249" s="1569" t="s">
        <v>33</v>
      </c>
      <c r="P249" s="511" t="s">
        <v>32</v>
      </c>
      <c r="Q249" s="511" t="s">
        <v>33</v>
      </c>
      <c r="R249" s="512">
        <v>1</v>
      </c>
      <c r="S249" s="513">
        <f>ROUND(K249,2)*R249</f>
        <v>13646.65</v>
      </c>
    </row>
    <row r="250" spans="1:19" ht="45" customHeight="1" x14ac:dyDescent="0.25">
      <c r="A250" s="1482"/>
      <c r="B250" s="1482"/>
      <c r="C250" s="1482"/>
      <c r="D250" s="1482"/>
      <c r="E250" s="1482"/>
      <c r="F250" s="1482"/>
      <c r="G250" s="1482"/>
      <c r="H250" s="1482"/>
      <c r="I250" s="1482"/>
      <c r="J250" s="1482"/>
      <c r="K250" s="1482"/>
      <c r="L250" s="1482"/>
      <c r="M250" s="1482"/>
      <c r="N250" s="1482"/>
      <c r="O250" s="1482"/>
      <c r="P250" s="511" t="s">
        <v>34</v>
      </c>
      <c r="Q250" s="511" t="s">
        <v>33</v>
      </c>
      <c r="R250" s="514">
        <v>1</v>
      </c>
      <c r="S250" s="515">
        <f>ROUND(K249,2)*R250</f>
        <v>13646.65</v>
      </c>
    </row>
    <row r="251" spans="1:19" ht="45" customHeight="1" x14ac:dyDescent="0.25">
      <c r="A251" s="1482"/>
      <c r="B251" s="1482"/>
      <c r="C251" s="1482"/>
      <c r="D251" s="1482"/>
      <c r="E251" s="1482"/>
      <c r="F251" s="1482"/>
      <c r="G251" s="1482"/>
      <c r="H251" s="1482"/>
      <c r="I251" s="1482"/>
      <c r="J251" s="1482"/>
      <c r="K251" s="1482"/>
      <c r="L251" s="1482"/>
      <c r="M251" s="1482"/>
      <c r="N251" s="1482"/>
      <c r="O251" s="1482"/>
      <c r="P251" s="511" t="s">
        <v>35</v>
      </c>
      <c r="Q251" s="511" t="s">
        <v>33</v>
      </c>
      <c r="R251" s="516">
        <v>1</v>
      </c>
      <c r="S251" s="517">
        <f>ROUND(K249,2)*R251</f>
        <v>13646.65</v>
      </c>
    </row>
    <row r="252" spans="1:19" ht="45" customHeight="1" x14ac:dyDescent="0.25">
      <c r="A252" s="1482"/>
      <c r="B252" s="1482"/>
      <c r="C252" s="1482"/>
      <c r="D252" s="1482"/>
      <c r="E252" s="1482"/>
      <c r="F252" s="1482"/>
      <c r="G252" s="1482"/>
      <c r="H252" s="1482"/>
      <c r="I252" s="1482"/>
      <c r="J252" s="1482"/>
      <c r="K252" s="1482"/>
      <c r="L252" s="1482"/>
      <c r="M252" s="1482"/>
      <c r="N252" s="1482"/>
      <c r="O252" s="1482"/>
      <c r="P252" s="511" t="s">
        <v>36</v>
      </c>
      <c r="Q252" s="511" t="s">
        <v>33</v>
      </c>
      <c r="R252" s="518">
        <v>1</v>
      </c>
      <c r="S252" s="519">
        <f>ROUND(K249,2)*R252</f>
        <v>13646.65</v>
      </c>
    </row>
    <row r="253" spans="1:19" ht="45" customHeight="1" x14ac:dyDescent="0.25">
      <c r="A253" s="1482"/>
      <c r="B253" s="1482"/>
      <c r="C253" s="1482"/>
      <c r="D253" s="1482"/>
      <c r="E253" s="1482"/>
      <c r="F253" s="1482"/>
      <c r="G253" s="1482"/>
      <c r="H253" s="1482"/>
      <c r="I253" s="1482"/>
      <c r="J253" s="1482"/>
      <c r="K253" s="1482"/>
      <c r="L253" s="1482"/>
      <c r="M253" s="1482"/>
      <c r="N253" s="1482"/>
      <c r="O253" s="1482"/>
      <c r="P253" s="511" t="s">
        <v>37</v>
      </c>
      <c r="Q253" s="511" t="s">
        <v>33</v>
      </c>
      <c r="R253" s="520">
        <v>1</v>
      </c>
      <c r="S253" s="521">
        <f>ROUND(K249,2)*R253</f>
        <v>13646.65</v>
      </c>
    </row>
    <row r="254" spans="1:19" ht="45" customHeight="1" x14ac:dyDescent="0.25">
      <c r="A254" s="1482"/>
      <c r="B254" s="1482"/>
      <c r="C254" s="1482"/>
      <c r="D254" s="1482"/>
      <c r="E254" s="1482"/>
      <c r="F254" s="1482"/>
      <c r="G254" s="1482"/>
      <c r="H254" s="1482"/>
      <c r="I254" s="1482"/>
      <c r="J254" s="1482"/>
      <c r="K254" s="1482"/>
      <c r="L254" s="1482"/>
      <c r="M254" s="1482"/>
      <c r="N254" s="1482"/>
      <c r="O254" s="1482"/>
      <c r="P254" s="511" t="s">
        <v>38</v>
      </c>
      <c r="Q254" s="511" t="s">
        <v>33</v>
      </c>
      <c r="R254" s="522">
        <v>1</v>
      </c>
      <c r="S254" s="523">
        <f>ROUND(K249,2)*R254</f>
        <v>13646.65</v>
      </c>
    </row>
    <row r="255" spans="1:19" ht="45" customHeight="1" x14ac:dyDescent="0.25">
      <c r="A255" s="1482"/>
      <c r="B255" s="1482"/>
      <c r="C255" s="1482"/>
      <c r="D255" s="1482"/>
      <c r="E255" s="1482"/>
      <c r="F255" s="1482"/>
      <c r="G255" s="1482"/>
      <c r="H255" s="1482"/>
      <c r="I255" s="1482"/>
      <c r="J255" s="1482"/>
      <c r="K255" s="1482"/>
      <c r="L255" s="1482"/>
      <c r="M255" s="1482"/>
      <c r="N255" s="1482"/>
      <c r="O255" s="1482"/>
      <c r="P255" s="511" t="s">
        <v>39</v>
      </c>
      <c r="Q255" s="511" t="s">
        <v>33</v>
      </c>
      <c r="R255" s="524">
        <v>1</v>
      </c>
      <c r="S255" s="525">
        <f>ROUND(K249,2)*R255</f>
        <v>13646.65</v>
      </c>
    </row>
    <row r="256" spans="1:19" ht="45" customHeight="1" x14ac:dyDescent="0.25">
      <c r="A256" s="1482"/>
      <c r="B256" s="1482"/>
      <c r="C256" s="1482"/>
      <c r="D256" s="1482"/>
      <c r="E256" s="1482"/>
      <c r="F256" s="1482"/>
      <c r="G256" s="1482"/>
      <c r="H256" s="1482"/>
      <c r="I256" s="1482"/>
      <c r="J256" s="1482"/>
      <c r="K256" s="1482"/>
      <c r="L256" s="1482"/>
      <c r="M256" s="1482"/>
      <c r="N256" s="1482"/>
      <c r="O256" s="1482"/>
      <c r="P256" s="511" t="s">
        <v>40</v>
      </c>
      <c r="Q256" s="511" t="s">
        <v>33</v>
      </c>
      <c r="R256" s="526">
        <v>1</v>
      </c>
      <c r="S256" s="527">
        <f>ROUND(K249,2)*R256</f>
        <v>13646.65</v>
      </c>
    </row>
    <row r="257" spans="1:19" ht="45" customHeight="1" x14ac:dyDescent="0.25">
      <c r="A257" s="1482"/>
      <c r="B257" s="1482"/>
      <c r="C257" s="1482"/>
      <c r="D257" s="1482"/>
      <c r="E257" s="1482"/>
      <c r="F257" s="1482"/>
      <c r="G257" s="1482"/>
      <c r="H257" s="1482"/>
      <c r="I257" s="1482"/>
      <c r="J257" s="1482"/>
      <c r="K257" s="1482"/>
      <c r="L257" s="1482"/>
      <c r="M257" s="1482"/>
      <c r="N257" s="1482"/>
      <c r="O257" s="1482"/>
      <c r="P257" s="511" t="s">
        <v>41</v>
      </c>
      <c r="Q257" s="511" t="s">
        <v>33</v>
      </c>
      <c r="R257" s="528">
        <v>1</v>
      </c>
      <c r="S257" s="529">
        <f>ROUND(K249,2)*R257</f>
        <v>13646.65</v>
      </c>
    </row>
    <row r="258" spans="1:19" ht="45" customHeight="1" x14ac:dyDescent="0.25">
      <c r="A258" s="1482"/>
      <c r="B258" s="1482"/>
      <c r="C258" s="1482"/>
      <c r="D258" s="1482"/>
      <c r="E258" s="1482"/>
      <c r="F258" s="1482"/>
      <c r="G258" s="1482"/>
      <c r="H258" s="1482"/>
      <c r="I258" s="1482"/>
      <c r="J258" s="1482"/>
      <c r="K258" s="1482"/>
      <c r="L258" s="1482"/>
      <c r="M258" s="1482"/>
      <c r="N258" s="1482"/>
      <c r="O258" s="1482"/>
      <c r="P258" s="511" t="s">
        <v>42</v>
      </c>
      <c r="Q258" s="511" t="s">
        <v>33</v>
      </c>
      <c r="R258" s="530">
        <v>1</v>
      </c>
      <c r="S258" s="531">
        <f>ROUND(K249,2)*R258</f>
        <v>13646.65</v>
      </c>
    </row>
    <row r="259" spans="1:19" ht="45" customHeight="1" x14ac:dyDescent="0.25">
      <c r="A259" s="1482"/>
      <c r="B259" s="1482"/>
      <c r="C259" s="1482"/>
      <c r="D259" s="1482"/>
      <c r="E259" s="1482"/>
      <c r="F259" s="1482"/>
      <c r="G259" s="1482"/>
      <c r="H259" s="1482"/>
      <c r="I259" s="1482"/>
      <c r="J259" s="1482"/>
      <c r="K259" s="1482"/>
      <c r="L259" s="1482"/>
      <c r="M259" s="1482"/>
      <c r="N259" s="1482"/>
      <c r="O259" s="1482"/>
      <c r="P259" s="511" t="s">
        <v>43</v>
      </c>
      <c r="Q259" s="511" t="s">
        <v>33</v>
      </c>
      <c r="R259" s="532">
        <v>1</v>
      </c>
      <c r="S259" s="533">
        <f>ROUND(K249,2)*R259</f>
        <v>13646.65</v>
      </c>
    </row>
    <row r="260" spans="1:19" ht="45" customHeight="1" x14ac:dyDescent="0.25">
      <c r="A260" s="1482"/>
      <c r="B260" s="1482"/>
      <c r="C260" s="1482"/>
      <c r="D260" s="1482"/>
      <c r="E260" s="1482"/>
      <c r="F260" s="1482"/>
      <c r="G260" s="1482"/>
      <c r="H260" s="1482"/>
      <c r="I260" s="1482"/>
      <c r="J260" s="1482"/>
      <c r="K260" s="1482"/>
      <c r="L260" s="1482"/>
      <c r="M260" s="1482"/>
      <c r="N260" s="1482"/>
      <c r="O260" s="1482"/>
      <c r="P260" s="511" t="s">
        <v>44</v>
      </c>
      <c r="Q260" s="511" t="s">
        <v>33</v>
      </c>
      <c r="R260" s="534">
        <v>1</v>
      </c>
      <c r="S260" s="535">
        <f>ROUND(K249,2)*R260</f>
        <v>13646.65</v>
      </c>
    </row>
    <row r="261" spans="1:19" ht="45" customHeight="1" x14ac:dyDescent="0.25">
      <c r="A261" s="1482"/>
      <c r="B261" s="1482"/>
      <c r="C261" s="1482"/>
      <c r="D261" s="1482"/>
      <c r="E261" s="1482"/>
      <c r="F261" s="1482"/>
      <c r="G261" s="1482"/>
      <c r="H261" s="1482"/>
      <c r="I261" s="1482"/>
      <c r="J261" s="1482"/>
      <c r="K261" s="1482"/>
      <c r="L261" s="1482"/>
      <c r="M261" s="1482"/>
      <c r="N261" s="1482"/>
      <c r="O261" s="1482"/>
      <c r="P261" s="511" t="s">
        <v>45</v>
      </c>
      <c r="Q261" s="511" t="s">
        <v>33</v>
      </c>
      <c r="R261" s="536">
        <v>1</v>
      </c>
      <c r="S261" s="537">
        <f>ROUND(K249,2)*R261</f>
        <v>13646.65</v>
      </c>
    </row>
    <row r="262" spans="1:19" ht="45" customHeight="1" x14ac:dyDescent="0.25">
      <c r="A262" s="1482"/>
      <c r="B262" s="1482"/>
      <c r="C262" s="1482"/>
      <c r="D262" s="1482"/>
      <c r="E262" s="1482"/>
      <c r="F262" s="1482"/>
      <c r="G262" s="1482"/>
      <c r="H262" s="1482"/>
      <c r="I262" s="1482"/>
      <c r="J262" s="1482"/>
      <c r="K262" s="1482"/>
      <c r="L262" s="1482"/>
      <c r="M262" s="1482"/>
      <c r="N262" s="1482"/>
      <c r="O262" s="1482"/>
      <c r="P262" s="511" t="s">
        <v>46</v>
      </c>
      <c r="Q262" s="511" t="s">
        <v>33</v>
      </c>
      <c r="R262" s="538">
        <v>1</v>
      </c>
      <c r="S262" s="539">
        <f>ROUND(K249,2)*R262</f>
        <v>13646.65</v>
      </c>
    </row>
    <row r="263" spans="1:19" ht="45" customHeight="1" x14ac:dyDescent="0.25">
      <c r="A263" s="1482"/>
      <c r="B263" s="1482"/>
      <c r="C263" s="1482"/>
      <c r="D263" s="1482"/>
      <c r="E263" s="1482"/>
      <c r="F263" s="1482"/>
      <c r="G263" s="1482"/>
      <c r="H263" s="1482"/>
      <c r="I263" s="1482"/>
      <c r="J263" s="1482"/>
      <c r="K263" s="1482"/>
      <c r="L263" s="1482"/>
      <c r="M263" s="1482"/>
      <c r="N263" s="1482"/>
      <c r="O263" s="1482"/>
      <c r="P263" s="511" t="s">
        <v>47</v>
      </c>
      <c r="Q263" s="511" t="s">
        <v>33</v>
      </c>
      <c r="R263" s="540">
        <v>1</v>
      </c>
      <c r="S263" s="541">
        <f>ROUND(K249,2)*R263</f>
        <v>13646.65</v>
      </c>
    </row>
    <row r="264" spans="1:19" ht="45" customHeight="1" x14ac:dyDescent="0.25">
      <c r="A264" s="1482"/>
      <c r="B264" s="1482"/>
      <c r="C264" s="1482"/>
      <c r="D264" s="1482"/>
      <c r="E264" s="1482"/>
      <c r="F264" s="1482"/>
      <c r="G264" s="1482"/>
      <c r="H264" s="1482"/>
      <c r="I264" s="1482"/>
      <c r="J264" s="1482"/>
      <c r="K264" s="1482"/>
      <c r="L264" s="1482"/>
      <c r="M264" s="1482"/>
      <c r="N264" s="1482"/>
      <c r="O264" s="1482"/>
      <c r="P264" s="511" t="s">
        <v>48</v>
      </c>
      <c r="Q264" s="511" t="s">
        <v>33</v>
      </c>
      <c r="R264" s="542">
        <v>1</v>
      </c>
      <c r="S264" s="543">
        <f>ROUND(K249,2)*R264</f>
        <v>13646.65</v>
      </c>
    </row>
    <row r="265" spans="1:19" ht="45" customHeight="1" x14ac:dyDescent="0.25">
      <c r="A265" s="1482"/>
      <c r="B265" s="1482"/>
      <c r="C265" s="1482"/>
      <c r="D265" s="1482"/>
      <c r="E265" s="1482"/>
      <c r="F265" s="1482"/>
      <c r="G265" s="1482"/>
      <c r="H265" s="1482"/>
      <c r="I265" s="1482"/>
      <c r="J265" s="1482"/>
      <c r="K265" s="1482"/>
      <c r="L265" s="1482"/>
      <c r="M265" s="1482"/>
      <c r="N265" s="1482"/>
      <c r="O265" s="1482"/>
      <c r="P265" s="511" t="s">
        <v>49</v>
      </c>
      <c r="Q265" s="511" t="s">
        <v>33</v>
      </c>
      <c r="R265" s="544">
        <v>1</v>
      </c>
      <c r="S265" s="545">
        <f>ROUND(K249,2)*R265</f>
        <v>13646.65</v>
      </c>
    </row>
    <row r="266" spans="1:19" ht="45" customHeight="1" x14ac:dyDescent="0.25">
      <c r="A266" s="1482"/>
      <c r="B266" s="1482"/>
      <c r="C266" s="1482"/>
      <c r="D266" s="1482"/>
      <c r="E266" s="1482"/>
      <c r="F266" s="1482"/>
      <c r="G266" s="1482"/>
      <c r="H266" s="1482"/>
      <c r="I266" s="1482"/>
      <c r="J266" s="1482"/>
      <c r="K266" s="1482"/>
      <c r="L266" s="1482"/>
      <c r="M266" s="1482"/>
      <c r="N266" s="1482"/>
      <c r="O266" s="1482"/>
      <c r="P266" s="511" t="s">
        <v>50</v>
      </c>
      <c r="Q266" s="511" t="s">
        <v>33</v>
      </c>
      <c r="R266" s="546">
        <v>1</v>
      </c>
      <c r="S266" s="547">
        <f>ROUND(K249,2)*R266</f>
        <v>13646.65</v>
      </c>
    </row>
    <row r="267" spans="1:19" ht="45" customHeight="1" x14ac:dyDescent="0.25">
      <c r="A267" s="1482"/>
      <c r="B267" s="1482"/>
      <c r="C267" s="1482"/>
      <c r="D267" s="1482"/>
      <c r="E267" s="1482"/>
      <c r="F267" s="1482"/>
      <c r="G267" s="1482"/>
      <c r="H267" s="1482"/>
      <c r="I267" s="1482"/>
      <c r="J267" s="1482"/>
      <c r="K267" s="1482"/>
      <c r="L267" s="1482"/>
      <c r="M267" s="1482"/>
      <c r="N267" s="1482"/>
      <c r="O267" s="1482"/>
      <c r="P267" s="511" t="s">
        <v>51</v>
      </c>
      <c r="Q267" s="511" t="s">
        <v>33</v>
      </c>
      <c r="R267" s="548">
        <v>1</v>
      </c>
      <c r="S267" s="549">
        <f>ROUND(K249,2)*R267</f>
        <v>13646.65</v>
      </c>
    </row>
    <row r="268" spans="1:19" ht="45" customHeight="1" x14ac:dyDescent="0.25">
      <c r="A268" s="1482"/>
      <c r="B268" s="1482"/>
      <c r="C268" s="1482"/>
      <c r="D268" s="1482"/>
      <c r="E268" s="1482"/>
      <c r="F268" s="1482"/>
      <c r="G268" s="1482"/>
      <c r="H268" s="1482"/>
      <c r="I268" s="1482"/>
      <c r="J268" s="1482"/>
      <c r="K268" s="1482"/>
      <c r="L268" s="1482"/>
      <c r="M268" s="1482"/>
      <c r="N268" s="1482"/>
      <c r="O268" s="1482"/>
      <c r="P268" s="511" t="s">
        <v>52</v>
      </c>
      <c r="Q268" s="511" t="s">
        <v>33</v>
      </c>
      <c r="R268" s="550">
        <v>1</v>
      </c>
      <c r="S268" s="551">
        <f>ROUND(K249,2)*R268</f>
        <v>13646.65</v>
      </c>
    </row>
    <row r="269" spans="1:19" ht="45" customHeight="1" x14ac:dyDescent="0.25">
      <c r="A269" s="1482"/>
      <c r="B269" s="1482"/>
      <c r="C269" s="1482"/>
      <c r="D269" s="1482"/>
      <c r="E269" s="1482"/>
      <c r="F269" s="1482"/>
      <c r="G269" s="1482"/>
      <c r="H269" s="1482"/>
      <c r="I269" s="1482"/>
      <c r="J269" s="1482"/>
      <c r="K269" s="1482"/>
      <c r="L269" s="1482"/>
      <c r="M269" s="1482"/>
      <c r="N269" s="1482"/>
      <c r="O269" s="1482"/>
      <c r="P269" s="511" t="s">
        <v>53</v>
      </c>
      <c r="Q269" s="511" t="s">
        <v>33</v>
      </c>
      <c r="R269" s="552">
        <v>1</v>
      </c>
      <c r="S269" s="553">
        <f>ROUND(K249,2)*R269</f>
        <v>13646.65</v>
      </c>
    </row>
    <row r="270" spans="1:19" ht="45" customHeight="1" x14ac:dyDescent="0.25">
      <c r="A270" s="1482"/>
      <c r="B270" s="1482"/>
      <c r="C270" s="1482"/>
      <c r="D270" s="1482"/>
      <c r="E270" s="1482"/>
      <c r="F270" s="1482"/>
      <c r="G270" s="1482"/>
      <c r="H270" s="1482"/>
      <c r="I270" s="1482"/>
      <c r="J270" s="1482"/>
      <c r="K270" s="1482"/>
      <c r="L270" s="1482"/>
      <c r="M270" s="1482"/>
      <c r="N270" s="1482"/>
      <c r="O270" s="1482"/>
      <c r="P270" s="511" t="s">
        <v>54</v>
      </c>
      <c r="Q270" s="511" t="s">
        <v>33</v>
      </c>
      <c r="R270" s="554">
        <v>1</v>
      </c>
      <c r="S270" s="555">
        <f>ROUND(K249,2)*R270</f>
        <v>13646.65</v>
      </c>
    </row>
    <row r="271" spans="1:19" ht="45" customHeight="1" x14ac:dyDescent="0.25">
      <c r="A271" s="1482"/>
      <c r="B271" s="1482"/>
      <c r="C271" s="1482"/>
      <c r="D271" s="1482"/>
      <c r="E271" s="1482"/>
      <c r="F271" s="1482"/>
      <c r="G271" s="1482"/>
      <c r="H271" s="1482"/>
      <c r="I271" s="1482"/>
      <c r="J271" s="1482"/>
      <c r="K271" s="1482"/>
      <c r="L271" s="1482"/>
      <c r="M271" s="1482"/>
      <c r="N271" s="1482"/>
      <c r="O271" s="1482"/>
      <c r="P271" s="511" t="s">
        <v>55</v>
      </c>
      <c r="Q271" s="511" t="s">
        <v>33</v>
      </c>
      <c r="R271" s="556">
        <v>1</v>
      </c>
      <c r="S271" s="557">
        <f>ROUND(K249,2)*R271</f>
        <v>13646.65</v>
      </c>
    </row>
    <row r="272" spans="1:19" ht="45" customHeight="1" x14ac:dyDescent="0.25">
      <c r="A272" s="1482"/>
      <c r="B272" s="1482"/>
      <c r="C272" s="1482"/>
      <c r="D272" s="1482"/>
      <c r="E272" s="1482"/>
      <c r="F272" s="1482"/>
      <c r="G272" s="1482"/>
      <c r="H272" s="1482"/>
      <c r="I272" s="1482"/>
      <c r="J272" s="1482"/>
      <c r="K272" s="1482"/>
      <c r="L272" s="1482"/>
      <c r="M272" s="1482"/>
      <c r="N272" s="1482"/>
      <c r="O272" s="1482"/>
      <c r="P272" s="511" t="s">
        <v>56</v>
      </c>
      <c r="Q272" s="511" t="s">
        <v>33</v>
      </c>
      <c r="R272" s="558">
        <v>1</v>
      </c>
      <c r="S272" s="559">
        <f>ROUND(K249,2)*R272</f>
        <v>13646.65</v>
      </c>
    </row>
    <row r="273" spans="1:19" ht="45" customHeight="1" x14ac:dyDescent="0.25">
      <c r="A273" s="1482"/>
      <c r="B273" s="1482"/>
      <c r="C273" s="1482"/>
      <c r="D273" s="1482"/>
      <c r="E273" s="1482"/>
      <c r="F273" s="1482"/>
      <c r="G273" s="1482"/>
      <c r="H273" s="1482"/>
      <c r="I273" s="1482"/>
      <c r="J273" s="1482"/>
      <c r="K273" s="1482"/>
      <c r="L273" s="1482"/>
      <c r="M273" s="1482"/>
      <c r="N273" s="1482"/>
      <c r="O273" s="1482"/>
      <c r="P273" s="511" t="s">
        <v>57</v>
      </c>
      <c r="Q273" s="511" t="s">
        <v>33</v>
      </c>
      <c r="R273" s="560">
        <v>1</v>
      </c>
      <c r="S273" s="561">
        <f>ROUND(K249,2)*R273</f>
        <v>13646.65</v>
      </c>
    </row>
    <row r="274" spans="1:19" ht="45" customHeight="1" x14ac:dyDescent="0.25">
      <c r="A274" s="1482"/>
      <c r="B274" s="1482"/>
      <c r="C274" s="1482"/>
      <c r="D274" s="1482"/>
      <c r="E274" s="1482"/>
      <c r="F274" s="1482"/>
      <c r="G274" s="1482"/>
      <c r="H274" s="1482"/>
      <c r="I274" s="1482"/>
      <c r="J274" s="1482"/>
      <c r="K274" s="1482"/>
      <c r="L274" s="1482"/>
      <c r="M274" s="1482"/>
      <c r="N274" s="1482"/>
      <c r="O274" s="1482"/>
      <c r="P274" s="511" t="s">
        <v>58</v>
      </c>
      <c r="Q274" s="511" t="s">
        <v>33</v>
      </c>
      <c r="R274" s="562">
        <v>1</v>
      </c>
      <c r="S274" s="563">
        <f>ROUND(K249,2)*R274</f>
        <v>13646.65</v>
      </c>
    </row>
    <row r="275" spans="1:19" ht="45" customHeight="1" x14ac:dyDescent="0.25">
      <c r="A275" s="1482"/>
      <c r="B275" s="1482"/>
      <c r="C275" s="1482"/>
      <c r="D275" s="1482"/>
      <c r="E275" s="1482"/>
      <c r="F275" s="1482"/>
      <c r="G275" s="1482"/>
      <c r="H275" s="1482"/>
      <c r="I275" s="1482"/>
      <c r="J275" s="1482"/>
      <c r="K275" s="1482"/>
      <c r="L275" s="1482"/>
      <c r="M275" s="1482"/>
      <c r="N275" s="1482"/>
      <c r="O275" s="1482"/>
      <c r="P275" s="511" t="s">
        <v>59</v>
      </c>
      <c r="Q275" s="511" t="s">
        <v>33</v>
      </c>
      <c r="R275" s="564">
        <v>1</v>
      </c>
      <c r="S275" s="565">
        <f>ROUND(K249,2)*R275</f>
        <v>13646.65</v>
      </c>
    </row>
    <row r="276" spans="1:19" ht="45" customHeight="1" x14ac:dyDescent="0.25">
      <c r="A276" s="1482"/>
      <c r="B276" s="1482"/>
      <c r="C276" s="1482"/>
      <c r="D276" s="1482"/>
      <c r="E276" s="1482"/>
      <c r="F276" s="1482"/>
      <c r="G276" s="1482"/>
      <c r="H276" s="1482"/>
      <c r="I276" s="1482"/>
      <c r="J276" s="1482"/>
      <c r="K276" s="1482"/>
      <c r="L276" s="1482"/>
      <c r="M276" s="1482"/>
      <c r="N276" s="1482"/>
      <c r="O276" s="1482"/>
      <c r="P276" s="511" t="s">
        <v>60</v>
      </c>
      <c r="Q276" s="511" t="s">
        <v>33</v>
      </c>
      <c r="R276" s="566">
        <v>1</v>
      </c>
      <c r="S276" s="567">
        <f>ROUND(K249,2)*R276</f>
        <v>13646.65</v>
      </c>
    </row>
    <row r="277" spans="1:19" ht="45" customHeight="1" x14ac:dyDescent="0.25">
      <c r="A277" s="1482"/>
      <c r="B277" s="1482"/>
      <c r="C277" s="1482"/>
      <c r="D277" s="1482"/>
      <c r="E277" s="1482"/>
      <c r="F277" s="1482"/>
      <c r="G277" s="1482"/>
      <c r="H277" s="1482"/>
      <c r="I277" s="1482"/>
      <c r="J277" s="1482"/>
      <c r="K277" s="1482"/>
      <c r="L277" s="1482"/>
      <c r="M277" s="1482"/>
      <c r="N277" s="1482"/>
      <c r="O277" s="1482"/>
      <c r="P277" s="511" t="s">
        <v>61</v>
      </c>
      <c r="Q277" s="511" t="s">
        <v>33</v>
      </c>
      <c r="R277" s="568">
        <v>1</v>
      </c>
      <c r="S277" s="569">
        <f>ROUND(K249,2)*R277</f>
        <v>13646.65</v>
      </c>
    </row>
    <row r="278" spans="1:19" ht="45" customHeight="1" x14ac:dyDescent="0.25">
      <c r="A278" s="1482"/>
      <c r="B278" s="1482"/>
      <c r="C278" s="1482"/>
      <c r="D278" s="1482"/>
      <c r="E278" s="1482"/>
      <c r="F278" s="1482"/>
      <c r="G278" s="1482"/>
      <c r="H278" s="1482"/>
      <c r="I278" s="1482"/>
      <c r="J278" s="1482"/>
      <c r="K278" s="1482"/>
      <c r="L278" s="1482"/>
      <c r="M278" s="1482"/>
      <c r="N278" s="1482"/>
      <c r="O278" s="1482"/>
      <c r="P278" s="511" t="s">
        <v>62</v>
      </c>
      <c r="Q278" s="511" t="s">
        <v>33</v>
      </c>
      <c r="R278" s="570">
        <v>1</v>
      </c>
      <c r="S278" s="571">
        <f>ROUND(K249,2)*R278</f>
        <v>13646.65</v>
      </c>
    </row>
    <row r="279" spans="1:19" ht="45" customHeight="1" x14ac:dyDescent="0.25">
      <c r="A279" s="572" t="s">
        <v>19</v>
      </c>
      <c r="B279" s="572" t="s">
        <v>38</v>
      </c>
      <c r="C279" s="572" t="s">
        <v>21</v>
      </c>
      <c r="D279" s="572" t="s">
        <v>21</v>
      </c>
      <c r="E279" s="572" t="s">
        <v>85</v>
      </c>
      <c r="F279" s="572" t="s">
        <v>21</v>
      </c>
      <c r="G279" s="572" t="s">
        <v>21</v>
      </c>
      <c r="H279" s="572" t="s">
        <v>21</v>
      </c>
      <c r="I279" s="572" t="s">
        <v>21</v>
      </c>
      <c r="J279" s="572" t="s">
        <v>21</v>
      </c>
      <c r="K279" s="572" t="s">
        <v>21</v>
      </c>
      <c r="L279" s="573">
        <f>ROUND(L280,2)+ROUND(L310,2)+ROUND(L340,2)+ROUND(L370,2)+ROUND(L400,2)</f>
        <v>579871.5</v>
      </c>
      <c r="M279" s="572" t="s">
        <v>21</v>
      </c>
      <c r="N279" s="572" t="s">
        <v>21</v>
      </c>
      <c r="O279" s="572" t="s">
        <v>21</v>
      </c>
      <c r="P279" s="572" t="s">
        <v>21</v>
      </c>
      <c r="Q279" s="572" t="s">
        <v>21</v>
      </c>
      <c r="R279" s="572" t="s">
        <v>21</v>
      </c>
      <c r="S279" s="572" t="s">
        <v>21</v>
      </c>
    </row>
    <row r="280" spans="1:19" ht="45" customHeight="1" x14ac:dyDescent="0.25">
      <c r="A280" s="1570" t="s">
        <v>23</v>
      </c>
      <c r="B280" s="1570" t="s">
        <v>86</v>
      </c>
      <c r="C280" s="1570" t="s">
        <v>25</v>
      </c>
      <c r="D280" s="1570" t="s">
        <v>26</v>
      </c>
      <c r="E280" s="1570" t="s">
        <v>87</v>
      </c>
      <c r="F280" s="1571">
        <f>R280+R281+R282+R283+R284+R285+R286+R287+R288+R289+R290+R291+R292+R293+R294+R295+R296+R297+R298+R299+R300+R301+R302+R303+R304+R305+R306+R307+R308+R309</f>
        <v>30</v>
      </c>
      <c r="G280" s="1570" t="s">
        <v>28</v>
      </c>
      <c r="H280" s="1572">
        <v>3332.4</v>
      </c>
      <c r="I280" s="1573">
        <v>3332.4</v>
      </c>
      <c r="J280" s="1574">
        <v>0.20499999999999999</v>
      </c>
      <c r="K280" s="1575">
        <f>ROUND(I280,2)+(ROUND(I280,2)*J280)</f>
        <v>4015.5419999999999</v>
      </c>
      <c r="L280" s="1576">
        <f>ROUND(S280,2)+ROUND(S281,2)+ROUND(S282,2)+ROUND(S283,2)+ROUND(S284,2)+ROUND(S285,2)+ROUND(S286,2)+ROUND(S287,2)+ROUND(S288,2)+ROUND(S289,2)+ROUND(S290,2)+ROUND(S291,2)+ROUND(S292,2)+ROUND(S293,2)+ROUND(S294,2)+ROUND(S295,2)+ROUND(S296,2)+ROUND(S297,2)+ROUND(S298,2)+ROUND(S299,2)+ROUND(S300,2)+ROUND(S301,2)+ROUND(S302,2)+ROUND(S303,2)+ROUND(S304,2)+ROUND(S305,2)+ROUND(S306,2)+ROUND(S307,2)+ROUND(S308,2)+ROUND(S309,2)</f>
        <v>120466.19999999992</v>
      </c>
      <c r="M280" s="1570"/>
      <c r="N280" s="1570" t="s">
        <v>32</v>
      </c>
      <c r="O280" s="1570" t="s">
        <v>33</v>
      </c>
      <c r="P280" s="574" t="s">
        <v>32</v>
      </c>
      <c r="Q280" s="574" t="s">
        <v>33</v>
      </c>
      <c r="R280" s="575">
        <v>1</v>
      </c>
      <c r="S280" s="576">
        <f>ROUND(K280,2)*R280</f>
        <v>4015.54</v>
      </c>
    </row>
    <row r="281" spans="1:19" ht="45" customHeight="1" x14ac:dyDescent="0.25">
      <c r="A281" s="1482"/>
      <c r="B281" s="1482"/>
      <c r="C281" s="1482"/>
      <c r="D281" s="1482"/>
      <c r="E281" s="1482"/>
      <c r="F281" s="1482"/>
      <c r="G281" s="1482"/>
      <c r="H281" s="1482"/>
      <c r="I281" s="1482"/>
      <c r="J281" s="1482"/>
      <c r="K281" s="1482"/>
      <c r="L281" s="1482"/>
      <c r="M281" s="1482"/>
      <c r="N281" s="1482"/>
      <c r="O281" s="1482"/>
      <c r="P281" s="574" t="s">
        <v>34</v>
      </c>
      <c r="Q281" s="574" t="s">
        <v>33</v>
      </c>
      <c r="R281" s="577">
        <v>1</v>
      </c>
      <c r="S281" s="578">
        <f>ROUND(K280,2)*R281</f>
        <v>4015.54</v>
      </c>
    </row>
    <row r="282" spans="1:19" ht="45" customHeight="1" x14ac:dyDescent="0.25">
      <c r="A282" s="1482"/>
      <c r="B282" s="1482"/>
      <c r="C282" s="1482"/>
      <c r="D282" s="1482"/>
      <c r="E282" s="1482"/>
      <c r="F282" s="1482"/>
      <c r="G282" s="1482"/>
      <c r="H282" s="1482"/>
      <c r="I282" s="1482"/>
      <c r="J282" s="1482"/>
      <c r="K282" s="1482"/>
      <c r="L282" s="1482"/>
      <c r="M282" s="1482"/>
      <c r="N282" s="1482"/>
      <c r="O282" s="1482"/>
      <c r="P282" s="574" t="s">
        <v>35</v>
      </c>
      <c r="Q282" s="574" t="s">
        <v>33</v>
      </c>
      <c r="R282" s="579">
        <v>1</v>
      </c>
      <c r="S282" s="580">
        <f>ROUND(K280,2)*R282</f>
        <v>4015.54</v>
      </c>
    </row>
    <row r="283" spans="1:19" ht="45" customHeight="1" x14ac:dyDescent="0.25">
      <c r="A283" s="1482"/>
      <c r="B283" s="1482"/>
      <c r="C283" s="1482"/>
      <c r="D283" s="1482"/>
      <c r="E283" s="1482"/>
      <c r="F283" s="1482"/>
      <c r="G283" s="1482"/>
      <c r="H283" s="1482"/>
      <c r="I283" s="1482"/>
      <c r="J283" s="1482"/>
      <c r="K283" s="1482"/>
      <c r="L283" s="1482"/>
      <c r="M283" s="1482"/>
      <c r="N283" s="1482"/>
      <c r="O283" s="1482"/>
      <c r="P283" s="574" t="s">
        <v>36</v>
      </c>
      <c r="Q283" s="574" t="s">
        <v>33</v>
      </c>
      <c r="R283" s="581">
        <v>1</v>
      </c>
      <c r="S283" s="582">
        <f>ROUND(K280,2)*R283</f>
        <v>4015.54</v>
      </c>
    </row>
    <row r="284" spans="1:19" ht="45" customHeight="1" x14ac:dyDescent="0.25">
      <c r="A284" s="1482"/>
      <c r="B284" s="1482"/>
      <c r="C284" s="1482"/>
      <c r="D284" s="1482"/>
      <c r="E284" s="1482"/>
      <c r="F284" s="1482"/>
      <c r="G284" s="1482"/>
      <c r="H284" s="1482"/>
      <c r="I284" s="1482"/>
      <c r="J284" s="1482"/>
      <c r="K284" s="1482"/>
      <c r="L284" s="1482"/>
      <c r="M284" s="1482"/>
      <c r="N284" s="1482"/>
      <c r="O284" s="1482"/>
      <c r="P284" s="574" t="s">
        <v>37</v>
      </c>
      <c r="Q284" s="574" t="s">
        <v>33</v>
      </c>
      <c r="R284" s="583">
        <v>1</v>
      </c>
      <c r="S284" s="584">
        <f>ROUND(K280,2)*R284</f>
        <v>4015.54</v>
      </c>
    </row>
    <row r="285" spans="1:19" ht="45" customHeight="1" x14ac:dyDescent="0.25">
      <c r="A285" s="1482"/>
      <c r="B285" s="1482"/>
      <c r="C285" s="1482"/>
      <c r="D285" s="1482"/>
      <c r="E285" s="1482"/>
      <c r="F285" s="1482"/>
      <c r="G285" s="1482"/>
      <c r="H285" s="1482"/>
      <c r="I285" s="1482"/>
      <c r="J285" s="1482"/>
      <c r="K285" s="1482"/>
      <c r="L285" s="1482"/>
      <c r="M285" s="1482"/>
      <c r="N285" s="1482"/>
      <c r="O285" s="1482"/>
      <c r="P285" s="574" t="s">
        <v>38</v>
      </c>
      <c r="Q285" s="574" t="s">
        <v>33</v>
      </c>
      <c r="R285" s="585">
        <v>1</v>
      </c>
      <c r="S285" s="586">
        <f>ROUND(K280,2)*R285</f>
        <v>4015.54</v>
      </c>
    </row>
    <row r="286" spans="1:19" ht="45" customHeight="1" x14ac:dyDescent="0.25">
      <c r="A286" s="1482"/>
      <c r="B286" s="1482"/>
      <c r="C286" s="1482"/>
      <c r="D286" s="1482"/>
      <c r="E286" s="1482"/>
      <c r="F286" s="1482"/>
      <c r="G286" s="1482"/>
      <c r="H286" s="1482"/>
      <c r="I286" s="1482"/>
      <c r="J286" s="1482"/>
      <c r="K286" s="1482"/>
      <c r="L286" s="1482"/>
      <c r="M286" s="1482"/>
      <c r="N286" s="1482"/>
      <c r="O286" s="1482"/>
      <c r="P286" s="574" t="s">
        <v>39</v>
      </c>
      <c r="Q286" s="574" t="s">
        <v>33</v>
      </c>
      <c r="R286" s="587">
        <v>1</v>
      </c>
      <c r="S286" s="588">
        <f>ROUND(K280,2)*R286</f>
        <v>4015.54</v>
      </c>
    </row>
    <row r="287" spans="1:19" ht="45" customHeight="1" x14ac:dyDescent="0.25">
      <c r="A287" s="1482"/>
      <c r="B287" s="1482"/>
      <c r="C287" s="1482"/>
      <c r="D287" s="1482"/>
      <c r="E287" s="1482"/>
      <c r="F287" s="1482"/>
      <c r="G287" s="1482"/>
      <c r="H287" s="1482"/>
      <c r="I287" s="1482"/>
      <c r="J287" s="1482"/>
      <c r="K287" s="1482"/>
      <c r="L287" s="1482"/>
      <c r="M287" s="1482"/>
      <c r="N287" s="1482"/>
      <c r="O287" s="1482"/>
      <c r="P287" s="574" t="s">
        <v>40</v>
      </c>
      <c r="Q287" s="574" t="s">
        <v>33</v>
      </c>
      <c r="R287" s="589">
        <v>1</v>
      </c>
      <c r="S287" s="590">
        <f>ROUND(K280,2)*R287</f>
        <v>4015.54</v>
      </c>
    </row>
    <row r="288" spans="1:19" ht="45" customHeight="1" x14ac:dyDescent="0.25">
      <c r="A288" s="1482"/>
      <c r="B288" s="1482"/>
      <c r="C288" s="1482"/>
      <c r="D288" s="1482"/>
      <c r="E288" s="1482"/>
      <c r="F288" s="1482"/>
      <c r="G288" s="1482"/>
      <c r="H288" s="1482"/>
      <c r="I288" s="1482"/>
      <c r="J288" s="1482"/>
      <c r="K288" s="1482"/>
      <c r="L288" s="1482"/>
      <c r="M288" s="1482"/>
      <c r="N288" s="1482"/>
      <c r="O288" s="1482"/>
      <c r="P288" s="574" t="s">
        <v>41</v>
      </c>
      <c r="Q288" s="574" t="s">
        <v>33</v>
      </c>
      <c r="R288" s="591">
        <v>1</v>
      </c>
      <c r="S288" s="592">
        <f>ROUND(K280,2)*R288</f>
        <v>4015.54</v>
      </c>
    </row>
    <row r="289" spans="1:19" ht="45" customHeight="1" x14ac:dyDescent="0.25">
      <c r="A289" s="1482"/>
      <c r="B289" s="1482"/>
      <c r="C289" s="1482"/>
      <c r="D289" s="1482"/>
      <c r="E289" s="1482"/>
      <c r="F289" s="1482"/>
      <c r="G289" s="1482"/>
      <c r="H289" s="1482"/>
      <c r="I289" s="1482"/>
      <c r="J289" s="1482"/>
      <c r="K289" s="1482"/>
      <c r="L289" s="1482"/>
      <c r="M289" s="1482"/>
      <c r="N289" s="1482"/>
      <c r="O289" s="1482"/>
      <c r="P289" s="574" t="s">
        <v>42</v>
      </c>
      <c r="Q289" s="574" t="s">
        <v>33</v>
      </c>
      <c r="R289" s="593">
        <v>1</v>
      </c>
      <c r="S289" s="594">
        <f>ROUND(K280,2)*R289</f>
        <v>4015.54</v>
      </c>
    </row>
    <row r="290" spans="1:19" ht="45" customHeight="1" x14ac:dyDescent="0.25">
      <c r="A290" s="1482"/>
      <c r="B290" s="1482"/>
      <c r="C290" s="1482"/>
      <c r="D290" s="1482"/>
      <c r="E290" s="1482"/>
      <c r="F290" s="1482"/>
      <c r="G290" s="1482"/>
      <c r="H290" s="1482"/>
      <c r="I290" s="1482"/>
      <c r="J290" s="1482"/>
      <c r="K290" s="1482"/>
      <c r="L290" s="1482"/>
      <c r="M290" s="1482"/>
      <c r="N290" s="1482"/>
      <c r="O290" s="1482"/>
      <c r="P290" s="574" t="s">
        <v>43</v>
      </c>
      <c r="Q290" s="574" t="s">
        <v>33</v>
      </c>
      <c r="R290" s="595">
        <v>1</v>
      </c>
      <c r="S290" s="596">
        <f>ROUND(K280,2)*R290</f>
        <v>4015.54</v>
      </c>
    </row>
    <row r="291" spans="1:19" ht="45" customHeight="1" x14ac:dyDescent="0.25">
      <c r="A291" s="1482"/>
      <c r="B291" s="1482"/>
      <c r="C291" s="1482"/>
      <c r="D291" s="1482"/>
      <c r="E291" s="1482"/>
      <c r="F291" s="1482"/>
      <c r="G291" s="1482"/>
      <c r="H291" s="1482"/>
      <c r="I291" s="1482"/>
      <c r="J291" s="1482"/>
      <c r="K291" s="1482"/>
      <c r="L291" s="1482"/>
      <c r="M291" s="1482"/>
      <c r="N291" s="1482"/>
      <c r="O291" s="1482"/>
      <c r="P291" s="574" t="s">
        <v>44</v>
      </c>
      <c r="Q291" s="574" t="s">
        <v>33</v>
      </c>
      <c r="R291" s="597">
        <v>1</v>
      </c>
      <c r="S291" s="598">
        <f>ROUND(K280,2)*R291</f>
        <v>4015.54</v>
      </c>
    </row>
    <row r="292" spans="1:19" ht="45" customHeight="1" x14ac:dyDescent="0.25">
      <c r="A292" s="1482"/>
      <c r="B292" s="1482"/>
      <c r="C292" s="1482"/>
      <c r="D292" s="1482"/>
      <c r="E292" s="1482"/>
      <c r="F292" s="1482"/>
      <c r="G292" s="1482"/>
      <c r="H292" s="1482"/>
      <c r="I292" s="1482"/>
      <c r="J292" s="1482"/>
      <c r="K292" s="1482"/>
      <c r="L292" s="1482"/>
      <c r="M292" s="1482"/>
      <c r="N292" s="1482"/>
      <c r="O292" s="1482"/>
      <c r="P292" s="574" t="s">
        <v>45</v>
      </c>
      <c r="Q292" s="574" t="s">
        <v>33</v>
      </c>
      <c r="R292" s="599">
        <v>1</v>
      </c>
      <c r="S292" s="600">
        <f>ROUND(K280,2)*R292</f>
        <v>4015.54</v>
      </c>
    </row>
    <row r="293" spans="1:19" ht="45" customHeight="1" x14ac:dyDescent="0.25">
      <c r="A293" s="1482"/>
      <c r="B293" s="1482"/>
      <c r="C293" s="1482"/>
      <c r="D293" s="1482"/>
      <c r="E293" s="1482"/>
      <c r="F293" s="1482"/>
      <c r="G293" s="1482"/>
      <c r="H293" s="1482"/>
      <c r="I293" s="1482"/>
      <c r="J293" s="1482"/>
      <c r="K293" s="1482"/>
      <c r="L293" s="1482"/>
      <c r="M293" s="1482"/>
      <c r="N293" s="1482"/>
      <c r="O293" s="1482"/>
      <c r="P293" s="574" t="s">
        <v>46</v>
      </c>
      <c r="Q293" s="574" t="s">
        <v>33</v>
      </c>
      <c r="R293" s="601">
        <v>1</v>
      </c>
      <c r="S293" s="602">
        <f>ROUND(K280,2)*R293</f>
        <v>4015.54</v>
      </c>
    </row>
    <row r="294" spans="1:19" ht="45" customHeight="1" x14ac:dyDescent="0.25">
      <c r="A294" s="1482"/>
      <c r="B294" s="1482"/>
      <c r="C294" s="1482"/>
      <c r="D294" s="1482"/>
      <c r="E294" s="1482"/>
      <c r="F294" s="1482"/>
      <c r="G294" s="1482"/>
      <c r="H294" s="1482"/>
      <c r="I294" s="1482"/>
      <c r="J294" s="1482"/>
      <c r="K294" s="1482"/>
      <c r="L294" s="1482"/>
      <c r="M294" s="1482"/>
      <c r="N294" s="1482"/>
      <c r="O294" s="1482"/>
      <c r="P294" s="574" t="s">
        <v>47</v>
      </c>
      <c r="Q294" s="574" t="s">
        <v>33</v>
      </c>
      <c r="R294" s="603">
        <v>1</v>
      </c>
      <c r="S294" s="604">
        <f>ROUND(K280,2)*R294</f>
        <v>4015.54</v>
      </c>
    </row>
    <row r="295" spans="1:19" ht="45" customHeight="1" x14ac:dyDescent="0.25">
      <c r="A295" s="1482"/>
      <c r="B295" s="1482"/>
      <c r="C295" s="1482"/>
      <c r="D295" s="1482"/>
      <c r="E295" s="1482"/>
      <c r="F295" s="1482"/>
      <c r="G295" s="1482"/>
      <c r="H295" s="1482"/>
      <c r="I295" s="1482"/>
      <c r="J295" s="1482"/>
      <c r="K295" s="1482"/>
      <c r="L295" s="1482"/>
      <c r="M295" s="1482"/>
      <c r="N295" s="1482"/>
      <c r="O295" s="1482"/>
      <c r="P295" s="574" t="s">
        <v>48</v>
      </c>
      <c r="Q295" s="574" t="s">
        <v>33</v>
      </c>
      <c r="R295" s="605">
        <v>1</v>
      </c>
      <c r="S295" s="606">
        <f>ROUND(K280,2)*R295</f>
        <v>4015.54</v>
      </c>
    </row>
    <row r="296" spans="1:19" ht="45" customHeight="1" x14ac:dyDescent="0.25">
      <c r="A296" s="1482"/>
      <c r="B296" s="1482"/>
      <c r="C296" s="1482"/>
      <c r="D296" s="1482"/>
      <c r="E296" s="1482"/>
      <c r="F296" s="1482"/>
      <c r="G296" s="1482"/>
      <c r="H296" s="1482"/>
      <c r="I296" s="1482"/>
      <c r="J296" s="1482"/>
      <c r="K296" s="1482"/>
      <c r="L296" s="1482"/>
      <c r="M296" s="1482"/>
      <c r="N296" s="1482"/>
      <c r="O296" s="1482"/>
      <c r="P296" s="574" t="s">
        <v>49</v>
      </c>
      <c r="Q296" s="574" t="s">
        <v>33</v>
      </c>
      <c r="R296" s="607">
        <v>1</v>
      </c>
      <c r="S296" s="608">
        <f>ROUND(K280,2)*R296</f>
        <v>4015.54</v>
      </c>
    </row>
    <row r="297" spans="1:19" ht="45" customHeight="1" x14ac:dyDescent="0.25">
      <c r="A297" s="1482"/>
      <c r="B297" s="1482"/>
      <c r="C297" s="1482"/>
      <c r="D297" s="1482"/>
      <c r="E297" s="1482"/>
      <c r="F297" s="1482"/>
      <c r="G297" s="1482"/>
      <c r="H297" s="1482"/>
      <c r="I297" s="1482"/>
      <c r="J297" s="1482"/>
      <c r="K297" s="1482"/>
      <c r="L297" s="1482"/>
      <c r="M297" s="1482"/>
      <c r="N297" s="1482"/>
      <c r="O297" s="1482"/>
      <c r="P297" s="574" t="s">
        <v>50</v>
      </c>
      <c r="Q297" s="574" t="s">
        <v>33</v>
      </c>
      <c r="R297" s="609">
        <v>1</v>
      </c>
      <c r="S297" s="610">
        <f>ROUND(K280,2)*R297</f>
        <v>4015.54</v>
      </c>
    </row>
    <row r="298" spans="1:19" ht="45" customHeight="1" x14ac:dyDescent="0.25">
      <c r="A298" s="1482"/>
      <c r="B298" s="1482"/>
      <c r="C298" s="1482"/>
      <c r="D298" s="1482"/>
      <c r="E298" s="1482"/>
      <c r="F298" s="1482"/>
      <c r="G298" s="1482"/>
      <c r="H298" s="1482"/>
      <c r="I298" s="1482"/>
      <c r="J298" s="1482"/>
      <c r="K298" s="1482"/>
      <c r="L298" s="1482"/>
      <c r="M298" s="1482"/>
      <c r="N298" s="1482"/>
      <c r="O298" s="1482"/>
      <c r="P298" s="574" t="s">
        <v>51</v>
      </c>
      <c r="Q298" s="574" t="s">
        <v>33</v>
      </c>
      <c r="R298" s="611">
        <v>1</v>
      </c>
      <c r="S298" s="612">
        <f>ROUND(K280,2)*R298</f>
        <v>4015.54</v>
      </c>
    </row>
    <row r="299" spans="1:19" ht="45" customHeight="1" x14ac:dyDescent="0.25">
      <c r="A299" s="1482"/>
      <c r="B299" s="1482"/>
      <c r="C299" s="1482"/>
      <c r="D299" s="1482"/>
      <c r="E299" s="1482"/>
      <c r="F299" s="1482"/>
      <c r="G299" s="1482"/>
      <c r="H299" s="1482"/>
      <c r="I299" s="1482"/>
      <c r="J299" s="1482"/>
      <c r="K299" s="1482"/>
      <c r="L299" s="1482"/>
      <c r="M299" s="1482"/>
      <c r="N299" s="1482"/>
      <c r="O299" s="1482"/>
      <c r="P299" s="574" t="s">
        <v>52</v>
      </c>
      <c r="Q299" s="574" t="s">
        <v>33</v>
      </c>
      <c r="R299" s="613">
        <v>1</v>
      </c>
      <c r="S299" s="614">
        <f>ROUND(K280,2)*R299</f>
        <v>4015.54</v>
      </c>
    </row>
    <row r="300" spans="1:19" ht="45" customHeight="1" x14ac:dyDescent="0.25">
      <c r="A300" s="1482"/>
      <c r="B300" s="1482"/>
      <c r="C300" s="1482"/>
      <c r="D300" s="1482"/>
      <c r="E300" s="1482"/>
      <c r="F300" s="1482"/>
      <c r="G300" s="1482"/>
      <c r="H300" s="1482"/>
      <c r="I300" s="1482"/>
      <c r="J300" s="1482"/>
      <c r="K300" s="1482"/>
      <c r="L300" s="1482"/>
      <c r="M300" s="1482"/>
      <c r="N300" s="1482"/>
      <c r="O300" s="1482"/>
      <c r="P300" s="574" t="s">
        <v>53</v>
      </c>
      <c r="Q300" s="574" t="s">
        <v>33</v>
      </c>
      <c r="R300" s="615">
        <v>1</v>
      </c>
      <c r="S300" s="616">
        <f>ROUND(K280,2)*R300</f>
        <v>4015.54</v>
      </c>
    </row>
    <row r="301" spans="1:19" ht="45" customHeight="1" x14ac:dyDescent="0.25">
      <c r="A301" s="1482"/>
      <c r="B301" s="1482"/>
      <c r="C301" s="1482"/>
      <c r="D301" s="1482"/>
      <c r="E301" s="1482"/>
      <c r="F301" s="1482"/>
      <c r="G301" s="1482"/>
      <c r="H301" s="1482"/>
      <c r="I301" s="1482"/>
      <c r="J301" s="1482"/>
      <c r="K301" s="1482"/>
      <c r="L301" s="1482"/>
      <c r="M301" s="1482"/>
      <c r="N301" s="1482"/>
      <c r="O301" s="1482"/>
      <c r="P301" s="574" t="s">
        <v>54</v>
      </c>
      <c r="Q301" s="574" t="s">
        <v>33</v>
      </c>
      <c r="R301" s="617">
        <v>1</v>
      </c>
      <c r="S301" s="618">
        <f>ROUND(K280,2)*R301</f>
        <v>4015.54</v>
      </c>
    </row>
    <row r="302" spans="1:19" ht="45" customHeight="1" x14ac:dyDescent="0.25">
      <c r="A302" s="1482"/>
      <c r="B302" s="1482"/>
      <c r="C302" s="1482"/>
      <c r="D302" s="1482"/>
      <c r="E302" s="1482"/>
      <c r="F302" s="1482"/>
      <c r="G302" s="1482"/>
      <c r="H302" s="1482"/>
      <c r="I302" s="1482"/>
      <c r="J302" s="1482"/>
      <c r="K302" s="1482"/>
      <c r="L302" s="1482"/>
      <c r="M302" s="1482"/>
      <c r="N302" s="1482"/>
      <c r="O302" s="1482"/>
      <c r="P302" s="574" t="s">
        <v>55</v>
      </c>
      <c r="Q302" s="574" t="s">
        <v>33</v>
      </c>
      <c r="R302" s="619">
        <v>1</v>
      </c>
      <c r="S302" s="620">
        <f>ROUND(K280,2)*R302</f>
        <v>4015.54</v>
      </c>
    </row>
    <row r="303" spans="1:19" ht="45" customHeight="1" x14ac:dyDescent="0.25">
      <c r="A303" s="1482"/>
      <c r="B303" s="1482"/>
      <c r="C303" s="1482"/>
      <c r="D303" s="1482"/>
      <c r="E303" s="1482"/>
      <c r="F303" s="1482"/>
      <c r="G303" s="1482"/>
      <c r="H303" s="1482"/>
      <c r="I303" s="1482"/>
      <c r="J303" s="1482"/>
      <c r="K303" s="1482"/>
      <c r="L303" s="1482"/>
      <c r="M303" s="1482"/>
      <c r="N303" s="1482"/>
      <c r="O303" s="1482"/>
      <c r="P303" s="574" t="s">
        <v>56</v>
      </c>
      <c r="Q303" s="574" t="s">
        <v>33</v>
      </c>
      <c r="R303" s="621">
        <v>1</v>
      </c>
      <c r="S303" s="622">
        <f>ROUND(K280,2)*R303</f>
        <v>4015.54</v>
      </c>
    </row>
    <row r="304" spans="1:19" ht="45" customHeight="1" x14ac:dyDescent="0.25">
      <c r="A304" s="1482"/>
      <c r="B304" s="1482"/>
      <c r="C304" s="1482"/>
      <c r="D304" s="1482"/>
      <c r="E304" s="1482"/>
      <c r="F304" s="1482"/>
      <c r="G304" s="1482"/>
      <c r="H304" s="1482"/>
      <c r="I304" s="1482"/>
      <c r="J304" s="1482"/>
      <c r="K304" s="1482"/>
      <c r="L304" s="1482"/>
      <c r="M304" s="1482"/>
      <c r="N304" s="1482"/>
      <c r="O304" s="1482"/>
      <c r="P304" s="574" t="s">
        <v>57</v>
      </c>
      <c r="Q304" s="574" t="s">
        <v>33</v>
      </c>
      <c r="R304" s="623">
        <v>1</v>
      </c>
      <c r="S304" s="624">
        <f>ROUND(K280,2)*R304</f>
        <v>4015.54</v>
      </c>
    </row>
    <row r="305" spans="1:19" ht="45" customHeight="1" x14ac:dyDescent="0.25">
      <c r="A305" s="1482"/>
      <c r="B305" s="1482"/>
      <c r="C305" s="1482"/>
      <c r="D305" s="1482"/>
      <c r="E305" s="1482"/>
      <c r="F305" s="1482"/>
      <c r="G305" s="1482"/>
      <c r="H305" s="1482"/>
      <c r="I305" s="1482"/>
      <c r="J305" s="1482"/>
      <c r="K305" s="1482"/>
      <c r="L305" s="1482"/>
      <c r="M305" s="1482"/>
      <c r="N305" s="1482"/>
      <c r="O305" s="1482"/>
      <c r="P305" s="574" t="s">
        <v>58</v>
      </c>
      <c r="Q305" s="574" t="s">
        <v>33</v>
      </c>
      <c r="R305" s="625">
        <v>1</v>
      </c>
      <c r="S305" s="626">
        <f>ROUND(K280,2)*R305</f>
        <v>4015.54</v>
      </c>
    </row>
    <row r="306" spans="1:19" ht="45" customHeight="1" x14ac:dyDescent="0.25">
      <c r="A306" s="1482"/>
      <c r="B306" s="1482"/>
      <c r="C306" s="1482"/>
      <c r="D306" s="1482"/>
      <c r="E306" s="1482"/>
      <c r="F306" s="1482"/>
      <c r="G306" s="1482"/>
      <c r="H306" s="1482"/>
      <c r="I306" s="1482"/>
      <c r="J306" s="1482"/>
      <c r="K306" s="1482"/>
      <c r="L306" s="1482"/>
      <c r="M306" s="1482"/>
      <c r="N306" s="1482"/>
      <c r="O306" s="1482"/>
      <c r="P306" s="574" t="s">
        <v>59</v>
      </c>
      <c r="Q306" s="574" t="s">
        <v>33</v>
      </c>
      <c r="R306" s="627">
        <v>1</v>
      </c>
      <c r="S306" s="628">
        <f>ROUND(K280,2)*R306</f>
        <v>4015.54</v>
      </c>
    </row>
    <row r="307" spans="1:19" ht="45" customHeight="1" x14ac:dyDescent="0.25">
      <c r="A307" s="1482"/>
      <c r="B307" s="1482"/>
      <c r="C307" s="1482"/>
      <c r="D307" s="1482"/>
      <c r="E307" s="1482"/>
      <c r="F307" s="1482"/>
      <c r="G307" s="1482"/>
      <c r="H307" s="1482"/>
      <c r="I307" s="1482"/>
      <c r="J307" s="1482"/>
      <c r="K307" s="1482"/>
      <c r="L307" s="1482"/>
      <c r="M307" s="1482"/>
      <c r="N307" s="1482"/>
      <c r="O307" s="1482"/>
      <c r="P307" s="574" t="s">
        <v>60</v>
      </c>
      <c r="Q307" s="574" t="s">
        <v>33</v>
      </c>
      <c r="R307" s="629">
        <v>1</v>
      </c>
      <c r="S307" s="630">
        <f>ROUND(K280,2)*R307</f>
        <v>4015.54</v>
      </c>
    </row>
    <row r="308" spans="1:19" ht="45" customHeight="1" x14ac:dyDescent="0.25">
      <c r="A308" s="1482"/>
      <c r="B308" s="1482"/>
      <c r="C308" s="1482"/>
      <c r="D308" s="1482"/>
      <c r="E308" s="1482"/>
      <c r="F308" s="1482"/>
      <c r="G308" s="1482"/>
      <c r="H308" s="1482"/>
      <c r="I308" s="1482"/>
      <c r="J308" s="1482"/>
      <c r="K308" s="1482"/>
      <c r="L308" s="1482"/>
      <c r="M308" s="1482"/>
      <c r="N308" s="1482"/>
      <c r="O308" s="1482"/>
      <c r="P308" s="574" t="s">
        <v>61</v>
      </c>
      <c r="Q308" s="574" t="s">
        <v>33</v>
      </c>
      <c r="R308" s="631">
        <v>1</v>
      </c>
      <c r="S308" s="632">
        <f>ROUND(K280,2)*R308</f>
        <v>4015.54</v>
      </c>
    </row>
    <row r="309" spans="1:19" ht="45" customHeight="1" x14ac:dyDescent="0.25">
      <c r="A309" s="1482"/>
      <c r="B309" s="1482"/>
      <c r="C309" s="1482"/>
      <c r="D309" s="1482"/>
      <c r="E309" s="1482"/>
      <c r="F309" s="1482"/>
      <c r="G309" s="1482"/>
      <c r="H309" s="1482"/>
      <c r="I309" s="1482"/>
      <c r="J309" s="1482"/>
      <c r="K309" s="1482"/>
      <c r="L309" s="1482"/>
      <c r="M309" s="1482"/>
      <c r="N309" s="1482"/>
      <c r="O309" s="1482"/>
      <c r="P309" s="574" t="s">
        <v>62</v>
      </c>
      <c r="Q309" s="574" t="s">
        <v>33</v>
      </c>
      <c r="R309" s="633">
        <v>1</v>
      </c>
      <c r="S309" s="634">
        <f>ROUND(K280,2)*R309</f>
        <v>4015.54</v>
      </c>
    </row>
    <row r="310" spans="1:19" ht="45" customHeight="1" x14ac:dyDescent="0.25">
      <c r="A310" s="1555" t="s">
        <v>23</v>
      </c>
      <c r="B310" s="1555" t="s">
        <v>88</v>
      </c>
      <c r="C310" s="1555" t="s">
        <v>25</v>
      </c>
      <c r="D310" s="1555" t="s">
        <v>30</v>
      </c>
      <c r="E310" s="1555" t="s">
        <v>89</v>
      </c>
      <c r="F310" s="1563">
        <f>R310+R311+R312+R313+R314+R315+R316+R317+R318+R319+R320+R321+R322+R323+R324+R325+R326+R327+R328+R329+R330+R331+R332+R333+R334+R335+R336+R337+R338+R339</f>
        <v>30</v>
      </c>
      <c r="G310" s="1555" t="s">
        <v>28</v>
      </c>
      <c r="H310" s="1564">
        <v>1793.15</v>
      </c>
      <c r="I310" s="1565">
        <v>1793.15</v>
      </c>
      <c r="J310" s="1552">
        <v>0.20499999999999999</v>
      </c>
      <c r="K310" s="1553">
        <f>ROUND(I310,2)+(ROUND(I310,2)*J310)</f>
        <v>2160.74575</v>
      </c>
      <c r="L310" s="1554">
        <f>ROUND(S310,2)+ROUND(S311,2)+ROUND(S312,2)+ROUND(S313,2)+ROUND(S314,2)+ROUND(S315,2)+ROUND(S316,2)+ROUND(S317,2)+ROUND(S318,2)+ROUND(S319,2)+ROUND(S320,2)+ROUND(S321,2)+ROUND(S322,2)+ROUND(S323,2)+ROUND(S324,2)+ROUND(S325,2)+ROUND(S326,2)+ROUND(S327,2)+ROUND(S328,2)+ROUND(S329,2)+ROUND(S330,2)+ROUND(S331,2)+ROUND(S332,2)+ROUND(S333,2)+ROUND(S334,2)+ROUND(S335,2)+ROUND(S336,2)+ROUND(S337,2)+ROUND(S338,2)+ROUND(S339,2)</f>
        <v>64822.5</v>
      </c>
      <c r="M310" s="1555"/>
      <c r="N310" s="1555" t="s">
        <v>32</v>
      </c>
      <c r="O310" s="1555" t="s">
        <v>33</v>
      </c>
      <c r="P310" s="635" t="s">
        <v>32</v>
      </c>
      <c r="Q310" s="635" t="s">
        <v>33</v>
      </c>
      <c r="R310" s="636">
        <v>1</v>
      </c>
      <c r="S310" s="637">
        <f>ROUND(K310,2)*R310</f>
        <v>2160.75</v>
      </c>
    </row>
    <row r="311" spans="1:19" ht="45" customHeight="1" x14ac:dyDescent="0.25">
      <c r="A311" s="1482"/>
      <c r="B311" s="1482"/>
      <c r="C311" s="1482"/>
      <c r="D311" s="1482"/>
      <c r="E311" s="1482"/>
      <c r="F311" s="1482"/>
      <c r="G311" s="1482"/>
      <c r="H311" s="1482"/>
      <c r="I311" s="1482"/>
      <c r="J311" s="1482"/>
      <c r="K311" s="1482"/>
      <c r="L311" s="1482"/>
      <c r="M311" s="1482"/>
      <c r="N311" s="1482"/>
      <c r="O311" s="1482"/>
      <c r="P311" s="635" t="s">
        <v>34</v>
      </c>
      <c r="Q311" s="635" t="s">
        <v>33</v>
      </c>
      <c r="R311" s="638">
        <v>1</v>
      </c>
      <c r="S311" s="639">
        <f>ROUND(K310,2)*R311</f>
        <v>2160.75</v>
      </c>
    </row>
    <row r="312" spans="1:19" ht="45" customHeight="1" x14ac:dyDescent="0.25">
      <c r="A312" s="1482"/>
      <c r="B312" s="1482"/>
      <c r="C312" s="1482"/>
      <c r="D312" s="1482"/>
      <c r="E312" s="1482"/>
      <c r="F312" s="1482"/>
      <c r="G312" s="1482"/>
      <c r="H312" s="1482"/>
      <c r="I312" s="1482"/>
      <c r="J312" s="1482"/>
      <c r="K312" s="1482"/>
      <c r="L312" s="1482"/>
      <c r="M312" s="1482"/>
      <c r="N312" s="1482"/>
      <c r="O312" s="1482"/>
      <c r="P312" s="635" t="s">
        <v>35</v>
      </c>
      <c r="Q312" s="635" t="s">
        <v>33</v>
      </c>
      <c r="R312" s="640">
        <v>1</v>
      </c>
      <c r="S312" s="641">
        <f>ROUND(K310,2)*R312</f>
        <v>2160.75</v>
      </c>
    </row>
    <row r="313" spans="1:19" ht="45" customHeight="1" x14ac:dyDescent="0.25">
      <c r="A313" s="1482"/>
      <c r="B313" s="1482"/>
      <c r="C313" s="1482"/>
      <c r="D313" s="1482"/>
      <c r="E313" s="1482"/>
      <c r="F313" s="1482"/>
      <c r="G313" s="1482"/>
      <c r="H313" s="1482"/>
      <c r="I313" s="1482"/>
      <c r="J313" s="1482"/>
      <c r="K313" s="1482"/>
      <c r="L313" s="1482"/>
      <c r="M313" s="1482"/>
      <c r="N313" s="1482"/>
      <c r="O313" s="1482"/>
      <c r="P313" s="635" t="s">
        <v>36</v>
      </c>
      <c r="Q313" s="635" t="s">
        <v>33</v>
      </c>
      <c r="R313" s="642">
        <v>1</v>
      </c>
      <c r="S313" s="643">
        <f>ROUND(K310,2)*R313</f>
        <v>2160.75</v>
      </c>
    </row>
    <row r="314" spans="1:19" ht="45" customHeight="1" x14ac:dyDescent="0.25">
      <c r="A314" s="1482"/>
      <c r="B314" s="1482"/>
      <c r="C314" s="1482"/>
      <c r="D314" s="1482"/>
      <c r="E314" s="1482"/>
      <c r="F314" s="1482"/>
      <c r="G314" s="1482"/>
      <c r="H314" s="1482"/>
      <c r="I314" s="1482"/>
      <c r="J314" s="1482"/>
      <c r="K314" s="1482"/>
      <c r="L314" s="1482"/>
      <c r="M314" s="1482"/>
      <c r="N314" s="1482"/>
      <c r="O314" s="1482"/>
      <c r="P314" s="635" t="s">
        <v>37</v>
      </c>
      <c r="Q314" s="635" t="s">
        <v>33</v>
      </c>
      <c r="R314" s="644">
        <v>1</v>
      </c>
      <c r="S314" s="645">
        <f>ROUND(K310,2)*R314</f>
        <v>2160.75</v>
      </c>
    </row>
    <row r="315" spans="1:19" ht="45" customHeight="1" x14ac:dyDescent="0.25">
      <c r="A315" s="1482"/>
      <c r="B315" s="1482"/>
      <c r="C315" s="1482"/>
      <c r="D315" s="1482"/>
      <c r="E315" s="1482"/>
      <c r="F315" s="1482"/>
      <c r="G315" s="1482"/>
      <c r="H315" s="1482"/>
      <c r="I315" s="1482"/>
      <c r="J315" s="1482"/>
      <c r="K315" s="1482"/>
      <c r="L315" s="1482"/>
      <c r="M315" s="1482"/>
      <c r="N315" s="1482"/>
      <c r="O315" s="1482"/>
      <c r="P315" s="635" t="s">
        <v>38</v>
      </c>
      <c r="Q315" s="635" t="s">
        <v>33</v>
      </c>
      <c r="R315" s="646">
        <v>1</v>
      </c>
      <c r="S315" s="647">
        <f>ROUND(K310,2)*R315</f>
        <v>2160.75</v>
      </c>
    </row>
    <row r="316" spans="1:19" ht="45" customHeight="1" x14ac:dyDescent="0.25">
      <c r="A316" s="1482"/>
      <c r="B316" s="1482"/>
      <c r="C316" s="1482"/>
      <c r="D316" s="1482"/>
      <c r="E316" s="1482"/>
      <c r="F316" s="1482"/>
      <c r="G316" s="1482"/>
      <c r="H316" s="1482"/>
      <c r="I316" s="1482"/>
      <c r="J316" s="1482"/>
      <c r="K316" s="1482"/>
      <c r="L316" s="1482"/>
      <c r="M316" s="1482"/>
      <c r="N316" s="1482"/>
      <c r="O316" s="1482"/>
      <c r="P316" s="635" t="s">
        <v>39</v>
      </c>
      <c r="Q316" s="635" t="s">
        <v>33</v>
      </c>
      <c r="R316" s="648">
        <v>1</v>
      </c>
      <c r="S316" s="649">
        <f>ROUND(K310,2)*R316</f>
        <v>2160.75</v>
      </c>
    </row>
    <row r="317" spans="1:19" ht="45" customHeight="1" x14ac:dyDescent="0.25">
      <c r="A317" s="1482"/>
      <c r="B317" s="1482"/>
      <c r="C317" s="1482"/>
      <c r="D317" s="1482"/>
      <c r="E317" s="1482"/>
      <c r="F317" s="1482"/>
      <c r="G317" s="1482"/>
      <c r="H317" s="1482"/>
      <c r="I317" s="1482"/>
      <c r="J317" s="1482"/>
      <c r="K317" s="1482"/>
      <c r="L317" s="1482"/>
      <c r="M317" s="1482"/>
      <c r="N317" s="1482"/>
      <c r="O317" s="1482"/>
      <c r="P317" s="635" t="s">
        <v>40</v>
      </c>
      <c r="Q317" s="635" t="s">
        <v>33</v>
      </c>
      <c r="R317" s="650">
        <v>1</v>
      </c>
      <c r="S317" s="651">
        <f>ROUND(K310,2)*R317</f>
        <v>2160.75</v>
      </c>
    </row>
    <row r="318" spans="1:19" ht="45" customHeight="1" x14ac:dyDescent="0.25">
      <c r="A318" s="1482"/>
      <c r="B318" s="1482"/>
      <c r="C318" s="1482"/>
      <c r="D318" s="1482"/>
      <c r="E318" s="1482"/>
      <c r="F318" s="1482"/>
      <c r="G318" s="1482"/>
      <c r="H318" s="1482"/>
      <c r="I318" s="1482"/>
      <c r="J318" s="1482"/>
      <c r="K318" s="1482"/>
      <c r="L318" s="1482"/>
      <c r="M318" s="1482"/>
      <c r="N318" s="1482"/>
      <c r="O318" s="1482"/>
      <c r="P318" s="635" t="s">
        <v>41</v>
      </c>
      <c r="Q318" s="635" t="s">
        <v>33</v>
      </c>
      <c r="R318" s="652">
        <v>1</v>
      </c>
      <c r="S318" s="653">
        <f>ROUND(K310,2)*R318</f>
        <v>2160.75</v>
      </c>
    </row>
    <row r="319" spans="1:19" ht="45" customHeight="1" x14ac:dyDescent="0.25">
      <c r="A319" s="1482"/>
      <c r="B319" s="1482"/>
      <c r="C319" s="1482"/>
      <c r="D319" s="1482"/>
      <c r="E319" s="1482"/>
      <c r="F319" s="1482"/>
      <c r="G319" s="1482"/>
      <c r="H319" s="1482"/>
      <c r="I319" s="1482"/>
      <c r="J319" s="1482"/>
      <c r="K319" s="1482"/>
      <c r="L319" s="1482"/>
      <c r="M319" s="1482"/>
      <c r="N319" s="1482"/>
      <c r="O319" s="1482"/>
      <c r="P319" s="635" t="s">
        <v>42</v>
      </c>
      <c r="Q319" s="635" t="s">
        <v>33</v>
      </c>
      <c r="R319" s="654">
        <v>1</v>
      </c>
      <c r="S319" s="655">
        <f>ROUND(K310,2)*R319</f>
        <v>2160.75</v>
      </c>
    </row>
    <row r="320" spans="1:19" ht="45" customHeight="1" x14ac:dyDescent="0.25">
      <c r="A320" s="1482"/>
      <c r="B320" s="1482"/>
      <c r="C320" s="1482"/>
      <c r="D320" s="1482"/>
      <c r="E320" s="1482"/>
      <c r="F320" s="1482"/>
      <c r="G320" s="1482"/>
      <c r="H320" s="1482"/>
      <c r="I320" s="1482"/>
      <c r="J320" s="1482"/>
      <c r="K320" s="1482"/>
      <c r="L320" s="1482"/>
      <c r="M320" s="1482"/>
      <c r="N320" s="1482"/>
      <c r="O320" s="1482"/>
      <c r="P320" s="635" t="s">
        <v>43</v>
      </c>
      <c r="Q320" s="635" t="s">
        <v>33</v>
      </c>
      <c r="R320" s="656">
        <v>1</v>
      </c>
      <c r="S320" s="657">
        <f>ROUND(K310,2)*R320</f>
        <v>2160.75</v>
      </c>
    </row>
    <row r="321" spans="1:19" ht="45" customHeight="1" x14ac:dyDescent="0.25">
      <c r="A321" s="1482"/>
      <c r="B321" s="1482"/>
      <c r="C321" s="1482"/>
      <c r="D321" s="1482"/>
      <c r="E321" s="1482"/>
      <c r="F321" s="1482"/>
      <c r="G321" s="1482"/>
      <c r="H321" s="1482"/>
      <c r="I321" s="1482"/>
      <c r="J321" s="1482"/>
      <c r="K321" s="1482"/>
      <c r="L321" s="1482"/>
      <c r="M321" s="1482"/>
      <c r="N321" s="1482"/>
      <c r="O321" s="1482"/>
      <c r="P321" s="635" t="s">
        <v>44</v>
      </c>
      <c r="Q321" s="635" t="s">
        <v>33</v>
      </c>
      <c r="R321" s="658">
        <v>1</v>
      </c>
      <c r="S321" s="659">
        <f>ROUND(K310,2)*R321</f>
        <v>2160.75</v>
      </c>
    </row>
    <row r="322" spans="1:19" ht="45" customHeight="1" x14ac:dyDescent="0.25">
      <c r="A322" s="1482"/>
      <c r="B322" s="1482"/>
      <c r="C322" s="1482"/>
      <c r="D322" s="1482"/>
      <c r="E322" s="1482"/>
      <c r="F322" s="1482"/>
      <c r="G322" s="1482"/>
      <c r="H322" s="1482"/>
      <c r="I322" s="1482"/>
      <c r="J322" s="1482"/>
      <c r="K322" s="1482"/>
      <c r="L322" s="1482"/>
      <c r="M322" s="1482"/>
      <c r="N322" s="1482"/>
      <c r="O322" s="1482"/>
      <c r="P322" s="635" t="s">
        <v>45</v>
      </c>
      <c r="Q322" s="635" t="s">
        <v>33</v>
      </c>
      <c r="R322" s="660">
        <v>1</v>
      </c>
      <c r="S322" s="661">
        <f>ROUND(K310,2)*R322</f>
        <v>2160.75</v>
      </c>
    </row>
    <row r="323" spans="1:19" ht="45" customHeight="1" x14ac:dyDescent="0.25">
      <c r="A323" s="1482"/>
      <c r="B323" s="1482"/>
      <c r="C323" s="1482"/>
      <c r="D323" s="1482"/>
      <c r="E323" s="1482"/>
      <c r="F323" s="1482"/>
      <c r="G323" s="1482"/>
      <c r="H323" s="1482"/>
      <c r="I323" s="1482"/>
      <c r="J323" s="1482"/>
      <c r="K323" s="1482"/>
      <c r="L323" s="1482"/>
      <c r="M323" s="1482"/>
      <c r="N323" s="1482"/>
      <c r="O323" s="1482"/>
      <c r="P323" s="635" t="s">
        <v>46</v>
      </c>
      <c r="Q323" s="635" t="s">
        <v>33</v>
      </c>
      <c r="R323" s="662">
        <v>1</v>
      </c>
      <c r="S323" s="663">
        <f>ROUND(K310,2)*R323</f>
        <v>2160.75</v>
      </c>
    </row>
    <row r="324" spans="1:19" ht="45" customHeight="1" x14ac:dyDescent="0.25">
      <c r="A324" s="1482"/>
      <c r="B324" s="1482"/>
      <c r="C324" s="1482"/>
      <c r="D324" s="1482"/>
      <c r="E324" s="1482"/>
      <c r="F324" s="1482"/>
      <c r="G324" s="1482"/>
      <c r="H324" s="1482"/>
      <c r="I324" s="1482"/>
      <c r="J324" s="1482"/>
      <c r="K324" s="1482"/>
      <c r="L324" s="1482"/>
      <c r="M324" s="1482"/>
      <c r="N324" s="1482"/>
      <c r="O324" s="1482"/>
      <c r="P324" s="635" t="s">
        <v>47</v>
      </c>
      <c r="Q324" s="635" t="s">
        <v>33</v>
      </c>
      <c r="R324" s="664">
        <v>1</v>
      </c>
      <c r="S324" s="665">
        <f>ROUND(K310,2)*R324</f>
        <v>2160.75</v>
      </c>
    </row>
    <row r="325" spans="1:19" ht="45" customHeight="1" x14ac:dyDescent="0.25">
      <c r="A325" s="1482"/>
      <c r="B325" s="1482"/>
      <c r="C325" s="1482"/>
      <c r="D325" s="1482"/>
      <c r="E325" s="1482"/>
      <c r="F325" s="1482"/>
      <c r="G325" s="1482"/>
      <c r="H325" s="1482"/>
      <c r="I325" s="1482"/>
      <c r="J325" s="1482"/>
      <c r="K325" s="1482"/>
      <c r="L325" s="1482"/>
      <c r="M325" s="1482"/>
      <c r="N325" s="1482"/>
      <c r="O325" s="1482"/>
      <c r="P325" s="635" t="s">
        <v>48</v>
      </c>
      <c r="Q325" s="635" t="s">
        <v>33</v>
      </c>
      <c r="R325" s="666">
        <v>1</v>
      </c>
      <c r="S325" s="667">
        <f>ROUND(K310,2)*R325</f>
        <v>2160.75</v>
      </c>
    </row>
    <row r="326" spans="1:19" ht="45" customHeight="1" x14ac:dyDescent="0.25">
      <c r="A326" s="1482"/>
      <c r="B326" s="1482"/>
      <c r="C326" s="1482"/>
      <c r="D326" s="1482"/>
      <c r="E326" s="1482"/>
      <c r="F326" s="1482"/>
      <c r="G326" s="1482"/>
      <c r="H326" s="1482"/>
      <c r="I326" s="1482"/>
      <c r="J326" s="1482"/>
      <c r="K326" s="1482"/>
      <c r="L326" s="1482"/>
      <c r="M326" s="1482"/>
      <c r="N326" s="1482"/>
      <c r="O326" s="1482"/>
      <c r="P326" s="635" t="s">
        <v>49</v>
      </c>
      <c r="Q326" s="635" t="s">
        <v>33</v>
      </c>
      <c r="R326" s="668">
        <v>1</v>
      </c>
      <c r="S326" s="669">
        <f>ROUND(K310,2)*R326</f>
        <v>2160.75</v>
      </c>
    </row>
    <row r="327" spans="1:19" ht="45" customHeight="1" x14ac:dyDescent="0.25">
      <c r="A327" s="1482"/>
      <c r="B327" s="1482"/>
      <c r="C327" s="1482"/>
      <c r="D327" s="1482"/>
      <c r="E327" s="1482"/>
      <c r="F327" s="1482"/>
      <c r="G327" s="1482"/>
      <c r="H327" s="1482"/>
      <c r="I327" s="1482"/>
      <c r="J327" s="1482"/>
      <c r="K327" s="1482"/>
      <c r="L327" s="1482"/>
      <c r="M327" s="1482"/>
      <c r="N327" s="1482"/>
      <c r="O327" s="1482"/>
      <c r="P327" s="635" t="s">
        <v>50</v>
      </c>
      <c r="Q327" s="635" t="s">
        <v>33</v>
      </c>
      <c r="R327" s="670">
        <v>1</v>
      </c>
      <c r="S327" s="671">
        <f>ROUND(K310,2)*R327</f>
        <v>2160.75</v>
      </c>
    </row>
    <row r="328" spans="1:19" ht="45" customHeight="1" x14ac:dyDescent="0.25">
      <c r="A328" s="1482"/>
      <c r="B328" s="1482"/>
      <c r="C328" s="1482"/>
      <c r="D328" s="1482"/>
      <c r="E328" s="1482"/>
      <c r="F328" s="1482"/>
      <c r="G328" s="1482"/>
      <c r="H328" s="1482"/>
      <c r="I328" s="1482"/>
      <c r="J328" s="1482"/>
      <c r="K328" s="1482"/>
      <c r="L328" s="1482"/>
      <c r="M328" s="1482"/>
      <c r="N328" s="1482"/>
      <c r="O328" s="1482"/>
      <c r="P328" s="635" t="s">
        <v>51</v>
      </c>
      <c r="Q328" s="635" t="s">
        <v>33</v>
      </c>
      <c r="R328" s="672">
        <v>1</v>
      </c>
      <c r="S328" s="673">
        <f>ROUND(K310,2)*R328</f>
        <v>2160.75</v>
      </c>
    </row>
    <row r="329" spans="1:19" ht="45" customHeight="1" x14ac:dyDescent="0.25">
      <c r="A329" s="1482"/>
      <c r="B329" s="1482"/>
      <c r="C329" s="1482"/>
      <c r="D329" s="1482"/>
      <c r="E329" s="1482"/>
      <c r="F329" s="1482"/>
      <c r="G329" s="1482"/>
      <c r="H329" s="1482"/>
      <c r="I329" s="1482"/>
      <c r="J329" s="1482"/>
      <c r="K329" s="1482"/>
      <c r="L329" s="1482"/>
      <c r="M329" s="1482"/>
      <c r="N329" s="1482"/>
      <c r="O329" s="1482"/>
      <c r="P329" s="635" t="s">
        <v>52</v>
      </c>
      <c r="Q329" s="635" t="s">
        <v>33</v>
      </c>
      <c r="R329" s="674">
        <v>1</v>
      </c>
      <c r="S329" s="675">
        <f>ROUND(K310,2)*R329</f>
        <v>2160.75</v>
      </c>
    </row>
    <row r="330" spans="1:19" ht="45" customHeight="1" x14ac:dyDescent="0.25">
      <c r="A330" s="1482"/>
      <c r="B330" s="1482"/>
      <c r="C330" s="1482"/>
      <c r="D330" s="1482"/>
      <c r="E330" s="1482"/>
      <c r="F330" s="1482"/>
      <c r="G330" s="1482"/>
      <c r="H330" s="1482"/>
      <c r="I330" s="1482"/>
      <c r="J330" s="1482"/>
      <c r="K330" s="1482"/>
      <c r="L330" s="1482"/>
      <c r="M330" s="1482"/>
      <c r="N330" s="1482"/>
      <c r="O330" s="1482"/>
      <c r="P330" s="635" t="s">
        <v>53</v>
      </c>
      <c r="Q330" s="635" t="s">
        <v>33</v>
      </c>
      <c r="R330" s="676">
        <v>1</v>
      </c>
      <c r="S330" s="677">
        <f>ROUND(K310,2)*R330</f>
        <v>2160.75</v>
      </c>
    </row>
    <row r="331" spans="1:19" ht="45" customHeight="1" x14ac:dyDescent="0.25">
      <c r="A331" s="1482"/>
      <c r="B331" s="1482"/>
      <c r="C331" s="1482"/>
      <c r="D331" s="1482"/>
      <c r="E331" s="1482"/>
      <c r="F331" s="1482"/>
      <c r="G331" s="1482"/>
      <c r="H331" s="1482"/>
      <c r="I331" s="1482"/>
      <c r="J331" s="1482"/>
      <c r="K331" s="1482"/>
      <c r="L331" s="1482"/>
      <c r="M331" s="1482"/>
      <c r="N331" s="1482"/>
      <c r="O331" s="1482"/>
      <c r="P331" s="635" t="s">
        <v>54</v>
      </c>
      <c r="Q331" s="635" t="s">
        <v>33</v>
      </c>
      <c r="R331" s="678">
        <v>1</v>
      </c>
      <c r="S331" s="679">
        <f>ROUND(K310,2)*R331</f>
        <v>2160.75</v>
      </c>
    </row>
    <row r="332" spans="1:19" ht="45" customHeight="1" x14ac:dyDescent="0.25">
      <c r="A332" s="1482"/>
      <c r="B332" s="1482"/>
      <c r="C332" s="1482"/>
      <c r="D332" s="1482"/>
      <c r="E332" s="1482"/>
      <c r="F332" s="1482"/>
      <c r="G332" s="1482"/>
      <c r="H332" s="1482"/>
      <c r="I332" s="1482"/>
      <c r="J332" s="1482"/>
      <c r="K332" s="1482"/>
      <c r="L332" s="1482"/>
      <c r="M332" s="1482"/>
      <c r="N332" s="1482"/>
      <c r="O332" s="1482"/>
      <c r="P332" s="635" t="s">
        <v>55</v>
      </c>
      <c r="Q332" s="635" t="s">
        <v>33</v>
      </c>
      <c r="R332" s="680">
        <v>1</v>
      </c>
      <c r="S332" s="681">
        <f>ROUND(K310,2)*R332</f>
        <v>2160.75</v>
      </c>
    </row>
    <row r="333" spans="1:19" ht="45" customHeight="1" x14ac:dyDescent="0.25">
      <c r="A333" s="1482"/>
      <c r="B333" s="1482"/>
      <c r="C333" s="1482"/>
      <c r="D333" s="1482"/>
      <c r="E333" s="1482"/>
      <c r="F333" s="1482"/>
      <c r="G333" s="1482"/>
      <c r="H333" s="1482"/>
      <c r="I333" s="1482"/>
      <c r="J333" s="1482"/>
      <c r="K333" s="1482"/>
      <c r="L333" s="1482"/>
      <c r="M333" s="1482"/>
      <c r="N333" s="1482"/>
      <c r="O333" s="1482"/>
      <c r="P333" s="635" t="s">
        <v>56</v>
      </c>
      <c r="Q333" s="635" t="s">
        <v>33</v>
      </c>
      <c r="R333" s="682">
        <v>1</v>
      </c>
      <c r="S333" s="683">
        <f>ROUND(K310,2)*R333</f>
        <v>2160.75</v>
      </c>
    </row>
    <row r="334" spans="1:19" ht="45" customHeight="1" x14ac:dyDescent="0.25">
      <c r="A334" s="1482"/>
      <c r="B334" s="1482"/>
      <c r="C334" s="1482"/>
      <c r="D334" s="1482"/>
      <c r="E334" s="1482"/>
      <c r="F334" s="1482"/>
      <c r="G334" s="1482"/>
      <c r="H334" s="1482"/>
      <c r="I334" s="1482"/>
      <c r="J334" s="1482"/>
      <c r="K334" s="1482"/>
      <c r="L334" s="1482"/>
      <c r="M334" s="1482"/>
      <c r="N334" s="1482"/>
      <c r="O334" s="1482"/>
      <c r="P334" s="635" t="s">
        <v>57</v>
      </c>
      <c r="Q334" s="635" t="s">
        <v>33</v>
      </c>
      <c r="R334" s="684">
        <v>1</v>
      </c>
      <c r="S334" s="685">
        <f>ROUND(K310,2)*R334</f>
        <v>2160.75</v>
      </c>
    </row>
    <row r="335" spans="1:19" ht="45" customHeight="1" x14ac:dyDescent="0.25">
      <c r="A335" s="1482"/>
      <c r="B335" s="1482"/>
      <c r="C335" s="1482"/>
      <c r="D335" s="1482"/>
      <c r="E335" s="1482"/>
      <c r="F335" s="1482"/>
      <c r="G335" s="1482"/>
      <c r="H335" s="1482"/>
      <c r="I335" s="1482"/>
      <c r="J335" s="1482"/>
      <c r="K335" s="1482"/>
      <c r="L335" s="1482"/>
      <c r="M335" s="1482"/>
      <c r="N335" s="1482"/>
      <c r="O335" s="1482"/>
      <c r="P335" s="635" t="s">
        <v>58</v>
      </c>
      <c r="Q335" s="635" t="s">
        <v>33</v>
      </c>
      <c r="R335" s="686">
        <v>1</v>
      </c>
      <c r="S335" s="687">
        <f>ROUND(K310,2)*R335</f>
        <v>2160.75</v>
      </c>
    </row>
    <row r="336" spans="1:19" ht="45" customHeight="1" x14ac:dyDescent="0.25">
      <c r="A336" s="1482"/>
      <c r="B336" s="1482"/>
      <c r="C336" s="1482"/>
      <c r="D336" s="1482"/>
      <c r="E336" s="1482"/>
      <c r="F336" s="1482"/>
      <c r="G336" s="1482"/>
      <c r="H336" s="1482"/>
      <c r="I336" s="1482"/>
      <c r="J336" s="1482"/>
      <c r="K336" s="1482"/>
      <c r="L336" s="1482"/>
      <c r="M336" s="1482"/>
      <c r="N336" s="1482"/>
      <c r="O336" s="1482"/>
      <c r="P336" s="635" t="s">
        <v>59</v>
      </c>
      <c r="Q336" s="635" t="s">
        <v>33</v>
      </c>
      <c r="R336" s="688">
        <v>1</v>
      </c>
      <c r="S336" s="689">
        <f>ROUND(K310,2)*R336</f>
        <v>2160.75</v>
      </c>
    </row>
    <row r="337" spans="1:19" ht="45" customHeight="1" x14ac:dyDescent="0.25">
      <c r="A337" s="1482"/>
      <c r="B337" s="1482"/>
      <c r="C337" s="1482"/>
      <c r="D337" s="1482"/>
      <c r="E337" s="1482"/>
      <c r="F337" s="1482"/>
      <c r="G337" s="1482"/>
      <c r="H337" s="1482"/>
      <c r="I337" s="1482"/>
      <c r="J337" s="1482"/>
      <c r="K337" s="1482"/>
      <c r="L337" s="1482"/>
      <c r="M337" s="1482"/>
      <c r="N337" s="1482"/>
      <c r="O337" s="1482"/>
      <c r="P337" s="635" t="s">
        <v>60</v>
      </c>
      <c r="Q337" s="635" t="s">
        <v>33</v>
      </c>
      <c r="R337" s="690">
        <v>1</v>
      </c>
      <c r="S337" s="691">
        <f>ROUND(K310,2)*R337</f>
        <v>2160.75</v>
      </c>
    </row>
    <row r="338" spans="1:19" ht="45" customHeight="1" x14ac:dyDescent="0.25">
      <c r="A338" s="1482"/>
      <c r="B338" s="1482"/>
      <c r="C338" s="1482"/>
      <c r="D338" s="1482"/>
      <c r="E338" s="1482"/>
      <c r="F338" s="1482"/>
      <c r="G338" s="1482"/>
      <c r="H338" s="1482"/>
      <c r="I338" s="1482"/>
      <c r="J338" s="1482"/>
      <c r="K338" s="1482"/>
      <c r="L338" s="1482"/>
      <c r="M338" s="1482"/>
      <c r="N338" s="1482"/>
      <c r="O338" s="1482"/>
      <c r="P338" s="635" t="s">
        <v>61</v>
      </c>
      <c r="Q338" s="635" t="s">
        <v>33</v>
      </c>
      <c r="R338" s="692">
        <v>1</v>
      </c>
      <c r="S338" s="693">
        <f>ROUND(K310,2)*R338</f>
        <v>2160.75</v>
      </c>
    </row>
    <row r="339" spans="1:19" ht="45" customHeight="1" x14ac:dyDescent="0.25">
      <c r="A339" s="1482"/>
      <c r="B339" s="1482"/>
      <c r="C339" s="1482"/>
      <c r="D339" s="1482"/>
      <c r="E339" s="1482"/>
      <c r="F339" s="1482"/>
      <c r="G339" s="1482"/>
      <c r="H339" s="1482"/>
      <c r="I339" s="1482"/>
      <c r="J339" s="1482"/>
      <c r="K339" s="1482"/>
      <c r="L339" s="1482"/>
      <c r="M339" s="1482"/>
      <c r="N339" s="1482"/>
      <c r="O339" s="1482"/>
      <c r="P339" s="635" t="s">
        <v>62</v>
      </c>
      <c r="Q339" s="635" t="s">
        <v>33</v>
      </c>
      <c r="R339" s="694">
        <v>1</v>
      </c>
      <c r="S339" s="695">
        <f>ROUND(K310,2)*R339</f>
        <v>2160.75</v>
      </c>
    </row>
    <row r="340" spans="1:19" ht="45" customHeight="1" x14ac:dyDescent="0.25">
      <c r="A340" s="1556" t="s">
        <v>23</v>
      </c>
      <c r="B340" s="1556" t="s">
        <v>90</v>
      </c>
      <c r="C340" s="1556" t="s">
        <v>25</v>
      </c>
      <c r="D340" s="1556" t="s">
        <v>64</v>
      </c>
      <c r="E340" s="1556" t="s">
        <v>91</v>
      </c>
      <c r="F340" s="1557">
        <f>R340+R341+R342+R343+R344+R345+R346+R347+R348+R349+R350+R351+R352+R353+R354+R355+R356+R357+R358+R359+R360+R361+R362+R363+R364+R365+R366+R367+R368+R369</f>
        <v>30</v>
      </c>
      <c r="G340" s="1556" t="s">
        <v>28</v>
      </c>
      <c r="H340" s="1558">
        <v>3032.4</v>
      </c>
      <c r="I340" s="1559">
        <v>3032.4</v>
      </c>
      <c r="J340" s="1560">
        <v>0.20499999999999999</v>
      </c>
      <c r="K340" s="1561">
        <f>ROUND(I340,2)+(ROUND(I340,2)*J340)</f>
        <v>3654.0419999999999</v>
      </c>
      <c r="L340" s="1562">
        <f>ROUND(S340,2)+ROUND(S341,2)+ROUND(S342,2)+ROUND(S343,2)+ROUND(S344,2)+ROUND(S345,2)+ROUND(S346,2)+ROUND(S347,2)+ROUND(S348,2)+ROUND(S349,2)+ROUND(S350,2)+ROUND(S351,2)+ROUND(S352,2)+ROUND(S353,2)+ROUND(S354,2)+ROUND(S355,2)+ROUND(S356,2)+ROUND(S357,2)+ROUND(S358,2)+ROUND(S359,2)+ROUND(S360,2)+ROUND(S361,2)+ROUND(S362,2)+ROUND(S363,2)+ROUND(S364,2)+ROUND(S365,2)+ROUND(S366,2)+ROUND(S367,2)+ROUND(S368,2)+ROUND(S369,2)</f>
        <v>109621.19999999992</v>
      </c>
      <c r="M340" s="1556"/>
      <c r="N340" s="1556" t="s">
        <v>32</v>
      </c>
      <c r="O340" s="1556" t="s">
        <v>33</v>
      </c>
      <c r="P340" s="696" t="s">
        <v>32</v>
      </c>
      <c r="Q340" s="696" t="s">
        <v>33</v>
      </c>
      <c r="R340" s="697">
        <v>1</v>
      </c>
      <c r="S340" s="698">
        <f>ROUND(K340,2)*R340</f>
        <v>3654.04</v>
      </c>
    </row>
    <row r="341" spans="1:19" ht="45" customHeight="1" x14ac:dyDescent="0.25">
      <c r="A341" s="1482"/>
      <c r="B341" s="1482"/>
      <c r="C341" s="1482"/>
      <c r="D341" s="1482"/>
      <c r="E341" s="1482"/>
      <c r="F341" s="1482"/>
      <c r="G341" s="1482"/>
      <c r="H341" s="1482"/>
      <c r="I341" s="1482"/>
      <c r="J341" s="1482"/>
      <c r="K341" s="1482"/>
      <c r="L341" s="1482"/>
      <c r="M341" s="1482"/>
      <c r="N341" s="1482"/>
      <c r="O341" s="1482"/>
      <c r="P341" s="696" t="s">
        <v>34</v>
      </c>
      <c r="Q341" s="696" t="s">
        <v>33</v>
      </c>
      <c r="R341" s="699">
        <v>1</v>
      </c>
      <c r="S341" s="700">
        <f>ROUND(K340,2)*R341</f>
        <v>3654.04</v>
      </c>
    </row>
    <row r="342" spans="1:19" ht="45" customHeight="1" x14ac:dyDescent="0.25">
      <c r="A342" s="1482"/>
      <c r="B342" s="1482"/>
      <c r="C342" s="1482"/>
      <c r="D342" s="1482"/>
      <c r="E342" s="1482"/>
      <c r="F342" s="1482"/>
      <c r="G342" s="1482"/>
      <c r="H342" s="1482"/>
      <c r="I342" s="1482"/>
      <c r="J342" s="1482"/>
      <c r="K342" s="1482"/>
      <c r="L342" s="1482"/>
      <c r="M342" s="1482"/>
      <c r="N342" s="1482"/>
      <c r="O342" s="1482"/>
      <c r="P342" s="696" t="s">
        <v>35</v>
      </c>
      <c r="Q342" s="696" t="s">
        <v>33</v>
      </c>
      <c r="R342" s="701">
        <v>1</v>
      </c>
      <c r="S342" s="702">
        <f>ROUND(K340,2)*R342</f>
        <v>3654.04</v>
      </c>
    </row>
    <row r="343" spans="1:19" ht="45" customHeight="1" x14ac:dyDescent="0.25">
      <c r="A343" s="1482"/>
      <c r="B343" s="1482"/>
      <c r="C343" s="1482"/>
      <c r="D343" s="1482"/>
      <c r="E343" s="1482"/>
      <c r="F343" s="1482"/>
      <c r="G343" s="1482"/>
      <c r="H343" s="1482"/>
      <c r="I343" s="1482"/>
      <c r="J343" s="1482"/>
      <c r="K343" s="1482"/>
      <c r="L343" s="1482"/>
      <c r="M343" s="1482"/>
      <c r="N343" s="1482"/>
      <c r="O343" s="1482"/>
      <c r="P343" s="696" t="s">
        <v>36</v>
      </c>
      <c r="Q343" s="696" t="s">
        <v>33</v>
      </c>
      <c r="R343" s="703">
        <v>1</v>
      </c>
      <c r="S343" s="704">
        <f>ROUND(K340,2)*R343</f>
        <v>3654.04</v>
      </c>
    </row>
    <row r="344" spans="1:19" ht="45" customHeight="1" x14ac:dyDescent="0.25">
      <c r="A344" s="1482"/>
      <c r="B344" s="1482"/>
      <c r="C344" s="1482"/>
      <c r="D344" s="1482"/>
      <c r="E344" s="1482"/>
      <c r="F344" s="1482"/>
      <c r="G344" s="1482"/>
      <c r="H344" s="1482"/>
      <c r="I344" s="1482"/>
      <c r="J344" s="1482"/>
      <c r="K344" s="1482"/>
      <c r="L344" s="1482"/>
      <c r="M344" s="1482"/>
      <c r="N344" s="1482"/>
      <c r="O344" s="1482"/>
      <c r="P344" s="696" t="s">
        <v>37</v>
      </c>
      <c r="Q344" s="696" t="s">
        <v>33</v>
      </c>
      <c r="R344" s="705">
        <v>1</v>
      </c>
      <c r="S344" s="706">
        <f>ROUND(K340,2)*R344</f>
        <v>3654.04</v>
      </c>
    </row>
    <row r="345" spans="1:19" ht="45" customHeight="1" x14ac:dyDescent="0.25">
      <c r="A345" s="1482"/>
      <c r="B345" s="1482"/>
      <c r="C345" s="1482"/>
      <c r="D345" s="1482"/>
      <c r="E345" s="1482"/>
      <c r="F345" s="1482"/>
      <c r="G345" s="1482"/>
      <c r="H345" s="1482"/>
      <c r="I345" s="1482"/>
      <c r="J345" s="1482"/>
      <c r="K345" s="1482"/>
      <c r="L345" s="1482"/>
      <c r="M345" s="1482"/>
      <c r="N345" s="1482"/>
      <c r="O345" s="1482"/>
      <c r="P345" s="696" t="s">
        <v>38</v>
      </c>
      <c r="Q345" s="696" t="s">
        <v>33</v>
      </c>
      <c r="R345" s="707">
        <v>1</v>
      </c>
      <c r="S345" s="708">
        <f>ROUND(K340,2)*R345</f>
        <v>3654.04</v>
      </c>
    </row>
    <row r="346" spans="1:19" ht="45" customHeight="1" x14ac:dyDescent="0.25">
      <c r="A346" s="1482"/>
      <c r="B346" s="1482"/>
      <c r="C346" s="1482"/>
      <c r="D346" s="1482"/>
      <c r="E346" s="1482"/>
      <c r="F346" s="1482"/>
      <c r="G346" s="1482"/>
      <c r="H346" s="1482"/>
      <c r="I346" s="1482"/>
      <c r="J346" s="1482"/>
      <c r="K346" s="1482"/>
      <c r="L346" s="1482"/>
      <c r="M346" s="1482"/>
      <c r="N346" s="1482"/>
      <c r="O346" s="1482"/>
      <c r="P346" s="696" t="s">
        <v>39</v>
      </c>
      <c r="Q346" s="696" t="s">
        <v>33</v>
      </c>
      <c r="R346" s="709">
        <v>1</v>
      </c>
      <c r="S346" s="710">
        <f>ROUND(K340,2)*R346</f>
        <v>3654.04</v>
      </c>
    </row>
    <row r="347" spans="1:19" ht="45" customHeight="1" x14ac:dyDescent="0.25">
      <c r="A347" s="1482"/>
      <c r="B347" s="1482"/>
      <c r="C347" s="1482"/>
      <c r="D347" s="1482"/>
      <c r="E347" s="1482"/>
      <c r="F347" s="1482"/>
      <c r="G347" s="1482"/>
      <c r="H347" s="1482"/>
      <c r="I347" s="1482"/>
      <c r="J347" s="1482"/>
      <c r="K347" s="1482"/>
      <c r="L347" s="1482"/>
      <c r="M347" s="1482"/>
      <c r="N347" s="1482"/>
      <c r="O347" s="1482"/>
      <c r="P347" s="696" t="s">
        <v>40</v>
      </c>
      <c r="Q347" s="696" t="s">
        <v>33</v>
      </c>
      <c r="R347" s="711">
        <v>1</v>
      </c>
      <c r="S347" s="712">
        <f>ROUND(K340,2)*R347</f>
        <v>3654.04</v>
      </c>
    </row>
    <row r="348" spans="1:19" ht="45" customHeight="1" x14ac:dyDescent="0.25">
      <c r="A348" s="1482"/>
      <c r="B348" s="1482"/>
      <c r="C348" s="1482"/>
      <c r="D348" s="1482"/>
      <c r="E348" s="1482"/>
      <c r="F348" s="1482"/>
      <c r="G348" s="1482"/>
      <c r="H348" s="1482"/>
      <c r="I348" s="1482"/>
      <c r="J348" s="1482"/>
      <c r="K348" s="1482"/>
      <c r="L348" s="1482"/>
      <c r="M348" s="1482"/>
      <c r="N348" s="1482"/>
      <c r="O348" s="1482"/>
      <c r="P348" s="696" t="s">
        <v>41</v>
      </c>
      <c r="Q348" s="696" t="s">
        <v>33</v>
      </c>
      <c r="R348" s="713">
        <v>1</v>
      </c>
      <c r="S348" s="714">
        <f>ROUND(K340,2)*R348</f>
        <v>3654.04</v>
      </c>
    </row>
    <row r="349" spans="1:19" ht="45" customHeight="1" x14ac:dyDescent="0.25">
      <c r="A349" s="1482"/>
      <c r="B349" s="1482"/>
      <c r="C349" s="1482"/>
      <c r="D349" s="1482"/>
      <c r="E349" s="1482"/>
      <c r="F349" s="1482"/>
      <c r="G349" s="1482"/>
      <c r="H349" s="1482"/>
      <c r="I349" s="1482"/>
      <c r="J349" s="1482"/>
      <c r="K349" s="1482"/>
      <c r="L349" s="1482"/>
      <c r="M349" s="1482"/>
      <c r="N349" s="1482"/>
      <c r="O349" s="1482"/>
      <c r="P349" s="696" t="s">
        <v>42</v>
      </c>
      <c r="Q349" s="696" t="s">
        <v>33</v>
      </c>
      <c r="R349" s="715">
        <v>1</v>
      </c>
      <c r="S349" s="716">
        <f>ROUND(K340,2)*R349</f>
        <v>3654.04</v>
      </c>
    </row>
    <row r="350" spans="1:19" ht="45" customHeight="1" x14ac:dyDescent="0.25">
      <c r="A350" s="1482"/>
      <c r="B350" s="1482"/>
      <c r="C350" s="1482"/>
      <c r="D350" s="1482"/>
      <c r="E350" s="1482"/>
      <c r="F350" s="1482"/>
      <c r="G350" s="1482"/>
      <c r="H350" s="1482"/>
      <c r="I350" s="1482"/>
      <c r="J350" s="1482"/>
      <c r="K350" s="1482"/>
      <c r="L350" s="1482"/>
      <c r="M350" s="1482"/>
      <c r="N350" s="1482"/>
      <c r="O350" s="1482"/>
      <c r="P350" s="696" t="s">
        <v>43</v>
      </c>
      <c r="Q350" s="696" t="s">
        <v>33</v>
      </c>
      <c r="R350" s="717">
        <v>1</v>
      </c>
      <c r="S350" s="718">
        <f>ROUND(K340,2)*R350</f>
        <v>3654.04</v>
      </c>
    </row>
    <row r="351" spans="1:19" ht="45" customHeight="1" x14ac:dyDescent="0.25">
      <c r="A351" s="1482"/>
      <c r="B351" s="1482"/>
      <c r="C351" s="1482"/>
      <c r="D351" s="1482"/>
      <c r="E351" s="1482"/>
      <c r="F351" s="1482"/>
      <c r="G351" s="1482"/>
      <c r="H351" s="1482"/>
      <c r="I351" s="1482"/>
      <c r="J351" s="1482"/>
      <c r="K351" s="1482"/>
      <c r="L351" s="1482"/>
      <c r="M351" s="1482"/>
      <c r="N351" s="1482"/>
      <c r="O351" s="1482"/>
      <c r="P351" s="696" t="s">
        <v>44</v>
      </c>
      <c r="Q351" s="696" t="s">
        <v>33</v>
      </c>
      <c r="R351" s="719">
        <v>1</v>
      </c>
      <c r="S351" s="720">
        <f>ROUND(K340,2)*R351</f>
        <v>3654.04</v>
      </c>
    </row>
    <row r="352" spans="1:19" ht="45" customHeight="1" x14ac:dyDescent="0.25">
      <c r="A352" s="1482"/>
      <c r="B352" s="1482"/>
      <c r="C352" s="1482"/>
      <c r="D352" s="1482"/>
      <c r="E352" s="1482"/>
      <c r="F352" s="1482"/>
      <c r="G352" s="1482"/>
      <c r="H352" s="1482"/>
      <c r="I352" s="1482"/>
      <c r="J352" s="1482"/>
      <c r="K352" s="1482"/>
      <c r="L352" s="1482"/>
      <c r="M352" s="1482"/>
      <c r="N352" s="1482"/>
      <c r="O352" s="1482"/>
      <c r="P352" s="696" t="s">
        <v>45</v>
      </c>
      <c r="Q352" s="696" t="s">
        <v>33</v>
      </c>
      <c r="R352" s="721">
        <v>1</v>
      </c>
      <c r="S352" s="722">
        <f>ROUND(K340,2)*R352</f>
        <v>3654.04</v>
      </c>
    </row>
    <row r="353" spans="1:19" ht="45" customHeight="1" x14ac:dyDescent="0.25">
      <c r="A353" s="1482"/>
      <c r="B353" s="1482"/>
      <c r="C353" s="1482"/>
      <c r="D353" s="1482"/>
      <c r="E353" s="1482"/>
      <c r="F353" s="1482"/>
      <c r="G353" s="1482"/>
      <c r="H353" s="1482"/>
      <c r="I353" s="1482"/>
      <c r="J353" s="1482"/>
      <c r="K353" s="1482"/>
      <c r="L353" s="1482"/>
      <c r="M353" s="1482"/>
      <c r="N353" s="1482"/>
      <c r="O353" s="1482"/>
      <c r="P353" s="696" t="s">
        <v>46</v>
      </c>
      <c r="Q353" s="696" t="s">
        <v>33</v>
      </c>
      <c r="R353" s="723">
        <v>1</v>
      </c>
      <c r="S353" s="724">
        <f>ROUND(K340,2)*R353</f>
        <v>3654.04</v>
      </c>
    </row>
    <row r="354" spans="1:19" ht="45" customHeight="1" x14ac:dyDescent="0.25">
      <c r="A354" s="1482"/>
      <c r="B354" s="1482"/>
      <c r="C354" s="1482"/>
      <c r="D354" s="1482"/>
      <c r="E354" s="1482"/>
      <c r="F354" s="1482"/>
      <c r="G354" s="1482"/>
      <c r="H354" s="1482"/>
      <c r="I354" s="1482"/>
      <c r="J354" s="1482"/>
      <c r="K354" s="1482"/>
      <c r="L354" s="1482"/>
      <c r="M354" s="1482"/>
      <c r="N354" s="1482"/>
      <c r="O354" s="1482"/>
      <c r="P354" s="696" t="s">
        <v>47</v>
      </c>
      <c r="Q354" s="696" t="s">
        <v>33</v>
      </c>
      <c r="R354" s="725">
        <v>1</v>
      </c>
      <c r="S354" s="726">
        <f>ROUND(K340,2)*R354</f>
        <v>3654.04</v>
      </c>
    </row>
    <row r="355" spans="1:19" ht="45" customHeight="1" x14ac:dyDescent="0.25">
      <c r="A355" s="1482"/>
      <c r="B355" s="1482"/>
      <c r="C355" s="1482"/>
      <c r="D355" s="1482"/>
      <c r="E355" s="1482"/>
      <c r="F355" s="1482"/>
      <c r="G355" s="1482"/>
      <c r="H355" s="1482"/>
      <c r="I355" s="1482"/>
      <c r="J355" s="1482"/>
      <c r="K355" s="1482"/>
      <c r="L355" s="1482"/>
      <c r="M355" s="1482"/>
      <c r="N355" s="1482"/>
      <c r="O355" s="1482"/>
      <c r="P355" s="696" t="s">
        <v>48</v>
      </c>
      <c r="Q355" s="696" t="s">
        <v>33</v>
      </c>
      <c r="R355" s="727">
        <v>1</v>
      </c>
      <c r="S355" s="728">
        <f>ROUND(K340,2)*R355</f>
        <v>3654.04</v>
      </c>
    </row>
    <row r="356" spans="1:19" ht="45" customHeight="1" x14ac:dyDescent="0.25">
      <c r="A356" s="1482"/>
      <c r="B356" s="1482"/>
      <c r="C356" s="1482"/>
      <c r="D356" s="1482"/>
      <c r="E356" s="1482"/>
      <c r="F356" s="1482"/>
      <c r="G356" s="1482"/>
      <c r="H356" s="1482"/>
      <c r="I356" s="1482"/>
      <c r="J356" s="1482"/>
      <c r="K356" s="1482"/>
      <c r="L356" s="1482"/>
      <c r="M356" s="1482"/>
      <c r="N356" s="1482"/>
      <c r="O356" s="1482"/>
      <c r="P356" s="696" t="s">
        <v>49</v>
      </c>
      <c r="Q356" s="696" t="s">
        <v>33</v>
      </c>
      <c r="R356" s="729">
        <v>1</v>
      </c>
      <c r="S356" s="730">
        <f>ROUND(K340,2)*R356</f>
        <v>3654.04</v>
      </c>
    </row>
    <row r="357" spans="1:19" ht="45" customHeight="1" x14ac:dyDescent="0.25">
      <c r="A357" s="1482"/>
      <c r="B357" s="1482"/>
      <c r="C357" s="1482"/>
      <c r="D357" s="1482"/>
      <c r="E357" s="1482"/>
      <c r="F357" s="1482"/>
      <c r="G357" s="1482"/>
      <c r="H357" s="1482"/>
      <c r="I357" s="1482"/>
      <c r="J357" s="1482"/>
      <c r="K357" s="1482"/>
      <c r="L357" s="1482"/>
      <c r="M357" s="1482"/>
      <c r="N357" s="1482"/>
      <c r="O357" s="1482"/>
      <c r="P357" s="696" t="s">
        <v>50</v>
      </c>
      <c r="Q357" s="696" t="s">
        <v>33</v>
      </c>
      <c r="R357" s="731">
        <v>1</v>
      </c>
      <c r="S357" s="732">
        <f>ROUND(K340,2)*R357</f>
        <v>3654.04</v>
      </c>
    </row>
    <row r="358" spans="1:19" ht="45" customHeight="1" x14ac:dyDescent="0.25">
      <c r="A358" s="1482"/>
      <c r="B358" s="1482"/>
      <c r="C358" s="1482"/>
      <c r="D358" s="1482"/>
      <c r="E358" s="1482"/>
      <c r="F358" s="1482"/>
      <c r="G358" s="1482"/>
      <c r="H358" s="1482"/>
      <c r="I358" s="1482"/>
      <c r="J358" s="1482"/>
      <c r="K358" s="1482"/>
      <c r="L358" s="1482"/>
      <c r="M358" s="1482"/>
      <c r="N358" s="1482"/>
      <c r="O358" s="1482"/>
      <c r="P358" s="696" t="s">
        <v>51</v>
      </c>
      <c r="Q358" s="696" t="s">
        <v>33</v>
      </c>
      <c r="R358" s="733">
        <v>1</v>
      </c>
      <c r="S358" s="734">
        <f>ROUND(K340,2)*R358</f>
        <v>3654.04</v>
      </c>
    </row>
    <row r="359" spans="1:19" ht="45" customHeight="1" x14ac:dyDescent="0.25">
      <c r="A359" s="1482"/>
      <c r="B359" s="1482"/>
      <c r="C359" s="1482"/>
      <c r="D359" s="1482"/>
      <c r="E359" s="1482"/>
      <c r="F359" s="1482"/>
      <c r="G359" s="1482"/>
      <c r="H359" s="1482"/>
      <c r="I359" s="1482"/>
      <c r="J359" s="1482"/>
      <c r="K359" s="1482"/>
      <c r="L359" s="1482"/>
      <c r="M359" s="1482"/>
      <c r="N359" s="1482"/>
      <c r="O359" s="1482"/>
      <c r="P359" s="696" t="s">
        <v>52</v>
      </c>
      <c r="Q359" s="696" t="s">
        <v>33</v>
      </c>
      <c r="R359" s="735">
        <v>1</v>
      </c>
      <c r="S359" s="736">
        <f>ROUND(K340,2)*R359</f>
        <v>3654.04</v>
      </c>
    </row>
    <row r="360" spans="1:19" ht="45" customHeight="1" x14ac:dyDescent="0.25">
      <c r="A360" s="1482"/>
      <c r="B360" s="1482"/>
      <c r="C360" s="1482"/>
      <c r="D360" s="1482"/>
      <c r="E360" s="1482"/>
      <c r="F360" s="1482"/>
      <c r="G360" s="1482"/>
      <c r="H360" s="1482"/>
      <c r="I360" s="1482"/>
      <c r="J360" s="1482"/>
      <c r="K360" s="1482"/>
      <c r="L360" s="1482"/>
      <c r="M360" s="1482"/>
      <c r="N360" s="1482"/>
      <c r="O360" s="1482"/>
      <c r="P360" s="696" t="s">
        <v>53</v>
      </c>
      <c r="Q360" s="696" t="s">
        <v>33</v>
      </c>
      <c r="R360" s="737">
        <v>1</v>
      </c>
      <c r="S360" s="738">
        <f>ROUND(K340,2)*R360</f>
        <v>3654.04</v>
      </c>
    </row>
    <row r="361" spans="1:19" ht="45" customHeight="1" x14ac:dyDescent="0.25">
      <c r="A361" s="1482"/>
      <c r="B361" s="1482"/>
      <c r="C361" s="1482"/>
      <c r="D361" s="1482"/>
      <c r="E361" s="1482"/>
      <c r="F361" s="1482"/>
      <c r="G361" s="1482"/>
      <c r="H361" s="1482"/>
      <c r="I361" s="1482"/>
      <c r="J361" s="1482"/>
      <c r="K361" s="1482"/>
      <c r="L361" s="1482"/>
      <c r="M361" s="1482"/>
      <c r="N361" s="1482"/>
      <c r="O361" s="1482"/>
      <c r="P361" s="696" t="s">
        <v>54</v>
      </c>
      <c r="Q361" s="696" t="s">
        <v>33</v>
      </c>
      <c r="R361" s="739">
        <v>1</v>
      </c>
      <c r="S361" s="740">
        <f>ROUND(K340,2)*R361</f>
        <v>3654.04</v>
      </c>
    </row>
    <row r="362" spans="1:19" ht="45" customHeight="1" x14ac:dyDescent="0.25">
      <c r="A362" s="1482"/>
      <c r="B362" s="1482"/>
      <c r="C362" s="1482"/>
      <c r="D362" s="1482"/>
      <c r="E362" s="1482"/>
      <c r="F362" s="1482"/>
      <c r="G362" s="1482"/>
      <c r="H362" s="1482"/>
      <c r="I362" s="1482"/>
      <c r="J362" s="1482"/>
      <c r="K362" s="1482"/>
      <c r="L362" s="1482"/>
      <c r="M362" s="1482"/>
      <c r="N362" s="1482"/>
      <c r="O362" s="1482"/>
      <c r="P362" s="696" t="s">
        <v>55</v>
      </c>
      <c r="Q362" s="696" t="s">
        <v>33</v>
      </c>
      <c r="R362" s="741">
        <v>1</v>
      </c>
      <c r="S362" s="742">
        <f>ROUND(K340,2)*R362</f>
        <v>3654.04</v>
      </c>
    </row>
    <row r="363" spans="1:19" ht="45" customHeight="1" x14ac:dyDescent="0.25">
      <c r="A363" s="1482"/>
      <c r="B363" s="1482"/>
      <c r="C363" s="1482"/>
      <c r="D363" s="1482"/>
      <c r="E363" s="1482"/>
      <c r="F363" s="1482"/>
      <c r="G363" s="1482"/>
      <c r="H363" s="1482"/>
      <c r="I363" s="1482"/>
      <c r="J363" s="1482"/>
      <c r="K363" s="1482"/>
      <c r="L363" s="1482"/>
      <c r="M363" s="1482"/>
      <c r="N363" s="1482"/>
      <c r="O363" s="1482"/>
      <c r="P363" s="696" t="s">
        <v>56</v>
      </c>
      <c r="Q363" s="696" t="s">
        <v>33</v>
      </c>
      <c r="R363" s="743">
        <v>1</v>
      </c>
      <c r="S363" s="744">
        <f>ROUND(K340,2)*R363</f>
        <v>3654.04</v>
      </c>
    </row>
    <row r="364" spans="1:19" ht="45" customHeight="1" x14ac:dyDescent="0.25">
      <c r="A364" s="1482"/>
      <c r="B364" s="1482"/>
      <c r="C364" s="1482"/>
      <c r="D364" s="1482"/>
      <c r="E364" s="1482"/>
      <c r="F364" s="1482"/>
      <c r="G364" s="1482"/>
      <c r="H364" s="1482"/>
      <c r="I364" s="1482"/>
      <c r="J364" s="1482"/>
      <c r="K364" s="1482"/>
      <c r="L364" s="1482"/>
      <c r="M364" s="1482"/>
      <c r="N364" s="1482"/>
      <c r="O364" s="1482"/>
      <c r="P364" s="696" t="s">
        <v>57</v>
      </c>
      <c r="Q364" s="696" t="s">
        <v>33</v>
      </c>
      <c r="R364" s="745">
        <v>1</v>
      </c>
      <c r="S364" s="746">
        <f>ROUND(K340,2)*R364</f>
        <v>3654.04</v>
      </c>
    </row>
    <row r="365" spans="1:19" ht="45" customHeight="1" x14ac:dyDescent="0.25">
      <c r="A365" s="1482"/>
      <c r="B365" s="1482"/>
      <c r="C365" s="1482"/>
      <c r="D365" s="1482"/>
      <c r="E365" s="1482"/>
      <c r="F365" s="1482"/>
      <c r="G365" s="1482"/>
      <c r="H365" s="1482"/>
      <c r="I365" s="1482"/>
      <c r="J365" s="1482"/>
      <c r="K365" s="1482"/>
      <c r="L365" s="1482"/>
      <c r="M365" s="1482"/>
      <c r="N365" s="1482"/>
      <c r="O365" s="1482"/>
      <c r="P365" s="696" t="s">
        <v>58</v>
      </c>
      <c r="Q365" s="696" t="s">
        <v>33</v>
      </c>
      <c r="R365" s="747">
        <v>1</v>
      </c>
      <c r="S365" s="748">
        <f>ROUND(K340,2)*R365</f>
        <v>3654.04</v>
      </c>
    </row>
    <row r="366" spans="1:19" ht="45" customHeight="1" x14ac:dyDescent="0.25">
      <c r="A366" s="1482"/>
      <c r="B366" s="1482"/>
      <c r="C366" s="1482"/>
      <c r="D366" s="1482"/>
      <c r="E366" s="1482"/>
      <c r="F366" s="1482"/>
      <c r="G366" s="1482"/>
      <c r="H366" s="1482"/>
      <c r="I366" s="1482"/>
      <c r="J366" s="1482"/>
      <c r="K366" s="1482"/>
      <c r="L366" s="1482"/>
      <c r="M366" s="1482"/>
      <c r="N366" s="1482"/>
      <c r="O366" s="1482"/>
      <c r="P366" s="696" t="s">
        <v>59</v>
      </c>
      <c r="Q366" s="696" t="s">
        <v>33</v>
      </c>
      <c r="R366" s="749">
        <v>1</v>
      </c>
      <c r="S366" s="750">
        <f>ROUND(K340,2)*R366</f>
        <v>3654.04</v>
      </c>
    </row>
    <row r="367" spans="1:19" ht="45" customHeight="1" x14ac:dyDescent="0.25">
      <c r="A367" s="1482"/>
      <c r="B367" s="1482"/>
      <c r="C367" s="1482"/>
      <c r="D367" s="1482"/>
      <c r="E367" s="1482"/>
      <c r="F367" s="1482"/>
      <c r="G367" s="1482"/>
      <c r="H367" s="1482"/>
      <c r="I367" s="1482"/>
      <c r="J367" s="1482"/>
      <c r="K367" s="1482"/>
      <c r="L367" s="1482"/>
      <c r="M367" s="1482"/>
      <c r="N367" s="1482"/>
      <c r="O367" s="1482"/>
      <c r="P367" s="696" t="s">
        <v>60</v>
      </c>
      <c r="Q367" s="696" t="s">
        <v>33</v>
      </c>
      <c r="R367" s="751">
        <v>1</v>
      </c>
      <c r="S367" s="752">
        <f>ROUND(K340,2)*R367</f>
        <v>3654.04</v>
      </c>
    </row>
    <row r="368" spans="1:19" ht="45" customHeight="1" x14ac:dyDescent="0.25">
      <c r="A368" s="1482"/>
      <c r="B368" s="1482"/>
      <c r="C368" s="1482"/>
      <c r="D368" s="1482"/>
      <c r="E368" s="1482"/>
      <c r="F368" s="1482"/>
      <c r="G368" s="1482"/>
      <c r="H368" s="1482"/>
      <c r="I368" s="1482"/>
      <c r="J368" s="1482"/>
      <c r="K368" s="1482"/>
      <c r="L368" s="1482"/>
      <c r="M368" s="1482"/>
      <c r="N368" s="1482"/>
      <c r="O368" s="1482"/>
      <c r="P368" s="696" t="s">
        <v>61</v>
      </c>
      <c r="Q368" s="696" t="s">
        <v>33</v>
      </c>
      <c r="R368" s="753">
        <v>1</v>
      </c>
      <c r="S368" s="754">
        <f>ROUND(K340,2)*R368</f>
        <v>3654.04</v>
      </c>
    </row>
    <row r="369" spans="1:19" ht="45" customHeight="1" x14ac:dyDescent="0.25">
      <c r="A369" s="1482"/>
      <c r="B369" s="1482"/>
      <c r="C369" s="1482"/>
      <c r="D369" s="1482"/>
      <c r="E369" s="1482"/>
      <c r="F369" s="1482"/>
      <c r="G369" s="1482"/>
      <c r="H369" s="1482"/>
      <c r="I369" s="1482"/>
      <c r="J369" s="1482"/>
      <c r="K369" s="1482"/>
      <c r="L369" s="1482"/>
      <c r="M369" s="1482"/>
      <c r="N369" s="1482"/>
      <c r="O369" s="1482"/>
      <c r="P369" s="696" t="s">
        <v>62</v>
      </c>
      <c r="Q369" s="696" t="s">
        <v>33</v>
      </c>
      <c r="R369" s="755">
        <v>1</v>
      </c>
      <c r="S369" s="756">
        <f>ROUND(K340,2)*R369</f>
        <v>3654.04</v>
      </c>
    </row>
    <row r="370" spans="1:19" ht="45" customHeight="1" x14ac:dyDescent="0.25">
      <c r="A370" s="1541" t="s">
        <v>23</v>
      </c>
      <c r="B370" s="1541" t="s">
        <v>92</v>
      </c>
      <c r="C370" s="1541" t="s">
        <v>25</v>
      </c>
      <c r="D370" s="1541" t="s">
        <v>93</v>
      </c>
      <c r="E370" s="1541" t="s">
        <v>94</v>
      </c>
      <c r="F370" s="1549">
        <f>R370+R371+R372+R373+R374+R375+R376+R377+R378+R379+R380+R381+R382+R383+R384+R385+R386+R387+R388+R389+R390+R391+R392+R393+R394+R395+R396+R397+R398+R399</f>
        <v>30</v>
      </c>
      <c r="G370" s="1541" t="s">
        <v>28</v>
      </c>
      <c r="H370" s="1550">
        <v>2483</v>
      </c>
      <c r="I370" s="1551">
        <v>2483</v>
      </c>
      <c r="J370" s="1538">
        <v>0.20499999999999999</v>
      </c>
      <c r="K370" s="1539">
        <f>ROUND(I370,2)+(ROUND(I370,2)*J370)</f>
        <v>2992.0149999999999</v>
      </c>
      <c r="L370" s="1540">
        <f>ROUND(S370,2)+ROUND(S371,2)+ROUND(S372,2)+ROUND(S373,2)+ROUND(S374,2)+ROUND(S375,2)+ROUND(S376,2)+ROUND(S377,2)+ROUND(S378,2)+ROUND(S379,2)+ROUND(S380,2)+ROUND(S381,2)+ROUND(S382,2)+ROUND(S383,2)+ROUND(S384,2)+ROUND(S385,2)+ROUND(S386,2)+ROUND(S387,2)+ROUND(S388,2)+ROUND(S389,2)+ROUND(S390,2)+ROUND(S391,2)+ROUND(S392,2)+ROUND(S393,2)+ROUND(S394,2)+ROUND(S395,2)+ROUND(S396,2)+ROUND(S397,2)+ROUND(S398,2)+ROUND(S399,2)</f>
        <v>89760.6</v>
      </c>
      <c r="M370" s="1541"/>
      <c r="N370" s="1541" t="s">
        <v>32</v>
      </c>
      <c r="O370" s="1541" t="s">
        <v>33</v>
      </c>
      <c r="P370" s="757" t="s">
        <v>32</v>
      </c>
      <c r="Q370" s="757" t="s">
        <v>33</v>
      </c>
      <c r="R370" s="758">
        <v>1</v>
      </c>
      <c r="S370" s="759">
        <f>ROUND(K370,2)*R370</f>
        <v>2992.02</v>
      </c>
    </row>
    <row r="371" spans="1:19" ht="45" customHeight="1" x14ac:dyDescent="0.25">
      <c r="A371" s="1482"/>
      <c r="B371" s="1482"/>
      <c r="C371" s="1482"/>
      <c r="D371" s="1482"/>
      <c r="E371" s="1482"/>
      <c r="F371" s="1482"/>
      <c r="G371" s="1482"/>
      <c r="H371" s="1482"/>
      <c r="I371" s="1482"/>
      <c r="J371" s="1482"/>
      <c r="K371" s="1482"/>
      <c r="L371" s="1482"/>
      <c r="M371" s="1482"/>
      <c r="N371" s="1482"/>
      <c r="O371" s="1482"/>
      <c r="P371" s="757" t="s">
        <v>34</v>
      </c>
      <c r="Q371" s="757" t="s">
        <v>33</v>
      </c>
      <c r="R371" s="760">
        <v>1</v>
      </c>
      <c r="S371" s="761">
        <f>ROUND(K370,2)*R371</f>
        <v>2992.02</v>
      </c>
    </row>
    <row r="372" spans="1:19" ht="45" customHeight="1" x14ac:dyDescent="0.25">
      <c r="A372" s="1482"/>
      <c r="B372" s="1482"/>
      <c r="C372" s="1482"/>
      <c r="D372" s="1482"/>
      <c r="E372" s="1482"/>
      <c r="F372" s="1482"/>
      <c r="G372" s="1482"/>
      <c r="H372" s="1482"/>
      <c r="I372" s="1482"/>
      <c r="J372" s="1482"/>
      <c r="K372" s="1482"/>
      <c r="L372" s="1482"/>
      <c r="M372" s="1482"/>
      <c r="N372" s="1482"/>
      <c r="O372" s="1482"/>
      <c r="P372" s="757" t="s">
        <v>35</v>
      </c>
      <c r="Q372" s="757" t="s">
        <v>33</v>
      </c>
      <c r="R372" s="762">
        <v>1</v>
      </c>
      <c r="S372" s="763">
        <f>ROUND(K370,2)*R372</f>
        <v>2992.02</v>
      </c>
    </row>
    <row r="373" spans="1:19" ht="45" customHeight="1" x14ac:dyDescent="0.25">
      <c r="A373" s="1482"/>
      <c r="B373" s="1482"/>
      <c r="C373" s="1482"/>
      <c r="D373" s="1482"/>
      <c r="E373" s="1482"/>
      <c r="F373" s="1482"/>
      <c r="G373" s="1482"/>
      <c r="H373" s="1482"/>
      <c r="I373" s="1482"/>
      <c r="J373" s="1482"/>
      <c r="K373" s="1482"/>
      <c r="L373" s="1482"/>
      <c r="M373" s="1482"/>
      <c r="N373" s="1482"/>
      <c r="O373" s="1482"/>
      <c r="P373" s="757" t="s">
        <v>36</v>
      </c>
      <c r="Q373" s="757" t="s">
        <v>33</v>
      </c>
      <c r="R373" s="764">
        <v>1</v>
      </c>
      <c r="S373" s="765">
        <f>ROUND(K370,2)*R373</f>
        <v>2992.02</v>
      </c>
    </row>
    <row r="374" spans="1:19" ht="45" customHeight="1" x14ac:dyDescent="0.25">
      <c r="A374" s="1482"/>
      <c r="B374" s="1482"/>
      <c r="C374" s="1482"/>
      <c r="D374" s="1482"/>
      <c r="E374" s="1482"/>
      <c r="F374" s="1482"/>
      <c r="G374" s="1482"/>
      <c r="H374" s="1482"/>
      <c r="I374" s="1482"/>
      <c r="J374" s="1482"/>
      <c r="K374" s="1482"/>
      <c r="L374" s="1482"/>
      <c r="M374" s="1482"/>
      <c r="N374" s="1482"/>
      <c r="O374" s="1482"/>
      <c r="P374" s="757" t="s">
        <v>37</v>
      </c>
      <c r="Q374" s="757" t="s">
        <v>33</v>
      </c>
      <c r="R374" s="766">
        <v>1</v>
      </c>
      <c r="S374" s="767">
        <f>ROUND(K370,2)*R374</f>
        <v>2992.02</v>
      </c>
    </row>
    <row r="375" spans="1:19" ht="45" customHeight="1" x14ac:dyDescent="0.25">
      <c r="A375" s="1482"/>
      <c r="B375" s="1482"/>
      <c r="C375" s="1482"/>
      <c r="D375" s="1482"/>
      <c r="E375" s="1482"/>
      <c r="F375" s="1482"/>
      <c r="G375" s="1482"/>
      <c r="H375" s="1482"/>
      <c r="I375" s="1482"/>
      <c r="J375" s="1482"/>
      <c r="K375" s="1482"/>
      <c r="L375" s="1482"/>
      <c r="M375" s="1482"/>
      <c r="N375" s="1482"/>
      <c r="O375" s="1482"/>
      <c r="P375" s="757" t="s">
        <v>38</v>
      </c>
      <c r="Q375" s="757" t="s">
        <v>33</v>
      </c>
      <c r="R375" s="768">
        <v>1</v>
      </c>
      <c r="S375" s="769">
        <f>ROUND(K370,2)*R375</f>
        <v>2992.02</v>
      </c>
    </row>
    <row r="376" spans="1:19" ht="45" customHeight="1" x14ac:dyDescent="0.25">
      <c r="A376" s="1482"/>
      <c r="B376" s="1482"/>
      <c r="C376" s="1482"/>
      <c r="D376" s="1482"/>
      <c r="E376" s="1482"/>
      <c r="F376" s="1482"/>
      <c r="G376" s="1482"/>
      <c r="H376" s="1482"/>
      <c r="I376" s="1482"/>
      <c r="J376" s="1482"/>
      <c r="K376" s="1482"/>
      <c r="L376" s="1482"/>
      <c r="M376" s="1482"/>
      <c r="N376" s="1482"/>
      <c r="O376" s="1482"/>
      <c r="P376" s="757" t="s">
        <v>39</v>
      </c>
      <c r="Q376" s="757" t="s">
        <v>33</v>
      </c>
      <c r="R376" s="770">
        <v>1</v>
      </c>
      <c r="S376" s="771">
        <f>ROUND(K370,2)*R376</f>
        <v>2992.02</v>
      </c>
    </row>
    <row r="377" spans="1:19" ht="45" customHeight="1" x14ac:dyDescent="0.25">
      <c r="A377" s="1482"/>
      <c r="B377" s="1482"/>
      <c r="C377" s="1482"/>
      <c r="D377" s="1482"/>
      <c r="E377" s="1482"/>
      <c r="F377" s="1482"/>
      <c r="G377" s="1482"/>
      <c r="H377" s="1482"/>
      <c r="I377" s="1482"/>
      <c r="J377" s="1482"/>
      <c r="K377" s="1482"/>
      <c r="L377" s="1482"/>
      <c r="M377" s="1482"/>
      <c r="N377" s="1482"/>
      <c r="O377" s="1482"/>
      <c r="P377" s="757" t="s">
        <v>40</v>
      </c>
      <c r="Q377" s="757" t="s">
        <v>33</v>
      </c>
      <c r="R377" s="772">
        <v>1</v>
      </c>
      <c r="S377" s="773">
        <f>ROUND(K370,2)*R377</f>
        <v>2992.02</v>
      </c>
    </row>
    <row r="378" spans="1:19" ht="45" customHeight="1" x14ac:dyDescent="0.25">
      <c r="A378" s="1482"/>
      <c r="B378" s="1482"/>
      <c r="C378" s="1482"/>
      <c r="D378" s="1482"/>
      <c r="E378" s="1482"/>
      <c r="F378" s="1482"/>
      <c r="G378" s="1482"/>
      <c r="H378" s="1482"/>
      <c r="I378" s="1482"/>
      <c r="J378" s="1482"/>
      <c r="K378" s="1482"/>
      <c r="L378" s="1482"/>
      <c r="M378" s="1482"/>
      <c r="N378" s="1482"/>
      <c r="O378" s="1482"/>
      <c r="P378" s="757" t="s">
        <v>41</v>
      </c>
      <c r="Q378" s="757" t="s">
        <v>33</v>
      </c>
      <c r="R378" s="774">
        <v>1</v>
      </c>
      <c r="S378" s="775">
        <f>ROUND(K370,2)*R378</f>
        <v>2992.02</v>
      </c>
    </row>
    <row r="379" spans="1:19" ht="45" customHeight="1" x14ac:dyDescent="0.25">
      <c r="A379" s="1482"/>
      <c r="B379" s="1482"/>
      <c r="C379" s="1482"/>
      <c r="D379" s="1482"/>
      <c r="E379" s="1482"/>
      <c r="F379" s="1482"/>
      <c r="G379" s="1482"/>
      <c r="H379" s="1482"/>
      <c r="I379" s="1482"/>
      <c r="J379" s="1482"/>
      <c r="K379" s="1482"/>
      <c r="L379" s="1482"/>
      <c r="M379" s="1482"/>
      <c r="N379" s="1482"/>
      <c r="O379" s="1482"/>
      <c r="P379" s="757" t="s">
        <v>42</v>
      </c>
      <c r="Q379" s="757" t="s">
        <v>33</v>
      </c>
      <c r="R379" s="776">
        <v>1</v>
      </c>
      <c r="S379" s="777">
        <f>ROUND(K370,2)*R379</f>
        <v>2992.02</v>
      </c>
    </row>
    <row r="380" spans="1:19" ht="45" customHeight="1" x14ac:dyDescent="0.25">
      <c r="A380" s="1482"/>
      <c r="B380" s="1482"/>
      <c r="C380" s="1482"/>
      <c r="D380" s="1482"/>
      <c r="E380" s="1482"/>
      <c r="F380" s="1482"/>
      <c r="G380" s="1482"/>
      <c r="H380" s="1482"/>
      <c r="I380" s="1482"/>
      <c r="J380" s="1482"/>
      <c r="K380" s="1482"/>
      <c r="L380" s="1482"/>
      <c r="M380" s="1482"/>
      <c r="N380" s="1482"/>
      <c r="O380" s="1482"/>
      <c r="P380" s="757" t="s">
        <v>43</v>
      </c>
      <c r="Q380" s="757" t="s">
        <v>33</v>
      </c>
      <c r="R380" s="778">
        <v>1</v>
      </c>
      <c r="S380" s="779">
        <f>ROUND(K370,2)*R380</f>
        <v>2992.02</v>
      </c>
    </row>
    <row r="381" spans="1:19" ht="45" customHeight="1" x14ac:dyDescent="0.25">
      <c r="A381" s="1482"/>
      <c r="B381" s="1482"/>
      <c r="C381" s="1482"/>
      <c r="D381" s="1482"/>
      <c r="E381" s="1482"/>
      <c r="F381" s="1482"/>
      <c r="G381" s="1482"/>
      <c r="H381" s="1482"/>
      <c r="I381" s="1482"/>
      <c r="J381" s="1482"/>
      <c r="K381" s="1482"/>
      <c r="L381" s="1482"/>
      <c r="M381" s="1482"/>
      <c r="N381" s="1482"/>
      <c r="O381" s="1482"/>
      <c r="P381" s="757" t="s">
        <v>44</v>
      </c>
      <c r="Q381" s="757" t="s">
        <v>33</v>
      </c>
      <c r="R381" s="780">
        <v>1</v>
      </c>
      <c r="S381" s="781">
        <f>ROUND(K370,2)*R381</f>
        <v>2992.02</v>
      </c>
    </row>
    <row r="382" spans="1:19" ht="45" customHeight="1" x14ac:dyDescent="0.25">
      <c r="A382" s="1482"/>
      <c r="B382" s="1482"/>
      <c r="C382" s="1482"/>
      <c r="D382" s="1482"/>
      <c r="E382" s="1482"/>
      <c r="F382" s="1482"/>
      <c r="G382" s="1482"/>
      <c r="H382" s="1482"/>
      <c r="I382" s="1482"/>
      <c r="J382" s="1482"/>
      <c r="K382" s="1482"/>
      <c r="L382" s="1482"/>
      <c r="M382" s="1482"/>
      <c r="N382" s="1482"/>
      <c r="O382" s="1482"/>
      <c r="P382" s="757" t="s">
        <v>45</v>
      </c>
      <c r="Q382" s="757" t="s">
        <v>33</v>
      </c>
      <c r="R382" s="782">
        <v>1</v>
      </c>
      <c r="S382" s="783">
        <f>ROUND(K370,2)*R382</f>
        <v>2992.02</v>
      </c>
    </row>
    <row r="383" spans="1:19" ht="45" customHeight="1" x14ac:dyDescent="0.25">
      <c r="A383" s="1482"/>
      <c r="B383" s="1482"/>
      <c r="C383" s="1482"/>
      <c r="D383" s="1482"/>
      <c r="E383" s="1482"/>
      <c r="F383" s="1482"/>
      <c r="G383" s="1482"/>
      <c r="H383" s="1482"/>
      <c r="I383" s="1482"/>
      <c r="J383" s="1482"/>
      <c r="K383" s="1482"/>
      <c r="L383" s="1482"/>
      <c r="M383" s="1482"/>
      <c r="N383" s="1482"/>
      <c r="O383" s="1482"/>
      <c r="P383" s="757" t="s">
        <v>46</v>
      </c>
      <c r="Q383" s="757" t="s">
        <v>33</v>
      </c>
      <c r="R383" s="784">
        <v>1</v>
      </c>
      <c r="S383" s="785">
        <f>ROUND(K370,2)*R383</f>
        <v>2992.02</v>
      </c>
    </row>
    <row r="384" spans="1:19" ht="45" customHeight="1" x14ac:dyDescent="0.25">
      <c r="A384" s="1482"/>
      <c r="B384" s="1482"/>
      <c r="C384" s="1482"/>
      <c r="D384" s="1482"/>
      <c r="E384" s="1482"/>
      <c r="F384" s="1482"/>
      <c r="G384" s="1482"/>
      <c r="H384" s="1482"/>
      <c r="I384" s="1482"/>
      <c r="J384" s="1482"/>
      <c r="K384" s="1482"/>
      <c r="L384" s="1482"/>
      <c r="M384" s="1482"/>
      <c r="N384" s="1482"/>
      <c r="O384" s="1482"/>
      <c r="P384" s="757" t="s">
        <v>47</v>
      </c>
      <c r="Q384" s="757" t="s">
        <v>33</v>
      </c>
      <c r="R384" s="786">
        <v>1</v>
      </c>
      <c r="S384" s="787">
        <f>ROUND(K370,2)*R384</f>
        <v>2992.02</v>
      </c>
    </row>
    <row r="385" spans="1:19" ht="45" customHeight="1" x14ac:dyDescent="0.25">
      <c r="A385" s="1482"/>
      <c r="B385" s="1482"/>
      <c r="C385" s="1482"/>
      <c r="D385" s="1482"/>
      <c r="E385" s="1482"/>
      <c r="F385" s="1482"/>
      <c r="G385" s="1482"/>
      <c r="H385" s="1482"/>
      <c r="I385" s="1482"/>
      <c r="J385" s="1482"/>
      <c r="K385" s="1482"/>
      <c r="L385" s="1482"/>
      <c r="M385" s="1482"/>
      <c r="N385" s="1482"/>
      <c r="O385" s="1482"/>
      <c r="P385" s="757" t="s">
        <v>48</v>
      </c>
      <c r="Q385" s="757" t="s">
        <v>33</v>
      </c>
      <c r="R385" s="788">
        <v>1</v>
      </c>
      <c r="S385" s="789">
        <f>ROUND(K370,2)*R385</f>
        <v>2992.02</v>
      </c>
    </row>
    <row r="386" spans="1:19" ht="45" customHeight="1" x14ac:dyDescent="0.25">
      <c r="A386" s="1482"/>
      <c r="B386" s="1482"/>
      <c r="C386" s="1482"/>
      <c r="D386" s="1482"/>
      <c r="E386" s="1482"/>
      <c r="F386" s="1482"/>
      <c r="G386" s="1482"/>
      <c r="H386" s="1482"/>
      <c r="I386" s="1482"/>
      <c r="J386" s="1482"/>
      <c r="K386" s="1482"/>
      <c r="L386" s="1482"/>
      <c r="M386" s="1482"/>
      <c r="N386" s="1482"/>
      <c r="O386" s="1482"/>
      <c r="P386" s="757" t="s">
        <v>49</v>
      </c>
      <c r="Q386" s="757" t="s">
        <v>33</v>
      </c>
      <c r="R386" s="790">
        <v>1</v>
      </c>
      <c r="S386" s="791">
        <f>ROUND(K370,2)*R386</f>
        <v>2992.02</v>
      </c>
    </row>
    <row r="387" spans="1:19" ht="45" customHeight="1" x14ac:dyDescent="0.25">
      <c r="A387" s="1482"/>
      <c r="B387" s="1482"/>
      <c r="C387" s="1482"/>
      <c r="D387" s="1482"/>
      <c r="E387" s="1482"/>
      <c r="F387" s="1482"/>
      <c r="G387" s="1482"/>
      <c r="H387" s="1482"/>
      <c r="I387" s="1482"/>
      <c r="J387" s="1482"/>
      <c r="K387" s="1482"/>
      <c r="L387" s="1482"/>
      <c r="M387" s="1482"/>
      <c r="N387" s="1482"/>
      <c r="O387" s="1482"/>
      <c r="P387" s="757" t="s">
        <v>50</v>
      </c>
      <c r="Q387" s="757" t="s">
        <v>33</v>
      </c>
      <c r="R387" s="792">
        <v>1</v>
      </c>
      <c r="S387" s="793">
        <f>ROUND(K370,2)*R387</f>
        <v>2992.02</v>
      </c>
    </row>
    <row r="388" spans="1:19" ht="45" customHeight="1" x14ac:dyDescent="0.25">
      <c r="A388" s="1482"/>
      <c r="B388" s="1482"/>
      <c r="C388" s="1482"/>
      <c r="D388" s="1482"/>
      <c r="E388" s="1482"/>
      <c r="F388" s="1482"/>
      <c r="G388" s="1482"/>
      <c r="H388" s="1482"/>
      <c r="I388" s="1482"/>
      <c r="J388" s="1482"/>
      <c r="K388" s="1482"/>
      <c r="L388" s="1482"/>
      <c r="M388" s="1482"/>
      <c r="N388" s="1482"/>
      <c r="O388" s="1482"/>
      <c r="P388" s="757" t="s">
        <v>51</v>
      </c>
      <c r="Q388" s="757" t="s">
        <v>33</v>
      </c>
      <c r="R388" s="794">
        <v>1</v>
      </c>
      <c r="S388" s="795">
        <f>ROUND(K370,2)*R388</f>
        <v>2992.02</v>
      </c>
    </row>
    <row r="389" spans="1:19" ht="45" customHeight="1" x14ac:dyDescent="0.25">
      <c r="A389" s="1482"/>
      <c r="B389" s="1482"/>
      <c r="C389" s="1482"/>
      <c r="D389" s="1482"/>
      <c r="E389" s="1482"/>
      <c r="F389" s="1482"/>
      <c r="G389" s="1482"/>
      <c r="H389" s="1482"/>
      <c r="I389" s="1482"/>
      <c r="J389" s="1482"/>
      <c r="K389" s="1482"/>
      <c r="L389" s="1482"/>
      <c r="M389" s="1482"/>
      <c r="N389" s="1482"/>
      <c r="O389" s="1482"/>
      <c r="P389" s="757" t="s">
        <v>52</v>
      </c>
      <c r="Q389" s="757" t="s">
        <v>33</v>
      </c>
      <c r="R389" s="796">
        <v>1</v>
      </c>
      <c r="S389" s="797">
        <f>ROUND(K370,2)*R389</f>
        <v>2992.02</v>
      </c>
    </row>
    <row r="390" spans="1:19" ht="45" customHeight="1" x14ac:dyDescent="0.25">
      <c r="A390" s="1482"/>
      <c r="B390" s="1482"/>
      <c r="C390" s="1482"/>
      <c r="D390" s="1482"/>
      <c r="E390" s="1482"/>
      <c r="F390" s="1482"/>
      <c r="G390" s="1482"/>
      <c r="H390" s="1482"/>
      <c r="I390" s="1482"/>
      <c r="J390" s="1482"/>
      <c r="K390" s="1482"/>
      <c r="L390" s="1482"/>
      <c r="M390" s="1482"/>
      <c r="N390" s="1482"/>
      <c r="O390" s="1482"/>
      <c r="P390" s="757" t="s">
        <v>53</v>
      </c>
      <c r="Q390" s="757" t="s">
        <v>33</v>
      </c>
      <c r="R390" s="798">
        <v>1</v>
      </c>
      <c r="S390" s="799">
        <f>ROUND(K370,2)*R390</f>
        <v>2992.02</v>
      </c>
    </row>
    <row r="391" spans="1:19" ht="45" customHeight="1" x14ac:dyDescent="0.25">
      <c r="A391" s="1482"/>
      <c r="B391" s="1482"/>
      <c r="C391" s="1482"/>
      <c r="D391" s="1482"/>
      <c r="E391" s="1482"/>
      <c r="F391" s="1482"/>
      <c r="G391" s="1482"/>
      <c r="H391" s="1482"/>
      <c r="I391" s="1482"/>
      <c r="J391" s="1482"/>
      <c r="K391" s="1482"/>
      <c r="L391" s="1482"/>
      <c r="M391" s="1482"/>
      <c r="N391" s="1482"/>
      <c r="O391" s="1482"/>
      <c r="P391" s="757" t="s">
        <v>54</v>
      </c>
      <c r="Q391" s="757" t="s">
        <v>33</v>
      </c>
      <c r="R391" s="800">
        <v>1</v>
      </c>
      <c r="S391" s="801">
        <f>ROUND(K370,2)*R391</f>
        <v>2992.02</v>
      </c>
    </row>
    <row r="392" spans="1:19" ht="45" customHeight="1" x14ac:dyDescent="0.25">
      <c r="A392" s="1482"/>
      <c r="B392" s="1482"/>
      <c r="C392" s="1482"/>
      <c r="D392" s="1482"/>
      <c r="E392" s="1482"/>
      <c r="F392" s="1482"/>
      <c r="G392" s="1482"/>
      <c r="H392" s="1482"/>
      <c r="I392" s="1482"/>
      <c r="J392" s="1482"/>
      <c r="K392" s="1482"/>
      <c r="L392" s="1482"/>
      <c r="M392" s="1482"/>
      <c r="N392" s="1482"/>
      <c r="O392" s="1482"/>
      <c r="P392" s="757" t="s">
        <v>55</v>
      </c>
      <c r="Q392" s="757" t="s">
        <v>33</v>
      </c>
      <c r="R392" s="802">
        <v>1</v>
      </c>
      <c r="S392" s="803">
        <f>ROUND(K370,2)*R392</f>
        <v>2992.02</v>
      </c>
    </row>
    <row r="393" spans="1:19" ht="45" customHeight="1" x14ac:dyDescent="0.25">
      <c r="A393" s="1482"/>
      <c r="B393" s="1482"/>
      <c r="C393" s="1482"/>
      <c r="D393" s="1482"/>
      <c r="E393" s="1482"/>
      <c r="F393" s="1482"/>
      <c r="G393" s="1482"/>
      <c r="H393" s="1482"/>
      <c r="I393" s="1482"/>
      <c r="J393" s="1482"/>
      <c r="K393" s="1482"/>
      <c r="L393" s="1482"/>
      <c r="M393" s="1482"/>
      <c r="N393" s="1482"/>
      <c r="O393" s="1482"/>
      <c r="P393" s="757" t="s">
        <v>56</v>
      </c>
      <c r="Q393" s="757" t="s">
        <v>33</v>
      </c>
      <c r="R393" s="804">
        <v>1</v>
      </c>
      <c r="S393" s="805">
        <f>ROUND(K370,2)*R393</f>
        <v>2992.02</v>
      </c>
    </row>
    <row r="394" spans="1:19" ht="45" customHeight="1" x14ac:dyDescent="0.25">
      <c r="A394" s="1482"/>
      <c r="B394" s="1482"/>
      <c r="C394" s="1482"/>
      <c r="D394" s="1482"/>
      <c r="E394" s="1482"/>
      <c r="F394" s="1482"/>
      <c r="G394" s="1482"/>
      <c r="H394" s="1482"/>
      <c r="I394" s="1482"/>
      <c r="J394" s="1482"/>
      <c r="K394" s="1482"/>
      <c r="L394" s="1482"/>
      <c r="M394" s="1482"/>
      <c r="N394" s="1482"/>
      <c r="O394" s="1482"/>
      <c r="P394" s="757" t="s">
        <v>57</v>
      </c>
      <c r="Q394" s="757" t="s">
        <v>33</v>
      </c>
      <c r="R394" s="806">
        <v>1</v>
      </c>
      <c r="S394" s="807">
        <f>ROUND(K370,2)*R394</f>
        <v>2992.02</v>
      </c>
    </row>
    <row r="395" spans="1:19" ht="45" customHeight="1" x14ac:dyDescent="0.25">
      <c r="A395" s="1482"/>
      <c r="B395" s="1482"/>
      <c r="C395" s="1482"/>
      <c r="D395" s="1482"/>
      <c r="E395" s="1482"/>
      <c r="F395" s="1482"/>
      <c r="G395" s="1482"/>
      <c r="H395" s="1482"/>
      <c r="I395" s="1482"/>
      <c r="J395" s="1482"/>
      <c r="K395" s="1482"/>
      <c r="L395" s="1482"/>
      <c r="M395" s="1482"/>
      <c r="N395" s="1482"/>
      <c r="O395" s="1482"/>
      <c r="P395" s="757" t="s">
        <v>58</v>
      </c>
      <c r="Q395" s="757" t="s">
        <v>33</v>
      </c>
      <c r="R395" s="808">
        <v>1</v>
      </c>
      <c r="S395" s="809">
        <f>ROUND(K370,2)*R395</f>
        <v>2992.02</v>
      </c>
    </row>
    <row r="396" spans="1:19" ht="45" customHeight="1" x14ac:dyDescent="0.25">
      <c r="A396" s="1482"/>
      <c r="B396" s="1482"/>
      <c r="C396" s="1482"/>
      <c r="D396" s="1482"/>
      <c r="E396" s="1482"/>
      <c r="F396" s="1482"/>
      <c r="G396" s="1482"/>
      <c r="H396" s="1482"/>
      <c r="I396" s="1482"/>
      <c r="J396" s="1482"/>
      <c r="K396" s="1482"/>
      <c r="L396" s="1482"/>
      <c r="M396" s="1482"/>
      <c r="N396" s="1482"/>
      <c r="O396" s="1482"/>
      <c r="P396" s="757" t="s">
        <v>59</v>
      </c>
      <c r="Q396" s="757" t="s">
        <v>33</v>
      </c>
      <c r="R396" s="810">
        <v>1</v>
      </c>
      <c r="S396" s="811">
        <f>ROUND(K370,2)*R396</f>
        <v>2992.02</v>
      </c>
    </row>
    <row r="397" spans="1:19" ht="45" customHeight="1" x14ac:dyDescent="0.25">
      <c r="A397" s="1482"/>
      <c r="B397" s="1482"/>
      <c r="C397" s="1482"/>
      <c r="D397" s="1482"/>
      <c r="E397" s="1482"/>
      <c r="F397" s="1482"/>
      <c r="G397" s="1482"/>
      <c r="H397" s="1482"/>
      <c r="I397" s="1482"/>
      <c r="J397" s="1482"/>
      <c r="K397" s="1482"/>
      <c r="L397" s="1482"/>
      <c r="M397" s="1482"/>
      <c r="N397" s="1482"/>
      <c r="O397" s="1482"/>
      <c r="P397" s="757" t="s">
        <v>60</v>
      </c>
      <c r="Q397" s="757" t="s">
        <v>33</v>
      </c>
      <c r="R397" s="812">
        <v>1</v>
      </c>
      <c r="S397" s="813">
        <f>ROUND(K370,2)*R397</f>
        <v>2992.02</v>
      </c>
    </row>
    <row r="398" spans="1:19" ht="45" customHeight="1" x14ac:dyDescent="0.25">
      <c r="A398" s="1482"/>
      <c r="B398" s="1482"/>
      <c r="C398" s="1482"/>
      <c r="D398" s="1482"/>
      <c r="E398" s="1482"/>
      <c r="F398" s="1482"/>
      <c r="G398" s="1482"/>
      <c r="H398" s="1482"/>
      <c r="I398" s="1482"/>
      <c r="J398" s="1482"/>
      <c r="K398" s="1482"/>
      <c r="L398" s="1482"/>
      <c r="M398" s="1482"/>
      <c r="N398" s="1482"/>
      <c r="O398" s="1482"/>
      <c r="P398" s="757" t="s">
        <v>61</v>
      </c>
      <c r="Q398" s="757" t="s">
        <v>33</v>
      </c>
      <c r="R398" s="814">
        <v>1</v>
      </c>
      <c r="S398" s="815">
        <f>ROUND(K370,2)*R398</f>
        <v>2992.02</v>
      </c>
    </row>
    <row r="399" spans="1:19" ht="45" customHeight="1" x14ac:dyDescent="0.25">
      <c r="A399" s="1482"/>
      <c r="B399" s="1482"/>
      <c r="C399" s="1482"/>
      <c r="D399" s="1482"/>
      <c r="E399" s="1482"/>
      <c r="F399" s="1482"/>
      <c r="G399" s="1482"/>
      <c r="H399" s="1482"/>
      <c r="I399" s="1482"/>
      <c r="J399" s="1482"/>
      <c r="K399" s="1482"/>
      <c r="L399" s="1482"/>
      <c r="M399" s="1482"/>
      <c r="N399" s="1482"/>
      <c r="O399" s="1482"/>
      <c r="P399" s="757" t="s">
        <v>62</v>
      </c>
      <c r="Q399" s="757" t="s">
        <v>33</v>
      </c>
      <c r="R399" s="816">
        <v>1</v>
      </c>
      <c r="S399" s="817">
        <f>ROUND(K370,2)*R399</f>
        <v>2992.02</v>
      </c>
    </row>
    <row r="400" spans="1:19" ht="45" customHeight="1" x14ac:dyDescent="0.25">
      <c r="A400" s="1542" t="s">
        <v>23</v>
      </c>
      <c r="B400" s="1542" t="s">
        <v>95</v>
      </c>
      <c r="C400" s="1542" t="s">
        <v>25</v>
      </c>
      <c r="D400" s="1542" t="s">
        <v>96</v>
      </c>
      <c r="E400" s="1542" t="s">
        <v>97</v>
      </c>
      <c r="F400" s="1543">
        <f>R400+R401+R402+R403+R404+R405+R406+R407+R408+R409+R410+R411+R412+R413+R414+R415+R416+R417+R418+R419+R420+R421+R422+R423+R424+R425+R426+R427+R428+R429</f>
        <v>30</v>
      </c>
      <c r="G400" s="1542" t="s">
        <v>28</v>
      </c>
      <c r="H400" s="1544">
        <v>5399.75</v>
      </c>
      <c r="I400" s="1545">
        <v>5399.75</v>
      </c>
      <c r="J400" s="1546">
        <v>0.20499999999999999</v>
      </c>
      <c r="K400" s="1547">
        <f>ROUND(I400,2)+(ROUND(I400,2)*J400)</f>
        <v>6506.6987499999996</v>
      </c>
      <c r="L400" s="1548">
        <f>ROUND(S400,2)+ROUND(S401,2)+ROUND(S402,2)+ROUND(S403,2)+ROUND(S404,2)+ROUND(S405,2)+ROUND(S406,2)+ROUND(S407,2)+ROUND(S408,2)+ROUND(S409,2)+ROUND(S410,2)+ROUND(S411,2)+ROUND(S412,2)+ROUND(S413,2)+ROUND(S414,2)+ROUND(S415,2)+ROUND(S416,2)+ROUND(S417,2)+ROUND(S418,2)+ROUND(S419,2)+ROUND(S420,2)+ROUND(S421,2)+ROUND(S422,2)+ROUND(S423,2)+ROUND(S424,2)+ROUND(S425,2)+ROUND(S426,2)+ROUND(S427,2)+ROUND(S428,2)+ROUND(S429,2)</f>
        <v>195201.00000000006</v>
      </c>
      <c r="M400" s="1542"/>
      <c r="N400" s="1542" t="s">
        <v>32</v>
      </c>
      <c r="O400" s="1542" t="s">
        <v>33</v>
      </c>
      <c r="P400" s="818" t="s">
        <v>32</v>
      </c>
      <c r="Q400" s="818" t="s">
        <v>33</v>
      </c>
      <c r="R400" s="819">
        <v>1</v>
      </c>
      <c r="S400" s="820">
        <f>ROUND(K400,2)*R400</f>
        <v>6506.7</v>
      </c>
    </row>
    <row r="401" spans="1:19" ht="45" customHeight="1" x14ac:dyDescent="0.25">
      <c r="A401" s="1482"/>
      <c r="B401" s="1482"/>
      <c r="C401" s="1482"/>
      <c r="D401" s="1482"/>
      <c r="E401" s="1482"/>
      <c r="F401" s="1482"/>
      <c r="G401" s="1482"/>
      <c r="H401" s="1482"/>
      <c r="I401" s="1482"/>
      <c r="J401" s="1482"/>
      <c r="K401" s="1482"/>
      <c r="L401" s="1482"/>
      <c r="M401" s="1482"/>
      <c r="N401" s="1482"/>
      <c r="O401" s="1482"/>
      <c r="P401" s="818" t="s">
        <v>34</v>
      </c>
      <c r="Q401" s="818" t="s">
        <v>33</v>
      </c>
      <c r="R401" s="821">
        <v>1</v>
      </c>
      <c r="S401" s="822">
        <f>ROUND(K400,2)*R401</f>
        <v>6506.7</v>
      </c>
    </row>
    <row r="402" spans="1:19" ht="45" customHeight="1" x14ac:dyDescent="0.25">
      <c r="A402" s="1482"/>
      <c r="B402" s="1482"/>
      <c r="C402" s="1482"/>
      <c r="D402" s="1482"/>
      <c r="E402" s="1482"/>
      <c r="F402" s="1482"/>
      <c r="G402" s="1482"/>
      <c r="H402" s="1482"/>
      <c r="I402" s="1482"/>
      <c r="J402" s="1482"/>
      <c r="K402" s="1482"/>
      <c r="L402" s="1482"/>
      <c r="M402" s="1482"/>
      <c r="N402" s="1482"/>
      <c r="O402" s="1482"/>
      <c r="P402" s="818" t="s">
        <v>35</v>
      </c>
      <c r="Q402" s="818" t="s">
        <v>33</v>
      </c>
      <c r="R402" s="823">
        <v>1</v>
      </c>
      <c r="S402" s="824">
        <f>ROUND(K400,2)*R402</f>
        <v>6506.7</v>
      </c>
    </row>
    <row r="403" spans="1:19" ht="45" customHeight="1" x14ac:dyDescent="0.25">
      <c r="A403" s="1482"/>
      <c r="B403" s="1482"/>
      <c r="C403" s="1482"/>
      <c r="D403" s="1482"/>
      <c r="E403" s="1482"/>
      <c r="F403" s="1482"/>
      <c r="G403" s="1482"/>
      <c r="H403" s="1482"/>
      <c r="I403" s="1482"/>
      <c r="J403" s="1482"/>
      <c r="K403" s="1482"/>
      <c r="L403" s="1482"/>
      <c r="M403" s="1482"/>
      <c r="N403" s="1482"/>
      <c r="O403" s="1482"/>
      <c r="P403" s="818" t="s">
        <v>36</v>
      </c>
      <c r="Q403" s="818" t="s">
        <v>33</v>
      </c>
      <c r="R403" s="825">
        <v>1</v>
      </c>
      <c r="S403" s="826">
        <f>ROUND(K400,2)*R403</f>
        <v>6506.7</v>
      </c>
    </row>
    <row r="404" spans="1:19" ht="45" customHeight="1" x14ac:dyDescent="0.25">
      <c r="A404" s="1482"/>
      <c r="B404" s="1482"/>
      <c r="C404" s="1482"/>
      <c r="D404" s="1482"/>
      <c r="E404" s="1482"/>
      <c r="F404" s="1482"/>
      <c r="G404" s="1482"/>
      <c r="H404" s="1482"/>
      <c r="I404" s="1482"/>
      <c r="J404" s="1482"/>
      <c r="K404" s="1482"/>
      <c r="L404" s="1482"/>
      <c r="M404" s="1482"/>
      <c r="N404" s="1482"/>
      <c r="O404" s="1482"/>
      <c r="P404" s="818" t="s">
        <v>37</v>
      </c>
      <c r="Q404" s="818" t="s">
        <v>33</v>
      </c>
      <c r="R404" s="827">
        <v>1</v>
      </c>
      <c r="S404" s="828">
        <f>ROUND(K400,2)*R404</f>
        <v>6506.7</v>
      </c>
    </row>
    <row r="405" spans="1:19" ht="45" customHeight="1" x14ac:dyDescent="0.25">
      <c r="A405" s="1482"/>
      <c r="B405" s="1482"/>
      <c r="C405" s="1482"/>
      <c r="D405" s="1482"/>
      <c r="E405" s="1482"/>
      <c r="F405" s="1482"/>
      <c r="G405" s="1482"/>
      <c r="H405" s="1482"/>
      <c r="I405" s="1482"/>
      <c r="J405" s="1482"/>
      <c r="K405" s="1482"/>
      <c r="L405" s="1482"/>
      <c r="M405" s="1482"/>
      <c r="N405" s="1482"/>
      <c r="O405" s="1482"/>
      <c r="P405" s="818" t="s">
        <v>38</v>
      </c>
      <c r="Q405" s="818" t="s">
        <v>33</v>
      </c>
      <c r="R405" s="829">
        <v>1</v>
      </c>
      <c r="S405" s="830">
        <f>ROUND(K400,2)*R405</f>
        <v>6506.7</v>
      </c>
    </row>
    <row r="406" spans="1:19" ht="45" customHeight="1" x14ac:dyDescent="0.25">
      <c r="A406" s="1482"/>
      <c r="B406" s="1482"/>
      <c r="C406" s="1482"/>
      <c r="D406" s="1482"/>
      <c r="E406" s="1482"/>
      <c r="F406" s="1482"/>
      <c r="G406" s="1482"/>
      <c r="H406" s="1482"/>
      <c r="I406" s="1482"/>
      <c r="J406" s="1482"/>
      <c r="K406" s="1482"/>
      <c r="L406" s="1482"/>
      <c r="M406" s="1482"/>
      <c r="N406" s="1482"/>
      <c r="O406" s="1482"/>
      <c r="P406" s="818" t="s">
        <v>39</v>
      </c>
      <c r="Q406" s="818" t="s">
        <v>33</v>
      </c>
      <c r="R406" s="831">
        <v>1</v>
      </c>
      <c r="S406" s="832">
        <f>ROUND(K400,2)*R406</f>
        <v>6506.7</v>
      </c>
    </row>
    <row r="407" spans="1:19" ht="45" customHeight="1" x14ac:dyDescent="0.25">
      <c r="A407" s="1482"/>
      <c r="B407" s="1482"/>
      <c r="C407" s="1482"/>
      <c r="D407" s="1482"/>
      <c r="E407" s="1482"/>
      <c r="F407" s="1482"/>
      <c r="G407" s="1482"/>
      <c r="H407" s="1482"/>
      <c r="I407" s="1482"/>
      <c r="J407" s="1482"/>
      <c r="K407" s="1482"/>
      <c r="L407" s="1482"/>
      <c r="M407" s="1482"/>
      <c r="N407" s="1482"/>
      <c r="O407" s="1482"/>
      <c r="P407" s="818" t="s">
        <v>40</v>
      </c>
      <c r="Q407" s="818" t="s">
        <v>33</v>
      </c>
      <c r="R407" s="833">
        <v>1</v>
      </c>
      <c r="S407" s="834">
        <f>ROUND(K400,2)*R407</f>
        <v>6506.7</v>
      </c>
    </row>
    <row r="408" spans="1:19" ht="45" customHeight="1" x14ac:dyDescent="0.25">
      <c r="A408" s="1482"/>
      <c r="B408" s="1482"/>
      <c r="C408" s="1482"/>
      <c r="D408" s="1482"/>
      <c r="E408" s="1482"/>
      <c r="F408" s="1482"/>
      <c r="G408" s="1482"/>
      <c r="H408" s="1482"/>
      <c r="I408" s="1482"/>
      <c r="J408" s="1482"/>
      <c r="K408" s="1482"/>
      <c r="L408" s="1482"/>
      <c r="M408" s="1482"/>
      <c r="N408" s="1482"/>
      <c r="O408" s="1482"/>
      <c r="P408" s="818" t="s">
        <v>41</v>
      </c>
      <c r="Q408" s="818" t="s">
        <v>33</v>
      </c>
      <c r="R408" s="835">
        <v>1</v>
      </c>
      <c r="S408" s="836">
        <f>ROUND(K400,2)*R408</f>
        <v>6506.7</v>
      </c>
    </row>
    <row r="409" spans="1:19" ht="45" customHeight="1" x14ac:dyDescent="0.25">
      <c r="A409" s="1482"/>
      <c r="B409" s="1482"/>
      <c r="C409" s="1482"/>
      <c r="D409" s="1482"/>
      <c r="E409" s="1482"/>
      <c r="F409" s="1482"/>
      <c r="G409" s="1482"/>
      <c r="H409" s="1482"/>
      <c r="I409" s="1482"/>
      <c r="J409" s="1482"/>
      <c r="K409" s="1482"/>
      <c r="L409" s="1482"/>
      <c r="M409" s="1482"/>
      <c r="N409" s="1482"/>
      <c r="O409" s="1482"/>
      <c r="P409" s="818" t="s">
        <v>42</v>
      </c>
      <c r="Q409" s="818" t="s">
        <v>33</v>
      </c>
      <c r="R409" s="837">
        <v>1</v>
      </c>
      <c r="S409" s="838">
        <f>ROUND(K400,2)*R409</f>
        <v>6506.7</v>
      </c>
    </row>
    <row r="410" spans="1:19" ht="45" customHeight="1" x14ac:dyDescent="0.25">
      <c r="A410" s="1482"/>
      <c r="B410" s="1482"/>
      <c r="C410" s="1482"/>
      <c r="D410" s="1482"/>
      <c r="E410" s="1482"/>
      <c r="F410" s="1482"/>
      <c r="G410" s="1482"/>
      <c r="H410" s="1482"/>
      <c r="I410" s="1482"/>
      <c r="J410" s="1482"/>
      <c r="K410" s="1482"/>
      <c r="L410" s="1482"/>
      <c r="M410" s="1482"/>
      <c r="N410" s="1482"/>
      <c r="O410" s="1482"/>
      <c r="P410" s="818" t="s">
        <v>43</v>
      </c>
      <c r="Q410" s="818" t="s">
        <v>33</v>
      </c>
      <c r="R410" s="839">
        <v>1</v>
      </c>
      <c r="S410" s="840">
        <f>ROUND(K400,2)*R410</f>
        <v>6506.7</v>
      </c>
    </row>
    <row r="411" spans="1:19" ht="45" customHeight="1" x14ac:dyDescent="0.25">
      <c r="A411" s="1482"/>
      <c r="B411" s="1482"/>
      <c r="C411" s="1482"/>
      <c r="D411" s="1482"/>
      <c r="E411" s="1482"/>
      <c r="F411" s="1482"/>
      <c r="G411" s="1482"/>
      <c r="H411" s="1482"/>
      <c r="I411" s="1482"/>
      <c r="J411" s="1482"/>
      <c r="K411" s="1482"/>
      <c r="L411" s="1482"/>
      <c r="M411" s="1482"/>
      <c r="N411" s="1482"/>
      <c r="O411" s="1482"/>
      <c r="P411" s="818" t="s">
        <v>44</v>
      </c>
      <c r="Q411" s="818" t="s">
        <v>33</v>
      </c>
      <c r="R411" s="841">
        <v>1</v>
      </c>
      <c r="S411" s="842">
        <f>ROUND(K400,2)*R411</f>
        <v>6506.7</v>
      </c>
    </row>
    <row r="412" spans="1:19" ht="45" customHeight="1" x14ac:dyDescent="0.25">
      <c r="A412" s="1482"/>
      <c r="B412" s="1482"/>
      <c r="C412" s="1482"/>
      <c r="D412" s="1482"/>
      <c r="E412" s="1482"/>
      <c r="F412" s="1482"/>
      <c r="G412" s="1482"/>
      <c r="H412" s="1482"/>
      <c r="I412" s="1482"/>
      <c r="J412" s="1482"/>
      <c r="K412" s="1482"/>
      <c r="L412" s="1482"/>
      <c r="M412" s="1482"/>
      <c r="N412" s="1482"/>
      <c r="O412" s="1482"/>
      <c r="P412" s="818" t="s">
        <v>45</v>
      </c>
      <c r="Q412" s="818" t="s">
        <v>33</v>
      </c>
      <c r="R412" s="843">
        <v>1</v>
      </c>
      <c r="S412" s="844">
        <f>ROUND(K400,2)*R412</f>
        <v>6506.7</v>
      </c>
    </row>
    <row r="413" spans="1:19" ht="45" customHeight="1" x14ac:dyDescent="0.25">
      <c r="A413" s="1482"/>
      <c r="B413" s="1482"/>
      <c r="C413" s="1482"/>
      <c r="D413" s="1482"/>
      <c r="E413" s="1482"/>
      <c r="F413" s="1482"/>
      <c r="G413" s="1482"/>
      <c r="H413" s="1482"/>
      <c r="I413" s="1482"/>
      <c r="J413" s="1482"/>
      <c r="K413" s="1482"/>
      <c r="L413" s="1482"/>
      <c r="M413" s="1482"/>
      <c r="N413" s="1482"/>
      <c r="O413" s="1482"/>
      <c r="P413" s="818" t="s">
        <v>46</v>
      </c>
      <c r="Q413" s="818" t="s">
        <v>33</v>
      </c>
      <c r="R413" s="845">
        <v>1</v>
      </c>
      <c r="S413" s="846">
        <f>ROUND(K400,2)*R413</f>
        <v>6506.7</v>
      </c>
    </row>
    <row r="414" spans="1:19" ht="45" customHeight="1" x14ac:dyDescent="0.25">
      <c r="A414" s="1482"/>
      <c r="B414" s="1482"/>
      <c r="C414" s="1482"/>
      <c r="D414" s="1482"/>
      <c r="E414" s="1482"/>
      <c r="F414" s="1482"/>
      <c r="G414" s="1482"/>
      <c r="H414" s="1482"/>
      <c r="I414" s="1482"/>
      <c r="J414" s="1482"/>
      <c r="K414" s="1482"/>
      <c r="L414" s="1482"/>
      <c r="M414" s="1482"/>
      <c r="N414" s="1482"/>
      <c r="O414" s="1482"/>
      <c r="P414" s="818" t="s">
        <v>47</v>
      </c>
      <c r="Q414" s="818" t="s">
        <v>33</v>
      </c>
      <c r="R414" s="847">
        <v>1</v>
      </c>
      <c r="S414" s="848">
        <f>ROUND(K400,2)*R414</f>
        <v>6506.7</v>
      </c>
    </row>
    <row r="415" spans="1:19" ht="45" customHeight="1" x14ac:dyDescent="0.25">
      <c r="A415" s="1482"/>
      <c r="B415" s="1482"/>
      <c r="C415" s="1482"/>
      <c r="D415" s="1482"/>
      <c r="E415" s="1482"/>
      <c r="F415" s="1482"/>
      <c r="G415" s="1482"/>
      <c r="H415" s="1482"/>
      <c r="I415" s="1482"/>
      <c r="J415" s="1482"/>
      <c r="K415" s="1482"/>
      <c r="L415" s="1482"/>
      <c r="M415" s="1482"/>
      <c r="N415" s="1482"/>
      <c r="O415" s="1482"/>
      <c r="P415" s="818" t="s">
        <v>48</v>
      </c>
      <c r="Q415" s="818" t="s">
        <v>33</v>
      </c>
      <c r="R415" s="849">
        <v>1</v>
      </c>
      <c r="S415" s="850">
        <f>ROUND(K400,2)*R415</f>
        <v>6506.7</v>
      </c>
    </row>
    <row r="416" spans="1:19" ht="45" customHeight="1" x14ac:dyDescent="0.25">
      <c r="A416" s="1482"/>
      <c r="B416" s="1482"/>
      <c r="C416" s="1482"/>
      <c r="D416" s="1482"/>
      <c r="E416" s="1482"/>
      <c r="F416" s="1482"/>
      <c r="G416" s="1482"/>
      <c r="H416" s="1482"/>
      <c r="I416" s="1482"/>
      <c r="J416" s="1482"/>
      <c r="K416" s="1482"/>
      <c r="L416" s="1482"/>
      <c r="M416" s="1482"/>
      <c r="N416" s="1482"/>
      <c r="O416" s="1482"/>
      <c r="P416" s="818" t="s">
        <v>49</v>
      </c>
      <c r="Q416" s="818" t="s">
        <v>33</v>
      </c>
      <c r="R416" s="851">
        <v>1</v>
      </c>
      <c r="S416" s="852">
        <f>ROUND(K400,2)*R416</f>
        <v>6506.7</v>
      </c>
    </row>
    <row r="417" spans="1:19" ht="45" customHeight="1" x14ac:dyDescent="0.25">
      <c r="A417" s="1482"/>
      <c r="B417" s="1482"/>
      <c r="C417" s="1482"/>
      <c r="D417" s="1482"/>
      <c r="E417" s="1482"/>
      <c r="F417" s="1482"/>
      <c r="G417" s="1482"/>
      <c r="H417" s="1482"/>
      <c r="I417" s="1482"/>
      <c r="J417" s="1482"/>
      <c r="K417" s="1482"/>
      <c r="L417" s="1482"/>
      <c r="M417" s="1482"/>
      <c r="N417" s="1482"/>
      <c r="O417" s="1482"/>
      <c r="P417" s="818" t="s">
        <v>50</v>
      </c>
      <c r="Q417" s="818" t="s">
        <v>33</v>
      </c>
      <c r="R417" s="853">
        <v>1</v>
      </c>
      <c r="S417" s="854">
        <f>ROUND(K400,2)*R417</f>
        <v>6506.7</v>
      </c>
    </row>
    <row r="418" spans="1:19" ht="45" customHeight="1" x14ac:dyDescent="0.25">
      <c r="A418" s="1482"/>
      <c r="B418" s="1482"/>
      <c r="C418" s="1482"/>
      <c r="D418" s="1482"/>
      <c r="E418" s="1482"/>
      <c r="F418" s="1482"/>
      <c r="G418" s="1482"/>
      <c r="H418" s="1482"/>
      <c r="I418" s="1482"/>
      <c r="J418" s="1482"/>
      <c r="K418" s="1482"/>
      <c r="L418" s="1482"/>
      <c r="M418" s="1482"/>
      <c r="N418" s="1482"/>
      <c r="O418" s="1482"/>
      <c r="P418" s="818" t="s">
        <v>51</v>
      </c>
      <c r="Q418" s="818" t="s">
        <v>33</v>
      </c>
      <c r="R418" s="855">
        <v>1</v>
      </c>
      <c r="S418" s="856">
        <f>ROUND(K400,2)*R418</f>
        <v>6506.7</v>
      </c>
    </row>
    <row r="419" spans="1:19" ht="45" customHeight="1" x14ac:dyDescent="0.25">
      <c r="A419" s="1482"/>
      <c r="B419" s="1482"/>
      <c r="C419" s="1482"/>
      <c r="D419" s="1482"/>
      <c r="E419" s="1482"/>
      <c r="F419" s="1482"/>
      <c r="G419" s="1482"/>
      <c r="H419" s="1482"/>
      <c r="I419" s="1482"/>
      <c r="J419" s="1482"/>
      <c r="K419" s="1482"/>
      <c r="L419" s="1482"/>
      <c r="M419" s="1482"/>
      <c r="N419" s="1482"/>
      <c r="O419" s="1482"/>
      <c r="P419" s="818" t="s">
        <v>52</v>
      </c>
      <c r="Q419" s="818" t="s">
        <v>33</v>
      </c>
      <c r="R419" s="857">
        <v>1</v>
      </c>
      <c r="S419" s="858">
        <f>ROUND(K400,2)*R419</f>
        <v>6506.7</v>
      </c>
    </row>
    <row r="420" spans="1:19" ht="45" customHeight="1" x14ac:dyDescent="0.25">
      <c r="A420" s="1482"/>
      <c r="B420" s="1482"/>
      <c r="C420" s="1482"/>
      <c r="D420" s="1482"/>
      <c r="E420" s="1482"/>
      <c r="F420" s="1482"/>
      <c r="G420" s="1482"/>
      <c r="H420" s="1482"/>
      <c r="I420" s="1482"/>
      <c r="J420" s="1482"/>
      <c r="K420" s="1482"/>
      <c r="L420" s="1482"/>
      <c r="M420" s="1482"/>
      <c r="N420" s="1482"/>
      <c r="O420" s="1482"/>
      <c r="P420" s="818" t="s">
        <v>53</v>
      </c>
      <c r="Q420" s="818" t="s">
        <v>33</v>
      </c>
      <c r="R420" s="859">
        <v>1</v>
      </c>
      <c r="S420" s="860">
        <f>ROUND(K400,2)*R420</f>
        <v>6506.7</v>
      </c>
    </row>
    <row r="421" spans="1:19" ht="45" customHeight="1" x14ac:dyDescent="0.25">
      <c r="A421" s="1482"/>
      <c r="B421" s="1482"/>
      <c r="C421" s="1482"/>
      <c r="D421" s="1482"/>
      <c r="E421" s="1482"/>
      <c r="F421" s="1482"/>
      <c r="G421" s="1482"/>
      <c r="H421" s="1482"/>
      <c r="I421" s="1482"/>
      <c r="J421" s="1482"/>
      <c r="K421" s="1482"/>
      <c r="L421" s="1482"/>
      <c r="M421" s="1482"/>
      <c r="N421" s="1482"/>
      <c r="O421" s="1482"/>
      <c r="P421" s="818" t="s">
        <v>54</v>
      </c>
      <c r="Q421" s="818" t="s">
        <v>33</v>
      </c>
      <c r="R421" s="861">
        <v>1</v>
      </c>
      <c r="S421" s="862">
        <f>ROUND(K400,2)*R421</f>
        <v>6506.7</v>
      </c>
    </row>
    <row r="422" spans="1:19" ht="45" customHeight="1" x14ac:dyDescent="0.25">
      <c r="A422" s="1482"/>
      <c r="B422" s="1482"/>
      <c r="C422" s="1482"/>
      <c r="D422" s="1482"/>
      <c r="E422" s="1482"/>
      <c r="F422" s="1482"/>
      <c r="G422" s="1482"/>
      <c r="H422" s="1482"/>
      <c r="I422" s="1482"/>
      <c r="J422" s="1482"/>
      <c r="K422" s="1482"/>
      <c r="L422" s="1482"/>
      <c r="M422" s="1482"/>
      <c r="N422" s="1482"/>
      <c r="O422" s="1482"/>
      <c r="P422" s="818" t="s">
        <v>55</v>
      </c>
      <c r="Q422" s="818" t="s">
        <v>33</v>
      </c>
      <c r="R422" s="863">
        <v>1</v>
      </c>
      <c r="S422" s="864">
        <f>ROUND(K400,2)*R422</f>
        <v>6506.7</v>
      </c>
    </row>
    <row r="423" spans="1:19" ht="45" customHeight="1" x14ac:dyDescent="0.25">
      <c r="A423" s="1482"/>
      <c r="B423" s="1482"/>
      <c r="C423" s="1482"/>
      <c r="D423" s="1482"/>
      <c r="E423" s="1482"/>
      <c r="F423" s="1482"/>
      <c r="G423" s="1482"/>
      <c r="H423" s="1482"/>
      <c r="I423" s="1482"/>
      <c r="J423" s="1482"/>
      <c r="K423" s="1482"/>
      <c r="L423" s="1482"/>
      <c r="M423" s="1482"/>
      <c r="N423" s="1482"/>
      <c r="O423" s="1482"/>
      <c r="P423" s="818" t="s">
        <v>56</v>
      </c>
      <c r="Q423" s="818" t="s">
        <v>33</v>
      </c>
      <c r="R423" s="865">
        <v>1</v>
      </c>
      <c r="S423" s="866">
        <f>ROUND(K400,2)*R423</f>
        <v>6506.7</v>
      </c>
    </row>
    <row r="424" spans="1:19" ht="45" customHeight="1" x14ac:dyDescent="0.25">
      <c r="A424" s="1482"/>
      <c r="B424" s="1482"/>
      <c r="C424" s="1482"/>
      <c r="D424" s="1482"/>
      <c r="E424" s="1482"/>
      <c r="F424" s="1482"/>
      <c r="G424" s="1482"/>
      <c r="H424" s="1482"/>
      <c r="I424" s="1482"/>
      <c r="J424" s="1482"/>
      <c r="K424" s="1482"/>
      <c r="L424" s="1482"/>
      <c r="M424" s="1482"/>
      <c r="N424" s="1482"/>
      <c r="O424" s="1482"/>
      <c r="P424" s="818" t="s">
        <v>57</v>
      </c>
      <c r="Q424" s="818" t="s">
        <v>33</v>
      </c>
      <c r="R424" s="867">
        <v>1</v>
      </c>
      <c r="S424" s="868">
        <f>ROUND(K400,2)*R424</f>
        <v>6506.7</v>
      </c>
    </row>
    <row r="425" spans="1:19" ht="45" customHeight="1" x14ac:dyDescent="0.25">
      <c r="A425" s="1482"/>
      <c r="B425" s="1482"/>
      <c r="C425" s="1482"/>
      <c r="D425" s="1482"/>
      <c r="E425" s="1482"/>
      <c r="F425" s="1482"/>
      <c r="G425" s="1482"/>
      <c r="H425" s="1482"/>
      <c r="I425" s="1482"/>
      <c r="J425" s="1482"/>
      <c r="K425" s="1482"/>
      <c r="L425" s="1482"/>
      <c r="M425" s="1482"/>
      <c r="N425" s="1482"/>
      <c r="O425" s="1482"/>
      <c r="P425" s="818" t="s">
        <v>58</v>
      </c>
      <c r="Q425" s="818" t="s">
        <v>33</v>
      </c>
      <c r="R425" s="869">
        <v>1</v>
      </c>
      <c r="S425" s="870">
        <f>ROUND(K400,2)*R425</f>
        <v>6506.7</v>
      </c>
    </row>
    <row r="426" spans="1:19" ht="45" customHeight="1" x14ac:dyDescent="0.25">
      <c r="A426" s="1482"/>
      <c r="B426" s="1482"/>
      <c r="C426" s="1482"/>
      <c r="D426" s="1482"/>
      <c r="E426" s="1482"/>
      <c r="F426" s="1482"/>
      <c r="G426" s="1482"/>
      <c r="H426" s="1482"/>
      <c r="I426" s="1482"/>
      <c r="J426" s="1482"/>
      <c r="K426" s="1482"/>
      <c r="L426" s="1482"/>
      <c r="M426" s="1482"/>
      <c r="N426" s="1482"/>
      <c r="O426" s="1482"/>
      <c r="P426" s="818" t="s">
        <v>59</v>
      </c>
      <c r="Q426" s="818" t="s">
        <v>33</v>
      </c>
      <c r="R426" s="871">
        <v>1</v>
      </c>
      <c r="S426" s="872">
        <f>ROUND(K400,2)*R426</f>
        <v>6506.7</v>
      </c>
    </row>
    <row r="427" spans="1:19" ht="45" customHeight="1" x14ac:dyDescent="0.25">
      <c r="A427" s="1482"/>
      <c r="B427" s="1482"/>
      <c r="C427" s="1482"/>
      <c r="D427" s="1482"/>
      <c r="E427" s="1482"/>
      <c r="F427" s="1482"/>
      <c r="G427" s="1482"/>
      <c r="H427" s="1482"/>
      <c r="I427" s="1482"/>
      <c r="J427" s="1482"/>
      <c r="K427" s="1482"/>
      <c r="L427" s="1482"/>
      <c r="M427" s="1482"/>
      <c r="N427" s="1482"/>
      <c r="O427" s="1482"/>
      <c r="P427" s="818" t="s">
        <v>60</v>
      </c>
      <c r="Q427" s="818" t="s">
        <v>33</v>
      </c>
      <c r="R427" s="873">
        <v>1</v>
      </c>
      <c r="S427" s="874">
        <f>ROUND(K400,2)*R427</f>
        <v>6506.7</v>
      </c>
    </row>
    <row r="428" spans="1:19" ht="45" customHeight="1" x14ac:dyDescent="0.25">
      <c r="A428" s="1482"/>
      <c r="B428" s="1482"/>
      <c r="C428" s="1482"/>
      <c r="D428" s="1482"/>
      <c r="E428" s="1482"/>
      <c r="F428" s="1482"/>
      <c r="G428" s="1482"/>
      <c r="H428" s="1482"/>
      <c r="I428" s="1482"/>
      <c r="J428" s="1482"/>
      <c r="K428" s="1482"/>
      <c r="L428" s="1482"/>
      <c r="M428" s="1482"/>
      <c r="N428" s="1482"/>
      <c r="O428" s="1482"/>
      <c r="P428" s="818" t="s">
        <v>61</v>
      </c>
      <c r="Q428" s="818" t="s">
        <v>33</v>
      </c>
      <c r="R428" s="875">
        <v>1</v>
      </c>
      <c r="S428" s="876">
        <f>ROUND(K400,2)*R428</f>
        <v>6506.7</v>
      </c>
    </row>
    <row r="429" spans="1:19" ht="45" customHeight="1" x14ac:dyDescent="0.25">
      <c r="A429" s="1482"/>
      <c r="B429" s="1482"/>
      <c r="C429" s="1482"/>
      <c r="D429" s="1482"/>
      <c r="E429" s="1482"/>
      <c r="F429" s="1482"/>
      <c r="G429" s="1482"/>
      <c r="H429" s="1482"/>
      <c r="I429" s="1482"/>
      <c r="J429" s="1482"/>
      <c r="K429" s="1482"/>
      <c r="L429" s="1482"/>
      <c r="M429" s="1482"/>
      <c r="N429" s="1482"/>
      <c r="O429" s="1482"/>
      <c r="P429" s="818" t="s">
        <v>62</v>
      </c>
      <c r="Q429" s="818" t="s">
        <v>33</v>
      </c>
      <c r="R429" s="877">
        <v>1</v>
      </c>
      <c r="S429" s="878">
        <f>ROUND(K400,2)*R429</f>
        <v>6506.7</v>
      </c>
    </row>
    <row r="430" spans="1:19" ht="45" customHeight="1" x14ac:dyDescent="0.25">
      <c r="A430" s="879" t="s">
        <v>19</v>
      </c>
      <c r="B430" s="879" t="s">
        <v>39</v>
      </c>
      <c r="C430" s="879" t="s">
        <v>21</v>
      </c>
      <c r="D430" s="879" t="s">
        <v>21</v>
      </c>
      <c r="E430" s="879" t="s">
        <v>98</v>
      </c>
      <c r="F430" s="879" t="s">
        <v>21</v>
      </c>
      <c r="G430" s="879" t="s">
        <v>21</v>
      </c>
      <c r="H430" s="879" t="s">
        <v>21</v>
      </c>
      <c r="I430" s="879" t="s">
        <v>21</v>
      </c>
      <c r="J430" s="879" t="s">
        <v>21</v>
      </c>
      <c r="K430" s="879" t="s">
        <v>21</v>
      </c>
      <c r="L430" s="880">
        <f>ROUND(L431,2)+ROUND(L461,2)+ROUND(L491,2)</f>
        <v>288052.19999999995</v>
      </c>
      <c r="M430" s="879" t="s">
        <v>21</v>
      </c>
      <c r="N430" s="879" t="s">
        <v>21</v>
      </c>
      <c r="O430" s="879" t="s">
        <v>21</v>
      </c>
      <c r="P430" s="879" t="s">
        <v>21</v>
      </c>
      <c r="Q430" s="879" t="s">
        <v>21</v>
      </c>
      <c r="R430" s="879" t="s">
        <v>21</v>
      </c>
      <c r="S430" s="879" t="s">
        <v>21</v>
      </c>
    </row>
    <row r="431" spans="1:19" ht="45" customHeight="1" x14ac:dyDescent="0.25">
      <c r="A431" s="1527" t="s">
        <v>23</v>
      </c>
      <c r="B431" s="1527" t="s">
        <v>99</v>
      </c>
      <c r="C431" s="1527" t="s">
        <v>25</v>
      </c>
      <c r="D431" s="1527" t="s">
        <v>26</v>
      </c>
      <c r="E431" s="1527" t="s">
        <v>100</v>
      </c>
      <c r="F431" s="1535">
        <f>R431+R432+R433+R434+R435+R436+R437+R438+R439+R440+R441+R442+R443+R444+R445+R446+R447+R448+R449+R450+R451+R452+R453+R454+R455+R456+R457+R458+R459+R460</f>
        <v>30</v>
      </c>
      <c r="G431" s="1527" t="s">
        <v>28</v>
      </c>
      <c r="H431" s="1536">
        <v>5270.34</v>
      </c>
      <c r="I431" s="1537">
        <v>5270.34</v>
      </c>
      <c r="J431" s="1524">
        <v>0.20499999999999999</v>
      </c>
      <c r="K431" s="1525">
        <f>ROUND(I431,2)+(ROUND(I431,2)*J431)</f>
        <v>6350.7597000000005</v>
      </c>
      <c r="L431" s="1526">
        <f>ROUND(S431,2)+ROUND(S432,2)+ROUND(S433,2)+ROUND(S434,2)+ROUND(S435,2)+ROUND(S436,2)+ROUND(S437,2)+ROUND(S438,2)+ROUND(S439,2)+ROUND(S440,2)+ROUND(S441,2)+ROUND(S442,2)+ROUND(S443,2)+ROUND(S444,2)+ROUND(S445,2)+ROUND(S446,2)+ROUND(S447,2)+ROUND(S448,2)+ROUND(S449,2)+ROUND(S450,2)+ROUND(S451,2)+ROUND(S452,2)+ROUND(S453,2)+ROUND(S454,2)+ROUND(S455,2)+ROUND(S456,2)+ROUND(S457,2)+ROUND(S458,2)+ROUND(S459,2)+ROUND(S460,2)</f>
        <v>190522.80000000005</v>
      </c>
      <c r="M431" s="1527"/>
      <c r="N431" s="1527" t="s">
        <v>32</v>
      </c>
      <c r="O431" s="1527" t="s">
        <v>33</v>
      </c>
      <c r="P431" s="881" t="s">
        <v>32</v>
      </c>
      <c r="Q431" s="881" t="s">
        <v>33</v>
      </c>
      <c r="R431" s="882">
        <v>1</v>
      </c>
      <c r="S431" s="883">
        <f>ROUND(K431,2)*R431</f>
        <v>6350.76</v>
      </c>
    </row>
    <row r="432" spans="1:19" ht="45" customHeight="1" x14ac:dyDescent="0.25">
      <c r="A432" s="1482"/>
      <c r="B432" s="1482"/>
      <c r="C432" s="1482"/>
      <c r="D432" s="1482"/>
      <c r="E432" s="1482"/>
      <c r="F432" s="1482"/>
      <c r="G432" s="1482"/>
      <c r="H432" s="1482"/>
      <c r="I432" s="1482"/>
      <c r="J432" s="1482"/>
      <c r="K432" s="1482"/>
      <c r="L432" s="1482"/>
      <c r="M432" s="1482"/>
      <c r="N432" s="1482"/>
      <c r="O432" s="1482"/>
      <c r="P432" s="881" t="s">
        <v>34</v>
      </c>
      <c r="Q432" s="881" t="s">
        <v>33</v>
      </c>
      <c r="R432" s="884">
        <v>1</v>
      </c>
      <c r="S432" s="885">
        <f>ROUND(K431,2)*R432</f>
        <v>6350.76</v>
      </c>
    </row>
    <row r="433" spans="1:19" ht="45" customHeight="1" x14ac:dyDescent="0.25">
      <c r="A433" s="1482"/>
      <c r="B433" s="1482"/>
      <c r="C433" s="1482"/>
      <c r="D433" s="1482"/>
      <c r="E433" s="1482"/>
      <c r="F433" s="1482"/>
      <c r="G433" s="1482"/>
      <c r="H433" s="1482"/>
      <c r="I433" s="1482"/>
      <c r="J433" s="1482"/>
      <c r="K433" s="1482"/>
      <c r="L433" s="1482"/>
      <c r="M433" s="1482"/>
      <c r="N433" s="1482"/>
      <c r="O433" s="1482"/>
      <c r="P433" s="881" t="s">
        <v>35</v>
      </c>
      <c r="Q433" s="881" t="s">
        <v>33</v>
      </c>
      <c r="R433" s="886">
        <v>1</v>
      </c>
      <c r="S433" s="887">
        <f>ROUND(K431,2)*R433</f>
        <v>6350.76</v>
      </c>
    </row>
    <row r="434" spans="1:19" ht="45" customHeight="1" x14ac:dyDescent="0.25">
      <c r="A434" s="1482"/>
      <c r="B434" s="1482"/>
      <c r="C434" s="1482"/>
      <c r="D434" s="1482"/>
      <c r="E434" s="1482"/>
      <c r="F434" s="1482"/>
      <c r="G434" s="1482"/>
      <c r="H434" s="1482"/>
      <c r="I434" s="1482"/>
      <c r="J434" s="1482"/>
      <c r="K434" s="1482"/>
      <c r="L434" s="1482"/>
      <c r="M434" s="1482"/>
      <c r="N434" s="1482"/>
      <c r="O434" s="1482"/>
      <c r="P434" s="881" t="s">
        <v>36</v>
      </c>
      <c r="Q434" s="881" t="s">
        <v>33</v>
      </c>
      <c r="R434" s="888">
        <v>1</v>
      </c>
      <c r="S434" s="889">
        <f>ROUND(K431,2)*R434</f>
        <v>6350.76</v>
      </c>
    </row>
    <row r="435" spans="1:19" ht="45" customHeight="1" x14ac:dyDescent="0.25">
      <c r="A435" s="1482"/>
      <c r="B435" s="1482"/>
      <c r="C435" s="1482"/>
      <c r="D435" s="1482"/>
      <c r="E435" s="1482"/>
      <c r="F435" s="1482"/>
      <c r="G435" s="1482"/>
      <c r="H435" s="1482"/>
      <c r="I435" s="1482"/>
      <c r="J435" s="1482"/>
      <c r="K435" s="1482"/>
      <c r="L435" s="1482"/>
      <c r="M435" s="1482"/>
      <c r="N435" s="1482"/>
      <c r="O435" s="1482"/>
      <c r="P435" s="881" t="s">
        <v>37</v>
      </c>
      <c r="Q435" s="881" t="s">
        <v>33</v>
      </c>
      <c r="R435" s="890">
        <v>1</v>
      </c>
      <c r="S435" s="891">
        <f>ROUND(K431,2)*R435</f>
        <v>6350.76</v>
      </c>
    </row>
    <row r="436" spans="1:19" ht="45" customHeight="1" x14ac:dyDescent="0.25">
      <c r="A436" s="1482"/>
      <c r="B436" s="1482"/>
      <c r="C436" s="1482"/>
      <c r="D436" s="1482"/>
      <c r="E436" s="1482"/>
      <c r="F436" s="1482"/>
      <c r="G436" s="1482"/>
      <c r="H436" s="1482"/>
      <c r="I436" s="1482"/>
      <c r="J436" s="1482"/>
      <c r="K436" s="1482"/>
      <c r="L436" s="1482"/>
      <c r="M436" s="1482"/>
      <c r="N436" s="1482"/>
      <c r="O436" s="1482"/>
      <c r="P436" s="881" t="s">
        <v>38</v>
      </c>
      <c r="Q436" s="881" t="s">
        <v>33</v>
      </c>
      <c r="R436" s="892">
        <v>1</v>
      </c>
      <c r="S436" s="893">
        <f>ROUND(K431,2)*R436</f>
        <v>6350.76</v>
      </c>
    </row>
    <row r="437" spans="1:19" ht="45" customHeight="1" x14ac:dyDescent="0.25">
      <c r="A437" s="1482"/>
      <c r="B437" s="1482"/>
      <c r="C437" s="1482"/>
      <c r="D437" s="1482"/>
      <c r="E437" s="1482"/>
      <c r="F437" s="1482"/>
      <c r="G437" s="1482"/>
      <c r="H437" s="1482"/>
      <c r="I437" s="1482"/>
      <c r="J437" s="1482"/>
      <c r="K437" s="1482"/>
      <c r="L437" s="1482"/>
      <c r="M437" s="1482"/>
      <c r="N437" s="1482"/>
      <c r="O437" s="1482"/>
      <c r="P437" s="881" t="s">
        <v>39</v>
      </c>
      <c r="Q437" s="881" t="s">
        <v>33</v>
      </c>
      <c r="R437" s="894">
        <v>1</v>
      </c>
      <c r="S437" s="895">
        <f>ROUND(K431,2)*R437</f>
        <v>6350.76</v>
      </c>
    </row>
    <row r="438" spans="1:19" ht="45" customHeight="1" x14ac:dyDescent="0.25">
      <c r="A438" s="1482"/>
      <c r="B438" s="1482"/>
      <c r="C438" s="1482"/>
      <c r="D438" s="1482"/>
      <c r="E438" s="1482"/>
      <c r="F438" s="1482"/>
      <c r="G438" s="1482"/>
      <c r="H438" s="1482"/>
      <c r="I438" s="1482"/>
      <c r="J438" s="1482"/>
      <c r="K438" s="1482"/>
      <c r="L438" s="1482"/>
      <c r="M438" s="1482"/>
      <c r="N438" s="1482"/>
      <c r="O438" s="1482"/>
      <c r="P438" s="881" t="s">
        <v>40</v>
      </c>
      <c r="Q438" s="881" t="s">
        <v>33</v>
      </c>
      <c r="R438" s="896">
        <v>1</v>
      </c>
      <c r="S438" s="897">
        <f>ROUND(K431,2)*R438</f>
        <v>6350.76</v>
      </c>
    </row>
    <row r="439" spans="1:19" ht="45" customHeight="1" x14ac:dyDescent="0.25">
      <c r="A439" s="1482"/>
      <c r="B439" s="1482"/>
      <c r="C439" s="1482"/>
      <c r="D439" s="1482"/>
      <c r="E439" s="1482"/>
      <c r="F439" s="1482"/>
      <c r="G439" s="1482"/>
      <c r="H439" s="1482"/>
      <c r="I439" s="1482"/>
      <c r="J439" s="1482"/>
      <c r="K439" s="1482"/>
      <c r="L439" s="1482"/>
      <c r="M439" s="1482"/>
      <c r="N439" s="1482"/>
      <c r="O439" s="1482"/>
      <c r="P439" s="881" t="s">
        <v>41</v>
      </c>
      <c r="Q439" s="881" t="s">
        <v>33</v>
      </c>
      <c r="R439" s="898">
        <v>1</v>
      </c>
      <c r="S439" s="899">
        <f>ROUND(K431,2)*R439</f>
        <v>6350.76</v>
      </c>
    </row>
    <row r="440" spans="1:19" ht="45" customHeight="1" x14ac:dyDescent="0.25">
      <c r="A440" s="1482"/>
      <c r="B440" s="1482"/>
      <c r="C440" s="1482"/>
      <c r="D440" s="1482"/>
      <c r="E440" s="1482"/>
      <c r="F440" s="1482"/>
      <c r="G440" s="1482"/>
      <c r="H440" s="1482"/>
      <c r="I440" s="1482"/>
      <c r="J440" s="1482"/>
      <c r="K440" s="1482"/>
      <c r="L440" s="1482"/>
      <c r="M440" s="1482"/>
      <c r="N440" s="1482"/>
      <c r="O440" s="1482"/>
      <c r="P440" s="881" t="s">
        <v>42</v>
      </c>
      <c r="Q440" s="881" t="s">
        <v>33</v>
      </c>
      <c r="R440" s="900">
        <v>1</v>
      </c>
      <c r="S440" s="901">
        <f>ROUND(K431,2)*R440</f>
        <v>6350.76</v>
      </c>
    </row>
    <row r="441" spans="1:19" ht="45" customHeight="1" x14ac:dyDescent="0.25">
      <c r="A441" s="1482"/>
      <c r="B441" s="1482"/>
      <c r="C441" s="1482"/>
      <c r="D441" s="1482"/>
      <c r="E441" s="1482"/>
      <c r="F441" s="1482"/>
      <c r="G441" s="1482"/>
      <c r="H441" s="1482"/>
      <c r="I441" s="1482"/>
      <c r="J441" s="1482"/>
      <c r="K441" s="1482"/>
      <c r="L441" s="1482"/>
      <c r="M441" s="1482"/>
      <c r="N441" s="1482"/>
      <c r="O441" s="1482"/>
      <c r="P441" s="881" t="s">
        <v>43</v>
      </c>
      <c r="Q441" s="881" t="s">
        <v>33</v>
      </c>
      <c r="R441" s="902">
        <v>1</v>
      </c>
      <c r="S441" s="903">
        <f>ROUND(K431,2)*R441</f>
        <v>6350.76</v>
      </c>
    </row>
    <row r="442" spans="1:19" ht="45" customHeight="1" x14ac:dyDescent="0.25">
      <c r="A442" s="1482"/>
      <c r="B442" s="1482"/>
      <c r="C442" s="1482"/>
      <c r="D442" s="1482"/>
      <c r="E442" s="1482"/>
      <c r="F442" s="1482"/>
      <c r="G442" s="1482"/>
      <c r="H442" s="1482"/>
      <c r="I442" s="1482"/>
      <c r="J442" s="1482"/>
      <c r="K442" s="1482"/>
      <c r="L442" s="1482"/>
      <c r="M442" s="1482"/>
      <c r="N442" s="1482"/>
      <c r="O442" s="1482"/>
      <c r="P442" s="881" t="s">
        <v>44</v>
      </c>
      <c r="Q442" s="881" t="s">
        <v>33</v>
      </c>
      <c r="R442" s="904">
        <v>1</v>
      </c>
      <c r="S442" s="905">
        <f>ROUND(K431,2)*R442</f>
        <v>6350.76</v>
      </c>
    </row>
    <row r="443" spans="1:19" ht="45" customHeight="1" x14ac:dyDescent="0.25">
      <c r="A443" s="1482"/>
      <c r="B443" s="1482"/>
      <c r="C443" s="1482"/>
      <c r="D443" s="1482"/>
      <c r="E443" s="1482"/>
      <c r="F443" s="1482"/>
      <c r="G443" s="1482"/>
      <c r="H443" s="1482"/>
      <c r="I443" s="1482"/>
      <c r="J443" s="1482"/>
      <c r="K443" s="1482"/>
      <c r="L443" s="1482"/>
      <c r="M443" s="1482"/>
      <c r="N443" s="1482"/>
      <c r="O443" s="1482"/>
      <c r="P443" s="881" t="s">
        <v>45</v>
      </c>
      <c r="Q443" s="881" t="s">
        <v>33</v>
      </c>
      <c r="R443" s="906">
        <v>1</v>
      </c>
      <c r="S443" s="907">
        <f>ROUND(K431,2)*R443</f>
        <v>6350.76</v>
      </c>
    </row>
    <row r="444" spans="1:19" ht="45" customHeight="1" x14ac:dyDescent="0.25">
      <c r="A444" s="1482"/>
      <c r="B444" s="1482"/>
      <c r="C444" s="1482"/>
      <c r="D444" s="1482"/>
      <c r="E444" s="1482"/>
      <c r="F444" s="1482"/>
      <c r="G444" s="1482"/>
      <c r="H444" s="1482"/>
      <c r="I444" s="1482"/>
      <c r="J444" s="1482"/>
      <c r="K444" s="1482"/>
      <c r="L444" s="1482"/>
      <c r="M444" s="1482"/>
      <c r="N444" s="1482"/>
      <c r="O444" s="1482"/>
      <c r="P444" s="881" t="s">
        <v>46</v>
      </c>
      <c r="Q444" s="881" t="s">
        <v>33</v>
      </c>
      <c r="R444" s="908">
        <v>1</v>
      </c>
      <c r="S444" s="909">
        <f>ROUND(K431,2)*R444</f>
        <v>6350.76</v>
      </c>
    </row>
    <row r="445" spans="1:19" ht="45" customHeight="1" x14ac:dyDescent="0.25">
      <c r="A445" s="1482"/>
      <c r="B445" s="1482"/>
      <c r="C445" s="1482"/>
      <c r="D445" s="1482"/>
      <c r="E445" s="1482"/>
      <c r="F445" s="1482"/>
      <c r="G445" s="1482"/>
      <c r="H445" s="1482"/>
      <c r="I445" s="1482"/>
      <c r="J445" s="1482"/>
      <c r="K445" s="1482"/>
      <c r="L445" s="1482"/>
      <c r="M445" s="1482"/>
      <c r="N445" s="1482"/>
      <c r="O445" s="1482"/>
      <c r="P445" s="881" t="s">
        <v>47</v>
      </c>
      <c r="Q445" s="881" t="s">
        <v>33</v>
      </c>
      <c r="R445" s="910">
        <v>1</v>
      </c>
      <c r="S445" s="911">
        <f>ROUND(K431,2)*R445</f>
        <v>6350.76</v>
      </c>
    </row>
    <row r="446" spans="1:19" ht="45" customHeight="1" x14ac:dyDescent="0.25">
      <c r="A446" s="1482"/>
      <c r="B446" s="1482"/>
      <c r="C446" s="1482"/>
      <c r="D446" s="1482"/>
      <c r="E446" s="1482"/>
      <c r="F446" s="1482"/>
      <c r="G446" s="1482"/>
      <c r="H446" s="1482"/>
      <c r="I446" s="1482"/>
      <c r="J446" s="1482"/>
      <c r="K446" s="1482"/>
      <c r="L446" s="1482"/>
      <c r="M446" s="1482"/>
      <c r="N446" s="1482"/>
      <c r="O446" s="1482"/>
      <c r="P446" s="881" t="s">
        <v>48</v>
      </c>
      <c r="Q446" s="881" t="s">
        <v>33</v>
      </c>
      <c r="R446" s="912">
        <v>1</v>
      </c>
      <c r="S446" s="913">
        <f>ROUND(K431,2)*R446</f>
        <v>6350.76</v>
      </c>
    </row>
    <row r="447" spans="1:19" ht="45" customHeight="1" x14ac:dyDescent="0.25">
      <c r="A447" s="1482"/>
      <c r="B447" s="1482"/>
      <c r="C447" s="1482"/>
      <c r="D447" s="1482"/>
      <c r="E447" s="1482"/>
      <c r="F447" s="1482"/>
      <c r="G447" s="1482"/>
      <c r="H447" s="1482"/>
      <c r="I447" s="1482"/>
      <c r="J447" s="1482"/>
      <c r="K447" s="1482"/>
      <c r="L447" s="1482"/>
      <c r="M447" s="1482"/>
      <c r="N447" s="1482"/>
      <c r="O447" s="1482"/>
      <c r="P447" s="881" t="s">
        <v>49</v>
      </c>
      <c r="Q447" s="881" t="s">
        <v>33</v>
      </c>
      <c r="R447" s="914">
        <v>1</v>
      </c>
      <c r="S447" s="915">
        <f>ROUND(K431,2)*R447</f>
        <v>6350.76</v>
      </c>
    </row>
    <row r="448" spans="1:19" ht="45" customHeight="1" x14ac:dyDescent="0.25">
      <c r="A448" s="1482"/>
      <c r="B448" s="1482"/>
      <c r="C448" s="1482"/>
      <c r="D448" s="1482"/>
      <c r="E448" s="1482"/>
      <c r="F448" s="1482"/>
      <c r="G448" s="1482"/>
      <c r="H448" s="1482"/>
      <c r="I448" s="1482"/>
      <c r="J448" s="1482"/>
      <c r="K448" s="1482"/>
      <c r="L448" s="1482"/>
      <c r="M448" s="1482"/>
      <c r="N448" s="1482"/>
      <c r="O448" s="1482"/>
      <c r="P448" s="881" t="s">
        <v>50</v>
      </c>
      <c r="Q448" s="881" t="s">
        <v>33</v>
      </c>
      <c r="R448" s="916">
        <v>1</v>
      </c>
      <c r="S448" s="917">
        <f>ROUND(K431,2)*R448</f>
        <v>6350.76</v>
      </c>
    </row>
    <row r="449" spans="1:19" ht="45" customHeight="1" x14ac:dyDescent="0.25">
      <c r="A449" s="1482"/>
      <c r="B449" s="1482"/>
      <c r="C449" s="1482"/>
      <c r="D449" s="1482"/>
      <c r="E449" s="1482"/>
      <c r="F449" s="1482"/>
      <c r="G449" s="1482"/>
      <c r="H449" s="1482"/>
      <c r="I449" s="1482"/>
      <c r="J449" s="1482"/>
      <c r="K449" s="1482"/>
      <c r="L449" s="1482"/>
      <c r="M449" s="1482"/>
      <c r="N449" s="1482"/>
      <c r="O449" s="1482"/>
      <c r="P449" s="881" t="s">
        <v>51</v>
      </c>
      <c r="Q449" s="881" t="s">
        <v>33</v>
      </c>
      <c r="R449" s="918">
        <v>1</v>
      </c>
      <c r="S449" s="919">
        <f>ROUND(K431,2)*R449</f>
        <v>6350.76</v>
      </c>
    </row>
    <row r="450" spans="1:19" ht="45" customHeight="1" x14ac:dyDescent="0.25">
      <c r="A450" s="1482"/>
      <c r="B450" s="1482"/>
      <c r="C450" s="1482"/>
      <c r="D450" s="1482"/>
      <c r="E450" s="1482"/>
      <c r="F450" s="1482"/>
      <c r="G450" s="1482"/>
      <c r="H450" s="1482"/>
      <c r="I450" s="1482"/>
      <c r="J450" s="1482"/>
      <c r="K450" s="1482"/>
      <c r="L450" s="1482"/>
      <c r="M450" s="1482"/>
      <c r="N450" s="1482"/>
      <c r="O450" s="1482"/>
      <c r="P450" s="881" t="s">
        <v>52</v>
      </c>
      <c r="Q450" s="881" t="s">
        <v>33</v>
      </c>
      <c r="R450" s="920">
        <v>1</v>
      </c>
      <c r="S450" s="921">
        <f>ROUND(K431,2)*R450</f>
        <v>6350.76</v>
      </c>
    </row>
    <row r="451" spans="1:19" ht="45" customHeight="1" x14ac:dyDescent="0.25">
      <c r="A451" s="1482"/>
      <c r="B451" s="1482"/>
      <c r="C451" s="1482"/>
      <c r="D451" s="1482"/>
      <c r="E451" s="1482"/>
      <c r="F451" s="1482"/>
      <c r="G451" s="1482"/>
      <c r="H451" s="1482"/>
      <c r="I451" s="1482"/>
      <c r="J451" s="1482"/>
      <c r="K451" s="1482"/>
      <c r="L451" s="1482"/>
      <c r="M451" s="1482"/>
      <c r="N451" s="1482"/>
      <c r="O451" s="1482"/>
      <c r="P451" s="881" t="s">
        <v>53</v>
      </c>
      <c r="Q451" s="881" t="s">
        <v>33</v>
      </c>
      <c r="R451" s="922">
        <v>1</v>
      </c>
      <c r="S451" s="923">
        <f>ROUND(K431,2)*R451</f>
        <v>6350.76</v>
      </c>
    </row>
    <row r="452" spans="1:19" ht="45" customHeight="1" x14ac:dyDescent="0.25">
      <c r="A452" s="1482"/>
      <c r="B452" s="1482"/>
      <c r="C452" s="1482"/>
      <c r="D452" s="1482"/>
      <c r="E452" s="1482"/>
      <c r="F452" s="1482"/>
      <c r="G452" s="1482"/>
      <c r="H452" s="1482"/>
      <c r="I452" s="1482"/>
      <c r="J452" s="1482"/>
      <c r="K452" s="1482"/>
      <c r="L452" s="1482"/>
      <c r="M452" s="1482"/>
      <c r="N452" s="1482"/>
      <c r="O452" s="1482"/>
      <c r="P452" s="881" t="s">
        <v>54</v>
      </c>
      <c r="Q452" s="881" t="s">
        <v>33</v>
      </c>
      <c r="R452" s="924">
        <v>1</v>
      </c>
      <c r="S452" s="925">
        <f>ROUND(K431,2)*R452</f>
        <v>6350.76</v>
      </c>
    </row>
    <row r="453" spans="1:19" ht="45" customHeight="1" x14ac:dyDescent="0.25">
      <c r="A453" s="1482"/>
      <c r="B453" s="1482"/>
      <c r="C453" s="1482"/>
      <c r="D453" s="1482"/>
      <c r="E453" s="1482"/>
      <c r="F453" s="1482"/>
      <c r="G453" s="1482"/>
      <c r="H453" s="1482"/>
      <c r="I453" s="1482"/>
      <c r="J453" s="1482"/>
      <c r="K453" s="1482"/>
      <c r="L453" s="1482"/>
      <c r="M453" s="1482"/>
      <c r="N453" s="1482"/>
      <c r="O453" s="1482"/>
      <c r="P453" s="881" t="s">
        <v>55</v>
      </c>
      <c r="Q453" s="881" t="s">
        <v>33</v>
      </c>
      <c r="R453" s="926">
        <v>1</v>
      </c>
      <c r="S453" s="927">
        <f>ROUND(K431,2)*R453</f>
        <v>6350.76</v>
      </c>
    </row>
    <row r="454" spans="1:19" ht="45" customHeight="1" x14ac:dyDescent="0.25">
      <c r="A454" s="1482"/>
      <c r="B454" s="1482"/>
      <c r="C454" s="1482"/>
      <c r="D454" s="1482"/>
      <c r="E454" s="1482"/>
      <c r="F454" s="1482"/>
      <c r="G454" s="1482"/>
      <c r="H454" s="1482"/>
      <c r="I454" s="1482"/>
      <c r="J454" s="1482"/>
      <c r="K454" s="1482"/>
      <c r="L454" s="1482"/>
      <c r="M454" s="1482"/>
      <c r="N454" s="1482"/>
      <c r="O454" s="1482"/>
      <c r="P454" s="881" t="s">
        <v>56</v>
      </c>
      <c r="Q454" s="881" t="s">
        <v>33</v>
      </c>
      <c r="R454" s="928">
        <v>1</v>
      </c>
      <c r="S454" s="929">
        <f>ROUND(K431,2)*R454</f>
        <v>6350.76</v>
      </c>
    </row>
    <row r="455" spans="1:19" ht="45" customHeight="1" x14ac:dyDescent="0.25">
      <c r="A455" s="1482"/>
      <c r="B455" s="1482"/>
      <c r="C455" s="1482"/>
      <c r="D455" s="1482"/>
      <c r="E455" s="1482"/>
      <c r="F455" s="1482"/>
      <c r="G455" s="1482"/>
      <c r="H455" s="1482"/>
      <c r="I455" s="1482"/>
      <c r="J455" s="1482"/>
      <c r="K455" s="1482"/>
      <c r="L455" s="1482"/>
      <c r="M455" s="1482"/>
      <c r="N455" s="1482"/>
      <c r="O455" s="1482"/>
      <c r="P455" s="881" t="s">
        <v>57</v>
      </c>
      <c r="Q455" s="881" t="s">
        <v>33</v>
      </c>
      <c r="R455" s="930">
        <v>1</v>
      </c>
      <c r="S455" s="931">
        <f>ROUND(K431,2)*R455</f>
        <v>6350.76</v>
      </c>
    </row>
    <row r="456" spans="1:19" ht="45" customHeight="1" x14ac:dyDescent="0.25">
      <c r="A456" s="1482"/>
      <c r="B456" s="1482"/>
      <c r="C456" s="1482"/>
      <c r="D456" s="1482"/>
      <c r="E456" s="1482"/>
      <c r="F456" s="1482"/>
      <c r="G456" s="1482"/>
      <c r="H456" s="1482"/>
      <c r="I456" s="1482"/>
      <c r="J456" s="1482"/>
      <c r="K456" s="1482"/>
      <c r="L456" s="1482"/>
      <c r="M456" s="1482"/>
      <c r="N456" s="1482"/>
      <c r="O456" s="1482"/>
      <c r="P456" s="881" t="s">
        <v>58</v>
      </c>
      <c r="Q456" s="881" t="s">
        <v>33</v>
      </c>
      <c r="R456" s="932">
        <v>1</v>
      </c>
      <c r="S456" s="933">
        <f>ROUND(K431,2)*R456</f>
        <v>6350.76</v>
      </c>
    </row>
    <row r="457" spans="1:19" ht="45" customHeight="1" x14ac:dyDescent="0.25">
      <c r="A457" s="1482"/>
      <c r="B457" s="1482"/>
      <c r="C457" s="1482"/>
      <c r="D457" s="1482"/>
      <c r="E457" s="1482"/>
      <c r="F457" s="1482"/>
      <c r="G457" s="1482"/>
      <c r="H457" s="1482"/>
      <c r="I457" s="1482"/>
      <c r="J457" s="1482"/>
      <c r="K457" s="1482"/>
      <c r="L457" s="1482"/>
      <c r="M457" s="1482"/>
      <c r="N457" s="1482"/>
      <c r="O457" s="1482"/>
      <c r="P457" s="881" t="s">
        <v>59</v>
      </c>
      <c r="Q457" s="881" t="s">
        <v>33</v>
      </c>
      <c r="R457" s="934">
        <v>1</v>
      </c>
      <c r="S457" s="935">
        <f>ROUND(K431,2)*R457</f>
        <v>6350.76</v>
      </c>
    </row>
    <row r="458" spans="1:19" ht="45" customHeight="1" x14ac:dyDescent="0.25">
      <c r="A458" s="1482"/>
      <c r="B458" s="1482"/>
      <c r="C458" s="1482"/>
      <c r="D458" s="1482"/>
      <c r="E458" s="1482"/>
      <c r="F458" s="1482"/>
      <c r="G458" s="1482"/>
      <c r="H458" s="1482"/>
      <c r="I458" s="1482"/>
      <c r="J458" s="1482"/>
      <c r="K458" s="1482"/>
      <c r="L458" s="1482"/>
      <c r="M458" s="1482"/>
      <c r="N458" s="1482"/>
      <c r="O458" s="1482"/>
      <c r="P458" s="881" t="s">
        <v>60</v>
      </c>
      <c r="Q458" s="881" t="s">
        <v>33</v>
      </c>
      <c r="R458" s="936">
        <v>1</v>
      </c>
      <c r="S458" s="937">
        <f>ROUND(K431,2)*R458</f>
        <v>6350.76</v>
      </c>
    </row>
    <row r="459" spans="1:19" ht="45" customHeight="1" x14ac:dyDescent="0.25">
      <c r="A459" s="1482"/>
      <c r="B459" s="1482"/>
      <c r="C459" s="1482"/>
      <c r="D459" s="1482"/>
      <c r="E459" s="1482"/>
      <c r="F459" s="1482"/>
      <c r="G459" s="1482"/>
      <c r="H459" s="1482"/>
      <c r="I459" s="1482"/>
      <c r="J459" s="1482"/>
      <c r="K459" s="1482"/>
      <c r="L459" s="1482"/>
      <c r="M459" s="1482"/>
      <c r="N459" s="1482"/>
      <c r="O459" s="1482"/>
      <c r="P459" s="881" t="s">
        <v>61</v>
      </c>
      <c r="Q459" s="881" t="s">
        <v>33</v>
      </c>
      <c r="R459" s="938">
        <v>1</v>
      </c>
      <c r="S459" s="939">
        <f>ROUND(K431,2)*R459</f>
        <v>6350.76</v>
      </c>
    </row>
    <row r="460" spans="1:19" ht="45" customHeight="1" x14ac:dyDescent="0.25">
      <c r="A460" s="1482"/>
      <c r="B460" s="1482"/>
      <c r="C460" s="1482"/>
      <c r="D460" s="1482"/>
      <c r="E460" s="1482"/>
      <c r="F460" s="1482"/>
      <c r="G460" s="1482"/>
      <c r="H460" s="1482"/>
      <c r="I460" s="1482"/>
      <c r="J460" s="1482"/>
      <c r="K460" s="1482"/>
      <c r="L460" s="1482"/>
      <c r="M460" s="1482"/>
      <c r="N460" s="1482"/>
      <c r="O460" s="1482"/>
      <c r="P460" s="881" t="s">
        <v>62</v>
      </c>
      <c r="Q460" s="881" t="s">
        <v>33</v>
      </c>
      <c r="R460" s="940">
        <v>1</v>
      </c>
      <c r="S460" s="941">
        <f>ROUND(K431,2)*R460</f>
        <v>6350.76</v>
      </c>
    </row>
    <row r="461" spans="1:19" ht="45" customHeight="1" x14ac:dyDescent="0.25">
      <c r="A461" s="1528" t="s">
        <v>23</v>
      </c>
      <c r="B461" s="1528" t="s">
        <v>101</v>
      </c>
      <c r="C461" s="1528" t="s">
        <v>25</v>
      </c>
      <c r="D461" s="1528" t="s">
        <v>30</v>
      </c>
      <c r="E461" s="1528" t="s">
        <v>102</v>
      </c>
      <c r="F461" s="1529">
        <f>R461+R462+R463+R464+R465+R466+R467+R468+R469+R470+R471+R472+R473+R474+R475+R476+R477+R478+R479+R480+R481+R482+R483+R484+R485+R486+R487+R488+R489+R490</f>
        <v>30</v>
      </c>
      <c r="G461" s="1528" t="s">
        <v>28</v>
      </c>
      <c r="H461" s="1530">
        <v>1667.74</v>
      </c>
      <c r="I461" s="1531">
        <v>1667.74</v>
      </c>
      <c r="J461" s="1532">
        <v>0.20499999999999999</v>
      </c>
      <c r="K461" s="1533">
        <f>ROUND(I461,2)+(ROUND(I461,2)*J461)</f>
        <v>2009.6267</v>
      </c>
      <c r="L461" s="1534">
        <f>ROUND(S461,2)+ROUND(S462,2)+ROUND(S463,2)+ROUND(S464,2)+ROUND(S465,2)+ROUND(S466,2)+ROUND(S467,2)+ROUND(S468,2)+ROUND(S469,2)+ROUND(S470,2)+ROUND(S471,2)+ROUND(S472,2)+ROUND(S473,2)+ROUND(S474,2)+ROUND(S475,2)+ROUND(S476,2)+ROUND(S477,2)+ROUND(S478,2)+ROUND(S479,2)+ROUND(S480,2)+ROUND(S481,2)+ROUND(S482,2)+ROUND(S483,2)+ROUND(S484,2)+ROUND(S485,2)+ROUND(S486,2)+ROUND(S487,2)+ROUND(S488,2)+ROUND(S489,2)+ROUND(S490,2)</f>
        <v>60288.89999999998</v>
      </c>
      <c r="M461" s="1528"/>
      <c r="N461" s="1528" t="s">
        <v>32</v>
      </c>
      <c r="O461" s="1528" t="s">
        <v>33</v>
      </c>
      <c r="P461" s="942" t="s">
        <v>32</v>
      </c>
      <c r="Q461" s="942" t="s">
        <v>33</v>
      </c>
      <c r="R461" s="943">
        <v>1</v>
      </c>
      <c r="S461" s="944">
        <f>ROUND(K461,2)*R461</f>
        <v>2009.63</v>
      </c>
    </row>
    <row r="462" spans="1:19" ht="45" customHeight="1" x14ac:dyDescent="0.25">
      <c r="A462" s="1482"/>
      <c r="B462" s="1482"/>
      <c r="C462" s="1482"/>
      <c r="D462" s="1482"/>
      <c r="E462" s="1482"/>
      <c r="F462" s="1482"/>
      <c r="G462" s="1482"/>
      <c r="H462" s="1482"/>
      <c r="I462" s="1482"/>
      <c r="J462" s="1482"/>
      <c r="K462" s="1482"/>
      <c r="L462" s="1482"/>
      <c r="M462" s="1482"/>
      <c r="N462" s="1482"/>
      <c r="O462" s="1482"/>
      <c r="P462" s="942" t="s">
        <v>34</v>
      </c>
      <c r="Q462" s="942" t="s">
        <v>33</v>
      </c>
      <c r="R462" s="945">
        <v>1</v>
      </c>
      <c r="S462" s="946">
        <f>ROUND(K461,2)*R462</f>
        <v>2009.63</v>
      </c>
    </row>
    <row r="463" spans="1:19" ht="45" customHeight="1" x14ac:dyDescent="0.25">
      <c r="A463" s="1482"/>
      <c r="B463" s="1482"/>
      <c r="C463" s="1482"/>
      <c r="D463" s="1482"/>
      <c r="E463" s="1482"/>
      <c r="F463" s="1482"/>
      <c r="G463" s="1482"/>
      <c r="H463" s="1482"/>
      <c r="I463" s="1482"/>
      <c r="J463" s="1482"/>
      <c r="K463" s="1482"/>
      <c r="L463" s="1482"/>
      <c r="M463" s="1482"/>
      <c r="N463" s="1482"/>
      <c r="O463" s="1482"/>
      <c r="P463" s="942" t="s">
        <v>35</v>
      </c>
      <c r="Q463" s="942" t="s">
        <v>33</v>
      </c>
      <c r="R463" s="947">
        <v>1</v>
      </c>
      <c r="S463" s="948">
        <f>ROUND(K461,2)*R463</f>
        <v>2009.63</v>
      </c>
    </row>
    <row r="464" spans="1:19" ht="45" customHeight="1" x14ac:dyDescent="0.25">
      <c r="A464" s="1482"/>
      <c r="B464" s="1482"/>
      <c r="C464" s="1482"/>
      <c r="D464" s="1482"/>
      <c r="E464" s="1482"/>
      <c r="F464" s="1482"/>
      <c r="G464" s="1482"/>
      <c r="H464" s="1482"/>
      <c r="I464" s="1482"/>
      <c r="J464" s="1482"/>
      <c r="K464" s="1482"/>
      <c r="L464" s="1482"/>
      <c r="M464" s="1482"/>
      <c r="N464" s="1482"/>
      <c r="O464" s="1482"/>
      <c r="P464" s="942" t="s">
        <v>36</v>
      </c>
      <c r="Q464" s="942" t="s">
        <v>33</v>
      </c>
      <c r="R464" s="949">
        <v>1</v>
      </c>
      <c r="S464" s="950">
        <f>ROUND(K461,2)*R464</f>
        <v>2009.63</v>
      </c>
    </row>
    <row r="465" spans="1:19" ht="45" customHeight="1" x14ac:dyDescent="0.25">
      <c r="A465" s="1482"/>
      <c r="B465" s="1482"/>
      <c r="C465" s="1482"/>
      <c r="D465" s="1482"/>
      <c r="E465" s="1482"/>
      <c r="F465" s="1482"/>
      <c r="G465" s="1482"/>
      <c r="H465" s="1482"/>
      <c r="I465" s="1482"/>
      <c r="J465" s="1482"/>
      <c r="K465" s="1482"/>
      <c r="L465" s="1482"/>
      <c r="M465" s="1482"/>
      <c r="N465" s="1482"/>
      <c r="O465" s="1482"/>
      <c r="P465" s="942" t="s">
        <v>37</v>
      </c>
      <c r="Q465" s="942" t="s">
        <v>33</v>
      </c>
      <c r="R465" s="951">
        <v>1</v>
      </c>
      <c r="S465" s="952">
        <f>ROUND(K461,2)*R465</f>
        <v>2009.63</v>
      </c>
    </row>
    <row r="466" spans="1:19" ht="45" customHeight="1" x14ac:dyDescent="0.25">
      <c r="A466" s="1482"/>
      <c r="B466" s="1482"/>
      <c r="C466" s="1482"/>
      <c r="D466" s="1482"/>
      <c r="E466" s="1482"/>
      <c r="F466" s="1482"/>
      <c r="G466" s="1482"/>
      <c r="H466" s="1482"/>
      <c r="I466" s="1482"/>
      <c r="J466" s="1482"/>
      <c r="K466" s="1482"/>
      <c r="L466" s="1482"/>
      <c r="M466" s="1482"/>
      <c r="N466" s="1482"/>
      <c r="O466" s="1482"/>
      <c r="P466" s="942" t="s">
        <v>38</v>
      </c>
      <c r="Q466" s="942" t="s">
        <v>33</v>
      </c>
      <c r="R466" s="953">
        <v>1</v>
      </c>
      <c r="S466" s="954">
        <f>ROUND(K461,2)*R466</f>
        <v>2009.63</v>
      </c>
    </row>
    <row r="467" spans="1:19" ht="45" customHeight="1" x14ac:dyDescent="0.25">
      <c r="A467" s="1482"/>
      <c r="B467" s="1482"/>
      <c r="C467" s="1482"/>
      <c r="D467" s="1482"/>
      <c r="E467" s="1482"/>
      <c r="F467" s="1482"/>
      <c r="G467" s="1482"/>
      <c r="H467" s="1482"/>
      <c r="I467" s="1482"/>
      <c r="J467" s="1482"/>
      <c r="K467" s="1482"/>
      <c r="L467" s="1482"/>
      <c r="M467" s="1482"/>
      <c r="N467" s="1482"/>
      <c r="O467" s="1482"/>
      <c r="P467" s="942" t="s">
        <v>39</v>
      </c>
      <c r="Q467" s="942" t="s">
        <v>33</v>
      </c>
      <c r="R467" s="955">
        <v>1</v>
      </c>
      <c r="S467" s="956">
        <f>ROUND(K461,2)*R467</f>
        <v>2009.63</v>
      </c>
    </row>
    <row r="468" spans="1:19" ht="45" customHeight="1" x14ac:dyDescent="0.25">
      <c r="A468" s="1482"/>
      <c r="B468" s="1482"/>
      <c r="C468" s="1482"/>
      <c r="D468" s="1482"/>
      <c r="E468" s="1482"/>
      <c r="F468" s="1482"/>
      <c r="G468" s="1482"/>
      <c r="H468" s="1482"/>
      <c r="I468" s="1482"/>
      <c r="J468" s="1482"/>
      <c r="K468" s="1482"/>
      <c r="L468" s="1482"/>
      <c r="M468" s="1482"/>
      <c r="N468" s="1482"/>
      <c r="O468" s="1482"/>
      <c r="P468" s="942" t="s">
        <v>40</v>
      </c>
      <c r="Q468" s="942" t="s">
        <v>33</v>
      </c>
      <c r="R468" s="957">
        <v>1</v>
      </c>
      <c r="S468" s="958">
        <f>ROUND(K461,2)*R468</f>
        <v>2009.63</v>
      </c>
    </row>
    <row r="469" spans="1:19" ht="45" customHeight="1" x14ac:dyDescent="0.25">
      <c r="A469" s="1482"/>
      <c r="B469" s="1482"/>
      <c r="C469" s="1482"/>
      <c r="D469" s="1482"/>
      <c r="E469" s="1482"/>
      <c r="F469" s="1482"/>
      <c r="G469" s="1482"/>
      <c r="H469" s="1482"/>
      <c r="I469" s="1482"/>
      <c r="J469" s="1482"/>
      <c r="K469" s="1482"/>
      <c r="L469" s="1482"/>
      <c r="M469" s="1482"/>
      <c r="N469" s="1482"/>
      <c r="O469" s="1482"/>
      <c r="P469" s="942" t="s">
        <v>41</v>
      </c>
      <c r="Q469" s="942" t="s">
        <v>33</v>
      </c>
      <c r="R469" s="959">
        <v>1</v>
      </c>
      <c r="S469" s="960">
        <f>ROUND(K461,2)*R469</f>
        <v>2009.63</v>
      </c>
    </row>
    <row r="470" spans="1:19" ht="45" customHeight="1" x14ac:dyDescent="0.25">
      <c r="A470" s="1482"/>
      <c r="B470" s="1482"/>
      <c r="C470" s="1482"/>
      <c r="D470" s="1482"/>
      <c r="E470" s="1482"/>
      <c r="F470" s="1482"/>
      <c r="G470" s="1482"/>
      <c r="H470" s="1482"/>
      <c r="I470" s="1482"/>
      <c r="J470" s="1482"/>
      <c r="K470" s="1482"/>
      <c r="L470" s="1482"/>
      <c r="M470" s="1482"/>
      <c r="N470" s="1482"/>
      <c r="O470" s="1482"/>
      <c r="P470" s="942" t="s">
        <v>42</v>
      </c>
      <c r="Q470" s="942" t="s">
        <v>33</v>
      </c>
      <c r="R470" s="961">
        <v>1</v>
      </c>
      <c r="S470" s="962">
        <f>ROUND(K461,2)*R470</f>
        <v>2009.63</v>
      </c>
    </row>
    <row r="471" spans="1:19" ht="45" customHeight="1" x14ac:dyDescent="0.25">
      <c r="A471" s="1482"/>
      <c r="B471" s="1482"/>
      <c r="C471" s="1482"/>
      <c r="D471" s="1482"/>
      <c r="E471" s="1482"/>
      <c r="F471" s="1482"/>
      <c r="G471" s="1482"/>
      <c r="H471" s="1482"/>
      <c r="I471" s="1482"/>
      <c r="J471" s="1482"/>
      <c r="K471" s="1482"/>
      <c r="L471" s="1482"/>
      <c r="M471" s="1482"/>
      <c r="N471" s="1482"/>
      <c r="O471" s="1482"/>
      <c r="P471" s="942" t="s">
        <v>43</v>
      </c>
      <c r="Q471" s="942" t="s">
        <v>33</v>
      </c>
      <c r="R471" s="963">
        <v>1</v>
      </c>
      <c r="S471" s="964">
        <f>ROUND(K461,2)*R471</f>
        <v>2009.63</v>
      </c>
    </row>
    <row r="472" spans="1:19" ht="45" customHeight="1" x14ac:dyDescent="0.25">
      <c r="A472" s="1482"/>
      <c r="B472" s="1482"/>
      <c r="C472" s="1482"/>
      <c r="D472" s="1482"/>
      <c r="E472" s="1482"/>
      <c r="F472" s="1482"/>
      <c r="G472" s="1482"/>
      <c r="H472" s="1482"/>
      <c r="I472" s="1482"/>
      <c r="J472" s="1482"/>
      <c r="K472" s="1482"/>
      <c r="L472" s="1482"/>
      <c r="M472" s="1482"/>
      <c r="N472" s="1482"/>
      <c r="O472" s="1482"/>
      <c r="P472" s="942" t="s">
        <v>44</v>
      </c>
      <c r="Q472" s="942" t="s">
        <v>33</v>
      </c>
      <c r="R472" s="965">
        <v>1</v>
      </c>
      <c r="S472" s="966">
        <f>ROUND(K461,2)*R472</f>
        <v>2009.63</v>
      </c>
    </row>
    <row r="473" spans="1:19" ht="45" customHeight="1" x14ac:dyDescent="0.25">
      <c r="A473" s="1482"/>
      <c r="B473" s="1482"/>
      <c r="C473" s="1482"/>
      <c r="D473" s="1482"/>
      <c r="E473" s="1482"/>
      <c r="F473" s="1482"/>
      <c r="G473" s="1482"/>
      <c r="H473" s="1482"/>
      <c r="I473" s="1482"/>
      <c r="J473" s="1482"/>
      <c r="K473" s="1482"/>
      <c r="L473" s="1482"/>
      <c r="M473" s="1482"/>
      <c r="N473" s="1482"/>
      <c r="O473" s="1482"/>
      <c r="P473" s="942" t="s">
        <v>45</v>
      </c>
      <c r="Q473" s="942" t="s">
        <v>33</v>
      </c>
      <c r="R473" s="967">
        <v>1</v>
      </c>
      <c r="S473" s="968">
        <f>ROUND(K461,2)*R473</f>
        <v>2009.63</v>
      </c>
    </row>
    <row r="474" spans="1:19" ht="45" customHeight="1" x14ac:dyDescent="0.25">
      <c r="A474" s="1482"/>
      <c r="B474" s="1482"/>
      <c r="C474" s="1482"/>
      <c r="D474" s="1482"/>
      <c r="E474" s="1482"/>
      <c r="F474" s="1482"/>
      <c r="G474" s="1482"/>
      <c r="H474" s="1482"/>
      <c r="I474" s="1482"/>
      <c r="J474" s="1482"/>
      <c r="K474" s="1482"/>
      <c r="L474" s="1482"/>
      <c r="M474" s="1482"/>
      <c r="N474" s="1482"/>
      <c r="O474" s="1482"/>
      <c r="P474" s="942" t="s">
        <v>46</v>
      </c>
      <c r="Q474" s="942" t="s">
        <v>33</v>
      </c>
      <c r="R474" s="969">
        <v>1</v>
      </c>
      <c r="S474" s="970">
        <f>ROUND(K461,2)*R474</f>
        <v>2009.63</v>
      </c>
    </row>
    <row r="475" spans="1:19" ht="45" customHeight="1" x14ac:dyDescent="0.25">
      <c r="A475" s="1482"/>
      <c r="B475" s="1482"/>
      <c r="C475" s="1482"/>
      <c r="D475" s="1482"/>
      <c r="E475" s="1482"/>
      <c r="F475" s="1482"/>
      <c r="G475" s="1482"/>
      <c r="H475" s="1482"/>
      <c r="I475" s="1482"/>
      <c r="J475" s="1482"/>
      <c r="K475" s="1482"/>
      <c r="L475" s="1482"/>
      <c r="M475" s="1482"/>
      <c r="N475" s="1482"/>
      <c r="O475" s="1482"/>
      <c r="P475" s="942" t="s">
        <v>47</v>
      </c>
      <c r="Q475" s="942" t="s">
        <v>33</v>
      </c>
      <c r="R475" s="971">
        <v>1</v>
      </c>
      <c r="S475" s="972">
        <f>ROUND(K461,2)*R475</f>
        <v>2009.63</v>
      </c>
    </row>
    <row r="476" spans="1:19" ht="45" customHeight="1" x14ac:dyDescent="0.25">
      <c r="A476" s="1482"/>
      <c r="B476" s="1482"/>
      <c r="C476" s="1482"/>
      <c r="D476" s="1482"/>
      <c r="E476" s="1482"/>
      <c r="F476" s="1482"/>
      <c r="G476" s="1482"/>
      <c r="H476" s="1482"/>
      <c r="I476" s="1482"/>
      <c r="J476" s="1482"/>
      <c r="K476" s="1482"/>
      <c r="L476" s="1482"/>
      <c r="M476" s="1482"/>
      <c r="N476" s="1482"/>
      <c r="O476" s="1482"/>
      <c r="P476" s="942" t="s">
        <v>48</v>
      </c>
      <c r="Q476" s="942" t="s">
        <v>33</v>
      </c>
      <c r="R476" s="973">
        <v>1</v>
      </c>
      <c r="S476" s="974">
        <f>ROUND(K461,2)*R476</f>
        <v>2009.63</v>
      </c>
    </row>
    <row r="477" spans="1:19" ht="45" customHeight="1" x14ac:dyDescent="0.25">
      <c r="A477" s="1482"/>
      <c r="B477" s="1482"/>
      <c r="C477" s="1482"/>
      <c r="D477" s="1482"/>
      <c r="E477" s="1482"/>
      <c r="F477" s="1482"/>
      <c r="G477" s="1482"/>
      <c r="H477" s="1482"/>
      <c r="I477" s="1482"/>
      <c r="J477" s="1482"/>
      <c r="K477" s="1482"/>
      <c r="L477" s="1482"/>
      <c r="M477" s="1482"/>
      <c r="N477" s="1482"/>
      <c r="O477" s="1482"/>
      <c r="P477" s="942" t="s">
        <v>49</v>
      </c>
      <c r="Q477" s="942" t="s">
        <v>33</v>
      </c>
      <c r="R477" s="975">
        <v>1</v>
      </c>
      <c r="S477" s="976">
        <f>ROUND(K461,2)*R477</f>
        <v>2009.63</v>
      </c>
    </row>
    <row r="478" spans="1:19" ht="45" customHeight="1" x14ac:dyDescent="0.25">
      <c r="A478" s="1482"/>
      <c r="B478" s="1482"/>
      <c r="C478" s="1482"/>
      <c r="D478" s="1482"/>
      <c r="E478" s="1482"/>
      <c r="F478" s="1482"/>
      <c r="G478" s="1482"/>
      <c r="H478" s="1482"/>
      <c r="I478" s="1482"/>
      <c r="J478" s="1482"/>
      <c r="K478" s="1482"/>
      <c r="L478" s="1482"/>
      <c r="M478" s="1482"/>
      <c r="N478" s="1482"/>
      <c r="O478" s="1482"/>
      <c r="P478" s="942" t="s">
        <v>50</v>
      </c>
      <c r="Q478" s="942" t="s">
        <v>33</v>
      </c>
      <c r="R478" s="977">
        <v>1</v>
      </c>
      <c r="S478" s="978">
        <f>ROUND(K461,2)*R478</f>
        <v>2009.63</v>
      </c>
    </row>
    <row r="479" spans="1:19" ht="45" customHeight="1" x14ac:dyDescent="0.25">
      <c r="A479" s="1482"/>
      <c r="B479" s="1482"/>
      <c r="C479" s="1482"/>
      <c r="D479" s="1482"/>
      <c r="E479" s="1482"/>
      <c r="F479" s="1482"/>
      <c r="G479" s="1482"/>
      <c r="H479" s="1482"/>
      <c r="I479" s="1482"/>
      <c r="J479" s="1482"/>
      <c r="K479" s="1482"/>
      <c r="L479" s="1482"/>
      <c r="M479" s="1482"/>
      <c r="N479" s="1482"/>
      <c r="O479" s="1482"/>
      <c r="P479" s="942" t="s">
        <v>51</v>
      </c>
      <c r="Q479" s="942" t="s">
        <v>33</v>
      </c>
      <c r="R479" s="979">
        <v>1</v>
      </c>
      <c r="S479" s="980">
        <f>ROUND(K461,2)*R479</f>
        <v>2009.63</v>
      </c>
    </row>
    <row r="480" spans="1:19" ht="45" customHeight="1" x14ac:dyDescent="0.25">
      <c r="A480" s="1482"/>
      <c r="B480" s="1482"/>
      <c r="C480" s="1482"/>
      <c r="D480" s="1482"/>
      <c r="E480" s="1482"/>
      <c r="F480" s="1482"/>
      <c r="G480" s="1482"/>
      <c r="H480" s="1482"/>
      <c r="I480" s="1482"/>
      <c r="J480" s="1482"/>
      <c r="K480" s="1482"/>
      <c r="L480" s="1482"/>
      <c r="M480" s="1482"/>
      <c r="N480" s="1482"/>
      <c r="O480" s="1482"/>
      <c r="P480" s="942" t="s">
        <v>52</v>
      </c>
      <c r="Q480" s="942" t="s">
        <v>33</v>
      </c>
      <c r="R480" s="981">
        <v>1</v>
      </c>
      <c r="S480" s="982">
        <f>ROUND(K461,2)*R480</f>
        <v>2009.63</v>
      </c>
    </row>
    <row r="481" spans="1:19" ht="45" customHeight="1" x14ac:dyDescent="0.25">
      <c r="A481" s="1482"/>
      <c r="B481" s="1482"/>
      <c r="C481" s="1482"/>
      <c r="D481" s="1482"/>
      <c r="E481" s="1482"/>
      <c r="F481" s="1482"/>
      <c r="G481" s="1482"/>
      <c r="H481" s="1482"/>
      <c r="I481" s="1482"/>
      <c r="J481" s="1482"/>
      <c r="K481" s="1482"/>
      <c r="L481" s="1482"/>
      <c r="M481" s="1482"/>
      <c r="N481" s="1482"/>
      <c r="O481" s="1482"/>
      <c r="P481" s="942" t="s">
        <v>53</v>
      </c>
      <c r="Q481" s="942" t="s">
        <v>33</v>
      </c>
      <c r="R481" s="983">
        <v>1</v>
      </c>
      <c r="S481" s="984">
        <f>ROUND(K461,2)*R481</f>
        <v>2009.63</v>
      </c>
    </row>
    <row r="482" spans="1:19" ht="45" customHeight="1" x14ac:dyDescent="0.25">
      <c r="A482" s="1482"/>
      <c r="B482" s="1482"/>
      <c r="C482" s="1482"/>
      <c r="D482" s="1482"/>
      <c r="E482" s="1482"/>
      <c r="F482" s="1482"/>
      <c r="G482" s="1482"/>
      <c r="H482" s="1482"/>
      <c r="I482" s="1482"/>
      <c r="J482" s="1482"/>
      <c r="K482" s="1482"/>
      <c r="L482" s="1482"/>
      <c r="M482" s="1482"/>
      <c r="N482" s="1482"/>
      <c r="O482" s="1482"/>
      <c r="P482" s="942" t="s">
        <v>54</v>
      </c>
      <c r="Q482" s="942" t="s">
        <v>33</v>
      </c>
      <c r="R482" s="985">
        <v>1</v>
      </c>
      <c r="S482" s="986">
        <f>ROUND(K461,2)*R482</f>
        <v>2009.63</v>
      </c>
    </row>
    <row r="483" spans="1:19" ht="45" customHeight="1" x14ac:dyDescent="0.25">
      <c r="A483" s="1482"/>
      <c r="B483" s="1482"/>
      <c r="C483" s="1482"/>
      <c r="D483" s="1482"/>
      <c r="E483" s="1482"/>
      <c r="F483" s="1482"/>
      <c r="G483" s="1482"/>
      <c r="H483" s="1482"/>
      <c r="I483" s="1482"/>
      <c r="J483" s="1482"/>
      <c r="K483" s="1482"/>
      <c r="L483" s="1482"/>
      <c r="M483" s="1482"/>
      <c r="N483" s="1482"/>
      <c r="O483" s="1482"/>
      <c r="P483" s="942" t="s">
        <v>55</v>
      </c>
      <c r="Q483" s="942" t="s">
        <v>33</v>
      </c>
      <c r="R483" s="987">
        <v>1</v>
      </c>
      <c r="S483" s="988">
        <f>ROUND(K461,2)*R483</f>
        <v>2009.63</v>
      </c>
    </row>
    <row r="484" spans="1:19" ht="45" customHeight="1" x14ac:dyDescent="0.25">
      <c r="A484" s="1482"/>
      <c r="B484" s="1482"/>
      <c r="C484" s="1482"/>
      <c r="D484" s="1482"/>
      <c r="E484" s="1482"/>
      <c r="F484" s="1482"/>
      <c r="G484" s="1482"/>
      <c r="H484" s="1482"/>
      <c r="I484" s="1482"/>
      <c r="J484" s="1482"/>
      <c r="K484" s="1482"/>
      <c r="L484" s="1482"/>
      <c r="M484" s="1482"/>
      <c r="N484" s="1482"/>
      <c r="O484" s="1482"/>
      <c r="P484" s="942" t="s">
        <v>56</v>
      </c>
      <c r="Q484" s="942" t="s">
        <v>33</v>
      </c>
      <c r="R484" s="989">
        <v>1</v>
      </c>
      <c r="S484" s="990">
        <f>ROUND(K461,2)*R484</f>
        <v>2009.63</v>
      </c>
    </row>
    <row r="485" spans="1:19" ht="45" customHeight="1" x14ac:dyDescent="0.25">
      <c r="A485" s="1482"/>
      <c r="B485" s="1482"/>
      <c r="C485" s="1482"/>
      <c r="D485" s="1482"/>
      <c r="E485" s="1482"/>
      <c r="F485" s="1482"/>
      <c r="G485" s="1482"/>
      <c r="H485" s="1482"/>
      <c r="I485" s="1482"/>
      <c r="J485" s="1482"/>
      <c r="K485" s="1482"/>
      <c r="L485" s="1482"/>
      <c r="M485" s="1482"/>
      <c r="N485" s="1482"/>
      <c r="O485" s="1482"/>
      <c r="P485" s="942" t="s">
        <v>57</v>
      </c>
      <c r="Q485" s="942" t="s">
        <v>33</v>
      </c>
      <c r="R485" s="991">
        <v>1</v>
      </c>
      <c r="S485" s="992">
        <f>ROUND(K461,2)*R485</f>
        <v>2009.63</v>
      </c>
    </row>
    <row r="486" spans="1:19" ht="45" customHeight="1" x14ac:dyDescent="0.25">
      <c r="A486" s="1482"/>
      <c r="B486" s="1482"/>
      <c r="C486" s="1482"/>
      <c r="D486" s="1482"/>
      <c r="E486" s="1482"/>
      <c r="F486" s="1482"/>
      <c r="G486" s="1482"/>
      <c r="H486" s="1482"/>
      <c r="I486" s="1482"/>
      <c r="J486" s="1482"/>
      <c r="K486" s="1482"/>
      <c r="L486" s="1482"/>
      <c r="M486" s="1482"/>
      <c r="N486" s="1482"/>
      <c r="O486" s="1482"/>
      <c r="P486" s="942" t="s">
        <v>58</v>
      </c>
      <c r="Q486" s="942" t="s">
        <v>33</v>
      </c>
      <c r="R486" s="993">
        <v>1</v>
      </c>
      <c r="S486" s="994">
        <f>ROUND(K461,2)*R486</f>
        <v>2009.63</v>
      </c>
    </row>
    <row r="487" spans="1:19" ht="45" customHeight="1" x14ac:dyDescent="0.25">
      <c r="A487" s="1482"/>
      <c r="B487" s="1482"/>
      <c r="C487" s="1482"/>
      <c r="D487" s="1482"/>
      <c r="E487" s="1482"/>
      <c r="F487" s="1482"/>
      <c r="G487" s="1482"/>
      <c r="H487" s="1482"/>
      <c r="I487" s="1482"/>
      <c r="J487" s="1482"/>
      <c r="K487" s="1482"/>
      <c r="L487" s="1482"/>
      <c r="M487" s="1482"/>
      <c r="N487" s="1482"/>
      <c r="O487" s="1482"/>
      <c r="P487" s="942" t="s">
        <v>59</v>
      </c>
      <c r="Q487" s="942" t="s">
        <v>33</v>
      </c>
      <c r="R487" s="995">
        <v>1</v>
      </c>
      <c r="S487" s="996">
        <f>ROUND(K461,2)*R487</f>
        <v>2009.63</v>
      </c>
    </row>
    <row r="488" spans="1:19" ht="45" customHeight="1" x14ac:dyDescent="0.25">
      <c r="A488" s="1482"/>
      <c r="B488" s="1482"/>
      <c r="C488" s="1482"/>
      <c r="D488" s="1482"/>
      <c r="E488" s="1482"/>
      <c r="F488" s="1482"/>
      <c r="G488" s="1482"/>
      <c r="H488" s="1482"/>
      <c r="I488" s="1482"/>
      <c r="J488" s="1482"/>
      <c r="K488" s="1482"/>
      <c r="L488" s="1482"/>
      <c r="M488" s="1482"/>
      <c r="N488" s="1482"/>
      <c r="O488" s="1482"/>
      <c r="P488" s="942" t="s">
        <v>60</v>
      </c>
      <c r="Q488" s="942" t="s">
        <v>33</v>
      </c>
      <c r="R488" s="997">
        <v>1</v>
      </c>
      <c r="S488" s="998">
        <f>ROUND(K461,2)*R488</f>
        <v>2009.63</v>
      </c>
    </row>
    <row r="489" spans="1:19" ht="45" customHeight="1" x14ac:dyDescent="0.25">
      <c r="A489" s="1482"/>
      <c r="B489" s="1482"/>
      <c r="C489" s="1482"/>
      <c r="D489" s="1482"/>
      <c r="E489" s="1482"/>
      <c r="F489" s="1482"/>
      <c r="G489" s="1482"/>
      <c r="H489" s="1482"/>
      <c r="I489" s="1482"/>
      <c r="J489" s="1482"/>
      <c r="K489" s="1482"/>
      <c r="L489" s="1482"/>
      <c r="M489" s="1482"/>
      <c r="N489" s="1482"/>
      <c r="O489" s="1482"/>
      <c r="P489" s="942" t="s">
        <v>61</v>
      </c>
      <c r="Q489" s="942" t="s">
        <v>33</v>
      </c>
      <c r="R489" s="999">
        <v>1</v>
      </c>
      <c r="S489" s="1000">
        <f>ROUND(K461,2)*R489</f>
        <v>2009.63</v>
      </c>
    </row>
    <row r="490" spans="1:19" ht="45" customHeight="1" x14ac:dyDescent="0.25">
      <c r="A490" s="1482"/>
      <c r="B490" s="1482"/>
      <c r="C490" s="1482"/>
      <c r="D490" s="1482"/>
      <c r="E490" s="1482"/>
      <c r="F490" s="1482"/>
      <c r="G490" s="1482"/>
      <c r="H490" s="1482"/>
      <c r="I490" s="1482"/>
      <c r="J490" s="1482"/>
      <c r="K490" s="1482"/>
      <c r="L490" s="1482"/>
      <c r="M490" s="1482"/>
      <c r="N490" s="1482"/>
      <c r="O490" s="1482"/>
      <c r="P490" s="942" t="s">
        <v>62</v>
      </c>
      <c r="Q490" s="942" t="s">
        <v>33</v>
      </c>
      <c r="R490" s="1001">
        <v>1</v>
      </c>
      <c r="S490" s="1002">
        <f>ROUND(K461,2)*R490</f>
        <v>2009.63</v>
      </c>
    </row>
    <row r="491" spans="1:19" ht="45" customHeight="1" x14ac:dyDescent="0.25">
      <c r="A491" s="1513" t="s">
        <v>23</v>
      </c>
      <c r="B491" s="1513" t="s">
        <v>103</v>
      </c>
      <c r="C491" s="1513" t="s">
        <v>25</v>
      </c>
      <c r="D491" s="1513" t="s">
        <v>64</v>
      </c>
      <c r="E491" s="1513" t="s">
        <v>104</v>
      </c>
      <c r="F491" s="1521">
        <f>R491+R492+R493+R494+R495+R496+R497+R498+R499+R500+R501+R502+R503+R504+R505+R506+R507+R508+R509+R510+R511+R512+R513+R514+R515+R516+R517+R518+R519+R520</f>
        <v>30</v>
      </c>
      <c r="G491" s="1513" t="s">
        <v>28</v>
      </c>
      <c r="H491" s="1522">
        <v>1030.17</v>
      </c>
      <c r="I491" s="1523">
        <v>1030.17</v>
      </c>
      <c r="J491" s="1510">
        <v>0.20499999999999999</v>
      </c>
      <c r="K491" s="1511">
        <f>ROUND(I491,2)+(ROUND(I491,2)*J491)</f>
        <v>1241.3548500000002</v>
      </c>
      <c r="L491" s="1512">
        <f>ROUND(S491,2)+ROUND(S492,2)+ROUND(S493,2)+ROUND(S494,2)+ROUND(S495,2)+ROUND(S496,2)+ROUND(S497,2)+ROUND(S498,2)+ROUND(S499,2)+ROUND(S500,2)+ROUND(S501,2)+ROUND(S502,2)+ROUND(S503,2)+ROUND(S504,2)+ROUND(S505,2)+ROUND(S506,2)+ROUND(S507,2)+ROUND(S508,2)+ROUND(S509,2)+ROUND(S510,2)+ROUND(S511,2)+ROUND(S512,2)+ROUND(S513,2)+ROUND(S514,2)+ROUND(S515,2)+ROUND(S516,2)+ROUND(S517,2)+ROUND(S518,2)+ROUND(S519,2)+ROUND(S520,2)</f>
        <v>37240.499999999978</v>
      </c>
      <c r="M491" s="1513"/>
      <c r="N491" s="1513" t="s">
        <v>32</v>
      </c>
      <c r="O491" s="1513" t="s">
        <v>33</v>
      </c>
      <c r="P491" s="1003" t="s">
        <v>32</v>
      </c>
      <c r="Q491" s="1003" t="s">
        <v>33</v>
      </c>
      <c r="R491" s="1004">
        <v>1</v>
      </c>
      <c r="S491" s="1005">
        <f>ROUND(K491,2)*R491</f>
        <v>1241.3499999999999</v>
      </c>
    </row>
    <row r="492" spans="1:19" ht="45" customHeight="1" x14ac:dyDescent="0.25">
      <c r="A492" s="1482"/>
      <c r="B492" s="1482"/>
      <c r="C492" s="1482"/>
      <c r="D492" s="1482"/>
      <c r="E492" s="1482"/>
      <c r="F492" s="1482"/>
      <c r="G492" s="1482"/>
      <c r="H492" s="1482"/>
      <c r="I492" s="1482"/>
      <c r="J492" s="1482"/>
      <c r="K492" s="1482"/>
      <c r="L492" s="1482"/>
      <c r="M492" s="1482"/>
      <c r="N492" s="1482"/>
      <c r="O492" s="1482"/>
      <c r="P492" s="1003" t="s">
        <v>34</v>
      </c>
      <c r="Q492" s="1003" t="s">
        <v>33</v>
      </c>
      <c r="R492" s="1006">
        <v>1</v>
      </c>
      <c r="S492" s="1007">
        <f>ROUND(K491,2)*R492</f>
        <v>1241.3499999999999</v>
      </c>
    </row>
    <row r="493" spans="1:19" ht="45" customHeight="1" x14ac:dyDescent="0.25">
      <c r="A493" s="1482"/>
      <c r="B493" s="1482"/>
      <c r="C493" s="1482"/>
      <c r="D493" s="1482"/>
      <c r="E493" s="1482"/>
      <c r="F493" s="1482"/>
      <c r="G493" s="1482"/>
      <c r="H493" s="1482"/>
      <c r="I493" s="1482"/>
      <c r="J493" s="1482"/>
      <c r="K493" s="1482"/>
      <c r="L493" s="1482"/>
      <c r="M493" s="1482"/>
      <c r="N493" s="1482"/>
      <c r="O493" s="1482"/>
      <c r="P493" s="1003" t="s">
        <v>35</v>
      </c>
      <c r="Q493" s="1003" t="s">
        <v>33</v>
      </c>
      <c r="R493" s="1008">
        <v>1</v>
      </c>
      <c r="S493" s="1009">
        <f>ROUND(K491,2)*R493</f>
        <v>1241.3499999999999</v>
      </c>
    </row>
    <row r="494" spans="1:19" ht="45" customHeight="1" x14ac:dyDescent="0.25">
      <c r="A494" s="1482"/>
      <c r="B494" s="1482"/>
      <c r="C494" s="1482"/>
      <c r="D494" s="1482"/>
      <c r="E494" s="1482"/>
      <c r="F494" s="1482"/>
      <c r="G494" s="1482"/>
      <c r="H494" s="1482"/>
      <c r="I494" s="1482"/>
      <c r="J494" s="1482"/>
      <c r="K494" s="1482"/>
      <c r="L494" s="1482"/>
      <c r="M494" s="1482"/>
      <c r="N494" s="1482"/>
      <c r="O494" s="1482"/>
      <c r="P494" s="1003" t="s">
        <v>36</v>
      </c>
      <c r="Q494" s="1003" t="s">
        <v>33</v>
      </c>
      <c r="R494" s="1010">
        <v>1</v>
      </c>
      <c r="S494" s="1011">
        <f>ROUND(K491,2)*R494</f>
        <v>1241.3499999999999</v>
      </c>
    </row>
    <row r="495" spans="1:19" ht="45" customHeight="1" x14ac:dyDescent="0.25">
      <c r="A495" s="1482"/>
      <c r="B495" s="1482"/>
      <c r="C495" s="1482"/>
      <c r="D495" s="1482"/>
      <c r="E495" s="1482"/>
      <c r="F495" s="1482"/>
      <c r="G495" s="1482"/>
      <c r="H495" s="1482"/>
      <c r="I495" s="1482"/>
      <c r="J495" s="1482"/>
      <c r="K495" s="1482"/>
      <c r="L495" s="1482"/>
      <c r="M495" s="1482"/>
      <c r="N495" s="1482"/>
      <c r="O495" s="1482"/>
      <c r="P495" s="1003" t="s">
        <v>37</v>
      </c>
      <c r="Q495" s="1003" t="s">
        <v>33</v>
      </c>
      <c r="R495" s="1012">
        <v>1</v>
      </c>
      <c r="S495" s="1013">
        <f>ROUND(K491,2)*R495</f>
        <v>1241.3499999999999</v>
      </c>
    </row>
    <row r="496" spans="1:19" ht="45" customHeight="1" x14ac:dyDescent="0.25">
      <c r="A496" s="1482"/>
      <c r="B496" s="1482"/>
      <c r="C496" s="1482"/>
      <c r="D496" s="1482"/>
      <c r="E496" s="1482"/>
      <c r="F496" s="1482"/>
      <c r="G496" s="1482"/>
      <c r="H496" s="1482"/>
      <c r="I496" s="1482"/>
      <c r="J496" s="1482"/>
      <c r="K496" s="1482"/>
      <c r="L496" s="1482"/>
      <c r="M496" s="1482"/>
      <c r="N496" s="1482"/>
      <c r="O496" s="1482"/>
      <c r="P496" s="1003" t="s">
        <v>38</v>
      </c>
      <c r="Q496" s="1003" t="s">
        <v>33</v>
      </c>
      <c r="R496" s="1014">
        <v>1</v>
      </c>
      <c r="S496" s="1015">
        <f>ROUND(K491,2)*R496</f>
        <v>1241.3499999999999</v>
      </c>
    </row>
    <row r="497" spans="1:19" ht="45" customHeight="1" x14ac:dyDescent="0.25">
      <c r="A497" s="1482"/>
      <c r="B497" s="1482"/>
      <c r="C497" s="1482"/>
      <c r="D497" s="1482"/>
      <c r="E497" s="1482"/>
      <c r="F497" s="1482"/>
      <c r="G497" s="1482"/>
      <c r="H497" s="1482"/>
      <c r="I497" s="1482"/>
      <c r="J497" s="1482"/>
      <c r="K497" s="1482"/>
      <c r="L497" s="1482"/>
      <c r="M497" s="1482"/>
      <c r="N497" s="1482"/>
      <c r="O497" s="1482"/>
      <c r="P497" s="1003" t="s">
        <v>39</v>
      </c>
      <c r="Q497" s="1003" t="s">
        <v>33</v>
      </c>
      <c r="R497" s="1016">
        <v>1</v>
      </c>
      <c r="S497" s="1017">
        <f>ROUND(K491,2)*R497</f>
        <v>1241.3499999999999</v>
      </c>
    </row>
    <row r="498" spans="1:19" ht="45" customHeight="1" x14ac:dyDescent="0.25">
      <c r="A498" s="1482"/>
      <c r="B498" s="1482"/>
      <c r="C498" s="1482"/>
      <c r="D498" s="1482"/>
      <c r="E498" s="1482"/>
      <c r="F498" s="1482"/>
      <c r="G498" s="1482"/>
      <c r="H498" s="1482"/>
      <c r="I498" s="1482"/>
      <c r="J498" s="1482"/>
      <c r="K498" s="1482"/>
      <c r="L498" s="1482"/>
      <c r="M498" s="1482"/>
      <c r="N498" s="1482"/>
      <c r="O498" s="1482"/>
      <c r="P498" s="1003" t="s">
        <v>40</v>
      </c>
      <c r="Q498" s="1003" t="s">
        <v>33</v>
      </c>
      <c r="R498" s="1018">
        <v>1</v>
      </c>
      <c r="S498" s="1019">
        <f>ROUND(K491,2)*R498</f>
        <v>1241.3499999999999</v>
      </c>
    </row>
    <row r="499" spans="1:19" ht="45" customHeight="1" x14ac:dyDescent="0.25">
      <c r="A499" s="1482"/>
      <c r="B499" s="1482"/>
      <c r="C499" s="1482"/>
      <c r="D499" s="1482"/>
      <c r="E499" s="1482"/>
      <c r="F499" s="1482"/>
      <c r="G499" s="1482"/>
      <c r="H499" s="1482"/>
      <c r="I499" s="1482"/>
      <c r="J499" s="1482"/>
      <c r="K499" s="1482"/>
      <c r="L499" s="1482"/>
      <c r="M499" s="1482"/>
      <c r="N499" s="1482"/>
      <c r="O499" s="1482"/>
      <c r="P499" s="1003" t="s">
        <v>41</v>
      </c>
      <c r="Q499" s="1003" t="s">
        <v>33</v>
      </c>
      <c r="R499" s="1020">
        <v>1</v>
      </c>
      <c r="S499" s="1021">
        <f>ROUND(K491,2)*R499</f>
        <v>1241.3499999999999</v>
      </c>
    </row>
    <row r="500" spans="1:19" ht="45" customHeight="1" x14ac:dyDescent="0.25">
      <c r="A500" s="1482"/>
      <c r="B500" s="1482"/>
      <c r="C500" s="1482"/>
      <c r="D500" s="1482"/>
      <c r="E500" s="1482"/>
      <c r="F500" s="1482"/>
      <c r="G500" s="1482"/>
      <c r="H500" s="1482"/>
      <c r="I500" s="1482"/>
      <c r="J500" s="1482"/>
      <c r="K500" s="1482"/>
      <c r="L500" s="1482"/>
      <c r="M500" s="1482"/>
      <c r="N500" s="1482"/>
      <c r="O500" s="1482"/>
      <c r="P500" s="1003" t="s">
        <v>42</v>
      </c>
      <c r="Q500" s="1003" t="s">
        <v>33</v>
      </c>
      <c r="R500" s="1022">
        <v>1</v>
      </c>
      <c r="S500" s="1023">
        <f>ROUND(K491,2)*R500</f>
        <v>1241.3499999999999</v>
      </c>
    </row>
    <row r="501" spans="1:19" ht="45" customHeight="1" x14ac:dyDescent="0.25">
      <c r="A501" s="1482"/>
      <c r="B501" s="1482"/>
      <c r="C501" s="1482"/>
      <c r="D501" s="1482"/>
      <c r="E501" s="1482"/>
      <c r="F501" s="1482"/>
      <c r="G501" s="1482"/>
      <c r="H501" s="1482"/>
      <c r="I501" s="1482"/>
      <c r="J501" s="1482"/>
      <c r="K501" s="1482"/>
      <c r="L501" s="1482"/>
      <c r="M501" s="1482"/>
      <c r="N501" s="1482"/>
      <c r="O501" s="1482"/>
      <c r="P501" s="1003" t="s">
        <v>43</v>
      </c>
      <c r="Q501" s="1003" t="s">
        <v>33</v>
      </c>
      <c r="R501" s="1024">
        <v>1</v>
      </c>
      <c r="S501" s="1025">
        <f>ROUND(K491,2)*R501</f>
        <v>1241.3499999999999</v>
      </c>
    </row>
    <row r="502" spans="1:19" ht="45" customHeight="1" x14ac:dyDescent="0.25">
      <c r="A502" s="1482"/>
      <c r="B502" s="1482"/>
      <c r="C502" s="1482"/>
      <c r="D502" s="1482"/>
      <c r="E502" s="1482"/>
      <c r="F502" s="1482"/>
      <c r="G502" s="1482"/>
      <c r="H502" s="1482"/>
      <c r="I502" s="1482"/>
      <c r="J502" s="1482"/>
      <c r="K502" s="1482"/>
      <c r="L502" s="1482"/>
      <c r="M502" s="1482"/>
      <c r="N502" s="1482"/>
      <c r="O502" s="1482"/>
      <c r="P502" s="1003" t="s">
        <v>44</v>
      </c>
      <c r="Q502" s="1003" t="s">
        <v>33</v>
      </c>
      <c r="R502" s="1026">
        <v>1</v>
      </c>
      <c r="S502" s="1027">
        <f>ROUND(K491,2)*R502</f>
        <v>1241.3499999999999</v>
      </c>
    </row>
    <row r="503" spans="1:19" ht="45" customHeight="1" x14ac:dyDescent="0.25">
      <c r="A503" s="1482"/>
      <c r="B503" s="1482"/>
      <c r="C503" s="1482"/>
      <c r="D503" s="1482"/>
      <c r="E503" s="1482"/>
      <c r="F503" s="1482"/>
      <c r="G503" s="1482"/>
      <c r="H503" s="1482"/>
      <c r="I503" s="1482"/>
      <c r="J503" s="1482"/>
      <c r="K503" s="1482"/>
      <c r="L503" s="1482"/>
      <c r="M503" s="1482"/>
      <c r="N503" s="1482"/>
      <c r="O503" s="1482"/>
      <c r="P503" s="1003" t="s">
        <v>45</v>
      </c>
      <c r="Q503" s="1003" t="s">
        <v>33</v>
      </c>
      <c r="R503" s="1028">
        <v>1</v>
      </c>
      <c r="S503" s="1029">
        <f>ROUND(K491,2)*R503</f>
        <v>1241.3499999999999</v>
      </c>
    </row>
    <row r="504" spans="1:19" ht="45" customHeight="1" x14ac:dyDescent="0.25">
      <c r="A504" s="1482"/>
      <c r="B504" s="1482"/>
      <c r="C504" s="1482"/>
      <c r="D504" s="1482"/>
      <c r="E504" s="1482"/>
      <c r="F504" s="1482"/>
      <c r="G504" s="1482"/>
      <c r="H504" s="1482"/>
      <c r="I504" s="1482"/>
      <c r="J504" s="1482"/>
      <c r="K504" s="1482"/>
      <c r="L504" s="1482"/>
      <c r="M504" s="1482"/>
      <c r="N504" s="1482"/>
      <c r="O504" s="1482"/>
      <c r="P504" s="1003" t="s">
        <v>46</v>
      </c>
      <c r="Q504" s="1003" t="s">
        <v>33</v>
      </c>
      <c r="R504" s="1030">
        <v>1</v>
      </c>
      <c r="S504" s="1031">
        <f>ROUND(K491,2)*R504</f>
        <v>1241.3499999999999</v>
      </c>
    </row>
    <row r="505" spans="1:19" ht="45" customHeight="1" x14ac:dyDescent="0.25">
      <c r="A505" s="1482"/>
      <c r="B505" s="1482"/>
      <c r="C505" s="1482"/>
      <c r="D505" s="1482"/>
      <c r="E505" s="1482"/>
      <c r="F505" s="1482"/>
      <c r="G505" s="1482"/>
      <c r="H505" s="1482"/>
      <c r="I505" s="1482"/>
      <c r="J505" s="1482"/>
      <c r="K505" s="1482"/>
      <c r="L505" s="1482"/>
      <c r="M505" s="1482"/>
      <c r="N505" s="1482"/>
      <c r="O505" s="1482"/>
      <c r="P505" s="1003" t="s">
        <v>47</v>
      </c>
      <c r="Q505" s="1003" t="s">
        <v>33</v>
      </c>
      <c r="R505" s="1032">
        <v>1</v>
      </c>
      <c r="S505" s="1033">
        <f>ROUND(K491,2)*R505</f>
        <v>1241.3499999999999</v>
      </c>
    </row>
    <row r="506" spans="1:19" ht="45" customHeight="1" x14ac:dyDescent="0.25">
      <c r="A506" s="1482"/>
      <c r="B506" s="1482"/>
      <c r="C506" s="1482"/>
      <c r="D506" s="1482"/>
      <c r="E506" s="1482"/>
      <c r="F506" s="1482"/>
      <c r="G506" s="1482"/>
      <c r="H506" s="1482"/>
      <c r="I506" s="1482"/>
      <c r="J506" s="1482"/>
      <c r="K506" s="1482"/>
      <c r="L506" s="1482"/>
      <c r="M506" s="1482"/>
      <c r="N506" s="1482"/>
      <c r="O506" s="1482"/>
      <c r="P506" s="1003" t="s">
        <v>48</v>
      </c>
      <c r="Q506" s="1003" t="s">
        <v>33</v>
      </c>
      <c r="R506" s="1034">
        <v>1</v>
      </c>
      <c r="S506" s="1035">
        <f>ROUND(K491,2)*R506</f>
        <v>1241.3499999999999</v>
      </c>
    </row>
    <row r="507" spans="1:19" ht="45" customHeight="1" x14ac:dyDescent="0.25">
      <c r="A507" s="1482"/>
      <c r="B507" s="1482"/>
      <c r="C507" s="1482"/>
      <c r="D507" s="1482"/>
      <c r="E507" s="1482"/>
      <c r="F507" s="1482"/>
      <c r="G507" s="1482"/>
      <c r="H507" s="1482"/>
      <c r="I507" s="1482"/>
      <c r="J507" s="1482"/>
      <c r="K507" s="1482"/>
      <c r="L507" s="1482"/>
      <c r="M507" s="1482"/>
      <c r="N507" s="1482"/>
      <c r="O507" s="1482"/>
      <c r="P507" s="1003" t="s">
        <v>49</v>
      </c>
      <c r="Q507" s="1003" t="s">
        <v>33</v>
      </c>
      <c r="R507" s="1036">
        <v>1</v>
      </c>
      <c r="S507" s="1037">
        <f>ROUND(K491,2)*R507</f>
        <v>1241.3499999999999</v>
      </c>
    </row>
    <row r="508" spans="1:19" ht="45" customHeight="1" x14ac:dyDescent="0.25">
      <c r="A508" s="1482"/>
      <c r="B508" s="1482"/>
      <c r="C508" s="1482"/>
      <c r="D508" s="1482"/>
      <c r="E508" s="1482"/>
      <c r="F508" s="1482"/>
      <c r="G508" s="1482"/>
      <c r="H508" s="1482"/>
      <c r="I508" s="1482"/>
      <c r="J508" s="1482"/>
      <c r="K508" s="1482"/>
      <c r="L508" s="1482"/>
      <c r="M508" s="1482"/>
      <c r="N508" s="1482"/>
      <c r="O508" s="1482"/>
      <c r="P508" s="1003" t="s">
        <v>50</v>
      </c>
      <c r="Q508" s="1003" t="s">
        <v>33</v>
      </c>
      <c r="R508" s="1038">
        <v>1</v>
      </c>
      <c r="S508" s="1039">
        <f>ROUND(K491,2)*R508</f>
        <v>1241.3499999999999</v>
      </c>
    </row>
    <row r="509" spans="1:19" ht="45" customHeight="1" x14ac:dyDescent="0.25">
      <c r="A509" s="1482"/>
      <c r="B509" s="1482"/>
      <c r="C509" s="1482"/>
      <c r="D509" s="1482"/>
      <c r="E509" s="1482"/>
      <c r="F509" s="1482"/>
      <c r="G509" s="1482"/>
      <c r="H509" s="1482"/>
      <c r="I509" s="1482"/>
      <c r="J509" s="1482"/>
      <c r="K509" s="1482"/>
      <c r="L509" s="1482"/>
      <c r="M509" s="1482"/>
      <c r="N509" s="1482"/>
      <c r="O509" s="1482"/>
      <c r="P509" s="1003" t="s">
        <v>51</v>
      </c>
      <c r="Q509" s="1003" t="s">
        <v>33</v>
      </c>
      <c r="R509" s="1040">
        <v>1</v>
      </c>
      <c r="S509" s="1041">
        <f>ROUND(K491,2)*R509</f>
        <v>1241.3499999999999</v>
      </c>
    </row>
    <row r="510" spans="1:19" ht="45" customHeight="1" x14ac:dyDescent="0.25">
      <c r="A510" s="1482"/>
      <c r="B510" s="1482"/>
      <c r="C510" s="1482"/>
      <c r="D510" s="1482"/>
      <c r="E510" s="1482"/>
      <c r="F510" s="1482"/>
      <c r="G510" s="1482"/>
      <c r="H510" s="1482"/>
      <c r="I510" s="1482"/>
      <c r="J510" s="1482"/>
      <c r="K510" s="1482"/>
      <c r="L510" s="1482"/>
      <c r="M510" s="1482"/>
      <c r="N510" s="1482"/>
      <c r="O510" s="1482"/>
      <c r="P510" s="1003" t="s">
        <v>52</v>
      </c>
      <c r="Q510" s="1003" t="s">
        <v>33</v>
      </c>
      <c r="R510" s="1042">
        <v>1</v>
      </c>
      <c r="S510" s="1043">
        <f>ROUND(K491,2)*R510</f>
        <v>1241.3499999999999</v>
      </c>
    </row>
    <row r="511" spans="1:19" ht="45" customHeight="1" x14ac:dyDescent="0.25">
      <c r="A511" s="1482"/>
      <c r="B511" s="1482"/>
      <c r="C511" s="1482"/>
      <c r="D511" s="1482"/>
      <c r="E511" s="1482"/>
      <c r="F511" s="1482"/>
      <c r="G511" s="1482"/>
      <c r="H511" s="1482"/>
      <c r="I511" s="1482"/>
      <c r="J511" s="1482"/>
      <c r="K511" s="1482"/>
      <c r="L511" s="1482"/>
      <c r="M511" s="1482"/>
      <c r="N511" s="1482"/>
      <c r="O511" s="1482"/>
      <c r="P511" s="1003" t="s">
        <v>53</v>
      </c>
      <c r="Q511" s="1003" t="s">
        <v>33</v>
      </c>
      <c r="R511" s="1044">
        <v>1</v>
      </c>
      <c r="S511" s="1045">
        <f>ROUND(K491,2)*R511</f>
        <v>1241.3499999999999</v>
      </c>
    </row>
    <row r="512" spans="1:19" ht="45" customHeight="1" x14ac:dyDescent="0.25">
      <c r="A512" s="1482"/>
      <c r="B512" s="1482"/>
      <c r="C512" s="1482"/>
      <c r="D512" s="1482"/>
      <c r="E512" s="1482"/>
      <c r="F512" s="1482"/>
      <c r="G512" s="1482"/>
      <c r="H512" s="1482"/>
      <c r="I512" s="1482"/>
      <c r="J512" s="1482"/>
      <c r="K512" s="1482"/>
      <c r="L512" s="1482"/>
      <c r="M512" s="1482"/>
      <c r="N512" s="1482"/>
      <c r="O512" s="1482"/>
      <c r="P512" s="1003" t="s">
        <v>54</v>
      </c>
      <c r="Q512" s="1003" t="s">
        <v>33</v>
      </c>
      <c r="R512" s="1046">
        <v>1</v>
      </c>
      <c r="S512" s="1047">
        <f>ROUND(K491,2)*R512</f>
        <v>1241.3499999999999</v>
      </c>
    </row>
    <row r="513" spans="1:19" ht="45" customHeight="1" x14ac:dyDescent="0.25">
      <c r="A513" s="1482"/>
      <c r="B513" s="1482"/>
      <c r="C513" s="1482"/>
      <c r="D513" s="1482"/>
      <c r="E513" s="1482"/>
      <c r="F513" s="1482"/>
      <c r="G513" s="1482"/>
      <c r="H513" s="1482"/>
      <c r="I513" s="1482"/>
      <c r="J513" s="1482"/>
      <c r="K513" s="1482"/>
      <c r="L513" s="1482"/>
      <c r="M513" s="1482"/>
      <c r="N513" s="1482"/>
      <c r="O513" s="1482"/>
      <c r="P513" s="1003" t="s">
        <v>55</v>
      </c>
      <c r="Q513" s="1003" t="s">
        <v>33</v>
      </c>
      <c r="R513" s="1048">
        <v>1</v>
      </c>
      <c r="S513" s="1049">
        <f>ROUND(K491,2)*R513</f>
        <v>1241.3499999999999</v>
      </c>
    </row>
    <row r="514" spans="1:19" ht="45" customHeight="1" x14ac:dyDescent="0.25">
      <c r="A514" s="1482"/>
      <c r="B514" s="1482"/>
      <c r="C514" s="1482"/>
      <c r="D514" s="1482"/>
      <c r="E514" s="1482"/>
      <c r="F514" s="1482"/>
      <c r="G514" s="1482"/>
      <c r="H514" s="1482"/>
      <c r="I514" s="1482"/>
      <c r="J514" s="1482"/>
      <c r="K514" s="1482"/>
      <c r="L514" s="1482"/>
      <c r="M514" s="1482"/>
      <c r="N514" s="1482"/>
      <c r="O514" s="1482"/>
      <c r="P514" s="1003" t="s">
        <v>56</v>
      </c>
      <c r="Q514" s="1003" t="s">
        <v>33</v>
      </c>
      <c r="R514" s="1050">
        <v>1</v>
      </c>
      <c r="S514" s="1051">
        <f>ROUND(K491,2)*R514</f>
        <v>1241.3499999999999</v>
      </c>
    </row>
    <row r="515" spans="1:19" ht="45" customHeight="1" x14ac:dyDescent="0.25">
      <c r="A515" s="1482"/>
      <c r="B515" s="1482"/>
      <c r="C515" s="1482"/>
      <c r="D515" s="1482"/>
      <c r="E515" s="1482"/>
      <c r="F515" s="1482"/>
      <c r="G515" s="1482"/>
      <c r="H515" s="1482"/>
      <c r="I515" s="1482"/>
      <c r="J515" s="1482"/>
      <c r="K515" s="1482"/>
      <c r="L515" s="1482"/>
      <c r="M515" s="1482"/>
      <c r="N515" s="1482"/>
      <c r="O515" s="1482"/>
      <c r="P515" s="1003" t="s">
        <v>57</v>
      </c>
      <c r="Q515" s="1003" t="s">
        <v>33</v>
      </c>
      <c r="R515" s="1052">
        <v>1</v>
      </c>
      <c r="S515" s="1053">
        <f>ROUND(K491,2)*R515</f>
        <v>1241.3499999999999</v>
      </c>
    </row>
    <row r="516" spans="1:19" ht="45" customHeight="1" x14ac:dyDescent="0.25">
      <c r="A516" s="1482"/>
      <c r="B516" s="1482"/>
      <c r="C516" s="1482"/>
      <c r="D516" s="1482"/>
      <c r="E516" s="1482"/>
      <c r="F516" s="1482"/>
      <c r="G516" s="1482"/>
      <c r="H516" s="1482"/>
      <c r="I516" s="1482"/>
      <c r="J516" s="1482"/>
      <c r="K516" s="1482"/>
      <c r="L516" s="1482"/>
      <c r="M516" s="1482"/>
      <c r="N516" s="1482"/>
      <c r="O516" s="1482"/>
      <c r="P516" s="1003" t="s">
        <v>58</v>
      </c>
      <c r="Q516" s="1003" t="s">
        <v>33</v>
      </c>
      <c r="R516" s="1054">
        <v>1</v>
      </c>
      <c r="S516" s="1055">
        <f>ROUND(K491,2)*R516</f>
        <v>1241.3499999999999</v>
      </c>
    </row>
    <row r="517" spans="1:19" ht="45" customHeight="1" x14ac:dyDescent="0.25">
      <c r="A517" s="1482"/>
      <c r="B517" s="1482"/>
      <c r="C517" s="1482"/>
      <c r="D517" s="1482"/>
      <c r="E517" s="1482"/>
      <c r="F517" s="1482"/>
      <c r="G517" s="1482"/>
      <c r="H517" s="1482"/>
      <c r="I517" s="1482"/>
      <c r="J517" s="1482"/>
      <c r="K517" s="1482"/>
      <c r="L517" s="1482"/>
      <c r="M517" s="1482"/>
      <c r="N517" s="1482"/>
      <c r="O517" s="1482"/>
      <c r="P517" s="1003" t="s">
        <v>59</v>
      </c>
      <c r="Q517" s="1003" t="s">
        <v>33</v>
      </c>
      <c r="R517" s="1056">
        <v>1</v>
      </c>
      <c r="S517" s="1057">
        <f>ROUND(K491,2)*R517</f>
        <v>1241.3499999999999</v>
      </c>
    </row>
    <row r="518" spans="1:19" ht="45" customHeight="1" x14ac:dyDescent="0.25">
      <c r="A518" s="1482"/>
      <c r="B518" s="1482"/>
      <c r="C518" s="1482"/>
      <c r="D518" s="1482"/>
      <c r="E518" s="1482"/>
      <c r="F518" s="1482"/>
      <c r="G518" s="1482"/>
      <c r="H518" s="1482"/>
      <c r="I518" s="1482"/>
      <c r="J518" s="1482"/>
      <c r="K518" s="1482"/>
      <c r="L518" s="1482"/>
      <c r="M518" s="1482"/>
      <c r="N518" s="1482"/>
      <c r="O518" s="1482"/>
      <c r="P518" s="1003" t="s">
        <v>60</v>
      </c>
      <c r="Q518" s="1003" t="s">
        <v>33</v>
      </c>
      <c r="R518" s="1058">
        <v>1</v>
      </c>
      <c r="S518" s="1059">
        <f>ROUND(K491,2)*R518</f>
        <v>1241.3499999999999</v>
      </c>
    </row>
    <row r="519" spans="1:19" ht="45" customHeight="1" x14ac:dyDescent="0.25">
      <c r="A519" s="1482"/>
      <c r="B519" s="1482"/>
      <c r="C519" s="1482"/>
      <c r="D519" s="1482"/>
      <c r="E519" s="1482"/>
      <c r="F519" s="1482"/>
      <c r="G519" s="1482"/>
      <c r="H519" s="1482"/>
      <c r="I519" s="1482"/>
      <c r="J519" s="1482"/>
      <c r="K519" s="1482"/>
      <c r="L519" s="1482"/>
      <c r="M519" s="1482"/>
      <c r="N519" s="1482"/>
      <c r="O519" s="1482"/>
      <c r="P519" s="1003" t="s">
        <v>61</v>
      </c>
      <c r="Q519" s="1003" t="s">
        <v>33</v>
      </c>
      <c r="R519" s="1060">
        <v>1</v>
      </c>
      <c r="S519" s="1061">
        <f>ROUND(K491,2)*R519</f>
        <v>1241.3499999999999</v>
      </c>
    </row>
    <row r="520" spans="1:19" ht="45" customHeight="1" x14ac:dyDescent="0.25">
      <c r="A520" s="1482"/>
      <c r="B520" s="1482"/>
      <c r="C520" s="1482"/>
      <c r="D520" s="1482"/>
      <c r="E520" s="1482"/>
      <c r="F520" s="1482"/>
      <c r="G520" s="1482"/>
      <c r="H520" s="1482"/>
      <c r="I520" s="1482"/>
      <c r="J520" s="1482"/>
      <c r="K520" s="1482"/>
      <c r="L520" s="1482"/>
      <c r="M520" s="1482"/>
      <c r="N520" s="1482"/>
      <c r="O520" s="1482"/>
      <c r="P520" s="1003" t="s">
        <v>62</v>
      </c>
      <c r="Q520" s="1003" t="s">
        <v>33</v>
      </c>
      <c r="R520" s="1062">
        <v>1</v>
      </c>
      <c r="S520" s="1063">
        <f>ROUND(K491,2)*R520</f>
        <v>1241.3499999999999</v>
      </c>
    </row>
    <row r="521" spans="1:19" ht="45" customHeight="1" x14ac:dyDescent="0.25">
      <c r="A521" s="1064" t="s">
        <v>19</v>
      </c>
      <c r="B521" s="1064" t="s">
        <v>40</v>
      </c>
      <c r="C521" s="1064" t="s">
        <v>21</v>
      </c>
      <c r="D521" s="1064" t="s">
        <v>21</v>
      </c>
      <c r="E521" s="1064" t="s">
        <v>105</v>
      </c>
      <c r="F521" s="1064" t="s">
        <v>21</v>
      </c>
      <c r="G521" s="1064" t="s">
        <v>21</v>
      </c>
      <c r="H521" s="1064" t="s">
        <v>21</v>
      </c>
      <c r="I521" s="1064" t="s">
        <v>21</v>
      </c>
      <c r="J521" s="1064" t="s">
        <v>21</v>
      </c>
      <c r="K521" s="1064" t="s">
        <v>21</v>
      </c>
      <c r="L521" s="1065">
        <f>ROUND(L522,2)+ROUND(L552,2)+ROUND(L582,2)+ROUND(L612,2)</f>
        <v>768437.7</v>
      </c>
      <c r="M521" s="1064" t="s">
        <v>21</v>
      </c>
      <c r="N521" s="1064" t="s">
        <v>21</v>
      </c>
      <c r="O521" s="1064" t="s">
        <v>21</v>
      </c>
      <c r="P521" s="1064" t="s">
        <v>21</v>
      </c>
      <c r="Q521" s="1064" t="s">
        <v>21</v>
      </c>
      <c r="R521" s="1064" t="s">
        <v>21</v>
      </c>
      <c r="S521" s="1064" t="s">
        <v>21</v>
      </c>
    </row>
    <row r="522" spans="1:19" ht="45" customHeight="1" x14ac:dyDescent="0.25">
      <c r="A522" s="1514" t="s">
        <v>23</v>
      </c>
      <c r="B522" s="1514" t="s">
        <v>106</v>
      </c>
      <c r="C522" s="1514" t="s">
        <v>25</v>
      </c>
      <c r="D522" s="1514" t="s">
        <v>26</v>
      </c>
      <c r="E522" s="1514" t="s">
        <v>107</v>
      </c>
      <c r="F522" s="1515">
        <f>R522+R523+R524+R525+R526+R527+R528+R529+R530+R531+R532+R533+R534+R535+R536+R537+R538+R539+R540+R541+R542+R543+R544+R545+R546+R547+R548+R549+R550+R551</f>
        <v>30</v>
      </c>
      <c r="G522" s="1514" t="s">
        <v>28</v>
      </c>
      <c r="H522" s="1516">
        <v>7466.37</v>
      </c>
      <c r="I522" s="1517">
        <v>7466.37</v>
      </c>
      <c r="J522" s="1518">
        <v>0.20499999999999999</v>
      </c>
      <c r="K522" s="1519">
        <f>ROUND(I522,2)+(ROUND(I522,2)*J522)</f>
        <v>8996.9758499999989</v>
      </c>
      <c r="L522" s="1520">
        <f>ROUND(S522,2)+ROUND(S523,2)+ROUND(S524,2)+ROUND(S525,2)+ROUND(S526,2)+ROUND(S527,2)+ROUND(S528,2)+ROUND(S529,2)+ROUND(S530,2)+ROUND(S531,2)+ROUND(S532,2)+ROUND(S533,2)+ROUND(S534,2)+ROUND(S535,2)+ROUND(S536,2)+ROUND(S537,2)+ROUND(S538,2)+ROUND(S539,2)+ROUND(S540,2)+ROUND(S541,2)+ROUND(S542,2)+ROUND(S543,2)+ROUND(S544,2)+ROUND(S545,2)+ROUND(S546,2)+ROUND(S547,2)+ROUND(S548,2)+ROUND(S549,2)+ROUND(S550,2)+ROUND(S551,2)</f>
        <v>269909.40000000008</v>
      </c>
      <c r="M522" s="1514"/>
      <c r="N522" s="1514" t="s">
        <v>32</v>
      </c>
      <c r="O522" s="1514" t="s">
        <v>33</v>
      </c>
      <c r="P522" s="1066" t="s">
        <v>32</v>
      </c>
      <c r="Q522" s="1066" t="s">
        <v>33</v>
      </c>
      <c r="R522" s="1067">
        <v>1</v>
      </c>
      <c r="S522" s="1068">
        <f>ROUND(K522,2)*R522</f>
        <v>8996.98</v>
      </c>
    </row>
    <row r="523" spans="1:19" ht="45" customHeight="1" x14ac:dyDescent="0.25">
      <c r="A523" s="1482"/>
      <c r="B523" s="1482"/>
      <c r="C523" s="1482"/>
      <c r="D523" s="1482"/>
      <c r="E523" s="1482"/>
      <c r="F523" s="1482"/>
      <c r="G523" s="1482"/>
      <c r="H523" s="1482"/>
      <c r="I523" s="1482"/>
      <c r="J523" s="1482"/>
      <c r="K523" s="1482"/>
      <c r="L523" s="1482"/>
      <c r="M523" s="1482"/>
      <c r="N523" s="1482"/>
      <c r="O523" s="1482"/>
      <c r="P523" s="1066" t="s">
        <v>34</v>
      </c>
      <c r="Q523" s="1066" t="s">
        <v>33</v>
      </c>
      <c r="R523" s="1069">
        <v>1</v>
      </c>
      <c r="S523" s="1070">
        <f>ROUND(K522,2)*R523</f>
        <v>8996.98</v>
      </c>
    </row>
    <row r="524" spans="1:19" ht="45" customHeight="1" x14ac:dyDescent="0.25">
      <c r="A524" s="1482"/>
      <c r="B524" s="1482"/>
      <c r="C524" s="1482"/>
      <c r="D524" s="1482"/>
      <c r="E524" s="1482"/>
      <c r="F524" s="1482"/>
      <c r="G524" s="1482"/>
      <c r="H524" s="1482"/>
      <c r="I524" s="1482"/>
      <c r="J524" s="1482"/>
      <c r="K524" s="1482"/>
      <c r="L524" s="1482"/>
      <c r="M524" s="1482"/>
      <c r="N524" s="1482"/>
      <c r="O524" s="1482"/>
      <c r="P524" s="1066" t="s">
        <v>35</v>
      </c>
      <c r="Q524" s="1066" t="s">
        <v>33</v>
      </c>
      <c r="R524" s="1071">
        <v>1</v>
      </c>
      <c r="S524" s="1072">
        <f>ROUND(K522,2)*R524</f>
        <v>8996.98</v>
      </c>
    </row>
    <row r="525" spans="1:19" ht="45" customHeight="1" x14ac:dyDescent="0.25">
      <c r="A525" s="1482"/>
      <c r="B525" s="1482"/>
      <c r="C525" s="1482"/>
      <c r="D525" s="1482"/>
      <c r="E525" s="1482"/>
      <c r="F525" s="1482"/>
      <c r="G525" s="1482"/>
      <c r="H525" s="1482"/>
      <c r="I525" s="1482"/>
      <c r="J525" s="1482"/>
      <c r="K525" s="1482"/>
      <c r="L525" s="1482"/>
      <c r="M525" s="1482"/>
      <c r="N525" s="1482"/>
      <c r="O525" s="1482"/>
      <c r="P525" s="1066" t="s">
        <v>36</v>
      </c>
      <c r="Q525" s="1066" t="s">
        <v>33</v>
      </c>
      <c r="R525" s="1073">
        <v>1</v>
      </c>
      <c r="S525" s="1074">
        <f>ROUND(K522,2)*R525</f>
        <v>8996.98</v>
      </c>
    </row>
    <row r="526" spans="1:19" ht="45" customHeight="1" x14ac:dyDescent="0.25">
      <c r="A526" s="1482"/>
      <c r="B526" s="1482"/>
      <c r="C526" s="1482"/>
      <c r="D526" s="1482"/>
      <c r="E526" s="1482"/>
      <c r="F526" s="1482"/>
      <c r="G526" s="1482"/>
      <c r="H526" s="1482"/>
      <c r="I526" s="1482"/>
      <c r="J526" s="1482"/>
      <c r="K526" s="1482"/>
      <c r="L526" s="1482"/>
      <c r="M526" s="1482"/>
      <c r="N526" s="1482"/>
      <c r="O526" s="1482"/>
      <c r="P526" s="1066" t="s">
        <v>37</v>
      </c>
      <c r="Q526" s="1066" t="s">
        <v>33</v>
      </c>
      <c r="R526" s="1075">
        <v>1</v>
      </c>
      <c r="S526" s="1076">
        <f>ROUND(K522,2)*R526</f>
        <v>8996.98</v>
      </c>
    </row>
    <row r="527" spans="1:19" ht="45" customHeight="1" x14ac:dyDescent="0.25">
      <c r="A527" s="1482"/>
      <c r="B527" s="1482"/>
      <c r="C527" s="1482"/>
      <c r="D527" s="1482"/>
      <c r="E527" s="1482"/>
      <c r="F527" s="1482"/>
      <c r="G527" s="1482"/>
      <c r="H527" s="1482"/>
      <c r="I527" s="1482"/>
      <c r="J527" s="1482"/>
      <c r="K527" s="1482"/>
      <c r="L527" s="1482"/>
      <c r="M527" s="1482"/>
      <c r="N527" s="1482"/>
      <c r="O527" s="1482"/>
      <c r="P527" s="1066" t="s">
        <v>38</v>
      </c>
      <c r="Q527" s="1066" t="s">
        <v>33</v>
      </c>
      <c r="R527" s="1077">
        <v>1</v>
      </c>
      <c r="S527" s="1078">
        <f>ROUND(K522,2)*R527</f>
        <v>8996.98</v>
      </c>
    </row>
    <row r="528" spans="1:19" ht="45" customHeight="1" x14ac:dyDescent="0.25">
      <c r="A528" s="1482"/>
      <c r="B528" s="1482"/>
      <c r="C528" s="1482"/>
      <c r="D528" s="1482"/>
      <c r="E528" s="1482"/>
      <c r="F528" s="1482"/>
      <c r="G528" s="1482"/>
      <c r="H528" s="1482"/>
      <c r="I528" s="1482"/>
      <c r="J528" s="1482"/>
      <c r="K528" s="1482"/>
      <c r="L528" s="1482"/>
      <c r="M528" s="1482"/>
      <c r="N528" s="1482"/>
      <c r="O528" s="1482"/>
      <c r="P528" s="1066" t="s">
        <v>39</v>
      </c>
      <c r="Q528" s="1066" t="s">
        <v>33</v>
      </c>
      <c r="R528" s="1079">
        <v>1</v>
      </c>
      <c r="S528" s="1080">
        <f>ROUND(K522,2)*R528</f>
        <v>8996.98</v>
      </c>
    </row>
    <row r="529" spans="1:19" ht="45" customHeight="1" x14ac:dyDescent="0.25">
      <c r="A529" s="1482"/>
      <c r="B529" s="1482"/>
      <c r="C529" s="1482"/>
      <c r="D529" s="1482"/>
      <c r="E529" s="1482"/>
      <c r="F529" s="1482"/>
      <c r="G529" s="1482"/>
      <c r="H529" s="1482"/>
      <c r="I529" s="1482"/>
      <c r="J529" s="1482"/>
      <c r="K529" s="1482"/>
      <c r="L529" s="1482"/>
      <c r="M529" s="1482"/>
      <c r="N529" s="1482"/>
      <c r="O529" s="1482"/>
      <c r="P529" s="1066" t="s">
        <v>40</v>
      </c>
      <c r="Q529" s="1066" t="s">
        <v>33</v>
      </c>
      <c r="R529" s="1081">
        <v>1</v>
      </c>
      <c r="S529" s="1082">
        <f>ROUND(K522,2)*R529</f>
        <v>8996.98</v>
      </c>
    </row>
    <row r="530" spans="1:19" ht="45" customHeight="1" x14ac:dyDescent="0.25">
      <c r="A530" s="1482"/>
      <c r="B530" s="1482"/>
      <c r="C530" s="1482"/>
      <c r="D530" s="1482"/>
      <c r="E530" s="1482"/>
      <c r="F530" s="1482"/>
      <c r="G530" s="1482"/>
      <c r="H530" s="1482"/>
      <c r="I530" s="1482"/>
      <c r="J530" s="1482"/>
      <c r="K530" s="1482"/>
      <c r="L530" s="1482"/>
      <c r="M530" s="1482"/>
      <c r="N530" s="1482"/>
      <c r="O530" s="1482"/>
      <c r="P530" s="1066" t="s">
        <v>41</v>
      </c>
      <c r="Q530" s="1066" t="s">
        <v>33</v>
      </c>
      <c r="R530" s="1083">
        <v>1</v>
      </c>
      <c r="S530" s="1084">
        <f>ROUND(K522,2)*R530</f>
        <v>8996.98</v>
      </c>
    </row>
    <row r="531" spans="1:19" ht="45" customHeight="1" x14ac:dyDescent="0.25">
      <c r="A531" s="1482"/>
      <c r="B531" s="1482"/>
      <c r="C531" s="1482"/>
      <c r="D531" s="1482"/>
      <c r="E531" s="1482"/>
      <c r="F531" s="1482"/>
      <c r="G531" s="1482"/>
      <c r="H531" s="1482"/>
      <c r="I531" s="1482"/>
      <c r="J531" s="1482"/>
      <c r="K531" s="1482"/>
      <c r="L531" s="1482"/>
      <c r="M531" s="1482"/>
      <c r="N531" s="1482"/>
      <c r="O531" s="1482"/>
      <c r="P531" s="1066" t="s">
        <v>42</v>
      </c>
      <c r="Q531" s="1066" t="s">
        <v>33</v>
      </c>
      <c r="R531" s="1085">
        <v>1</v>
      </c>
      <c r="S531" s="1086">
        <f>ROUND(K522,2)*R531</f>
        <v>8996.98</v>
      </c>
    </row>
    <row r="532" spans="1:19" ht="45" customHeight="1" x14ac:dyDescent="0.25">
      <c r="A532" s="1482"/>
      <c r="B532" s="1482"/>
      <c r="C532" s="1482"/>
      <c r="D532" s="1482"/>
      <c r="E532" s="1482"/>
      <c r="F532" s="1482"/>
      <c r="G532" s="1482"/>
      <c r="H532" s="1482"/>
      <c r="I532" s="1482"/>
      <c r="J532" s="1482"/>
      <c r="K532" s="1482"/>
      <c r="L532" s="1482"/>
      <c r="M532" s="1482"/>
      <c r="N532" s="1482"/>
      <c r="O532" s="1482"/>
      <c r="P532" s="1066" t="s">
        <v>43</v>
      </c>
      <c r="Q532" s="1066" t="s">
        <v>33</v>
      </c>
      <c r="R532" s="1087">
        <v>1</v>
      </c>
      <c r="S532" s="1088">
        <f>ROUND(K522,2)*R532</f>
        <v>8996.98</v>
      </c>
    </row>
    <row r="533" spans="1:19" ht="45" customHeight="1" x14ac:dyDescent="0.25">
      <c r="A533" s="1482"/>
      <c r="B533" s="1482"/>
      <c r="C533" s="1482"/>
      <c r="D533" s="1482"/>
      <c r="E533" s="1482"/>
      <c r="F533" s="1482"/>
      <c r="G533" s="1482"/>
      <c r="H533" s="1482"/>
      <c r="I533" s="1482"/>
      <c r="J533" s="1482"/>
      <c r="K533" s="1482"/>
      <c r="L533" s="1482"/>
      <c r="M533" s="1482"/>
      <c r="N533" s="1482"/>
      <c r="O533" s="1482"/>
      <c r="P533" s="1066" t="s">
        <v>44</v>
      </c>
      <c r="Q533" s="1066" t="s">
        <v>33</v>
      </c>
      <c r="R533" s="1089">
        <v>1</v>
      </c>
      <c r="S533" s="1090">
        <f>ROUND(K522,2)*R533</f>
        <v>8996.98</v>
      </c>
    </row>
    <row r="534" spans="1:19" ht="45" customHeight="1" x14ac:dyDescent="0.25">
      <c r="A534" s="1482"/>
      <c r="B534" s="1482"/>
      <c r="C534" s="1482"/>
      <c r="D534" s="1482"/>
      <c r="E534" s="1482"/>
      <c r="F534" s="1482"/>
      <c r="G534" s="1482"/>
      <c r="H534" s="1482"/>
      <c r="I534" s="1482"/>
      <c r="J534" s="1482"/>
      <c r="K534" s="1482"/>
      <c r="L534" s="1482"/>
      <c r="M534" s="1482"/>
      <c r="N534" s="1482"/>
      <c r="O534" s="1482"/>
      <c r="P534" s="1066" t="s">
        <v>45</v>
      </c>
      <c r="Q534" s="1066" t="s">
        <v>33</v>
      </c>
      <c r="R534" s="1091">
        <v>1</v>
      </c>
      <c r="S534" s="1092">
        <f>ROUND(K522,2)*R534</f>
        <v>8996.98</v>
      </c>
    </row>
    <row r="535" spans="1:19" ht="45" customHeight="1" x14ac:dyDescent="0.25">
      <c r="A535" s="1482"/>
      <c r="B535" s="1482"/>
      <c r="C535" s="1482"/>
      <c r="D535" s="1482"/>
      <c r="E535" s="1482"/>
      <c r="F535" s="1482"/>
      <c r="G535" s="1482"/>
      <c r="H535" s="1482"/>
      <c r="I535" s="1482"/>
      <c r="J535" s="1482"/>
      <c r="K535" s="1482"/>
      <c r="L535" s="1482"/>
      <c r="M535" s="1482"/>
      <c r="N535" s="1482"/>
      <c r="O535" s="1482"/>
      <c r="P535" s="1066" t="s">
        <v>46</v>
      </c>
      <c r="Q535" s="1066" t="s">
        <v>33</v>
      </c>
      <c r="R535" s="1093">
        <v>1</v>
      </c>
      <c r="S535" s="1094">
        <f>ROUND(K522,2)*R535</f>
        <v>8996.98</v>
      </c>
    </row>
    <row r="536" spans="1:19" ht="45" customHeight="1" x14ac:dyDescent="0.25">
      <c r="A536" s="1482"/>
      <c r="B536" s="1482"/>
      <c r="C536" s="1482"/>
      <c r="D536" s="1482"/>
      <c r="E536" s="1482"/>
      <c r="F536" s="1482"/>
      <c r="G536" s="1482"/>
      <c r="H536" s="1482"/>
      <c r="I536" s="1482"/>
      <c r="J536" s="1482"/>
      <c r="K536" s="1482"/>
      <c r="L536" s="1482"/>
      <c r="M536" s="1482"/>
      <c r="N536" s="1482"/>
      <c r="O536" s="1482"/>
      <c r="P536" s="1066" t="s">
        <v>47</v>
      </c>
      <c r="Q536" s="1066" t="s">
        <v>33</v>
      </c>
      <c r="R536" s="1095">
        <v>1</v>
      </c>
      <c r="S536" s="1096">
        <f>ROUND(K522,2)*R536</f>
        <v>8996.98</v>
      </c>
    </row>
    <row r="537" spans="1:19" ht="45" customHeight="1" x14ac:dyDescent="0.25">
      <c r="A537" s="1482"/>
      <c r="B537" s="1482"/>
      <c r="C537" s="1482"/>
      <c r="D537" s="1482"/>
      <c r="E537" s="1482"/>
      <c r="F537" s="1482"/>
      <c r="G537" s="1482"/>
      <c r="H537" s="1482"/>
      <c r="I537" s="1482"/>
      <c r="J537" s="1482"/>
      <c r="K537" s="1482"/>
      <c r="L537" s="1482"/>
      <c r="M537" s="1482"/>
      <c r="N537" s="1482"/>
      <c r="O537" s="1482"/>
      <c r="P537" s="1066" t="s">
        <v>48</v>
      </c>
      <c r="Q537" s="1066" t="s">
        <v>33</v>
      </c>
      <c r="R537" s="1097">
        <v>1</v>
      </c>
      <c r="S537" s="1098">
        <f>ROUND(K522,2)*R537</f>
        <v>8996.98</v>
      </c>
    </row>
    <row r="538" spans="1:19" ht="45" customHeight="1" x14ac:dyDescent="0.25">
      <c r="A538" s="1482"/>
      <c r="B538" s="1482"/>
      <c r="C538" s="1482"/>
      <c r="D538" s="1482"/>
      <c r="E538" s="1482"/>
      <c r="F538" s="1482"/>
      <c r="G538" s="1482"/>
      <c r="H538" s="1482"/>
      <c r="I538" s="1482"/>
      <c r="J538" s="1482"/>
      <c r="K538" s="1482"/>
      <c r="L538" s="1482"/>
      <c r="M538" s="1482"/>
      <c r="N538" s="1482"/>
      <c r="O538" s="1482"/>
      <c r="P538" s="1066" t="s">
        <v>49</v>
      </c>
      <c r="Q538" s="1066" t="s">
        <v>33</v>
      </c>
      <c r="R538" s="1099">
        <v>1</v>
      </c>
      <c r="S538" s="1100">
        <f>ROUND(K522,2)*R538</f>
        <v>8996.98</v>
      </c>
    </row>
    <row r="539" spans="1:19" ht="45" customHeight="1" x14ac:dyDescent="0.25">
      <c r="A539" s="1482"/>
      <c r="B539" s="1482"/>
      <c r="C539" s="1482"/>
      <c r="D539" s="1482"/>
      <c r="E539" s="1482"/>
      <c r="F539" s="1482"/>
      <c r="G539" s="1482"/>
      <c r="H539" s="1482"/>
      <c r="I539" s="1482"/>
      <c r="J539" s="1482"/>
      <c r="K539" s="1482"/>
      <c r="L539" s="1482"/>
      <c r="M539" s="1482"/>
      <c r="N539" s="1482"/>
      <c r="O539" s="1482"/>
      <c r="P539" s="1066" t="s">
        <v>50</v>
      </c>
      <c r="Q539" s="1066" t="s">
        <v>33</v>
      </c>
      <c r="R539" s="1101">
        <v>1</v>
      </c>
      <c r="S539" s="1102">
        <f>ROUND(K522,2)*R539</f>
        <v>8996.98</v>
      </c>
    </row>
    <row r="540" spans="1:19" ht="45" customHeight="1" x14ac:dyDescent="0.25">
      <c r="A540" s="1482"/>
      <c r="B540" s="1482"/>
      <c r="C540" s="1482"/>
      <c r="D540" s="1482"/>
      <c r="E540" s="1482"/>
      <c r="F540" s="1482"/>
      <c r="G540" s="1482"/>
      <c r="H540" s="1482"/>
      <c r="I540" s="1482"/>
      <c r="J540" s="1482"/>
      <c r="K540" s="1482"/>
      <c r="L540" s="1482"/>
      <c r="M540" s="1482"/>
      <c r="N540" s="1482"/>
      <c r="O540" s="1482"/>
      <c r="P540" s="1066" t="s">
        <v>51</v>
      </c>
      <c r="Q540" s="1066" t="s">
        <v>33</v>
      </c>
      <c r="R540" s="1103">
        <v>1</v>
      </c>
      <c r="S540" s="1104">
        <f>ROUND(K522,2)*R540</f>
        <v>8996.98</v>
      </c>
    </row>
    <row r="541" spans="1:19" ht="45" customHeight="1" x14ac:dyDescent="0.25">
      <c r="A541" s="1482"/>
      <c r="B541" s="1482"/>
      <c r="C541" s="1482"/>
      <c r="D541" s="1482"/>
      <c r="E541" s="1482"/>
      <c r="F541" s="1482"/>
      <c r="G541" s="1482"/>
      <c r="H541" s="1482"/>
      <c r="I541" s="1482"/>
      <c r="J541" s="1482"/>
      <c r="K541" s="1482"/>
      <c r="L541" s="1482"/>
      <c r="M541" s="1482"/>
      <c r="N541" s="1482"/>
      <c r="O541" s="1482"/>
      <c r="P541" s="1066" t="s">
        <v>52</v>
      </c>
      <c r="Q541" s="1066" t="s">
        <v>33</v>
      </c>
      <c r="R541" s="1105">
        <v>1</v>
      </c>
      <c r="S541" s="1106">
        <f>ROUND(K522,2)*R541</f>
        <v>8996.98</v>
      </c>
    </row>
    <row r="542" spans="1:19" ht="45" customHeight="1" x14ac:dyDescent="0.25">
      <c r="A542" s="1482"/>
      <c r="B542" s="1482"/>
      <c r="C542" s="1482"/>
      <c r="D542" s="1482"/>
      <c r="E542" s="1482"/>
      <c r="F542" s="1482"/>
      <c r="G542" s="1482"/>
      <c r="H542" s="1482"/>
      <c r="I542" s="1482"/>
      <c r="J542" s="1482"/>
      <c r="K542" s="1482"/>
      <c r="L542" s="1482"/>
      <c r="M542" s="1482"/>
      <c r="N542" s="1482"/>
      <c r="O542" s="1482"/>
      <c r="P542" s="1066" t="s">
        <v>53</v>
      </c>
      <c r="Q542" s="1066" t="s">
        <v>33</v>
      </c>
      <c r="R542" s="1107">
        <v>1</v>
      </c>
      <c r="S542" s="1108">
        <f>ROUND(K522,2)*R542</f>
        <v>8996.98</v>
      </c>
    </row>
    <row r="543" spans="1:19" ht="45" customHeight="1" x14ac:dyDescent="0.25">
      <c r="A543" s="1482"/>
      <c r="B543" s="1482"/>
      <c r="C543" s="1482"/>
      <c r="D543" s="1482"/>
      <c r="E543" s="1482"/>
      <c r="F543" s="1482"/>
      <c r="G543" s="1482"/>
      <c r="H543" s="1482"/>
      <c r="I543" s="1482"/>
      <c r="J543" s="1482"/>
      <c r="K543" s="1482"/>
      <c r="L543" s="1482"/>
      <c r="M543" s="1482"/>
      <c r="N543" s="1482"/>
      <c r="O543" s="1482"/>
      <c r="P543" s="1066" t="s">
        <v>54</v>
      </c>
      <c r="Q543" s="1066" t="s">
        <v>33</v>
      </c>
      <c r="R543" s="1109">
        <v>1</v>
      </c>
      <c r="S543" s="1110">
        <f>ROUND(K522,2)*R543</f>
        <v>8996.98</v>
      </c>
    </row>
    <row r="544" spans="1:19" ht="45" customHeight="1" x14ac:dyDescent="0.25">
      <c r="A544" s="1482"/>
      <c r="B544" s="1482"/>
      <c r="C544" s="1482"/>
      <c r="D544" s="1482"/>
      <c r="E544" s="1482"/>
      <c r="F544" s="1482"/>
      <c r="G544" s="1482"/>
      <c r="H544" s="1482"/>
      <c r="I544" s="1482"/>
      <c r="J544" s="1482"/>
      <c r="K544" s="1482"/>
      <c r="L544" s="1482"/>
      <c r="M544" s="1482"/>
      <c r="N544" s="1482"/>
      <c r="O544" s="1482"/>
      <c r="P544" s="1066" t="s">
        <v>55</v>
      </c>
      <c r="Q544" s="1066" t="s">
        <v>33</v>
      </c>
      <c r="R544" s="1111">
        <v>1</v>
      </c>
      <c r="S544" s="1112">
        <f>ROUND(K522,2)*R544</f>
        <v>8996.98</v>
      </c>
    </row>
    <row r="545" spans="1:19" ht="45" customHeight="1" x14ac:dyDescent="0.25">
      <c r="A545" s="1482"/>
      <c r="B545" s="1482"/>
      <c r="C545" s="1482"/>
      <c r="D545" s="1482"/>
      <c r="E545" s="1482"/>
      <c r="F545" s="1482"/>
      <c r="G545" s="1482"/>
      <c r="H545" s="1482"/>
      <c r="I545" s="1482"/>
      <c r="J545" s="1482"/>
      <c r="K545" s="1482"/>
      <c r="L545" s="1482"/>
      <c r="M545" s="1482"/>
      <c r="N545" s="1482"/>
      <c r="O545" s="1482"/>
      <c r="P545" s="1066" t="s">
        <v>56</v>
      </c>
      <c r="Q545" s="1066" t="s">
        <v>33</v>
      </c>
      <c r="R545" s="1113">
        <v>1</v>
      </c>
      <c r="S545" s="1114">
        <f>ROUND(K522,2)*R545</f>
        <v>8996.98</v>
      </c>
    </row>
    <row r="546" spans="1:19" ht="45" customHeight="1" x14ac:dyDescent="0.25">
      <c r="A546" s="1482"/>
      <c r="B546" s="1482"/>
      <c r="C546" s="1482"/>
      <c r="D546" s="1482"/>
      <c r="E546" s="1482"/>
      <c r="F546" s="1482"/>
      <c r="G546" s="1482"/>
      <c r="H546" s="1482"/>
      <c r="I546" s="1482"/>
      <c r="J546" s="1482"/>
      <c r="K546" s="1482"/>
      <c r="L546" s="1482"/>
      <c r="M546" s="1482"/>
      <c r="N546" s="1482"/>
      <c r="O546" s="1482"/>
      <c r="P546" s="1066" t="s">
        <v>57</v>
      </c>
      <c r="Q546" s="1066" t="s">
        <v>33</v>
      </c>
      <c r="R546" s="1115">
        <v>1</v>
      </c>
      <c r="S546" s="1116">
        <f>ROUND(K522,2)*R546</f>
        <v>8996.98</v>
      </c>
    </row>
    <row r="547" spans="1:19" ht="45" customHeight="1" x14ac:dyDescent="0.25">
      <c r="A547" s="1482"/>
      <c r="B547" s="1482"/>
      <c r="C547" s="1482"/>
      <c r="D547" s="1482"/>
      <c r="E547" s="1482"/>
      <c r="F547" s="1482"/>
      <c r="G547" s="1482"/>
      <c r="H547" s="1482"/>
      <c r="I547" s="1482"/>
      <c r="J547" s="1482"/>
      <c r="K547" s="1482"/>
      <c r="L547" s="1482"/>
      <c r="M547" s="1482"/>
      <c r="N547" s="1482"/>
      <c r="O547" s="1482"/>
      <c r="P547" s="1066" t="s">
        <v>58</v>
      </c>
      <c r="Q547" s="1066" t="s">
        <v>33</v>
      </c>
      <c r="R547" s="1117">
        <v>1</v>
      </c>
      <c r="S547" s="1118">
        <f>ROUND(K522,2)*R547</f>
        <v>8996.98</v>
      </c>
    </row>
    <row r="548" spans="1:19" ht="45" customHeight="1" x14ac:dyDescent="0.25">
      <c r="A548" s="1482"/>
      <c r="B548" s="1482"/>
      <c r="C548" s="1482"/>
      <c r="D548" s="1482"/>
      <c r="E548" s="1482"/>
      <c r="F548" s="1482"/>
      <c r="G548" s="1482"/>
      <c r="H548" s="1482"/>
      <c r="I548" s="1482"/>
      <c r="J548" s="1482"/>
      <c r="K548" s="1482"/>
      <c r="L548" s="1482"/>
      <c r="M548" s="1482"/>
      <c r="N548" s="1482"/>
      <c r="O548" s="1482"/>
      <c r="P548" s="1066" t="s">
        <v>59</v>
      </c>
      <c r="Q548" s="1066" t="s">
        <v>33</v>
      </c>
      <c r="R548" s="1119">
        <v>1</v>
      </c>
      <c r="S548" s="1120">
        <f>ROUND(K522,2)*R548</f>
        <v>8996.98</v>
      </c>
    </row>
    <row r="549" spans="1:19" ht="45" customHeight="1" x14ac:dyDescent="0.25">
      <c r="A549" s="1482"/>
      <c r="B549" s="1482"/>
      <c r="C549" s="1482"/>
      <c r="D549" s="1482"/>
      <c r="E549" s="1482"/>
      <c r="F549" s="1482"/>
      <c r="G549" s="1482"/>
      <c r="H549" s="1482"/>
      <c r="I549" s="1482"/>
      <c r="J549" s="1482"/>
      <c r="K549" s="1482"/>
      <c r="L549" s="1482"/>
      <c r="M549" s="1482"/>
      <c r="N549" s="1482"/>
      <c r="O549" s="1482"/>
      <c r="P549" s="1066" t="s">
        <v>60</v>
      </c>
      <c r="Q549" s="1066" t="s">
        <v>33</v>
      </c>
      <c r="R549" s="1121">
        <v>1</v>
      </c>
      <c r="S549" s="1122">
        <f>ROUND(K522,2)*R549</f>
        <v>8996.98</v>
      </c>
    </row>
    <row r="550" spans="1:19" ht="45" customHeight="1" x14ac:dyDescent="0.25">
      <c r="A550" s="1482"/>
      <c r="B550" s="1482"/>
      <c r="C550" s="1482"/>
      <c r="D550" s="1482"/>
      <c r="E550" s="1482"/>
      <c r="F550" s="1482"/>
      <c r="G550" s="1482"/>
      <c r="H550" s="1482"/>
      <c r="I550" s="1482"/>
      <c r="J550" s="1482"/>
      <c r="K550" s="1482"/>
      <c r="L550" s="1482"/>
      <c r="M550" s="1482"/>
      <c r="N550" s="1482"/>
      <c r="O550" s="1482"/>
      <c r="P550" s="1066" t="s">
        <v>61</v>
      </c>
      <c r="Q550" s="1066" t="s">
        <v>33</v>
      </c>
      <c r="R550" s="1123">
        <v>1</v>
      </c>
      <c r="S550" s="1124">
        <f>ROUND(K522,2)*R550</f>
        <v>8996.98</v>
      </c>
    </row>
    <row r="551" spans="1:19" ht="45" customHeight="1" x14ac:dyDescent="0.25">
      <c r="A551" s="1482"/>
      <c r="B551" s="1482"/>
      <c r="C551" s="1482"/>
      <c r="D551" s="1482"/>
      <c r="E551" s="1482"/>
      <c r="F551" s="1482"/>
      <c r="G551" s="1482"/>
      <c r="H551" s="1482"/>
      <c r="I551" s="1482"/>
      <c r="J551" s="1482"/>
      <c r="K551" s="1482"/>
      <c r="L551" s="1482"/>
      <c r="M551" s="1482"/>
      <c r="N551" s="1482"/>
      <c r="O551" s="1482"/>
      <c r="P551" s="1066" t="s">
        <v>62</v>
      </c>
      <c r="Q551" s="1066" t="s">
        <v>33</v>
      </c>
      <c r="R551" s="1125">
        <v>1</v>
      </c>
      <c r="S551" s="1126">
        <f>ROUND(K522,2)*R551</f>
        <v>8996.98</v>
      </c>
    </row>
    <row r="552" spans="1:19" ht="45" customHeight="1" x14ac:dyDescent="0.25">
      <c r="A552" s="1499" t="s">
        <v>23</v>
      </c>
      <c r="B552" s="1499" t="s">
        <v>108</v>
      </c>
      <c r="C552" s="1499" t="s">
        <v>25</v>
      </c>
      <c r="D552" s="1499" t="s">
        <v>30</v>
      </c>
      <c r="E552" s="1499" t="s">
        <v>109</v>
      </c>
      <c r="F552" s="1507">
        <f>R552+R553+R554+R555+R556+R557+R558+R559+R560+R561+R562+R563+R564+R565+R566+R567+R568+R569+R570+R571+R572+R573+R574+R575+R576+R577+R578+R579+R580+R581</f>
        <v>30</v>
      </c>
      <c r="G552" s="1499" t="s">
        <v>28</v>
      </c>
      <c r="H552" s="1508">
        <v>7178.6</v>
      </c>
      <c r="I552" s="1509">
        <v>7178.6</v>
      </c>
      <c r="J552" s="1496">
        <v>0.20499999999999999</v>
      </c>
      <c r="K552" s="1497">
        <f>ROUND(I552,2)+(ROUND(I552,2)*J552)</f>
        <v>8650.2129999999997</v>
      </c>
      <c r="L552" s="1498">
        <f>ROUND(S552,2)+ROUND(S553,2)+ROUND(S554,2)+ROUND(S555,2)+ROUND(S556,2)+ROUND(S557,2)+ROUND(S558,2)+ROUND(S559,2)+ROUND(S560,2)+ROUND(S561,2)+ROUND(S562,2)+ROUND(S563,2)+ROUND(S564,2)+ROUND(S565,2)+ROUND(S566,2)+ROUND(S567,2)+ROUND(S568,2)+ROUND(S569,2)+ROUND(S570,2)+ROUND(S571,2)+ROUND(S572,2)+ROUND(S573,2)+ROUND(S574,2)+ROUND(S575,2)+ROUND(S576,2)+ROUND(S577,2)+ROUND(S578,2)+ROUND(S579,2)+ROUND(S580,2)+ROUND(S581,2)</f>
        <v>259506.29999999981</v>
      </c>
      <c r="M552" s="1499"/>
      <c r="N552" s="1499" t="s">
        <v>32</v>
      </c>
      <c r="O552" s="1499" t="s">
        <v>33</v>
      </c>
      <c r="P552" s="1127" t="s">
        <v>32</v>
      </c>
      <c r="Q552" s="1127" t="s">
        <v>33</v>
      </c>
      <c r="R552" s="1128">
        <v>1</v>
      </c>
      <c r="S552" s="1129">
        <f>ROUND(K552,2)*R552</f>
        <v>8650.2099999999991</v>
      </c>
    </row>
    <row r="553" spans="1:19" ht="45" customHeight="1" x14ac:dyDescent="0.25">
      <c r="A553" s="1482"/>
      <c r="B553" s="1482"/>
      <c r="C553" s="1482"/>
      <c r="D553" s="1482"/>
      <c r="E553" s="1482"/>
      <c r="F553" s="1482"/>
      <c r="G553" s="1482"/>
      <c r="H553" s="1482"/>
      <c r="I553" s="1482"/>
      <c r="J553" s="1482"/>
      <c r="K553" s="1482"/>
      <c r="L553" s="1482"/>
      <c r="M553" s="1482"/>
      <c r="N553" s="1482"/>
      <c r="O553" s="1482"/>
      <c r="P553" s="1127" t="s">
        <v>34</v>
      </c>
      <c r="Q553" s="1127" t="s">
        <v>33</v>
      </c>
      <c r="R553" s="1130">
        <v>1</v>
      </c>
      <c r="S553" s="1131">
        <f>ROUND(K552,2)*R553</f>
        <v>8650.2099999999991</v>
      </c>
    </row>
    <row r="554" spans="1:19" ht="45" customHeight="1" x14ac:dyDescent="0.25">
      <c r="A554" s="1482"/>
      <c r="B554" s="1482"/>
      <c r="C554" s="1482"/>
      <c r="D554" s="1482"/>
      <c r="E554" s="1482"/>
      <c r="F554" s="1482"/>
      <c r="G554" s="1482"/>
      <c r="H554" s="1482"/>
      <c r="I554" s="1482"/>
      <c r="J554" s="1482"/>
      <c r="K554" s="1482"/>
      <c r="L554" s="1482"/>
      <c r="M554" s="1482"/>
      <c r="N554" s="1482"/>
      <c r="O554" s="1482"/>
      <c r="P554" s="1127" t="s">
        <v>35</v>
      </c>
      <c r="Q554" s="1127" t="s">
        <v>33</v>
      </c>
      <c r="R554" s="1132">
        <v>1</v>
      </c>
      <c r="S554" s="1133">
        <f>ROUND(K552,2)*R554</f>
        <v>8650.2099999999991</v>
      </c>
    </row>
    <row r="555" spans="1:19" ht="45" customHeight="1" x14ac:dyDescent="0.25">
      <c r="A555" s="1482"/>
      <c r="B555" s="1482"/>
      <c r="C555" s="1482"/>
      <c r="D555" s="1482"/>
      <c r="E555" s="1482"/>
      <c r="F555" s="1482"/>
      <c r="G555" s="1482"/>
      <c r="H555" s="1482"/>
      <c r="I555" s="1482"/>
      <c r="J555" s="1482"/>
      <c r="K555" s="1482"/>
      <c r="L555" s="1482"/>
      <c r="M555" s="1482"/>
      <c r="N555" s="1482"/>
      <c r="O555" s="1482"/>
      <c r="P555" s="1127" t="s">
        <v>36</v>
      </c>
      <c r="Q555" s="1127" t="s">
        <v>33</v>
      </c>
      <c r="R555" s="1134">
        <v>1</v>
      </c>
      <c r="S555" s="1135">
        <f>ROUND(K552,2)*R555</f>
        <v>8650.2099999999991</v>
      </c>
    </row>
    <row r="556" spans="1:19" ht="45" customHeight="1" x14ac:dyDescent="0.25">
      <c r="A556" s="1482"/>
      <c r="B556" s="1482"/>
      <c r="C556" s="1482"/>
      <c r="D556" s="1482"/>
      <c r="E556" s="1482"/>
      <c r="F556" s="1482"/>
      <c r="G556" s="1482"/>
      <c r="H556" s="1482"/>
      <c r="I556" s="1482"/>
      <c r="J556" s="1482"/>
      <c r="K556" s="1482"/>
      <c r="L556" s="1482"/>
      <c r="M556" s="1482"/>
      <c r="N556" s="1482"/>
      <c r="O556" s="1482"/>
      <c r="P556" s="1127" t="s">
        <v>37</v>
      </c>
      <c r="Q556" s="1127" t="s">
        <v>33</v>
      </c>
      <c r="R556" s="1136">
        <v>1</v>
      </c>
      <c r="S556" s="1137">
        <f>ROUND(K552,2)*R556</f>
        <v>8650.2099999999991</v>
      </c>
    </row>
    <row r="557" spans="1:19" ht="45" customHeight="1" x14ac:dyDescent="0.25">
      <c r="A557" s="1482"/>
      <c r="B557" s="1482"/>
      <c r="C557" s="1482"/>
      <c r="D557" s="1482"/>
      <c r="E557" s="1482"/>
      <c r="F557" s="1482"/>
      <c r="G557" s="1482"/>
      <c r="H557" s="1482"/>
      <c r="I557" s="1482"/>
      <c r="J557" s="1482"/>
      <c r="K557" s="1482"/>
      <c r="L557" s="1482"/>
      <c r="M557" s="1482"/>
      <c r="N557" s="1482"/>
      <c r="O557" s="1482"/>
      <c r="P557" s="1127" t="s">
        <v>38</v>
      </c>
      <c r="Q557" s="1127" t="s">
        <v>33</v>
      </c>
      <c r="R557" s="1138">
        <v>1</v>
      </c>
      <c r="S557" s="1139">
        <f>ROUND(K552,2)*R557</f>
        <v>8650.2099999999991</v>
      </c>
    </row>
    <row r="558" spans="1:19" ht="45" customHeight="1" x14ac:dyDescent="0.25">
      <c r="A558" s="1482"/>
      <c r="B558" s="1482"/>
      <c r="C558" s="1482"/>
      <c r="D558" s="1482"/>
      <c r="E558" s="1482"/>
      <c r="F558" s="1482"/>
      <c r="G558" s="1482"/>
      <c r="H558" s="1482"/>
      <c r="I558" s="1482"/>
      <c r="J558" s="1482"/>
      <c r="K558" s="1482"/>
      <c r="L558" s="1482"/>
      <c r="M558" s="1482"/>
      <c r="N558" s="1482"/>
      <c r="O558" s="1482"/>
      <c r="P558" s="1127" t="s">
        <v>39</v>
      </c>
      <c r="Q558" s="1127" t="s">
        <v>33</v>
      </c>
      <c r="R558" s="1140">
        <v>1</v>
      </c>
      <c r="S558" s="1141">
        <f>ROUND(K552,2)*R558</f>
        <v>8650.2099999999991</v>
      </c>
    </row>
    <row r="559" spans="1:19" ht="45" customHeight="1" x14ac:dyDescent="0.25">
      <c r="A559" s="1482"/>
      <c r="B559" s="1482"/>
      <c r="C559" s="1482"/>
      <c r="D559" s="1482"/>
      <c r="E559" s="1482"/>
      <c r="F559" s="1482"/>
      <c r="G559" s="1482"/>
      <c r="H559" s="1482"/>
      <c r="I559" s="1482"/>
      <c r="J559" s="1482"/>
      <c r="K559" s="1482"/>
      <c r="L559" s="1482"/>
      <c r="M559" s="1482"/>
      <c r="N559" s="1482"/>
      <c r="O559" s="1482"/>
      <c r="P559" s="1127" t="s">
        <v>40</v>
      </c>
      <c r="Q559" s="1127" t="s">
        <v>33</v>
      </c>
      <c r="R559" s="1142">
        <v>1</v>
      </c>
      <c r="S559" s="1143">
        <f>ROUND(K552,2)*R559</f>
        <v>8650.2099999999991</v>
      </c>
    </row>
    <row r="560" spans="1:19" ht="45" customHeight="1" x14ac:dyDescent="0.25">
      <c r="A560" s="1482"/>
      <c r="B560" s="1482"/>
      <c r="C560" s="1482"/>
      <c r="D560" s="1482"/>
      <c r="E560" s="1482"/>
      <c r="F560" s="1482"/>
      <c r="G560" s="1482"/>
      <c r="H560" s="1482"/>
      <c r="I560" s="1482"/>
      <c r="J560" s="1482"/>
      <c r="K560" s="1482"/>
      <c r="L560" s="1482"/>
      <c r="M560" s="1482"/>
      <c r="N560" s="1482"/>
      <c r="O560" s="1482"/>
      <c r="P560" s="1127" t="s">
        <v>41</v>
      </c>
      <c r="Q560" s="1127" t="s">
        <v>33</v>
      </c>
      <c r="R560" s="1144">
        <v>1</v>
      </c>
      <c r="S560" s="1145">
        <f>ROUND(K552,2)*R560</f>
        <v>8650.2099999999991</v>
      </c>
    </row>
    <row r="561" spans="1:19" ht="45" customHeight="1" x14ac:dyDescent="0.25">
      <c r="A561" s="1482"/>
      <c r="B561" s="1482"/>
      <c r="C561" s="1482"/>
      <c r="D561" s="1482"/>
      <c r="E561" s="1482"/>
      <c r="F561" s="1482"/>
      <c r="G561" s="1482"/>
      <c r="H561" s="1482"/>
      <c r="I561" s="1482"/>
      <c r="J561" s="1482"/>
      <c r="K561" s="1482"/>
      <c r="L561" s="1482"/>
      <c r="M561" s="1482"/>
      <c r="N561" s="1482"/>
      <c r="O561" s="1482"/>
      <c r="P561" s="1127" t="s">
        <v>42</v>
      </c>
      <c r="Q561" s="1127" t="s">
        <v>33</v>
      </c>
      <c r="R561" s="1146">
        <v>1</v>
      </c>
      <c r="S561" s="1147">
        <f>ROUND(K552,2)*R561</f>
        <v>8650.2099999999991</v>
      </c>
    </row>
    <row r="562" spans="1:19" ht="45" customHeight="1" x14ac:dyDescent="0.25">
      <c r="A562" s="1482"/>
      <c r="B562" s="1482"/>
      <c r="C562" s="1482"/>
      <c r="D562" s="1482"/>
      <c r="E562" s="1482"/>
      <c r="F562" s="1482"/>
      <c r="G562" s="1482"/>
      <c r="H562" s="1482"/>
      <c r="I562" s="1482"/>
      <c r="J562" s="1482"/>
      <c r="K562" s="1482"/>
      <c r="L562" s="1482"/>
      <c r="M562" s="1482"/>
      <c r="N562" s="1482"/>
      <c r="O562" s="1482"/>
      <c r="P562" s="1127" t="s">
        <v>43</v>
      </c>
      <c r="Q562" s="1127" t="s">
        <v>33</v>
      </c>
      <c r="R562" s="1148">
        <v>1</v>
      </c>
      <c r="S562" s="1149">
        <f>ROUND(K552,2)*R562</f>
        <v>8650.2099999999991</v>
      </c>
    </row>
    <row r="563" spans="1:19" ht="45" customHeight="1" x14ac:dyDescent="0.25">
      <c r="A563" s="1482"/>
      <c r="B563" s="1482"/>
      <c r="C563" s="1482"/>
      <c r="D563" s="1482"/>
      <c r="E563" s="1482"/>
      <c r="F563" s="1482"/>
      <c r="G563" s="1482"/>
      <c r="H563" s="1482"/>
      <c r="I563" s="1482"/>
      <c r="J563" s="1482"/>
      <c r="K563" s="1482"/>
      <c r="L563" s="1482"/>
      <c r="M563" s="1482"/>
      <c r="N563" s="1482"/>
      <c r="O563" s="1482"/>
      <c r="P563" s="1127" t="s">
        <v>44</v>
      </c>
      <c r="Q563" s="1127" t="s">
        <v>33</v>
      </c>
      <c r="R563" s="1150">
        <v>1</v>
      </c>
      <c r="S563" s="1151">
        <f>ROUND(K552,2)*R563</f>
        <v>8650.2099999999991</v>
      </c>
    </row>
    <row r="564" spans="1:19" ht="45" customHeight="1" x14ac:dyDescent="0.25">
      <c r="A564" s="1482"/>
      <c r="B564" s="1482"/>
      <c r="C564" s="1482"/>
      <c r="D564" s="1482"/>
      <c r="E564" s="1482"/>
      <c r="F564" s="1482"/>
      <c r="G564" s="1482"/>
      <c r="H564" s="1482"/>
      <c r="I564" s="1482"/>
      <c r="J564" s="1482"/>
      <c r="K564" s="1482"/>
      <c r="L564" s="1482"/>
      <c r="M564" s="1482"/>
      <c r="N564" s="1482"/>
      <c r="O564" s="1482"/>
      <c r="P564" s="1127" t="s">
        <v>45</v>
      </c>
      <c r="Q564" s="1127" t="s">
        <v>33</v>
      </c>
      <c r="R564" s="1152">
        <v>1</v>
      </c>
      <c r="S564" s="1153">
        <f>ROUND(K552,2)*R564</f>
        <v>8650.2099999999991</v>
      </c>
    </row>
    <row r="565" spans="1:19" ht="45" customHeight="1" x14ac:dyDescent="0.25">
      <c r="A565" s="1482"/>
      <c r="B565" s="1482"/>
      <c r="C565" s="1482"/>
      <c r="D565" s="1482"/>
      <c r="E565" s="1482"/>
      <c r="F565" s="1482"/>
      <c r="G565" s="1482"/>
      <c r="H565" s="1482"/>
      <c r="I565" s="1482"/>
      <c r="J565" s="1482"/>
      <c r="K565" s="1482"/>
      <c r="L565" s="1482"/>
      <c r="M565" s="1482"/>
      <c r="N565" s="1482"/>
      <c r="O565" s="1482"/>
      <c r="P565" s="1127" t="s">
        <v>46</v>
      </c>
      <c r="Q565" s="1127" t="s">
        <v>33</v>
      </c>
      <c r="R565" s="1154">
        <v>1</v>
      </c>
      <c r="S565" s="1155">
        <f>ROUND(K552,2)*R565</f>
        <v>8650.2099999999991</v>
      </c>
    </row>
    <row r="566" spans="1:19" ht="45" customHeight="1" x14ac:dyDescent="0.25">
      <c r="A566" s="1482"/>
      <c r="B566" s="1482"/>
      <c r="C566" s="1482"/>
      <c r="D566" s="1482"/>
      <c r="E566" s="1482"/>
      <c r="F566" s="1482"/>
      <c r="G566" s="1482"/>
      <c r="H566" s="1482"/>
      <c r="I566" s="1482"/>
      <c r="J566" s="1482"/>
      <c r="K566" s="1482"/>
      <c r="L566" s="1482"/>
      <c r="M566" s="1482"/>
      <c r="N566" s="1482"/>
      <c r="O566" s="1482"/>
      <c r="P566" s="1127" t="s">
        <v>47</v>
      </c>
      <c r="Q566" s="1127" t="s">
        <v>33</v>
      </c>
      <c r="R566" s="1156">
        <v>1</v>
      </c>
      <c r="S566" s="1157">
        <f>ROUND(K552,2)*R566</f>
        <v>8650.2099999999991</v>
      </c>
    </row>
    <row r="567" spans="1:19" ht="45" customHeight="1" x14ac:dyDescent="0.25">
      <c r="A567" s="1482"/>
      <c r="B567" s="1482"/>
      <c r="C567" s="1482"/>
      <c r="D567" s="1482"/>
      <c r="E567" s="1482"/>
      <c r="F567" s="1482"/>
      <c r="G567" s="1482"/>
      <c r="H567" s="1482"/>
      <c r="I567" s="1482"/>
      <c r="J567" s="1482"/>
      <c r="K567" s="1482"/>
      <c r="L567" s="1482"/>
      <c r="M567" s="1482"/>
      <c r="N567" s="1482"/>
      <c r="O567" s="1482"/>
      <c r="P567" s="1127" t="s">
        <v>48</v>
      </c>
      <c r="Q567" s="1127" t="s">
        <v>33</v>
      </c>
      <c r="R567" s="1158">
        <v>1</v>
      </c>
      <c r="S567" s="1159">
        <f>ROUND(K552,2)*R567</f>
        <v>8650.2099999999991</v>
      </c>
    </row>
    <row r="568" spans="1:19" ht="45" customHeight="1" x14ac:dyDescent="0.25">
      <c r="A568" s="1482"/>
      <c r="B568" s="1482"/>
      <c r="C568" s="1482"/>
      <c r="D568" s="1482"/>
      <c r="E568" s="1482"/>
      <c r="F568" s="1482"/>
      <c r="G568" s="1482"/>
      <c r="H568" s="1482"/>
      <c r="I568" s="1482"/>
      <c r="J568" s="1482"/>
      <c r="K568" s="1482"/>
      <c r="L568" s="1482"/>
      <c r="M568" s="1482"/>
      <c r="N568" s="1482"/>
      <c r="O568" s="1482"/>
      <c r="P568" s="1127" t="s">
        <v>49</v>
      </c>
      <c r="Q568" s="1127" t="s">
        <v>33</v>
      </c>
      <c r="R568" s="1160">
        <v>1</v>
      </c>
      <c r="S568" s="1161">
        <f>ROUND(K552,2)*R568</f>
        <v>8650.2099999999991</v>
      </c>
    </row>
    <row r="569" spans="1:19" ht="45" customHeight="1" x14ac:dyDescent="0.25">
      <c r="A569" s="1482"/>
      <c r="B569" s="1482"/>
      <c r="C569" s="1482"/>
      <c r="D569" s="1482"/>
      <c r="E569" s="1482"/>
      <c r="F569" s="1482"/>
      <c r="G569" s="1482"/>
      <c r="H569" s="1482"/>
      <c r="I569" s="1482"/>
      <c r="J569" s="1482"/>
      <c r="K569" s="1482"/>
      <c r="L569" s="1482"/>
      <c r="M569" s="1482"/>
      <c r="N569" s="1482"/>
      <c r="O569" s="1482"/>
      <c r="P569" s="1127" t="s">
        <v>50</v>
      </c>
      <c r="Q569" s="1127" t="s">
        <v>33</v>
      </c>
      <c r="R569" s="1162">
        <v>1</v>
      </c>
      <c r="S569" s="1163">
        <f>ROUND(K552,2)*R569</f>
        <v>8650.2099999999991</v>
      </c>
    </row>
    <row r="570" spans="1:19" ht="45" customHeight="1" x14ac:dyDescent="0.25">
      <c r="A570" s="1482"/>
      <c r="B570" s="1482"/>
      <c r="C570" s="1482"/>
      <c r="D570" s="1482"/>
      <c r="E570" s="1482"/>
      <c r="F570" s="1482"/>
      <c r="G570" s="1482"/>
      <c r="H570" s="1482"/>
      <c r="I570" s="1482"/>
      <c r="J570" s="1482"/>
      <c r="K570" s="1482"/>
      <c r="L570" s="1482"/>
      <c r="M570" s="1482"/>
      <c r="N570" s="1482"/>
      <c r="O570" s="1482"/>
      <c r="P570" s="1127" t="s">
        <v>51</v>
      </c>
      <c r="Q570" s="1127" t="s">
        <v>33</v>
      </c>
      <c r="R570" s="1164">
        <v>1</v>
      </c>
      <c r="S570" s="1165">
        <f>ROUND(K552,2)*R570</f>
        <v>8650.2099999999991</v>
      </c>
    </row>
    <row r="571" spans="1:19" ht="45" customHeight="1" x14ac:dyDescent="0.25">
      <c r="A571" s="1482"/>
      <c r="B571" s="1482"/>
      <c r="C571" s="1482"/>
      <c r="D571" s="1482"/>
      <c r="E571" s="1482"/>
      <c r="F571" s="1482"/>
      <c r="G571" s="1482"/>
      <c r="H571" s="1482"/>
      <c r="I571" s="1482"/>
      <c r="J571" s="1482"/>
      <c r="K571" s="1482"/>
      <c r="L571" s="1482"/>
      <c r="M571" s="1482"/>
      <c r="N571" s="1482"/>
      <c r="O571" s="1482"/>
      <c r="P571" s="1127" t="s">
        <v>52</v>
      </c>
      <c r="Q571" s="1127" t="s">
        <v>33</v>
      </c>
      <c r="R571" s="1166">
        <v>1</v>
      </c>
      <c r="S571" s="1167">
        <f>ROUND(K552,2)*R571</f>
        <v>8650.2099999999991</v>
      </c>
    </row>
    <row r="572" spans="1:19" ht="45" customHeight="1" x14ac:dyDescent="0.25">
      <c r="A572" s="1482"/>
      <c r="B572" s="1482"/>
      <c r="C572" s="1482"/>
      <c r="D572" s="1482"/>
      <c r="E572" s="1482"/>
      <c r="F572" s="1482"/>
      <c r="G572" s="1482"/>
      <c r="H572" s="1482"/>
      <c r="I572" s="1482"/>
      <c r="J572" s="1482"/>
      <c r="K572" s="1482"/>
      <c r="L572" s="1482"/>
      <c r="M572" s="1482"/>
      <c r="N572" s="1482"/>
      <c r="O572" s="1482"/>
      <c r="P572" s="1127" t="s">
        <v>53</v>
      </c>
      <c r="Q572" s="1127" t="s">
        <v>33</v>
      </c>
      <c r="R572" s="1168">
        <v>1</v>
      </c>
      <c r="S572" s="1169">
        <f>ROUND(K552,2)*R572</f>
        <v>8650.2099999999991</v>
      </c>
    </row>
    <row r="573" spans="1:19" ht="45" customHeight="1" x14ac:dyDescent="0.25">
      <c r="A573" s="1482"/>
      <c r="B573" s="1482"/>
      <c r="C573" s="1482"/>
      <c r="D573" s="1482"/>
      <c r="E573" s="1482"/>
      <c r="F573" s="1482"/>
      <c r="G573" s="1482"/>
      <c r="H573" s="1482"/>
      <c r="I573" s="1482"/>
      <c r="J573" s="1482"/>
      <c r="K573" s="1482"/>
      <c r="L573" s="1482"/>
      <c r="M573" s="1482"/>
      <c r="N573" s="1482"/>
      <c r="O573" s="1482"/>
      <c r="P573" s="1127" t="s">
        <v>54</v>
      </c>
      <c r="Q573" s="1127" t="s">
        <v>33</v>
      </c>
      <c r="R573" s="1170">
        <v>1</v>
      </c>
      <c r="S573" s="1171">
        <f>ROUND(K552,2)*R573</f>
        <v>8650.2099999999991</v>
      </c>
    </row>
    <row r="574" spans="1:19" ht="45" customHeight="1" x14ac:dyDescent="0.25">
      <c r="A574" s="1482"/>
      <c r="B574" s="1482"/>
      <c r="C574" s="1482"/>
      <c r="D574" s="1482"/>
      <c r="E574" s="1482"/>
      <c r="F574" s="1482"/>
      <c r="G574" s="1482"/>
      <c r="H574" s="1482"/>
      <c r="I574" s="1482"/>
      <c r="J574" s="1482"/>
      <c r="K574" s="1482"/>
      <c r="L574" s="1482"/>
      <c r="M574" s="1482"/>
      <c r="N574" s="1482"/>
      <c r="O574" s="1482"/>
      <c r="P574" s="1127" t="s">
        <v>55</v>
      </c>
      <c r="Q574" s="1127" t="s">
        <v>33</v>
      </c>
      <c r="R574" s="1172">
        <v>1</v>
      </c>
      <c r="S574" s="1173">
        <f>ROUND(K552,2)*R574</f>
        <v>8650.2099999999991</v>
      </c>
    </row>
    <row r="575" spans="1:19" ht="45" customHeight="1" x14ac:dyDescent="0.25">
      <c r="A575" s="1482"/>
      <c r="B575" s="1482"/>
      <c r="C575" s="1482"/>
      <c r="D575" s="1482"/>
      <c r="E575" s="1482"/>
      <c r="F575" s="1482"/>
      <c r="G575" s="1482"/>
      <c r="H575" s="1482"/>
      <c r="I575" s="1482"/>
      <c r="J575" s="1482"/>
      <c r="K575" s="1482"/>
      <c r="L575" s="1482"/>
      <c r="M575" s="1482"/>
      <c r="N575" s="1482"/>
      <c r="O575" s="1482"/>
      <c r="P575" s="1127" t="s">
        <v>56</v>
      </c>
      <c r="Q575" s="1127" t="s">
        <v>33</v>
      </c>
      <c r="R575" s="1174">
        <v>1</v>
      </c>
      <c r="S575" s="1175">
        <f>ROUND(K552,2)*R575</f>
        <v>8650.2099999999991</v>
      </c>
    </row>
    <row r="576" spans="1:19" ht="45" customHeight="1" x14ac:dyDescent="0.25">
      <c r="A576" s="1482"/>
      <c r="B576" s="1482"/>
      <c r="C576" s="1482"/>
      <c r="D576" s="1482"/>
      <c r="E576" s="1482"/>
      <c r="F576" s="1482"/>
      <c r="G576" s="1482"/>
      <c r="H576" s="1482"/>
      <c r="I576" s="1482"/>
      <c r="J576" s="1482"/>
      <c r="K576" s="1482"/>
      <c r="L576" s="1482"/>
      <c r="M576" s="1482"/>
      <c r="N576" s="1482"/>
      <c r="O576" s="1482"/>
      <c r="P576" s="1127" t="s">
        <v>57</v>
      </c>
      <c r="Q576" s="1127" t="s">
        <v>33</v>
      </c>
      <c r="R576" s="1176">
        <v>1</v>
      </c>
      <c r="S576" s="1177">
        <f>ROUND(K552,2)*R576</f>
        <v>8650.2099999999991</v>
      </c>
    </row>
    <row r="577" spans="1:19" ht="45" customHeight="1" x14ac:dyDescent="0.25">
      <c r="A577" s="1482"/>
      <c r="B577" s="1482"/>
      <c r="C577" s="1482"/>
      <c r="D577" s="1482"/>
      <c r="E577" s="1482"/>
      <c r="F577" s="1482"/>
      <c r="G577" s="1482"/>
      <c r="H577" s="1482"/>
      <c r="I577" s="1482"/>
      <c r="J577" s="1482"/>
      <c r="K577" s="1482"/>
      <c r="L577" s="1482"/>
      <c r="M577" s="1482"/>
      <c r="N577" s="1482"/>
      <c r="O577" s="1482"/>
      <c r="P577" s="1127" t="s">
        <v>58</v>
      </c>
      <c r="Q577" s="1127" t="s">
        <v>33</v>
      </c>
      <c r="R577" s="1178">
        <v>1</v>
      </c>
      <c r="S577" s="1179">
        <f>ROUND(K552,2)*R577</f>
        <v>8650.2099999999991</v>
      </c>
    </row>
    <row r="578" spans="1:19" ht="45" customHeight="1" x14ac:dyDescent="0.25">
      <c r="A578" s="1482"/>
      <c r="B578" s="1482"/>
      <c r="C578" s="1482"/>
      <c r="D578" s="1482"/>
      <c r="E578" s="1482"/>
      <c r="F578" s="1482"/>
      <c r="G578" s="1482"/>
      <c r="H578" s="1482"/>
      <c r="I578" s="1482"/>
      <c r="J578" s="1482"/>
      <c r="K578" s="1482"/>
      <c r="L578" s="1482"/>
      <c r="M578" s="1482"/>
      <c r="N578" s="1482"/>
      <c r="O578" s="1482"/>
      <c r="P578" s="1127" t="s">
        <v>59</v>
      </c>
      <c r="Q578" s="1127" t="s">
        <v>33</v>
      </c>
      <c r="R578" s="1180">
        <v>1</v>
      </c>
      <c r="S578" s="1181">
        <f>ROUND(K552,2)*R578</f>
        <v>8650.2099999999991</v>
      </c>
    </row>
    <row r="579" spans="1:19" ht="45" customHeight="1" x14ac:dyDescent="0.25">
      <c r="A579" s="1482"/>
      <c r="B579" s="1482"/>
      <c r="C579" s="1482"/>
      <c r="D579" s="1482"/>
      <c r="E579" s="1482"/>
      <c r="F579" s="1482"/>
      <c r="G579" s="1482"/>
      <c r="H579" s="1482"/>
      <c r="I579" s="1482"/>
      <c r="J579" s="1482"/>
      <c r="K579" s="1482"/>
      <c r="L579" s="1482"/>
      <c r="M579" s="1482"/>
      <c r="N579" s="1482"/>
      <c r="O579" s="1482"/>
      <c r="P579" s="1127" t="s">
        <v>60</v>
      </c>
      <c r="Q579" s="1127" t="s">
        <v>33</v>
      </c>
      <c r="R579" s="1182">
        <v>1</v>
      </c>
      <c r="S579" s="1183">
        <f>ROUND(K552,2)*R579</f>
        <v>8650.2099999999991</v>
      </c>
    </row>
    <row r="580" spans="1:19" ht="45" customHeight="1" x14ac:dyDescent="0.25">
      <c r="A580" s="1482"/>
      <c r="B580" s="1482"/>
      <c r="C580" s="1482"/>
      <c r="D580" s="1482"/>
      <c r="E580" s="1482"/>
      <c r="F580" s="1482"/>
      <c r="G580" s="1482"/>
      <c r="H580" s="1482"/>
      <c r="I580" s="1482"/>
      <c r="J580" s="1482"/>
      <c r="K580" s="1482"/>
      <c r="L580" s="1482"/>
      <c r="M580" s="1482"/>
      <c r="N580" s="1482"/>
      <c r="O580" s="1482"/>
      <c r="P580" s="1127" t="s">
        <v>61</v>
      </c>
      <c r="Q580" s="1127" t="s">
        <v>33</v>
      </c>
      <c r="R580" s="1184">
        <v>1</v>
      </c>
      <c r="S580" s="1185">
        <f>ROUND(K552,2)*R580</f>
        <v>8650.2099999999991</v>
      </c>
    </row>
    <row r="581" spans="1:19" ht="45" customHeight="1" x14ac:dyDescent="0.25">
      <c r="A581" s="1482"/>
      <c r="B581" s="1482"/>
      <c r="C581" s="1482"/>
      <c r="D581" s="1482"/>
      <c r="E581" s="1482"/>
      <c r="F581" s="1482"/>
      <c r="G581" s="1482"/>
      <c r="H581" s="1482"/>
      <c r="I581" s="1482"/>
      <c r="J581" s="1482"/>
      <c r="K581" s="1482"/>
      <c r="L581" s="1482"/>
      <c r="M581" s="1482"/>
      <c r="N581" s="1482"/>
      <c r="O581" s="1482"/>
      <c r="P581" s="1127" t="s">
        <v>62</v>
      </c>
      <c r="Q581" s="1127" t="s">
        <v>33</v>
      </c>
      <c r="R581" s="1186">
        <v>1</v>
      </c>
      <c r="S581" s="1187">
        <f>ROUND(K552,2)*R581</f>
        <v>8650.2099999999991</v>
      </c>
    </row>
    <row r="582" spans="1:19" ht="45" customHeight="1" x14ac:dyDescent="0.25">
      <c r="A582" s="1500" t="s">
        <v>23</v>
      </c>
      <c r="B582" s="1500" t="s">
        <v>110</v>
      </c>
      <c r="C582" s="1500" t="s">
        <v>25</v>
      </c>
      <c r="D582" s="1500" t="s">
        <v>64</v>
      </c>
      <c r="E582" s="1500" t="s">
        <v>111</v>
      </c>
      <c r="F582" s="1501">
        <f>R582+R583+R584+R585+R586+R587+R588+R589+R590+R591+R592+R593+R594+R595+R596+R597+R598+R599+R600+R601+R602+R603+R604+R605+R606+R607+R608+R609+R610+R611</f>
        <v>30</v>
      </c>
      <c r="G582" s="1500" t="s">
        <v>28</v>
      </c>
      <c r="H582" s="1502">
        <v>4669.96</v>
      </c>
      <c r="I582" s="1503">
        <v>4669.96</v>
      </c>
      <c r="J582" s="1504">
        <v>0.20499999999999999</v>
      </c>
      <c r="K582" s="1505">
        <f>ROUND(I582,2)+(ROUND(I582,2)*J582)</f>
        <v>5627.3018000000002</v>
      </c>
      <c r="L582" s="1506">
        <f>ROUND(S582,2)+ROUND(S583,2)+ROUND(S584,2)+ROUND(S585,2)+ROUND(S586,2)+ROUND(S587,2)+ROUND(S588,2)+ROUND(S589,2)+ROUND(S590,2)+ROUND(S591,2)+ROUND(S592,2)+ROUND(S593,2)+ROUND(S594,2)+ROUND(S595,2)+ROUND(S596,2)+ROUND(S597,2)+ROUND(S598,2)+ROUND(S599,2)+ROUND(S600,2)+ROUND(S601,2)+ROUND(S602,2)+ROUND(S603,2)+ROUND(S604,2)+ROUND(S605,2)+ROUND(S606,2)+ROUND(S607,2)+ROUND(S608,2)+ROUND(S609,2)+ROUND(S610,2)+ROUND(S611,2)</f>
        <v>168818.99999999997</v>
      </c>
      <c r="M582" s="1500"/>
      <c r="N582" s="1500" t="s">
        <v>32</v>
      </c>
      <c r="O582" s="1500" t="s">
        <v>33</v>
      </c>
      <c r="P582" s="1188" t="s">
        <v>32</v>
      </c>
      <c r="Q582" s="1188" t="s">
        <v>33</v>
      </c>
      <c r="R582" s="1189">
        <v>1</v>
      </c>
      <c r="S582" s="1190">
        <f>ROUND(K582,2)*R582</f>
        <v>5627.3</v>
      </c>
    </row>
    <row r="583" spans="1:19" ht="45" customHeight="1" x14ac:dyDescent="0.25">
      <c r="A583" s="1482"/>
      <c r="B583" s="1482"/>
      <c r="C583" s="1482"/>
      <c r="D583" s="1482"/>
      <c r="E583" s="1482"/>
      <c r="F583" s="1482"/>
      <c r="G583" s="1482"/>
      <c r="H583" s="1482"/>
      <c r="I583" s="1482"/>
      <c r="J583" s="1482"/>
      <c r="K583" s="1482"/>
      <c r="L583" s="1482"/>
      <c r="M583" s="1482"/>
      <c r="N583" s="1482"/>
      <c r="O583" s="1482"/>
      <c r="P583" s="1188" t="s">
        <v>34</v>
      </c>
      <c r="Q583" s="1188" t="s">
        <v>33</v>
      </c>
      <c r="R583" s="1191">
        <v>1</v>
      </c>
      <c r="S583" s="1192">
        <f>ROUND(K582,2)*R583</f>
        <v>5627.3</v>
      </c>
    </row>
    <row r="584" spans="1:19" ht="45" customHeight="1" x14ac:dyDescent="0.25">
      <c r="A584" s="1482"/>
      <c r="B584" s="1482"/>
      <c r="C584" s="1482"/>
      <c r="D584" s="1482"/>
      <c r="E584" s="1482"/>
      <c r="F584" s="1482"/>
      <c r="G584" s="1482"/>
      <c r="H584" s="1482"/>
      <c r="I584" s="1482"/>
      <c r="J584" s="1482"/>
      <c r="K584" s="1482"/>
      <c r="L584" s="1482"/>
      <c r="M584" s="1482"/>
      <c r="N584" s="1482"/>
      <c r="O584" s="1482"/>
      <c r="P584" s="1188" t="s">
        <v>35</v>
      </c>
      <c r="Q584" s="1188" t="s">
        <v>33</v>
      </c>
      <c r="R584" s="1193">
        <v>1</v>
      </c>
      <c r="S584" s="1194">
        <f>ROUND(K582,2)*R584</f>
        <v>5627.3</v>
      </c>
    </row>
    <row r="585" spans="1:19" ht="45" customHeight="1" x14ac:dyDescent="0.25">
      <c r="A585" s="1482"/>
      <c r="B585" s="1482"/>
      <c r="C585" s="1482"/>
      <c r="D585" s="1482"/>
      <c r="E585" s="1482"/>
      <c r="F585" s="1482"/>
      <c r="G585" s="1482"/>
      <c r="H585" s="1482"/>
      <c r="I585" s="1482"/>
      <c r="J585" s="1482"/>
      <c r="K585" s="1482"/>
      <c r="L585" s="1482"/>
      <c r="M585" s="1482"/>
      <c r="N585" s="1482"/>
      <c r="O585" s="1482"/>
      <c r="P585" s="1188" t="s">
        <v>36</v>
      </c>
      <c r="Q585" s="1188" t="s">
        <v>33</v>
      </c>
      <c r="R585" s="1195">
        <v>1</v>
      </c>
      <c r="S585" s="1196">
        <f>ROUND(K582,2)*R585</f>
        <v>5627.3</v>
      </c>
    </row>
    <row r="586" spans="1:19" ht="45" customHeight="1" x14ac:dyDescent="0.25">
      <c r="A586" s="1482"/>
      <c r="B586" s="1482"/>
      <c r="C586" s="1482"/>
      <c r="D586" s="1482"/>
      <c r="E586" s="1482"/>
      <c r="F586" s="1482"/>
      <c r="G586" s="1482"/>
      <c r="H586" s="1482"/>
      <c r="I586" s="1482"/>
      <c r="J586" s="1482"/>
      <c r="K586" s="1482"/>
      <c r="L586" s="1482"/>
      <c r="M586" s="1482"/>
      <c r="N586" s="1482"/>
      <c r="O586" s="1482"/>
      <c r="P586" s="1188" t="s">
        <v>37</v>
      </c>
      <c r="Q586" s="1188" t="s">
        <v>33</v>
      </c>
      <c r="R586" s="1197">
        <v>1</v>
      </c>
      <c r="S586" s="1198">
        <f>ROUND(K582,2)*R586</f>
        <v>5627.3</v>
      </c>
    </row>
    <row r="587" spans="1:19" ht="45" customHeight="1" x14ac:dyDescent="0.25">
      <c r="A587" s="1482"/>
      <c r="B587" s="1482"/>
      <c r="C587" s="1482"/>
      <c r="D587" s="1482"/>
      <c r="E587" s="1482"/>
      <c r="F587" s="1482"/>
      <c r="G587" s="1482"/>
      <c r="H587" s="1482"/>
      <c r="I587" s="1482"/>
      <c r="J587" s="1482"/>
      <c r="K587" s="1482"/>
      <c r="L587" s="1482"/>
      <c r="M587" s="1482"/>
      <c r="N587" s="1482"/>
      <c r="O587" s="1482"/>
      <c r="P587" s="1188" t="s">
        <v>38</v>
      </c>
      <c r="Q587" s="1188" t="s">
        <v>33</v>
      </c>
      <c r="R587" s="1199">
        <v>1</v>
      </c>
      <c r="S587" s="1200">
        <f>ROUND(K582,2)*R587</f>
        <v>5627.3</v>
      </c>
    </row>
    <row r="588" spans="1:19" ht="45" customHeight="1" x14ac:dyDescent="0.25">
      <c r="A588" s="1482"/>
      <c r="B588" s="1482"/>
      <c r="C588" s="1482"/>
      <c r="D588" s="1482"/>
      <c r="E588" s="1482"/>
      <c r="F588" s="1482"/>
      <c r="G588" s="1482"/>
      <c r="H588" s="1482"/>
      <c r="I588" s="1482"/>
      <c r="J588" s="1482"/>
      <c r="K588" s="1482"/>
      <c r="L588" s="1482"/>
      <c r="M588" s="1482"/>
      <c r="N588" s="1482"/>
      <c r="O588" s="1482"/>
      <c r="P588" s="1188" t="s">
        <v>39</v>
      </c>
      <c r="Q588" s="1188" t="s">
        <v>33</v>
      </c>
      <c r="R588" s="1201">
        <v>1</v>
      </c>
      <c r="S588" s="1202">
        <f>ROUND(K582,2)*R588</f>
        <v>5627.3</v>
      </c>
    </row>
    <row r="589" spans="1:19" ht="45" customHeight="1" x14ac:dyDescent="0.25">
      <c r="A589" s="1482"/>
      <c r="B589" s="1482"/>
      <c r="C589" s="1482"/>
      <c r="D589" s="1482"/>
      <c r="E589" s="1482"/>
      <c r="F589" s="1482"/>
      <c r="G589" s="1482"/>
      <c r="H589" s="1482"/>
      <c r="I589" s="1482"/>
      <c r="J589" s="1482"/>
      <c r="K589" s="1482"/>
      <c r="L589" s="1482"/>
      <c r="M589" s="1482"/>
      <c r="N589" s="1482"/>
      <c r="O589" s="1482"/>
      <c r="P589" s="1188" t="s">
        <v>40</v>
      </c>
      <c r="Q589" s="1188" t="s">
        <v>33</v>
      </c>
      <c r="R589" s="1203">
        <v>1</v>
      </c>
      <c r="S589" s="1204">
        <f>ROUND(K582,2)*R589</f>
        <v>5627.3</v>
      </c>
    </row>
    <row r="590" spans="1:19" ht="45" customHeight="1" x14ac:dyDescent="0.25">
      <c r="A590" s="1482"/>
      <c r="B590" s="1482"/>
      <c r="C590" s="1482"/>
      <c r="D590" s="1482"/>
      <c r="E590" s="1482"/>
      <c r="F590" s="1482"/>
      <c r="G590" s="1482"/>
      <c r="H590" s="1482"/>
      <c r="I590" s="1482"/>
      <c r="J590" s="1482"/>
      <c r="K590" s="1482"/>
      <c r="L590" s="1482"/>
      <c r="M590" s="1482"/>
      <c r="N590" s="1482"/>
      <c r="O590" s="1482"/>
      <c r="P590" s="1188" t="s">
        <v>41</v>
      </c>
      <c r="Q590" s="1188" t="s">
        <v>33</v>
      </c>
      <c r="R590" s="1205">
        <v>1</v>
      </c>
      <c r="S590" s="1206">
        <f>ROUND(K582,2)*R590</f>
        <v>5627.3</v>
      </c>
    </row>
    <row r="591" spans="1:19" ht="45" customHeight="1" x14ac:dyDescent="0.25">
      <c r="A591" s="1482"/>
      <c r="B591" s="1482"/>
      <c r="C591" s="1482"/>
      <c r="D591" s="1482"/>
      <c r="E591" s="1482"/>
      <c r="F591" s="1482"/>
      <c r="G591" s="1482"/>
      <c r="H591" s="1482"/>
      <c r="I591" s="1482"/>
      <c r="J591" s="1482"/>
      <c r="K591" s="1482"/>
      <c r="L591" s="1482"/>
      <c r="M591" s="1482"/>
      <c r="N591" s="1482"/>
      <c r="O591" s="1482"/>
      <c r="P591" s="1188" t="s">
        <v>42</v>
      </c>
      <c r="Q591" s="1188" t="s">
        <v>33</v>
      </c>
      <c r="R591" s="1207">
        <v>1</v>
      </c>
      <c r="S591" s="1208">
        <f>ROUND(K582,2)*R591</f>
        <v>5627.3</v>
      </c>
    </row>
    <row r="592" spans="1:19" ht="45" customHeight="1" x14ac:dyDescent="0.25">
      <c r="A592" s="1482"/>
      <c r="B592" s="1482"/>
      <c r="C592" s="1482"/>
      <c r="D592" s="1482"/>
      <c r="E592" s="1482"/>
      <c r="F592" s="1482"/>
      <c r="G592" s="1482"/>
      <c r="H592" s="1482"/>
      <c r="I592" s="1482"/>
      <c r="J592" s="1482"/>
      <c r="K592" s="1482"/>
      <c r="L592" s="1482"/>
      <c r="M592" s="1482"/>
      <c r="N592" s="1482"/>
      <c r="O592" s="1482"/>
      <c r="P592" s="1188" t="s">
        <v>43</v>
      </c>
      <c r="Q592" s="1188" t="s">
        <v>33</v>
      </c>
      <c r="R592" s="1209">
        <v>1</v>
      </c>
      <c r="S592" s="1210">
        <f>ROUND(K582,2)*R592</f>
        <v>5627.3</v>
      </c>
    </row>
    <row r="593" spans="1:19" ht="45" customHeight="1" x14ac:dyDescent="0.25">
      <c r="A593" s="1482"/>
      <c r="B593" s="1482"/>
      <c r="C593" s="1482"/>
      <c r="D593" s="1482"/>
      <c r="E593" s="1482"/>
      <c r="F593" s="1482"/>
      <c r="G593" s="1482"/>
      <c r="H593" s="1482"/>
      <c r="I593" s="1482"/>
      <c r="J593" s="1482"/>
      <c r="K593" s="1482"/>
      <c r="L593" s="1482"/>
      <c r="M593" s="1482"/>
      <c r="N593" s="1482"/>
      <c r="O593" s="1482"/>
      <c r="P593" s="1188" t="s">
        <v>44</v>
      </c>
      <c r="Q593" s="1188" t="s">
        <v>33</v>
      </c>
      <c r="R593" s="1211">
        <v>1</v>
      </c>
      <c r="S593" s="1212">
        <f>ROUND(K582,2)*R593</f>
        <v>5627.3</v>
      </c>
    </row>
    <row r="594" spans="1:19" ht="45" customHeight="1" x14ac:dyDescent="0.25">
      <c r="A594" s="1482"/>
      <c r="B594" s="1482"/>
      <c r="C594" s="1482"/>
      <c r="D594" s="1482"/>
      <c r="E594" s="1482"/>
      <c r="F594" s="1482"/>
      <c r="G594" s="1482"/>
      <c r="H594" s="1482"/>
      <c r="I594" s="1482"/>
      <c r="J594" s="1482"/>
      <c r="K594" s="1482"/>
      <c r="L594" s="1482"/>
      <c r="M594" s="1482"/>
      <c r="N594" s="1482"/>
      <c r="O594" s="1482"/>
      <c r="P594" s="1188" t="s">
        <v>45</v>
      </c>
      <c r="Q594" s="1188" t="s">
        <v>33</v>
      </c>
      <c r="R594" s="1213">
        <v>1</v>
      </c>
      <c r="S594" s="1214">
        <f>ROUND(K582,2)*R594</f>
        <v>5627.3</v>
      </c>
    </row>
    <row r="595" spans="1:19" ht="45" customHeight="1" x14ac:dyDescent="0.25">
      <c r="A595" s="1482"/>
      <c r="B595" s="1482"/>
      <c r="C595" s="1482"/>
      <c r="D595" s="1482"/>
      <c r="E595" s="1482"/>
      <c r="F595" s="1482"/>
      <c r="G595" s="1482"/>
      <c r="H595" s="1482"/>
      <c r="I595" s="1482"/>
      <c r="J595" s="1482"/>
      <c r="K595" s="1482"/>
      <c r="L595" s="1482"/>
      <c r="M595" s="1482"/>
      <c r="N595" s="1482"/>
      <c r="O595" s="1482"/>
      <c r="P595" s="1188" t="s">
        <v>46</v>
      </c>
      <c r="Q595" s="1188" t="s">
        <v>33</v>
      </c>
      <c r="R595" s="1215">
        <v>1</v>
      </c>
      <c r="S595" s="1216">
        <f>ROUND(K582,2)*R595</f>
        <v>5627.3</v>
      </c>
    </row>
    <row r="596" spans="1:19" ht="45" customHeight="1" x14ac:dyDescent="0.25">
      <c r="A596" s="1482"/>
      <c r="B596" s="1482"/>
      <c r="C596" s="1482"/>
      <c r="D596" s="1482"/>
      <c r="E596" s="1482"/>
      <c r="F596" s="1482"/>
      <c r="G596" s="1482"/>
      <c r="H596" s="1482"/>
      <c r="I596" s="1482"/>
      <c r="J596" s="1482"/>
      <c r="K596" s="1482"/>
      <c r="L596" s="1482"/>
      <c r="M596" s="1482"/>
      <c r="N596" s="1482"/>
      <c r="O596" s="1482"/>
      <c r="P596" s="1188" t="s">
        <v>47</v>
      </c>
      <c r="Q596" s="1188" t="s">
        <v>33</v>
      </c>
      <c r="R596" s="1217">
        <v>1</v>
      </c>
      <c r="S596" s="1218">
        <f>ROUND(K582,2)*R596</f>
        <v>5627.3</v>
      </c>
    </row>
    <row r="597" spans="1:19" ht="45" customHeight="1" x14ac:dyDescent="0.25">
      <c r="A597" s="1482"/>
      <c r="B597" s="1482"/>
      <c r="C597" s="1482"/>
      <c r="D597" s="1482"/>
      <c r="E597" s="1482"/>
      <c r="F597" s="1482"/>
      <c r="G597" s="1482"/>
      <c r="H597" s="1482"/>
      <c r="I597" s="1482"/>
      <c r="J597" s="1482"/>
      <c r="K597" s="1482"/>
      <c r="L597" s="1482"/>
      <c r="M597" s="1482"/>
      <c r="N597" s="1482"/>
      <c r="O597" s="1482"/>
      <c r="P597" s="1188" t="s">
        <v>48</v>
      </c>
      <c r="Q597" s="1188" t="s">
        <v>33</v>
      </c>
      <c r="R597" s="1219">
        <v>1</v>
      </c>
      <c r="S597" s="1220">
        <f>ROUND(K582,2)*R597</f>
        <v>5627.3</v>
      </c>
    </row>
    <row r="598" spans="1:19" ht="45" customHeight="1" x14ac:dyDescent="0.25">
      <c r="A598" s="1482"/>
      <c r="B598" s="1482"/>
      <c r="C598" s="1482"/>
      <c r="D598" s="1482"/>
      <c r="E598" s="1482"/>
      <c r="F598" s="1482"/>
      <c r="G598" s="1482"/>
      <c r="H598" s="1482"/>
      <c r="I598" s="1482"/>
      <c r="J598" s="1482"/>
      <c r="K598" s="1482"/>
      <c r="L598" s="1482"/>
      <c r="M598" s="1482"/>
      <c r="N598" s="1482"/>
      <c r="O598" s="1482"/>
      <c r="P598" s="1188" t="s">
        <v>49</v>
      </c>
      <c r="Q598" s="1188" t="s">
        <v>33</v>
      </c>
      <c r="R598" s="1221">
        <v>1</v>
      </c>
      <c r="S598" s="1222">
        <f>ROUND(K582,2)*R598</f>
        <v>5627.3</v>
      </c>
    </row>
    <row r="599" spans="1:19" ht="45" customHeight="1" x14ac:dyDescent="0.25">
      <c r="A599" s="1482"/>
      <c r="B599" s="1482"/>
      <c r="C599" s="1482"/>
      <c r="D599" s="1482"/>
      <c r="E599" s="1482"/>
      <c r="F599" s="1482"/>
      <c r="G599" s="1482"/>
      <c r="H599" s="1482"/>
      <c r="I599" s="1482"/>
      <c r="J599" s="1482"/>
      <c r="K599" s="1482"/>
      <c r="L599" s="1482"/>
      <c r="M599" s="1482"/>
      <c r="N599" s="1482"/>
      <c r="O599" s="1482"/>
      <c r="P599" s="1188" t="s">
        <v>50</v>
      </c>
      <c r="Q599" s="1188" t="s">
        <v>33</v>
      </c>
      <c r="R599" s="1223">
        <v>1</v>
      </c>
      <c r="S599" s="1224">
        <f>ROUND(K582,2)*R599</f>
        <v>5627.3</v>
      </c>
    </row>
    <row r="600" spans="1:19" ht="45" customHeight="1" x14ac:dyDescent="0.25">
      <c r="A600" s="1482"/>
      <c r="B600" s="1482"/>
      <c r="C600" s="1482"/>
      <c r="D600" s="1482"/>
      <c r="E600" s="1482"/>
      <c r="F600" s="1482"/>
      <c r="G600" s="1482"/>
      <c r="H600" s="1482"/>
      <c r="I600" s="1482"/>
      <c r="J600" s="1482"/>
      <c r="K600" s="1482"/>
      <c r="L600" s="1482"/>
      <c r="M600" s="1482"/>
      <c r="N600" s="1482"/>
      <c r="O600" s="1482"/>
      <c r="P600" s="1188" t="s">
        <v>51</v>
      </c>
      <c r="Q600" s="1188" t="s">
        <v>33</v>
      </c>
      <c r="R600" s="1225">
        <v>1</v>
      </c>
      <c r="S600" s="1226">
        <f>ROUND(K582,2)*R600</f>
        <v>5627.3</v>
      </c>
    </row>
    <row r="601" spans="1:19" ht="45" customHeight="1" x14ac:dyDescent="0.25">
      <c r="A601" s="1482"/>
      <c r="B601" s="1482"/>
      <c r="C601" s="1482"/>
      <c r="D601" s="1482"/>
      <c r="E601" s="1482"/>
      <c r="F601" s="1482"/>
      <c r="G601" s="1482"/>
      <c r="H601" s="1482"/>
      <c r="I601" s="1482"/>
      <c r="J601" s="1482"/>
      <c r="K601" s="1482"/>
      <c r="L601" s="1482"/>
      <c r="M601" s="1482"/>
      <c r="N601" s="1482"/>
      <c r="O601" s="1482"/>
      <c r="P601" s="1188" t="s">
        <v>52</v>
      </c>
      <c r="Q601" s="1188" t="s">
        <v>33</v>
      </c>
      <c r="R601" s="1227">
        <v>1</v>
      </c>
      <c r="S601" s="1228">
        <f>ROUND(K582,2)*R601</f>
        <v>5627.3</v>
      </c>
    </row>
    <row r="602" spans="1:19" ht="45" customHeight="1" x14ac:dyDescent="0.25">
      <c r="A602" s="1482"/>
      <c r="B602" s="1482"/>
      <c r="C602" s="1482"/>
      <c r="D602" s="1482"/>
      <c r="E602" s="1482"/>
      <c r="F602" s="1482"/>
      <c r="G602" s="1482"/>
      <c r="H602" s="1482"/>
      <c r="I602" s="1482"/>
      <c r="J602" s="1482"/>
      <c r="K602" s="1482"/>
      <c r="L602" s="1482"/>
      <c r="M602" s="1482"/>
      <c r="N602" s="1482"/>
      <c r="O602" s="1482"/>
      <c r="P602" s="1188" t="s">
        <v>53</v>
      </c>
      <c r="Q602" s="1188" t="s">
        <v>33</v>
      </c>
      <c r="R602" s="1229">
        <v>1</v>
      </c>
      <c r="S602" s="1230">
        <f>ROUND(K582,2)*R602</f>
        <v>5627.3</v>
      </c>
    </row>
    <row r="603" spans="1:19" ht="45" customHeight="1" x14ac:dyDescent="0.25">
      <c r="A603" s="1482"/>
      <c r="B603" s="1482"/>
      <c r="C603" s="1482"/>
      <c r="D603" s="1482"/>
      <c r="E603" s="1482"/>
      <c r="F603" s="1482"/>
      <c r="G603" s="1482"/>
      <c r="H603" s="1482"/>
      <c r="I603" s="1482"/>
      <c r="J603" s="1482"/>
      <c r="K603" s="1482"/>
      <c r="L603" s="1482"/>
      <c r="M603" s="1482"/>
      <c r="N603" s="1482"/>
      <c r="O603" s="1482"/>
      <c r="P603" s="1188" t="s">
        <v>54</v>
      </c>
      <c r="Q603" s="1188" t="s">
        <v>33</v>
      </c>
      <c r="R603" s="1231">
        <v>1</v>
      </c>
      <c r="S603" s="1232">
        <f>ROUND(K582,2)*R603</f>
        <v>5627.3</v>
      </c>
    </row>
    <row r="604" spans="1:19" ht="45" customHeight="1" x14ac:dyDescent="0.25">
      <c r="A604" s="1482"/>
      <c r="B604" s="1482"/>
      <c r="C604" s="1482"/>
      <c r="D604" s="1482"/>
      <c r="E604" s="1482"/>
      <c r="F604" s="1482"/>
      <c r="G604" s="1482"/>
      <c r="H604" s="1482"/>
      <c r="I604" s="1482"/>
      <c r="J604" s="1482"/>
      <c r="K604" s="1482"/>
      <c r="L604" s="1482"/>
      <c r="M604" s="1482"/>
      <c r="N604" s="1482"/>
      <c r="O604" s="1482"/>
      <c r="P604" s="1188" t="s">
        <v>55</v>
      </c>
      <c r="Q604" s="1188" t="s">
        <v>33</v>
      </c>
      <c r="R604" s="1233">
        <v>1</v>
      </c>
      <c r="S604" s="1234">
        <f>ROUND(K582,2)*R604</f>
        <v>5627.3</v>
      </c>
    </row>
    <row r="605" spans="1:19" ht="45" customHeight="1" x14ac:dyDescent="0.25">
      <c r="A605" s="1482"/>
      <c r="B605" s="1482"/>
      <c r="C605" s="1482"/>
      <c r="D605" s="1482"/>
      <c r="E605" s="1482"/>
      <c r="F605" s="1482"/>
      <c r="G605" s="1482"/>
      <c r="H605" s="1482"/>
      <c r="I605" s="1482"/>
      <c r="J605" s="1482"/>
      <c r="K605" s="1482"/>
      <c r="L605" s="1482"/>
      <c r="M605" s="1482"/>
      <c r="N605" s="1482"/>
      <c r="O605" s="1482"/>
      <c r="P605" s="1188" t="s">
        <v>56</v>
      </c>
      <c r="Q605" s="1188" t="s">
        <v>33</v>
      </c>
      <c r="R605" s="1235">
        <v>1</v>
      </c>
      <c r="S605" s="1236">
        <f>ROUND(K582,2)*R605</f>
        <v>5627.3</v>
      </c>
    </row>
    <row r="606" spans="1:19" ht="45" customHeight="1" x14ac:dyDescent="0.25">
      <c r="A606" s="1482"/>
      <c r="B606" s="1482"/>
      <c r="C606" s="1482"/>
      <c r="D606" s="1482"/>
      <c r="E606" s="1482"/>
      <c r="F606" s="1482"/>
      <c r="G606" s="1482"/>
      <c r="H606" s="1482"/>
      <c r="I606" s="1482"/>
      <c r="J606" s="1482"/>
      <c r="K606" s="1482"/>
      <c r="L606" s="1482"/>
      <c r="M606" s="1482"/>
      <c r="N606" s="1482"/>
      <c r="O606" s="1482"/>
      <c r="P606" s="1188" t="s">
        <v>57</v>
      </c>
      <c r="Q606" s="1188" t="s">
        <v>33</v>
      </c>
      <c r="R606" s="1237">
        <v>1</v>
      </c>
      <c r="S606" s="1238">
        <f>ROUND(K582,2)*R606</f>
        <v>5627.3</v>
      </c>
    </row>
    <row r="607" spans="1:19" ht="45" customHeight="1" x14ac:dyDescent="0.25">
      <c r="A607" s="1482"/>
      <c r="B607" s="1482"/>
      <c r="C607" s="1482"/>
      <c r="D607" s="1482"/>
      <c r="E607" s="1482"/>
      <c r="F607" s="1482"/>
      <c r="G607" s="1482"/>
      <c r="H607" s="1482"/>
      <c r="I607" s="1482"/>
      <c r="J607" s="1482"/>
      <c r="K607" s="1482"/>
      <c r="L607" s="1482"/>
      <c r="M607" s="1482"/>
      <c r="N607" s="1482"/>
      <c r="O607" s="1482"/>
      <c r="P607" s="1188" t="s">
        <v>58</v>
      </c>
      <c r="Q607" s="1188" t="s">
        <v>33</v>
      </c>
      <c r="R607" s="1239">
        <v>1</v>
      </c>
      <c r="S607" s="1240">
        <f>ROUND(K582,2)*R607</f>
        <v>5627.3</v>
      </c>
    </row>
    <row r="608" spans="1:19" ht="45" customHeight="1" x14ac:dyDescent="0.25">
      <c r="A608" s="1482"/>
      <c r="B608" s="1482"/>
      <c r="C608" s="1482"/>
      <c r="D608" s="1482"/>
      <c r="E608" s="1482"/>
      <c r="F608" s="1482"/>
      <c r="G608" s="1482"/>
      <c r="H608" s="1482"/>
      <c r="I608" s="1482"/>
      <c r="J608" s="1482"/>
      <c r="K608" s="1482"/>
      <c r="L608" s="1482"/>
      <c r="M608" s="1482"/>
      <c r="N608" s="1482"/>
      <c r="O608" s="1482"/>
      <c r="P608" s="1188" t="s">
        <v>59</v>
      </c>
      <c r="Q608" s="1188" t="s">
        <v>33</v>
      </c>
      <c r="R608" s="1241">
        <v>1</v>
      </c>
      <c r="S608" s="1242">
        <f>ROUND(K582,2)*R608</f>
        <v>5627.3</v>
      </c>
    </row>
    <row r="609" spans="1:19" ht="45" customHeight="1" x14ac:dyDescent="0.25">
      <c r="A609" s="1482"/>
      <c r="B609" s="1482"/>
      <c r="C609" s="1482"/>
      <c r="D609" s="1482"/>
      <c r="E609" s="1482"/>
      <c r="F609" s="1482"/>
      <c r="G609" s="1482"/>
      <c r="H609" s="1482"/>
      <c r="I609" s="1482"/>
      <c r="J609" s="1482"/>
      <c r="K609" s="1482"/>
      <c r="L609" s="1482"/>
      <c r="M609" s="1482"/>
      <c r="N609" s="1482"/>
      <c r="O609" s="1482"/>
      <c r="P609" s="1188" t="s">
        <v>60</v>
      </c>
      <c r="Q609" s="1188" t="s">
        <v>33</v>
      </c>
      <c r="R609" s="1243">
        <v>1</v>
      </c>
      <c r="S609" s="1244">
        <f>ROUND(K582,2)*R609</f>
        <v>5627.3</v>
      </c>
    </row>
    <row r="610" spans="1:19" ht="45" customHeight="1" x14ac:dyDescent="0.25">
      <c r="A610" s="1482"/>
      <c r="B610" s="1482"/>
      <c r="C610" s="1482"/>
      <c r="D610" s="1482"/>
      <c r="E610" s="1482"/>
      <c r="F610" s="1482"/>
      <c r="G610" s="1482"/>
      <c r="H610" s="1482"/>
      <c r="I610" s="1482"/>
      <c r="J610" s="1482"/>
      <c r="K610" s="1482"/>
      <c r="L610" s="1482"/>
      <c r="M610" s="1482"/>
      <c r="N610" s="1482"/>
      <c r="O610" s="1482"/>
      <c r="P610" s="1188" t="s">
        <v>61</v>
      </c>
      <c r="Q610" s="1188" t="s">
        <v>33</v>
      </c>
      <c r="R610" s="1245">
        <v>1</v>
      </c>
      <c r="S610" s="1246">
        <f>ROUND(K582,2)*R610</f>
        <v>5627.3</v>
      </c>
    </row>
    <row r="611" spans="1:19" ht="45" customHeight="1" x14ac:dyDescent="0.25">
      <c r="A611" s="1482"/>
      <c r="B611" s="1482"/>
      <c r="C611" s="1482"/>
      <c r="D611" s="1482"/>
      <c r="E611" s="1482"/>
      <c r="F611" s="1482"/>
      <c r="G611" s="1482"/>
      <c r="H611" s="1482"/>
      <c r="I611" s="1482"/>
      <c r="J611" s="1482"/>
      <c r="K611" s="1482"/>
      <c r="L611" s="1482"/>
      <c r="M611" s="1482"/>
      <c r="N611" s="1482"/>
      <c r="O611" s="1482"/>
      <c r="P611" s="1188" t="s">
        <v>62</v>
      </c>
      <c r="Q611" s="1188" t="s">
        <v>33</v>
      </c>
      <c r="R611" s="1247">
        <v>1</v>
      </c>
      <c r="S611" s="1248">
        <f>ROUND(K582,2)*R611</f>
        <v>5627.3</v>
      </c>
    </row>
    <row r="612" spans="1:19" ht="45" customHeight="1" x14ac:dyDescent="0.25">
      <c r="A612" s="1485" t="s">
        <v>23</v>
      </c>
      <c r="B612" s="1485" t="s">
        <v>112</v>
      </c>
      <c r="C612" s="1485" t="s">
        <v>25</v>
      </c>
      <c r="D612" s="1485" t="s">
        <v>93</v>
      </c>
      <c r="E612" s="1485" t="s">
        <v>113</v>
      </c>
      <c r="F612" s="1493">
        <f>R612+R613+R614+R615+R616+R617+R618+R619+R620+R621+R622+R623+R624+R625+R626+R627+R628+R629+R630+R631+R632+R633+R634+R635+R636+R637+R638+R639+R640+R641</f>
        <v>30</v>
      </c>
      <c r="G612" s="1485" t="s">
        <v>28</v>
      </c>
      <c r="H612" s="1494">
        <v>1941.99</v>
      </c>
      <c r="I612" s="1495">
        <v>1941.99</v>
      </c>
      <c r="J612" s="1481">
        <v>0.20499999999999999</v>
      </c>
      <c r="K612" s="1483">
        <f>ROUND(I612,2)+(ROUND(I612,2)*J612)</f>
        <v>2340.0979499999999</v>
      </c>
      <c r="L612" s="1484">
        <f>ROUND(S612,2)+ROUND(S613,2)+ROUND(S614,2)+ROUND(S615,2)+ROUND(S616,2)+ROUND(S617,2)+ROUND(S618,2)+ROUND(S619,2)+ROUND(S620,2)+ROUND(S621,2)+ROUND(S622,2)+ROUND(S623,2)+ROUND(S624,2)+ROUND(S625,2)+ROUND(S626,2)+ROUND(S627,2)+ROUND(S628,2)+ROUND(S629,2)+ROUND(S630,2)+ROUND(S631,2)+ROUND(S632,2)+ROUND(S633,2)+ROUND(S634,2)+ROUND(S635,2)+ROUND(S636,2)+ROUND(S637,2)+ROUND(S638,2)+ROUND(S639,2)+ROUND(S640,2)+ROUND(S641,2)</f>
        <v>70202.999999999985</v>
      </c>
      <c r="M612" s="1485"/>
      <c r="N612" s="1485" t="s">
        <v>32</v>
      </c>
      <c r="O612" s="1485" t="s">
        <v>33</v>
      </c>
      <c r="P612" s="1249" t="s">
        <v>32</v>
      </c>
      <c r="Q612" s="1249" t="s">
        <v>33</v>
      </c>
      <c r="R612" s="1250">
        <v>1</v>
      </c>
      <c r="S612" s="1251">
        <f>ROUND(K612,2)*R612</f>
        <v>2340.1</v>
      </c>
    </row>
    <row r="613" spans="1:19" ht="45" customHeight="1" x14ac:dyDescent="0.25">
      <c r="A613" s="1482"/>
      <c r="B613" s="1482"/>
      <c r="C613" s="1482"/>
      <c r="D613" s="1482"/>
      <c r="E613" s="1482"/>
      <c r="F613" s="1482"/>
      <c r="G613" s="1482"/>
      <c r="H613" s="1482"/>
      <c r="I613" s="1482"/>
      <c r="J613" s="1482"/>
      <c r="K613" s="1482"/>
      <c r="L613" s="1482"/>
      <c r="M613" s="1482"/>
      <c r="N613" s="1482"/>
      <c r="O613" s="1482"/>
      <c r="P613" s="1249" t="s">
        <v>34</v>
      </c>
      <c r="Q613" s="1249" t="s">
        <v>33</v>
      </c>
      <c r="R613" s="1252">
        <v>1</v>
      </c>
      <c r="S613" s="1253">
        <f>ROUND(K612,2)*R613</f>
        <v>2340.1</v>
      </c>
    </row>
    <row r="614" spans="1:19" ht="45" customHeight="1" x14ac:dyDescent="0.25">
      <c r="A614" s="1482"/>
      <c r="B614" s="1482"/>
      <c r="C614" s="1482"/>
      <c r="D614" s="1482"/>
      <c r="E614" s="1482"/>
      <c r="F614" s="1482"/>
      <c r="G614" s="1482"/>
      <c r="H614" s="1482"/>
      <c r="I614" s="1482"/>
      <c r="J614" s="1482"/>
      <c r="K614" s="1482"/>
      <c r="L614" s="1482"/>
      <c r="M614" s="1482"/>
      <c r="N614" s="1482"/>
      <c r="O614" s="1482"/>
      <c r="P614" s="1249" t="s">
        <v>35</v>
      </c>
      <c r="Q614" s="1249" t="s">
        <v>33</v>
      </c>
      <c r="R614" s="1254">
        <v>1</v>
      </c>
      <c r="S614" s="1255">
        <f>ROUND(K612,2)*R614</f>
        <v>2340.1</v>
      </c>
    </row>
    <row r="615" spans="1:19" ht="45" customHeight="1" x14ac:dyDescent="0.25">
      <c r="A615" s="1482"/>
      <c r="B615" s="1482"/>
      <c r="C615" s="1482"/>
      <c r="D615" s="1482"/>
      <c r="E615" s="1482"/>
      <c r="F615" s="1482"/>
      <c r="G615" s="1482"/>
      <c r="H615" s="1482"/>
      <c r="I615" s="1482"/>
      <c r="J615" s="1482"/>
      <c r="K615" s="1482"/>
      <c r="L615" s="1482"/>
      <c r="M615" s="1482"/>
      <c r="N615" s="1482"/>
      <c r="O615" s="1482"/>
      <c r="P615" s="1249" t="s">
        <v>36</v>
      </c>
      <c r="Q615" s="1249" t="s">
        <v>33</v>
      </c>
      <c r="R615" s="1256">
        <v>1</v>
      </c>
      <c r="S615" s="1257">
        <f>ROUND(K612,2)*R615</f>
        <v>2340.1</v>
      </c>
    </row>
    <row r="616" spans="1:19" ht="45" customHeight="1" x14ac:dyDescent="0.25">
      <c r="A616" s="1482"/>
      <c r="B616" s="1482"/>
      <c r="C616" s="1482"/>
      <c r="D616" s="1482"/>
      <c r="E616" s="1482"/>
      <c r="F616" s="1482"/>
      <c r="G616" s="1482"/>
      <c r="H616" s="1482"/>
      <c r="I616" s="1482"/>
      <c r="J616" s="1482"/>
      <c r="K616" s="1482"/>
      <c r="L616" s="1482"/>
      <c r="M616" s="1482"/>
      <c r="N616" s="1482"/>
      <c r="O616" s="1482"/>
      <c r="P616" s="1249" t="s">
        <v>37</v>
      </c>
      <c r="Q616" s="1249" t="s">
        <v>33</v>
      </c>
      <c r="R616" s="1258">
        <v>1</v>
      </c>
      <c r="S616" s="1259">
        <f>ROUND(K612,2)*R616</f>
        <v>2340.1</v>
      </c>
    </row>
    <row r="617" spans="1:19" ht="45" customHeight="1" x14ac:dyDescent="0.25">
      <c r="A617" s="1482"/>
      <c r="B617" s="1482"/>
      <c r="C617" s="1482"/>
      <c r="D617" s="1482"/>
      <c r="E617" s="1482"/>
      <c r="F617" s="1482"/>
      <c r="G617" s="1482"/>
      <c r="H617" s="1482"/>
      <c r="I617" s="1482"/>
      <c r="J617" s="1482"/>
      <c r="K617" s="1482"/>
      <c r="L617" s="1482"/>
      <c r="M617" s="1482"/>
      <c r="N617" s="1482"/>
      <c r="O617" s="1482"/>
      <c r="P617" s="1249" t="s">
        <v>38</v>
      </c>
      <c r="Q617" s="1249" t="s">
        <v>33</v>
      </c>
      <c r="R617" s="1260">
        <v>1</v>
      </c>
      <c r="S617" s="1261">
        <f>ROUND(K612,2)*R617</f>
        <v>2340.1</v>
      </c>
    </row>
    <row r="618" spans="1:19" ht="45" customHeight="1" x14ac:dyDescent="0.25">
      <c r="A618" s="1482"/>
      <c r="B618" s="1482"/>
      <c r="C618" s="1482"/>
      <c r="D618" s="1482"/>
      <c r="E618" s="1482"/>
      <c r="F618" s="1482"/>
      <c r="G618" s="1482"/>
      <c r="H618" s="1482"/>
      <c r="I618" s="1482"/>
      <c r="J618" s="1482"/>
      <c r="K618" s="1482"/>
      <c r="L618" s="1482"/>
      <c r="M618" s="1482"/>
      <c r="N618" s="1482"/>
      <c r="O618" s="1482"/>
      <c r="P618" s="1249" t="s">
        <v>39</v>
      </c>
      <c r="Q618" s="1249" t="s">
        <v>33</v>
      </c>
      <c r="R618" s="1262">
        <v>1</v>
      </c>
      <c r="S618" s="1263">
        <f>ROUND(K612,2)*R618</f>
        <v>2340.1</v>
      </c>
    </row>
    <row r="619" spans="1:19" ht="45" customHeight="1" x14ac:dyDescent="0.25">
      <c r="A619" s="1482"/>
      <c r="B619" s="1482"/>
      <c r="C619" s="1482"/>
      <c r="D619" s="1482"/>
      <c r="E619" s="1482"/>
      <c r="F619" s="1482"/>
      <c r="G619" s="1482"/>
      <c r="H619" s="1482"/>
      <c r="I619" s="1482"/>
      <c r="J619" s="1482"/>
      <c r="K619" s="1482"/>
      <c r="L619" s="1482"/>
      <c r="M619" s="1482"/>
      <c r="N619" s="1482"/>
      <c r="O619" s="1482"/>
      <c r="P619" s="1249" t="s">
        <v>40</v>
      </c>
      <c r="Q619" s="1249" t="s">
        <v>33</v>
      </c>
      <c r="R619" s="1264">
        <v>1</v>
      </c>
      <c r="S619" s="1265">
        <f>ROUND(K612,2)*R619</f>
        <v>2340.1</v>
      </c>
    </row>
    <row r="620" spans="1:19" ht="45" customHeight="1" x14ac:dyDescent="0.25">
      <c r="A620" s="1482"/>
      <c r="B620" s="1482"/>
      <c r="C620" s="1482"/>
      <c r="D620" s="1482"/>
      <c r="E620" s="1482"/>
      <c r="F620" s="1482"/>
      <c r="G620" s="1482"/>
      <c r="H620" s="1482"/>
      <c r="I620" s="1482"/>
      <c r="J620" s="1482"/>
      <c r="K620" s="1482"/>
      <c r="L620" s="1482"/>
      <c r="M620" s="1482"/>
      <c r="N620" s="1482"/>
      <c r="O620" s="1482"/>
      <c r="P620" s="1249" t="s">
        <v>41</v>
      </c>
      <c r="Q620" s="1249" t="s">
        <v>33</v>
      </c>
      <c r="R620" s="1266">
        <v>1</v>
      </c>
      <c r="S620" s="1267">
        <f>ROUND(K612,2)*R620</f>
        <v>2340.1</v>
      </c>
    </row>
    <row r="621" spans="1:19" ht="45" customHeight="1" x14ac:dyDescent="0.25">
      <c r="A621" s="1482"/>
      <c r="B621" s="1482"/>
      <c r="C621" s="1482"/>
      <c r="D621" s="1482"/>
      <c r="E621" s="1482"/>
      <c r="F621" s="1482"/>
      <c r="G621" s="1482"/>
      <c r="H621" s="1482"/>
      <c r="I621" s="1482"/>
      <c r="J621" s="1482"/>
      <c r="K621" s="1482"/>
      <c r="L621" s="1482"/>
      <c r="M621" s="1482"/>
      <c r="N621" s="1482"/>
      <c r="O621" s="1482"/>
      <c r="P621" s="1249" t="s">
        <v>42</v>
      </c>
      <c r="Q621" s="1249" t="s">
        <v>33</v>
      </c>
      <c r="R621" s="1268">
        <v>1</v>
      </c>
      <c r="S621" s="1269">
        <f>ROUND(K612,2)*R621</f>
        <v>2340.1</v>
      </c>
    </row>
    <row r="622" spans="1:19" ht="45" customHeight="1" x14ac:dyDescent="0.25">
      <c r="A622" s="1482"/>
      <c r="B622" s="1482"/>
      <c r="C622" s="1482"/>
      <c r="D622" s="1482"/>
      <c r="E622" s="1482"/>
      <c r="F622" s="1482"/>
      <c r="G622" s="1482"/>
      <c r="H622" s="1482"/>
      <c r="I622" s="1482"/>
      <c r="J622" s="1482"/>
      <c r="K622" s="1482"/>
      <c r="L622" s="1482"/>
      <c r="M622" s="1482"/>
      <c r="N622" s="1482"/>
      <c r="O622" s="1482"/>
      <c r="P622" s="1249" t="s">
        <v>43</v>
      </c>
      <c r="Q622" s="1249" t="s">
        <v>33</v>
      </c>
      <c r="R622" s="1270">
        <v>1</v>
      </c>
      <c r="S622" s="1271">
        <f>ROUND(K612,2)*R622</f>
        <v>2340.1</v>
      </c>
    </row>
    <row r="623" spans="1:19" ht="45" customHeight="1" x14ac:dyDescent="0.25">
      <c r="A623" s="1482"/>
      <c r="B623" s="1482"/>
      <c r="C623" s="1482"/>
      <c r="D623" s="1482"/>
      <c r="E623" s="1482"/>
      <c r="F623" s="1482"/>
      <c r="G623" s="1482"/>
      <c r="H623" s="1482"/>
      <c r="I623" s="1482"/>
      <c r="J623" s="1482"/>
      <c r="K623" s="1482"/>
      <c r="L623" s="1482"/>
      <c r="M623" s="1482"/>
      <c r="N623" s="1482"/>
      <c r="O623" s="1482"/>
      <c r="P623" s="1249" t="s">
        <v>44</v>
      </c>
      <c r="Q623" s="1249" t="s">
        <v>33</v>
      </c>
      <c r="R623" s="1272">
        <v>1</v>
      </c>
      <c r="S623" s="1273">
        <f>ROUND(K612,2)*R623</f>
        <v>2340.1</v>
      </c>
    </row>
    <row r="624" spans="1:19" ht="45" customHeight="1" x14ac:dyDescent="0.25">
      <c r="A624" s="1482"/>
      <c r="B624" s="1482"/>
      <c r="C624" s="1482"/>
      <c r="D624" s="1482"/>
      <c r="E624" s="1482"/>
      <c r="F624" s="1482"/>
      <c r="G624" s="1482"/>
      <c r="H624" s="1482"/>
      <c r="I624" s="1482"/>
      <c r="J624" s="1482"/>
      <c r="K624" s="1482"/>
      <c r="L624" s="1482"/>
      <c r="M624" s="1482"/>
      <c r="N624" s="1482"/>
      <c r="O624" s="1482"/>
      <c r="P624" s="1249" t="s">
        <v>45</v>
      </c>
      <c r="Q624" s="1249" t="s">
        <v>33</v>
      </c>
      <c r="R624" s="1274">
        <v>1</v>
      </c>
      <c r="S624" s="1275">
        <f>ROUND(K612,2)*R624</f>
        <v>2340.1</v>
      </c>
    </row>
    <row r="625" spans="1:19" ht="45" customHeight="1" x14ac:dyDescent="0.25">
      <c r="A625" s="1482"/>
      <c r="B625" s="1482"/>
      <c r="C625" s="1482"/>
      <c r="D625" s="1482"/>
      <c r="E625" s="1482"/>
      <c r="F625" s="1482"/>
      <c r="G625" s="1482"/>
      <c r="H625" s="1482"/>
      <c r="I625" s="1482"/>
      <c r="J625" s="1482"/>
      <c r="K625" s="1482"/>
      <c r="L625" s="1482"/>
      <c r="M625" s="1482"/>
      <c r="N625" s="1482"/>
      <c r="O625" s="1482"/>
      <c r="P625" s="1249" t="s">
        <v>46</v>
      </c>
      <c r="Q625" s="1249" t="s">
        <v>33</v>
      </c>
      <c r="R625" s="1276">
        <v>1</v>
      </c>
      <c r="S625" s="1277">
        <f>ROUND(K612,2)*R625</f>
        <v>2340.1</v>
      </c>
    </row>
    <row r="626" spans="1:19" ht="45" customHeight="1" x14ac:dyDescent="0.25">
      <c r="A626" s="1482"/>
      <c r="B626" s="1482"/>
      <c r="C626" s="1482"/>
      <c r="D626" s="1482"/>
      <c r="E626" s="1482"/>
      <c r="F626" s="1482"/>
      <c r="G626" s="1482"/>
      <c r="H626" s="1482"/>
      <c r="I626" s="1482"/>
      <c r="J626" s="1482"/>
      <c r="K626" s="1482"/>
      <c r="L626" s="1482"/>
      <c r="M626" s="1482"/>
      <c r="N626" s="1482"/>
      <c r="O626" s="1482"/>
      <c r="P626" s="1249" t="s">
        <v>47</v>
      </c>
      <c r="Q626" s="1249" t="s">
        <v>33</v>
      </c>
      <c r="R626" s="1278">
        <v>1</v>
      </c>
      <c r="S626" s="1279">
        <f>ROUND(K612,2)*R626</f>
        <v>2340.1</v>
      </c>
    </row>
    <row r="627" spans="1:19" ht="45" customHeight="1" x14ac:dyDescent="0.25">
      <c r="A627" s="1482"/>
      <c r="B627" s="1482"/>
      <c r="C627" s="1482"/>
      <c r="D627" s="1482"/>
      <c r="E627" s="1482"/>
      <c r="F627" s="1482"/>
      <c r="G627" s="1482"/>
      <c r="H627" s="1482"/>
      <c r="I627" s="1482"/>
      <c r="J627" s="1482"/>
      <c r="K627" s="1482"/>
      <c r="L627" s="1482"/>
      <c r="M627" s="1482"/>
      <c r="N627" s="1482"/>
      <c r="O627" s="1482"/>
      <c r="P627" s="1249" t="s">
        <v>48</v>
      </c>
      <c r="Q627" s="1249" t="s">
        <v>33</v>
      </c>
      <c r="R627" s="1280">
        <v>1</v>
      </c>
      <c r="S627" s="1281">
        <f>ROUND(K612,2)*R627</f>
        <v>2340.1</v>
      </c>
    </row>
    <row r="628" spans="1:19" ht="45" customHeight="1" x14ac:dyDescent="0.25">
      <c r="A628" s="1482"/>
      <c r="B628" s="1482"/>
      <c r="C628" s="1482"/>
      <c r="D628" s="1482"/>
      <c r="E628" s="1482"/>
      <c r="F628" s="1482"/>
      <c r="G628" s="1482"/>
      <c r="H628" s="1482"/>
      <c r="I628" s="1482"/>
      <c r="J628" s="1482"/>
      <c r="K628" s="1482"/>
      <c r="L628" s="1482"/>
      <c r="M628" s="1482"/>
      <c r="N628" s="1482"/>
      <c r="O628" s="1482"/>
      <c r="P628" s="1249" t="s">
        <v>49</v>
      </c>
      <c r="Q628" s="1249" t="s">
        <v>33</v>
      </c>
      <c r="R628" s="1282">
        <v>1</v>
      </c>
      <c r="S628" s="1283">
        <f>ROUND(K612,2)*R628</f>
        <v>2340.1</v>
      </c>
    </row>
    <row r="629" spans="1:19" ht="45" customHeight="1" x14ac:dyDescent="0.25">
      <c r="A629" s="1482"/>
      <c r="B629" s="1482"/>
      <c r="C629" s="1482"/>
      <c r="D629" s="1482"/>
      <c r="E629" s="1482"/>
      <c r="F629" s="1482"/>
      <c r="G629" s="1482"/>
      <c r="H629" s="1482"/>
      <c r="I629" s="1482"/>
      <c r="J629" s="1482"/>
      <c r="K629" s="1482"/>
      <c r="L629" s="1482"/>
      <c r="M629" s="1482"/>
      <c r="N629" s="1482"/>
      <c r="O629" s="1482"/>
      <c r="P629" s="1249" t="s">
        <v>50</v>
      </c>
      <c r="Q629" s="1249" t="s">
        <v>33</v>
      </c>
      <c r="R629" s="1284">
        <v>1</v>
      </c>
      <c r="S629" s="1285">
        <f>ROUND(K612,2)*R629</f>
        <v>2340.1</v>
      </c>
    </row>
    <row r="630" spans="1:19" ht="45" customHeight="1" x14ac:dyDescent="0.25">
      <c r="A630" s="1482"/>
      <c r="B630" s="1482"/>
      <c r="C630" s="1482"/>
      <c r="D630" s="1482"/>
      <c r="E630" s="1482"/>
      <c r="F630" s="1482"/>
      <c r="G630" s="1482"/>
      <c r="H630" s="1482"/>
      <c r="I630" s="1482"/>
      <c r="J630" s="1482"/>
      <c r="K630" s="1482"/>
      <c r="L630" s="1482"/>
      <c r="M630" s="1482"/>
      <c r="N630" s="1482"/>
      <c r="O630" s="1482"/>
      <c r="P630" s="1249" t="s">
        <v>51</v>
      </c>
      <c r="Q630" s="1249" t="s">
        <v>33</v>
      </c>
      <c r="R630" s="1286">
        <v>1</v>
      </c>
      <c r="S630" s="1287">
        <f>ROUND(K612,2)*R630</f>
        <v>2340.1</v>
      </c>
    </row>
    <row r="631" spans="1:19" ht="45" customHeight="1" x14ac:dyDescent="0.25">
      <c r="A631" s="1482"/>
      <c r="B631" s="1482"/>
      <c r="C631" s="1482"/>
      <c r="D631" s="1482"/>
      <c r="E631" s="1482"/>
      <c r="F631" s="1482"/>
      <c r="G631" s="1482"/>
      <c r="H631" s="1482"/>
      <c r="I631" s="1482"/>
      <c r="J631" s="1482"/>
      <c r="K631" s="1482"/>
      <c r="L631" s="1482"/>
      <c r="M631" s="1482"/>
      <c r="N631" s="1482"/>
      <c r="O631" s="1482"/>
      <c r="P631" s="1249" t="s">
        <v>52</v>
      </c>
      <c r="Q631" s="1249" t="s">
        <v>33</v>
      </c>
      <c r="R631" s="1288">
        <v>1</v>
      </c>
      <c r="S631" s="1289">
        <f>ROUND(K612,2)*R631</f>
        <v>2340.1</v>
      </c>
    </row>
    <row r="632" spans="1:19" ht="45" customHeight="1" x14ac:dyDescent="0.25">
      <c r="A632" s="1482"/>
      <c r="B632" s="1482"/>
      <c r="C632" s="1482"/>
      <c r="D632" s="1482"/>
      <c r="E632" s="1482"/>
      <c r="F632" s="1482"/>
      <c r="G632" s="1482"/>
      <c r="H632" s="1482"/>
      <c r="I632" s="1482"/>
      <c r="J632" s="1482"/>
      <c r="K632" s="1482"/>
      <c r="L632" s="1482"/>
      <c r="M632" s="1482"/>
      <c r="N632" s="1482"/>
      <c r="O632" s="1482"/>
      <c r="P632" s="1249" t="s">
        <v>53</v>
      </c>
      <c r="Q632" s="1249" t="s">
        <v>33</v>
      </c>
      <c r="R632" s="1290">
        <v>1</v>
      </c>
      <c r="S632" s="1291">
        <f>ROUND(K612,2)*R632</f>
        <v>2340.1</v>
      </c>
    </row>
    <row r="633" spans="1:19" ht="45" customHeight="1" x14ac:dyDescent="0.25">
      <c r="A633" s="1482"/>
      <c r="B633" s="1482"/>
      <c r="C633" s="1482"/>
      <c r="D633" s="1482"/>
      <c r="E633" s="1482"/>
      <c r="F633" s="1482"/>
      <c r="G633" s="1482"/>
      <c r="H633" s="1482"/>
      <c r="I633" s="1482"/>
      <c r="J633" s="1482"/>
      <c r="K633" s="1482"/>
      <c r="L633" s="1482"/>
      <c r="M633" s="1482"/>
      <c r="N633" s="1482"/>
      <c r="O633" s="1482"/>
      <c r="P633" s="1249" t="s">
        <v>54</v>
      </c>
      <c r="Q633" s="1249" t="s">
        <v>33</v>
      </c>
      <c r="R633" s="1292">
        <v>1</v>
      </c>
      <c r="S633" s="1293">
        <f>ROUND(K612,2)*R633</f>
        <v>2340.1</v>
      </c>
    </row>
    <row r="634" spans="1:19" ht="45" customHeight="1" x14ac:dyDescent="0.25">
      <c r="A634" s="1482"/>
      <c r="B634" s="1482"/>
      <c r="C634" s="1482"/>
      <c r="D634" s="1482"/>
      <c r="E634" s="1482"/>
      <c r="F634" s="1482"/>
      <c r="G634" s="1482"/>
      <c r="H634" s="1482"/>
      <c r="I634" s="1482"/>
      <c r="J634" s="1482"/>
      <c r="K634" s="1482"/>
      <c r="L634" s="1482"/>
      <c r="M634" s="1482"/>
      <c r="N634" s="1482"/>
      <c r="O634" s="1482"/>
      <c r="P634" s="1249" t="s">
        <v>55</v>
      </c>
      <c r="Q634" s="1249" t="s">
        <v>33</v>
      </c>
      <c r="R634" s="1294">
        <v>1</v>
      </c>
      <c r="S634" s="1295">
        <f>ROUND(K612,2)*R634</f>
        <v>2340.1</v>
      </c>
    </row>
    <row r="635" spans="1:19" ht="45" customHeight="1" x14ac:dyDescent="0.25">
      <c r="A635" s="1482"/>
      <c r="B635" s="1482"/>
      <c r="C635" s="1482"/>
      <c r="D635" s="1482"/>
      <c r="E635" s="1482"/>
      <c r="F635" s="1482"/>
      <c r="G635" s="1482"/>
      <c r="H635" s="1482"/>
      <c r="I635" s="1482"/>
      <c r="J635" s="1482"/>
      <c r="K635" s="1482"/>
      <c r="L635" s="1482"/>
      <c r="M635" s="1482"/>
      <c r="N635" s="1482"/>
      <c r="O635" s="1482"/>
      <c r="P635" s="1249" t="s">
        <v>56</v>
      </c>
      <c r="Q635" s="1249" t="s">
        <v>33</v>
      </c>
      <c r="R635" s="1296">
        <v>1</v>
      </c>
      <c r="S635" s="1297">
        <f>ROUND(K612,2)*R635</f>
        <v>2340.1</v>
      </c>
    </row>
    <row r="636" spans="1:19" ht="45" customHeight="1" x14ac:dyDescent="0.25">
      <c r="A636" s="1482"/>
      <c r="B636" s="1482"/>
      <c r="C636" s="1482"/>
      <c r="D636" s="1482"/>
      <c r="E636" s="1482"/>
      <c r="F636" s="1482"/>
      <c r="G636" s="1482"/>
      <c r="H636" s="1482"/>
      <c r="I636" s="1482"/>
      <c r="J636" s="1482"/>
      <c r="K636" s="1482"/>
      <c r="L636" s="1482"/>
      <c r="M636" s="1482"/>
      <c r="N636" s="1482"/>
      <c r="O636" s="1482"/>
      <c r="P636" s="1249" t="s">
        <v>57</v>
      </c>
      <c r="Q636" s="1249" t="s">
        <v>33</v>
      </c>
      <c r="R636" s="1298">
        <v>1</v>
      </c>
      <c r="S636" s="1299">
        <f>ROUND(K612,2)*R636</f>
        <v>2340.1</v>
      </c>
    </row>
    <row r="637" spans="1:19" ht="45" customHeight="1" x14ac:dyDescent="0.25">
      <c r="A637" s="1482"/>
      <c r="B637" s="1482"/>
      <c r="C637" s="1482"/>
      <c r="D637" s="1482"/>
      <c r="E637" s="1482"/>
      <c r="F637" s="1482"/>
      <c r="G637" s="1482"/>
      <c r="H637" s="1482"/>
      <c r="I637" s="1482"/>
      <c r="J637" s="1482"/>
      <c r="K637" s="1482"/>
      <c r="L637" s="1482"/>
      <c r="M637" s="1482"/>
      <c r="N637" s="1482"/>
      <c r="O637" s="1482"/>
      <c r="P637" s="1249" t="s">
        <v>58</v>
      </c>
      <c r="Q637" s="1249" t="s">
        <v>33</v>
      </c>
      <c r="R637" s="1300">
        <v>1</v>
      </c>
      <c r="S637" s="1301">
        <f>ROUND(K612,2)*R637</f>
        <v>2340.1</v>
      </c>
    </row>
    <row r="638" spans="1:19" ht="45" customHeight="1" x14ac:dyDescent="0.25">
      <c r="A638" s="1482"/>
      <c r="B638" s="1482"/>
      <c r="C638" s="1482"/>
      <c r="D638" s="1482"/>
      <c r="E638" s="1482"/>
      <c r="F638" s="1482"/>
      <c r="G638" s="1482"/>
      <c r="H638" s="1482"/>
      <c r="I638" s="1482"/>
      <c r="J638" s="1482"/>
      <c r="K638" s="1482"/>
      <c r="L638" s="1482"/>
      <c r="M638" s="1482"/>
      <c r="N638" s="1482"/>
      <c r="O638" s="1482"/>
      <c r="P638" s="1249" t="s">
        <v>59</v>
      </c>
      <c r="Q638" s="1249" t="s">
        <v>33</v>
      </c>
      <c r="R638" s="1302">
        <v>1</v>
      </c>
      <c r="S638" s="1303">
        <f>ROUND(K612,2)*R638</f>
        <v>2340.1</v>
      </c>
    </row>
    <row r="639" spans="1:19" ht="45" customHeight="1" x14ac:dyDescent="0.25">
      <c r="A639" s="1482"/>
      <c r="B639" s="1482"/>
      <c r="C639" s="1482"/>
      <c r="D639" s="1482"/>
      <c r="E639" s="1482"/>
      <c r="F639" s="1482"/>
      <c r="G639" s="1482"/>
      <c r="H639" s="1482"/>
      <c r="I639" s="1482"/>
      <c r="J639" s="1482"/>
      <c r="K639" s="1482"/>
      <c r="L639" s="1482"/>
      <c r="M639" s="1482"/>
      <c r="N639" s="1482"/>
      <c r="O639" s="1482"/>
      <c r="P639" s="1249" t="s">
        <v>60</v>
      </c>
      <c r="Q639" s="1249" t="s">
        <v>33</v>
      </c>
      <c r="R639" s="1304">
        <v>1</v>
      </c>
      <c r="S639" s="1305">
        <f>ROUND(K612,2)*R639</f>
        <v>2340.1</v>
      </c>
    </row>
    <row r="640" spans="1:19" ht="45" customHeight="1" x14ac:dyDescent="0.25">
      <c r="A640" s="1482"/>
      <c r="B640" s="1482"/>
      <c r="C640" s="1482"/>
      <c r="D640" s="1482"/>
      <c r="E640" s="1482"/>
      <c r="F640" s="1482"/>
      <c r="G640" s="1482"/>
      <c r="H640" s="1482"/>
      <c r="I640" s="1482"/>
      <c r="J640" s="1482"/>
      <c r="K640" s="1482"/>
      <c r="L640" s="1482"/>
      <c r="M640" s="1482"/>
      <c r="N640" s="1482"/>
      <c r="O640" s="1482"/>
      <c r="P640" s="1249" t="s">
        <v>61</v>
      </c>
      <c r="Q640" s="1249" t="s">
        <v>33</v>
      </c>
      <c r="R640" s="1306">
        <v>1</v>
      </c>
      <c r="S640" s="1307">
        <f>ROUND(K612,2)*R640</f>
        <v>2340.1</v>
      </c>
    </row>
    <row r="641" spans="1:19" ht="45" customHeight="1" x14ac:dyDescent="0.25">
      <c r="A641" s="1482"/>
      <c r="B641" s="1482"/>
      <c r="C641" s="1482"/>
      <c r="D641" s="1482"/>
      <c r="E641" s="1482"/>
      <c r="F641" s="1482"/>
      <c r="G641" s="1482"/>
      <c r="H641" s="1482"/>
      <c r="I641" s="1482"/>
      <c r="J641" s="1482"/>
      <c r="K641" s="1482"/>
      <c r="L641" s="1482"/>
      <c r="M641" s="1482"/>
      <c r="N641" s="1482"/>
      <c r="O641" s="1482"/>
      <c r="P641" s="1249" t="s">
        <v>62</v>
      </c>
      <c r="Q641" s="1249" t="s">
        <v>33</v>
      </c>
      <c r="R641" s="1308">
        <v>1</v>
      </c>
      <c r="S641" s="1309">
        <f>ROUND(K612,2)*R641</f>
        <v>2340.1</v>
      </c>
    </row>
    <row r="642" spans="1:19" ht="45" customHeight="1" x14ac:dyDescent="0.25">
      <c r="A642" s="1310" t="s">
        <v>19</v>
      </c>
      <c r="B642" s="1310" t="s">
        <v>41</v>
      </c>
      <c r="C642" s="1310" t="s">
        <v>21</v>
      </c>
      <c r="D642" s="1310" t="s">
        <v>21</v>
      </c>
      <c r="E642" s="1310" t="s">
        <v>114</v>
      </c>
      <c r="F642" s="1310" t="s">
        <v>21</v>
      </c>
      <c r="G642" s="1310" t="s">
        <v>21</v>
      </c>
      <c r="H642" s="1310" t="s">
        <v>21</v>
      </c>
      <c r="I642" s="1310" t="s">
        <v>21</v>
      </c>
      <c r="J642" s="1310" t="s">
        <v>21</v>
      </c>
      <c r="K642" s="1310" t="s">
        <v>21</v>
      </c>
      <c r="L642" s="1311">
        <f>ROUND(L643,2)</f>
        <v>4280.1000000000004</v>
      </c>
      <c r="M642" s="1310" t="s">
        <v>21</v>
      </c>
      <c r="N642" s="1310" t="s">
        <v>21</v>
      </c>
      <c r="O642" s="1310" t="s">
        <v>21</v>
      </c>
      <c r="P642" s="1310" t="s">
        <v>21</v>
      </c>
      <c r="Q642" s="1310" t="s">
        <v>21</v>
      </c>
      <c r="R642" s="1310" t="s">
        <v>21</v>
      </c>
      <c r="S642" s="1310" t="s">
        <v>21</v>
      </c>
    </row>
    <row r="643" spans="1:19" ht="45" customHeight="1" x14ac:dyDescent="0.25">
      <c r="A643" s="1486" t="s">
        <v>23</v>
      </c>
      <c r="B643" s="1486" t="s">
        <v>115</v>
      </c>
      <c r="C643" s="1486" t="s">
        <v>25</v>
      </c>
      <c r="D643" s="1486" t="s">
        <v>26</v>
      </c>
      <c r="E643" s="1486" t="s">
        <v>116</v>
      </c>
      <c r="F643" s="1487">
        <f>R643+R644+R645+R646+R647+R648+R649+R650+R651+R652+R653+R654+R655+R656+R657+R658+R659+R660+R661+R662+R663+R664+R665+R666+R667+R668+R669+R670+R671+R672</f>
        <v>30</v>
      </c>
      <c r="G643" s="1486" t="s">
        <v>28</v>
      </c>
      <c r="H643" s="1488">
        <v>118.4</v>
      </c>
      <c r="I643" s="1489">
        <v>118.4</v>
      </c>
      <c r="J643" s="1490">
        <v>0.20499999999999999</v>
      </c>
      <c r="K643" s="1491">
        <f>ROUND(I643,2)+(ROUND(I643,2)*J643)</f>
        <v>142.672</v>
      </c>
      <c r="L643" s="1492">
        <f>ROUND(S643,2)+ROUND(S644,2)+ROUND(S645,2)+ROUND(S646,2)+ROUND(S647,2)+ROUND(S648,2)+ROUND(S649,2)+ROUND(S650,2)+ROUND(S651,2)+ROUND(S652,2)+ROUND(S653,2)+ROUND(S654,2)+ROUND(S655,2)+ROUND(S656,2)+ROUND(S657,2)+ROUND(S658,2)+ROUND(S659,2)+ROUND(S660,2)+ROUND(S661,2)+ROUND(S662,2)+ROUND(S663,2)+ROUND(S664,2)+ROUND(S665,2)+ROUND(S666,2)+ROUND(S667,2)+ROUND(S668,2)+ROUND(S669,2)+ROUND(S670,2)+ROUND(S671,2)+ROUND(S672,2)</f>
        <v>4280.1000000000013</v>
      </c>
      <c r="M643" s="1486"/>
      <c r="N643" s="1486" t="s">
        <v>32</v>
      </c>
      <c r="O643" s="1486" t="s">
        <v>33</v>
      </c>
      <c r="P643" s="1312" t="s">
        <v>32</v>
      </c>
      <c r="Q643" s="1312" t="s">
        <v>33</v>
      </c>
      <c r="R643" s="1313">
        <v>1</v>
      </c>
      <c r="S643" s="1314">
        <f>ROUND(K643,2)*R643</f>
        <v>142.66999999999999</v>
      </c>
    </row>
    <row r="644" spans="1:19" ht="45" customHeight="1" x14ac:dyDescent="0.25">
      <c r="A644" s="1482"/>
      <c r="B644" s="1482"/>
      <c r="C644" s="1482"/>
      <c r="D644" s="1482"/>
      <c r="E644" s="1482"/>
      <c r="F644" s="1482"/>
      <c r="G644" s="1482"/>
      <c r="H644" s="1482"/>
      <c r="I644" s="1482"/>
      <c r="J644" s="1482"/>
      <c r="K644" s="1482"/>
      <c r="L644" s="1482"/>
      <c r="M644" s="1482"/>
      <c r="N644" s="1482"/>
      <c r="O644" s="1482"/>
      <c r="P644" s="1312" t="s">
        <v>34</v>
      </c>
      <c r="Q644" s="1312" t="s">
        <v>33</v>
      </c>
      <c r="R644" s="1315">
        <v>1</v>
      </c>
      <c r="S644" s="1316">
        <f>ROUND(K643,2)*R644</f>
        <v>142.66999999999999</v>
      </c>
    </row>
    <row r="645" spans="1:19" ht="45" customHeight="1" x14ac:dyDescent="0.25">
      <c r="A645" s="1482"/>
      <c r="B645" s="1482"/>
      <c r="C645" s="1482"/>
      <c r="D645" s="1482"/>
      <c r="E645" s="1482"/>
      <c r="F645" s="1482"/>
      <c r="G645" s="1482"/>
      <c r="H645" s="1482"/>
      <c r="I645" s="1482"/>
      <c r="J645" s="1482"/>
      <c r="K645" s="1482"/>
      <c r="L645" s="1482"/>
      <c r="M645" s="1482"/>
      <c r="N645" s="1482"/>
      <c r="O645" s="1482"/>
      <c r="P645" s="1312" t="s">
        <v>35</v>
      </c>
      <c r="Q645" s="1312" t="s">
        <v>33</v>
      </c>
      <c r="R645" s="1317">
        <v>1</v>
      </c>
      <c r="S645" s="1318">
        <f>ROUND(K643,2)*R645</f>
        <v>142.66999999999999</v>
      </c>
    </row>
    <row r="646" spans="1:19" ht="45" customHeight="1" x14ac:dyDescent="0.25">
      <c r="A646" s="1482"/>
      <c r="B646" s="1482"/>
      <c r="C646" s="1482"/>
      <c r="D646" s="1482"/>
      <c r="E646" s="1482"/>
      <c r="F646" s="1482"/>
      <c r="G646" s="1482"/>
      <c r="H646" s="1482"/>
      <c r="I646" s="1482"/>
      <c r="J646" s="1482"/>
      <c r="K646" s="1482"/>
      <c r="L646" s="1482"/>
      <c r="M646" s="1482"/>
      <c r="N646" s="1482"/>
      <c r="O646" s="1482"/>
      <c r="P646" s="1312" t="s">
        <v>36</v>
      </c>
      <c r="Q646" s="1312" t="s">
        <v>33</v>
      </c>
      <c r="R646" s="1319">
        <v>1</v>
      </c>
      <c r="S646" s="1320">
        <f>ROUND(K643,2)*R646</f>
        <v>142.66999999999999</v>
      </c>
    </row>
    <row r="647" spans="1:19" ht="45" customHeight="1" x14ac:dyDescent="0.25">
      <c r="A647" s="1482"/>
      <c r="B647" s="1482"/>
      <c r="C647" s="1482"/>
      <c r="D647" s="1482"/>
      <c r="E647" s="1482"/>
      <c r="F647" s="1482"/>
      <c r="G647" s="1482"/>
      <c r="H647" s="1482"/>
      <c r="I647" s="1482"/>
      <c r="J647" s="1482"/>
      <c r="K647" s="1482"/>
      <c r="L647" s="1482"/>
      <c r="M647" s="1482"/>
      <c r="N647" s="1482"/>
      <c r="O647" s="1482"/>
      <c r="P647" s="1312" t="s">
        <v>37</v>
      </c>
      <c r="Q647" s="1312" t="s">
        <v>33</v>
      </c>
      <c r="R647" s="1321">
        <v>1</v>
      </c>
      <c r="S647" s="1322">
        <f>ROUND(K643,2)*R647</f>
        <v>142.66999999999999</v>
      </c>
    </row>
    <row r="648" spans="1:19" ht="45" customHeight="1" x14ac:dyDescent="0.25">
      <c r="A648" s="1482"/>
      <c r="B648" s="1482"/>
      <c r="C648" s="1482"/>
      <c r="D648" s="1482"/>
      <c r="E648" s="1482"/>
      <c r="F648" s="1482"/>
      <c r="G648" s="1482"/>
      <c r="H648" s="1482"/>
      <c r="I648" s="1482"/>
      <c r="J648" s="1482"/>
      <c r="K648" s="1482"/>
      <c r="L648" s="1482"/>
      <c r="M648" s="1482"/>
      <c r="N648" s="1482"/>
      <c r="O648" s="1482"/>
      <c r="P648" s="1312" t="s">
        <v>38</v>
      </c>
      <c r="Q648" s="1312" t="s">
        <v>33</v>
      </c>
      <c r="R648" s="1323">
        <v>1</v>
      </c>
      <c r="S648" s="1324">
        <f>ROUND(K643,2)*R648</f>
        <v>142.66999999999999</v>
      </c>
    </row>
    <row r="649" spans="1:19" ht="45" customHeight="1" x14ac:dyDescent="0.25">
      <c r="A649" s="1482"/>
      <c r="B649" s="1482"/>
      <c r="C649" s="1482"/>
      <c r="D649" s="1482"/>
      <c r="E649" s="1482"/>
      <c r="F649" s="1482"/>
      <c r="G649" s="1482"/>
      <c r="H649" s="1482"/>
      <c r="I649" s="1482"/>
      <c r="J649" s="1482"/>
      <c r="K649" s="1482"/>
      <c r="L649" s="1482"/>
      <c r="M649" s="1482"/>
      <c r="N649" s="1482"/>
      <c r="O649" s="1482"/>
      <c r="P649" s="1312" t="s">
        <v>39</v>
      </c>
      <c r="Q649" s="1312" t="s">
        <v>33</v>
      </c>
      <c r="R649" s="1325">
        <v>1</v>
      </c>
      <c r="S649" s="1326">
        <f>ROUND(K643,2)*R649</f>
        <v>142.66999999999999</v>
      </c>
    </row>
    <row r="650" spans="1:19" ht="45" customHeight="1" x14ac:dyDescent="0.25">
      <c r="A650" s="1482"/>
      <c r="B650" s="1482"/>
      <c r="C650" s="1482"/>
      <c r="D650" s="1482"/>
      <c r="E650" s="1482"/>
      <c r="F650" s="1482"/>
      <c r="G650" s="1482"/>
      <c r="H650" s="1482"/>
      <c r="I650" s="1482"/>
      <c r="J650" s="1482"/>
      <c r="K650" s="1482"/>
      <c r="L650" s="1482"/>
      <c r="M650" s="1482"/>
      <c r="N650" s="1482"/>
      <c r="O650" s="1482"/>
      <c r="P650" s="1312" t="s">
        <v>40</v>
      </c>
      <c r="Q650" s="1312" t="s">
        <v>33</v>
      </c>
      <c r="R650" s="1327">
        <v>1</v>
      </c>
      <c r="S650" s="1328">
        <f>ROUND(K643,2)*R650</f>
        <v>142.66999999999999</v>
      </c>
    </row>
    <row r="651" spans="1:19" ht="45" customHeight="1" x14ac:dyDescent="0.25">
      <c r="A651" s="1482"/>
      <c r="B651" s="1482"/>
      <c r="C651" s="1482"/>
      <c r="D651" s="1482"/>
      <c r="E651" s="1482"/>
      <c r="F651" s="1482"/>
      <c r="G651" s="1482"/>
      <c r="H651" s="1482"/>
      <c r="I651" s="1482"/>
      <c r="J651" s="1482"/>
      <c r="K651" s="1482"/>
      <c r="L651" s="1482"/>
      <c r="M651" s="1482"/>
      <c r="N651" s="1482"/>
      <c r="O651" s="1482"/>
      <c r="P651" s="1312" t="s">
        <v>41</v>
      </c>
      <c r="Q651" s="1312" t="s">
        <v>33</v>
      </c>
      <c r="R651" s="1329">
        <v>1</v>
      </c>
      <c r="S651" s="1330">
        <f>ROUND(K643,2)*R651</f>
        <v>142.66999999999999</v>
      </c>
    </row>
    <row r="652" spans="1:19" ht="45" customHeight="1" x14ac:dyDescent="0.25">
      <c r="A652" s="1482"/>
      <c r="B652" s="1482"/>
      <c r="C652" s="1482"/>
      <c r="D652" s="1482"/>
      <c r="E652" s="1482"/>
      <c r="F652" s="1482"/>
      <c r="G652" s="1482"/>
      <c r="H652" s="1482"/>
      <c r="I652" s="1482"/>
      <c r="J652" s="1482"/>
      <c r="K652" s="1482"/>
      <c r="L652" s="1482"/>
      <c r="M652" s="1482"/>
      <c r="N652" s="1482"/>
      <c r="O652" s="1482"/>
      <c r="P652" s="1312" t="s">
        <v>42</v>
      </c>
      <c r="Q652" s="1312" t="s">
        <v>33</v>
      </c>
      <c r="R652" s="1331">
        <v>1</v>
      </c>
      <c r="S652" s="1332">
        <f>ROUND(K643,2)*R652</f>
        <v>142.66999999999999</v>
      </c>
    </row>
    <row r="653" spans="1:19" ht="45" customHeight="1" x14ac:dyDescent="0.25">
      <c r="A653" s="1482"/>
      <c r="B653" s="1482"/>
      <c r="C653" s="1482"/>
      <c r="D653" s="1482"/>
      <c r="E653" s="1482"/>
      <c r="F653" s="1482"/>
      <c r="G653" s="1482"/>
      <c r="H653" s="1482"/>
      <c r="I653" s="1482"/>
      <c r="J653" s="1482"/>
      <c r="K653" s="1482"/>
      <c r="L653" s="1482"/>
      <c r="M653" s="1482"/>
      <c r="N653" s="1482"/>
      <c r="O653" s="1482"/>
      <c r="P653" s="1312" t="s">
        <v>43</v>
      </c>
      <c r="Q653" s="1312" t="s">
        <v>33</v>
      </c>
      <c r="R653" s="1333">
        <v>1</v>
      </c>
      <c r="S653" s="1334">
        <f>ROUND(K643,2)*R653</f>
        <v>142.66999999999999</v>
      </c>
    </row>
    <row r="654" spans="1:19" ht="45" customHeight="1" x14ac:dyDescent="0.25">
      <c r="A654" s="1482"/>
      <c r="B654" s="1482"/>
      <c r="C654" s="1482"/>
      <c r="D654" s="1482"/>
      <c r="E654" s="1482"/>
      <c r="F654" s="1482"/>
      <c r="G654" s="1482"/>
      <c r="H654" s="1482"/>
      <c r="I654" s="1482"/>
      <c r="J654" s="1482"/>
      <c r="K654" s="1482"/>
      <c r="L654" s="1482"/>
      <c r="M654" s="1482"/>
      <c r="N654" s="1482"/>
      <c r="O654" s="1482"/>
      <c r="P654" s="1312" t="s">
        <v>44</v>
      </c>
      <c r="Q654" s="1312" t="s">
        <v>33</v>
      </c>
      <c r="R654" s="1335">
        <v>1</v>
      </c>
      <c r="S654" s="1336">
        <f>ROUND(K643,2)*R654</f>
        <v>142.66999999999999</v>
      </c>
    </row>
    <row r="655" spans="1:19" ht="45" customHeight="1" x14ac:dyDescent="0.25">
      <c r="A655" s="1482"/>
      <c r="B655" s="1482"/>
      <c r="C655" s="1482"/>
      <c r="D655" s="1482"/>
      <c r="E655" s="1482"/>
      <c r="F655" s="1482"/>
      <c r="G655" s="1482"/>
      <c r="H655" s="1482"/>
      <c r="I655" s="1482"/>
      <c r="J655" s="1482"/>
      <c r="K655" s="1482"/>
      <c r="L655" s="1482"/>
      <c r="M655" s="1482"/>
      <c r="N655" s="1482"/>
      <c r="O655" s="1482"/>
      <c r="P655" s="1312" t="s">
        <v>45</v>
      </c>
      <c r="Q655" s="1312" t="s">
        <v>33</v>
      </c>
      <c r="R655" s="1337">
        <v>1</v>
      </c>
      <c r="S655" s="1338">
        <f>ROUND(K643,2)*R655</f>
        <v>142.66999999999999</v>
      </c>
    </row>
    <row r="656" spans="1:19" ht="45" customHeight="1" x14ac:dyDescent="0.25">
      <c r="A656" s="1482"/>
      <c r="B656" s="1482"/>
      <c r="C656" s="1482"/>
      <c r="D656" s="1482"/>
      <c r="E656" s="1482"/>
      <c r="F656" s="1482"/>
      <c r="G656" s="1482"/>
      <c r="H656" s="1482"/>
      <c r="I656" s="1482"/>
      <c r="J656" s="1482"/>
      <c r="K656" s="1482"/>
      <c r="L656" s="1482"/>
      <c r="M656" s="1482"/>
      <c r="N656" s="1482"/>
      <c r="O656" s="1482"/>
      <c r="P656" s="1312" t="s">
        <v>46</v>
      </c>
      <c r="Q656" s="1312" t="s">
        <v>33</v>
      </c>
      <c r="R656" s="1339">
        <v>1</v>
      </c>
      <c r="S656" s="1340">
        <f>ROUND(K643,2)*R656</f>
        <v>142.66999999999999</v>
      </c>
    </row>
    <row r="657" spans="1:19" ht="45" customHeight="1" x14ac:dyDescent="0.25">
      <c r="A657" s="1482"/>
      <c r="B657" s="1482"/>
      <c r="C657" s="1482"/>
      <c r="D657" s="1482"/>
      <c r="E657" s="1482"/>
      <c r="F657" s="1482"/>
      <c r="G657" s="1482"/>
      <c r="H657" s="1482"/>
      <c r="I657" s="1482"/>
      <c r="J657" s="1482"/>
      <c r="K657" s="1482"/>
      <c r="L657" s="1482"/>
      <c r="M657" s="1482"/>
      <c r="N657" s="1482"/>
      <c r="O657" s="1482"/>
      <c r="P657" s="1312" t="s">
        <v>47</v>
      </c>
      <c r="Q657" s="1312" t="s">
        <v>33</v>
      </c>
      <c r="R657" s="1341">
        <v>1</v>
      </c>
      <c r="S657" s="1342">
        <f>ROUND(K643,2)*R657</f>
        <v>142.66999999999999</v>
      </c>
    </row>
    <row r="658" spans="1:19" ht="45" customHeight="1" x14ac:dyDescent="0.25">
      <c r="A658" s="1482"/>
      <c r="B658" s="1482"/>
      <c r="C658" s="1482"/>
      <c r="D658" s="1482"/>
      <c r="E658" s="1482"/>
      <c r="F658" s="1482"/>
      <c r="G658" s="1482"/>
      <c r="H658" s="1482"/>
      <c r="I658" s="1482"/>
      <c r="J658" s="1482"/>
      <c r="K658" s="1482"/>
      <c r="L658" s="1482"/>
      <c r="M658" s="1482"/>
      <c r="N658" s="1482"/>
      <c r="O658" s="1482"/>
      <c r="P658" s="1312" t="s">
        <v>48</v>
      </c>
      <c r="Q658" s="1312" t="s">
        <v>33</v>
      </c>
      <c r="R658" s="1343">
        <v>1</v>
      </c>
      <c r="S658" s="1344">
        <f>ROUND(K643,2)*R658</f>
        <v>142.66999999999999</v>
      </c>
    </row>
    <row r="659" spans="1:19" ht="45" customHeight="1" x14ac:dyDescent="0.25">
      <c r="A659" s="1482"/>
      <c r="B659" s="1482"/>
      <c r="C659" s="1482"/>
      <c r="D659" s="1482"/>
      <c r="E659" s="1482"/>
      <c r="F659" s="1482"/>
      <c r="G659" s="1482"/>
      <c r="H659" s="1482"/>
      <c r="I659" s="1482"/>
      <c r="J659" s="1482"/>
      <c r="K659" s="1482"/>
      <c r="L659" s="1482"/>
      <c r="M659" s="1482"/>
      <c r="N659" s="1482"/>
      <c r="O659" s="1482"/>
      <c r="P659" s="1312" t="s">
        <v>49</v>
      </c>
      <c r="Q659" s="1312" t="s">
        <v>33</v>
      </c>
      <c r="R659" s="1345">
        <v>1</v>
      </c>
      <c r="S659" s="1346">
        <f>ROUND(K643,2)*R659</f>
        <v>142.66999999999999</v>
      </c>
    </row>
    <row r="660" spans="1:19" ht="45" customHeight="1" x14ac:dyDescent="0.25">
      <c r="A660" s="1482"/>
      <c r="B660" s="1482"/>
      <c r="C660" s="1482"/>
      <c r="D660" s="1482"/>
      <c r="E660" s="1482"/>
      <c r="F660" s="1482"/>
      <c r="G660" s="1482"/>
      <c r="H660" s="1482"/>
      <c r="I660" s="1482"/>
      <c r="J660" s="1482"/>
      <c r="K660" s="1482"/>
      <c r="L660" s="1482"/>
      <c r="M660" s="1482"/>
      <c r="N660" s="1482"/>
      <c r="O660" s="1482"/>
      <c r="P660" s="1312" t="s">
        <v>50</v>
      </c>
      <c r="Q660" s="1312" t="s">
        <v>33</v>
      </c>
      <c r="R660" s="1347">
        <v>1</v>
      </c>
      <c r="S660" s="1348">
        <f>ROUND(K643,2)*R660</f>
        <v>142.66999999999999</v>
      </c>
    </row>
    <row r="661" spans="1:19" ht="45" customHeight="1" x14ac:dyDescent="0.25">
      <c r="A661" s="1482"/>
      <c r="B661" s="1482"/>
      <c r="C661" s="1482"/>
      <c r="D661" s="1482"/>
      <c r="E661" s="1482"/>
      <c r="F661" s="1482"/>
      <c r="G661" s="1482"/>
      <c r="H661" s="1482"/>
      <c r="I661" s="1482"/>
      <c r="J661" s="1482"/>
      <c r="K661" s="1482"/>
      <c r="L661" s="1482"/>
      <c r="M661" s="1482"/>
      <c r="N661" s="1482"/>
      <c r="O661" s="1482"/>
      <c r="P661" s="1312" t="s">
        <v>51</v>
      </c>
      <c r="Q661" s="1312" t="s">
        <v>33</v>
      </c>
      <c r="R661" s="1349">
        <v>1</v>
      </c>
      <c r="S661" s="1350">
        <f>ROUND(K643,2)*R661</f>
        <v>142.66999999999999</v>
      </c>
    </row>
    <row r="662" spans="1:19" ht="45" customHeight="1" x14ac:dyDescent="0.25">
      <c r="A662" s="1482"/>
      <c r="B662" s="1482"/>
      <c r="C662" s="1482"/>
      <c r="D662" s="1482"/>
      <c r="E662" s="1482"/>
      <c r="F662" s="1482"/>
      <c r="G662" s="1482"/>
      <c r="H662" s="1482"/>
      <c r="I662" s="1482"/>
      <c r="J662" s="1482"/>
      <c r="K662" s="1482"/>
      <c r="L662" s="1482"/>
      <c r="M662" s="1482"/>
      <c r="N662" s="1482"/>
      <c r="O662" s="1482"/>
      <c r="P662" s="1312" t="s">
        <v>52</v>
      </c>
      <c r="Q662" s="1312" t="s">
        <v>33</v>
      </c>
      <c r="R662" s="1351">
        <v>1</v>
      </c>
      <c r="S662" s="1352">
        <f>ROUND(K643,2)*R662</f>
        <v>142.66999999999999</v>
      </c>
    </row>
    <row r="663" spans="1:19" ht="45" customHeight="1" x14ac:dyDescent="0.25">
      <c r="A663" s="1482"/>
      <c r="B663" s="1482"/>
      <c r="C663" s="1482"/>
      <c r="D663" s="1482"/>
      <c r="E663" s="1482"/>
      <c r="F663" s="1482"/>
      <c r="G663" s="1482"/>
      <c r="H663" s="1482"/>
      <c r="I663" s="1482"/>
      <c r="J663" s="1482"/>
      <c r="K663" s="1482"/>
      <c r="L663" s="1482"/>
      <c r="M663" s="1482"/>
      <c r="N663" s="1482"/>
      <c r="O663" s="1482"/>
      <c r="P663" s="1312" t="s">
        <v>53</v>
      </c>
      <c r="Q663" s="1312" t="s">
        <v>33</v>
      </c>
      <c r="R663" s="1353">
        <v>1</v>
      </c>
      <c r="S663" s="1354">
        <f>ROUND(K643,2)*R663</f>
        <v>142.66999999999999</v>
      </c>
    </row>
    <row r="664" spans="1:19" ht="45" customHeight="1" x14ac:dyDescent="0.25">
      <c r="A664" s="1482"/>
      <c r="B664" s="1482"/>
      <c r="C664" s="1482"/>
      <c r="D664" s="1482"/>
      <c r="E664" s="1482"/>
      <c r="F664" s="1482"/>
      <c r="G664" s="1482"/>
      <c r="H664" s="1482"/>
      <c r="I664" s="1482"/>
      <c r="J664" s="1482"/>
      <c r="K664" s="1482"/>
      <c r="L664" s="1482"/>
      <c r="M664" s="1482"/>
      <c r="N664" s="1482"/>
      <c r="O664" s="1482"/>
      <c r="P664" s="1312" t="s">
        <v>54</v>
      </c>
      <c r="Q664" s="1312" t="s">
        <v>33</v>
      </c>
      <c r="R664" s="1355">
        <v>1</v>
      </c>
      <c r="S664" s="1356">
        <f>ROUND(K643,2)*R664</f>
        <v>142.66999999999999</v>
      </c>
    </row>
    <row r="665" spans="1:19" ht="45" customHeight="1" x14ac:dyDescent="0.25">
      <c r="A665" s="1482"/>
      <c r="B665" s="1482"/>
      <c r="C665" s="1482"/>
      <c r="D665" s="1482"/>
      <c r="E665" s="1482"/>
      <c r="F665" s="1482"/>
      <c r="G665" s="1482"/>
      <c r="H665" s="1482"/>
      <c r="I665" s="1482"/>
      <c r="J665" s="1482"/>
      <c r="K665" s="1482"/>
      <c r="L665" s="1482"/>
      <c r="M665" s="1482"/>
      <c r="N665" s="1482"/>
      <c r="O665" s="1482"/>
      <c r="P665" s="1312" t="s">
        <v>55</v>
      </c>
      <c r="Q665" s="1312" t="s">
        <v>33</v>
      </c>
      <c r="R665" s="1357">
        <v>1</v>
      </c>
      <c r="S665" s="1358">
        <f>ROUND(K643,2)*R665</f>
        <v>142.66999999999999</v>
      </c>
    </row>
    <row r="666" spans="1:19" ht="45" customHeight="1" x14ac:dyDescent="0.25">
      <c r="A666" s="1482"/>
      <c r="B666" s="1482"/>
      <c r="C666" s="1482"/>
      <c r="D666" s="1482"/>
      <c r="E666" s="1482"/>
      <c r="F666" s="1482"/>
      <c r="G666" s="1482"/>
      <c r="H666" s="1482"/>
      <c r="I666" s="1482"/>
      <c r="J666" s="1482"/>
      <c r="K666" s="1482"/>
      <c r="L666" s="1482"/>
      <c r="M666" s="1482"/>
      <c r="N666" s="1482"/>
      <c r="O666" s="1482"/>
      <c r="P666" s="1312" t="s">
        <v>56</v>
      </c>
      <c r="Q666" s="1312" t="s">
        <v>33</v>
      </c>
      <c r="R666" s="1359">
        <v>1</v>
      </c>
      <c r="S666" s="1360">
        <f>ROUND(K643,2)*R666</f>
        <v>142.66999999999999</v>
      </c>
    </row>
    <row r="667" spans="1:19" ht="45" customHeight="1" x14ac:dyDescent="0.25">
      <c r="A667" s="1482"/>
      <c r="B667" s="1482"/>
      <c r="C667" s="1482"/>
      <c r="D667" s="1482"/>
      <c r="E667" s="1482"/>
      <c r="F667" s="1482"/>
      <c r="G667" s="1482"/>
      <c r="H667" s="1482"/>
      <c r="I667" s="1482"/>
      <c r="J667" s="1482"/>
      <c r="K667" s="1482"/>
      <c r="L667" s="1482"/>
      <c r="M667" s="1482"/>
      <c r="N667" s="1482"/>
      <c r="O667" s="1482"/>
      <c r="P667" s="1312" t="s">
        <v>57</v>
      </c>
      <c r="Q667" s="1312" t="s">
        <v>33</v>
      </c>
      <c r="R667" s="1361">
        <v>1</v>
      </c>
      <c r="S667" s="1362">
        <f>ROUND(K643,2)*R667</f>
        <v>142.66999999999999</v>
      </c>
    </row>
    <row r="668" spans="1:19" ht="45" customHeight="1" x14ac:dyDescent="0.25">
      <c r="A668" s="1482"/>
      <c r="B668" s="1482"/>
      <c r="C668" s="1482"/>
      <c r="D668" s="1482"/>
      <c r="E668" s="1482"/>
      <c r="F668" s="1482"/>
      <c r="G668" s="1482"/>
      <c r="H668" s="1482"/>
      <c r="I668" s="1482"/>
      <c r="J668" s="1482"/>
      <c r="K668" s="1482"/>
      <c r="L668" s="1482"/>
      <c r="M668" s="1482"/>
      <c r="N668" s="1482"/>
      <c r="O668" s="1482"/>
      <c r="P668" s="1312" t="s">
        <v>58</v>
      </c>
      <c r="Q668" s="1312" t="s">
        <v>33</v>
      </c>
      <c r="R668" s="1363">
        <v>1</v>
      </c>
      <c r="S668" s="1364">
        <f>ROUND(K643,2)*R668</f>
        <v>142.66999999999999</v>
      </c>
    </row>
    <row r="669" spans="1:19" ht="45" customHeight="1" x14ac:dyDescent="0.25">
      <c r="A669" s="1482"/>
      <c r="B669" s="1482"/>
      <c r="C669" s="1482"/>
      <c r="D669" s="1482"/>
      <c r="E669" s="1482"/>
      <c r="F669" s="1482"/>
      <c r="G669" s="1482"/>
      <c r="H669" s="1482"/>
      <c r="I669" s="1482"/>
      <c r="J669" s="1482"/>
      <c r="K669" s="1482"/>
      <c r="L669" s="1482"/>
      <c r="M669" s="1482"/>
      <c r="N669" s="1482"/>
      <c r="O669" s="1482"/>
      <c r="P669" s="1312" t="s">
        <v>59</v>
      </c>
      <c r="Q669" s="1312" t="s">
        <v>33</v>
      </c>
      <c r="R669" s="1365">
        <v>1</v>
      </c>
      <c r="S669" s="1366">
        <f>ROUND(K643,2)*R669</f>
        <v>142.66999999999999</v>
      </c>
    </row>
    <row r="670" spans="1:19" ht="45" customHeight="1" x14ac:dyDescent="0.25">
      <c r="A670" s="1482"/>
      <c r="B670" s="1482"/>
      <c r="C670" s="1482"/>
      <c r="D670" s="1482"/>
      <c r="E670" s="1482"/>
      <c r="F670" s="1482"/>
      <c r="G670" s="1482"/>
      <c r="H670" s="1482"/>
      <c r="I670" s="1482"/>
      <c r="J670" s="1482"/>
      <c r="K670" s="1482"/>
      <c r="L670" s="1482"/>
      <c r="M670" s="1482"/>
      <c r="N670" s="1482"/>
      <c r="O670" s="1482"/>
      <c r="P670" s="1312" t="s">
        <v>60</v>
      </c>
      <c r="Q670" s="1312" t="s">
        <v>33</v>
      </c>
      <c r="R670" s="1367">
        <v>1</v>
      </c>
      <c r="S670" s="1368">
        <f>ROUND(K643,2)*R670</f>
        <v>142.66999999999999</v>
      </c>
    </row>
    <row r="671" spans="1:19" ht="45" customHeight="1" x14ac:dyDescent="0.25">
      <c r="A671" s="1482"/>
      <c r="B671" s="1482"/>
      <c r="C671" s="1482"/>
      <c r="D671" s="1482"/>
      <c r="E671" s="1482"/>
      <c r="F671" s="1482"/>
      <c r="G671" s="1482"/>
      <c r="H671" s="1482"/>
      <c r="I671" s="1482"/>
      <c r="J671" s="1482"/>
      <c r="K671" s="1482"/>
      <c r="L671" s="1482"/>
      <c r="M671" s="1482"/>
      <c r="N671" s="1482"/>
      <c r="O671" s="1482"/>
      <c r="P671" s="1312" t="s">
        <v>61</v>
      </c>
      <c r="Q671" s="1312" t="s">
        <v>33</v>
      </c>
      <c r="R671" s="1369">
        <v>1</v>
      </c>
      <c r="S671" s="1370">
        <f>ROUND(K643,2)*R671</f>
        <v>142.66999999999999</v>
      </c>
    </row>
    <row r="672" spans="1:19" ht="45" customHeight="1" x14ac:dyDescent="0.25">
      <c r="A672" s="1482"/>
      <c r="B672" s="1482"/>
      <c r="C672" s="1482"/>
      <c r="D672" s="1482"/>
      <c r="E672" s="1482"/>
      <c r="F672" s="1482"/>
      <c r="G672" s="1482"/>
      <c r="H672" s="1482"/>
      <c r="I672" s="1482"/>
      <c r="J672" s="1482"/>
      <c r="K672" s="1482"/>
      <c r="L672" s="1482"/>
      <c r="M672" s="1482"/>
      <c r="N672" s="1482"/>
      <c r="O672" s="1482"/>
      <c r="P672" s="1312" t="s">
        <v>62</v>
      </c>
      <c r="Q672" s="1312" t="s">
        <v>33</v>
      </c>
      <c r="R672" s="1371">
        <v>1</v>
      </c>
      <c r="S672" s="1372">
        <f>ROUND(K643,2)*R672</f>
        <v>142.66999999999999</v>
      </c>
    </row>
    <row r="673" spans="1:19" ht="45" customHeight="1" x14ac:dyDescent="0.25">
      <c r="A673" s="1373" t="s">
        <v>19</v>
      </c>
      <c r="B673" s="1373" t="s">
        <v>42</v>
      </c>
      <c r="C673" s="1373" t="s">
        <v>21</v>
      </c>
      <c r="D673" s="1373" t="s">
        <v>21</v>
      </c>
      <c r="E673" s="1373" t="s">
        <v>117</v>
      </c>
      <c r="F673" s="1373" t="s">
        <v>21</v>
      </c>
      <c r="G673" s="1373" t="s">
        <v>21</v>
      </c>
      <c r="H673" s="1373" t="s">
        <v>21</v>
      </c>
      <c r="I673" s="1373" t="s">
        <v>21</v>
      </c>
      <c r="J673" s="1373" t="s">
        <v>21</v>
      </c>
      <c r="K673" s="1373" t="s">
        <v>21</v>
      </c>
      <c r="L673" s="1374">
        <f>ROUND(L674,2)+ROUND(L675,2)+ROUND(L676,2)+ROUND(L677,2)+ROUND(L678,2)+ROUND(L679,2)</f>
        <v>333665.2</v>
      </c>
      <c r="M673" s="1373" t="s">
        <v>21</v>
      </c>
      <c r="N673" s="1373" t="s">
        <v>21</v>
      </c>
      <c r="O673" s="1373" t="s">
        <v>21</v>
      </c>
      <c r="P673" s="1373" t="s">
        <v>21</v>
      </c>
      <c r="Q673" s="1373" t="s">
        <v>21</v>
      </c>
      <c r="R673" s="1373" t="s">
        <v>21</v>
      </c>
      <c r="S673" s="1373" t="s">
        <v>21</v>
      </c>
    </row>
    <row r="674" spans="1:19" ht="45" customHeight="1" x14ac:dyDescent="0.25">
      <c r="A674" s="1375" t="s">
        <v>23</v>
      </c>
      <c r="B674" s="1375" t="s">
        <v>118</v>
      </c>
      <c r="C674" s="1375" t="s">
        <v>25</v>
      </c>
      <c r="D674" s="1375" t="s">
        <v>26</v>
      </c>
      <c r="E674" s="1375" t="s">
        <v>119</v>
      </c>
      <c r="F674" s="1376">
        <f t="shared" ref="F674:F679" si="0">R674</f>
        <v>1</v>
      </c>
      <c r="G674" s="1375" t="s">
        <v>28</v>
      </c>
      <c r="H674" s="1377">
        <v>51068.63</v>
      </c>
      <c r="I674" s="1378">
        <v>51068.63</v>
      </c>
      <c r="J674" s="1379">
        <v>0.20499999999999999</v>
      </c>
      <c r="K674" s="1380">
        <f t="shared" ref="K674:K679" si="1">ROUND(I674,2)+(ROUND(I674,2)*J674)</f>
        <v>61537.69915</v>
      </c>
      <c r="L674" s="1381">
        <f t="shared" ref="L674:L679" si="2">ROUND(S674,2)</f>
        <v>61537.7</v>
      </c>
      <c r="M674" s="1375"/>
      <c r="N674" s="1375" t="s">
        <v>34</v>
      </c>
      <c r="O674" s="1375" t="s">
        <v>120</v>
      </c>
      <c r="P674" s="1375" t="s">
        <v>121</v>
      </c>
      <c r="Q674" s="1375" t="s">
        <v>120</v>
      </c>
      <c r="R674" s="1382">
        <v>1</v>
      </c>
      <c r="S674" s="1383">
        <f t="shared" ref="S674:S679" si="3">ROUND(K674,2)*R674</f>
        <v>61537.7</v>
      </c>
    </row>
    <row r="675" spans="1:19" ht="45" customHeight="1" x14ac:dyDescent="0.25">
      <c r="A675" s="1384" t="s">
        <v>23</v>
      </c>
      <c r="B675" s="1384" t="s">
        <v>122</v>
      </c>
      <c r="C675" s="1384" t="s">
        <v>25</v>
      </c>
      <c r="D675" s="1384" t="s">
        <v>30</v>
      </c>
      <c r="E675" s="1384" t="s">
        <v>123</v>
      </c>
      <c r="F675" s="1385">
        <f t="shared" si="0"/>
        <v>1</v>
      </c>
      <c r="G675" s="1384" t="s">
        <v>28</v>
      </c>
      <c r="H675" s="1386">
        <v>68041.05</v>
      </c>
      <c r="I675" s="1387">
        <v>68041.05</v>
      </c>
      <c r="J675" s="1388">
        <v>0.20499999999999999</v>
      </c>
      <c r="K675" s="1389">
        <f t="shared" si="1"/>
        <v>81989.465250000008</v>
      </c>
      <c r="L675" s="1390">
        <f t="shared" si="2"/>
        <v>81989.47</v>
      </c>
      <c r="M675" s="1384"/>
      <c r="N675" s="1384" t="s">
        <v>34</v>
      </c>
      <c r="O675" s="1384" t="s">
        <v>120</v>
      </c>
      <c r="P675" s="1384" t="s">
        <v>121</v>
      </c>
      <c r="Q675" s="1384" t="s">
        <v>120</v>
      </c>
      <c r="R675" s="1391">
        <v>1</v>
      </c>
      <c r="S675" s="1392">
        <f t="shared" si="3"/>
        <v>81989.47</v>
      </c>
    </row>
    <row r="676" spans="1:19" ht="45" customHeight="1" x14ac:dyDescent="0.25">
      <c r="A676" s="1393" t="s">
        <v>23</v>
      </c>
      <c r="B676" s="1393" t="s">
        <v>124</v>
      </c>
      <c r="C676" s="1393" t="s">
        <v>25</v>
      </c>
      <c r="D676" s="1393" t="s">
        <v>64</v>
      </c>
      <c r="E676" s="1393" t="s">
        <v>125</v>
      </c>
      <c r="F676" s="1394">
        <f t="shared" si="0"/>
        <v>1</v>
      </c>
      <c r="G676" s="1393" t="s">
        <v>28</v>
      </c>
      <c r="H676" s="1395">
        <v>50823.14</v>
      </c>
      <c r="I676" s="1396">
        <v>50823.14</v>
      </c>
      <c r="J676" s="1397">
        <v>0.20499999999999999</v>
      </c>
      <c r="K676" s="1398">
        <f t="shared" si="1"/>
        <v>61241.883699999998</v>
      </c>
      <c r="L676" s="1399">
        <f t="shared" si="2"/>
        <v>61241.88</v>
      </c>
      <c r="M676" s="1393"/>
      <c r="N676" s="1393" t="s">
        <v>34</v>
      </c>
      <c r="O676" s="1393" t="s">
        <v>120</v>
      </c>
      <c r="P676" s="1393" t="s">
        <v>121</v>
      </c>
      <c r="Q676" s="1393" t="s">
        <v>120</v>
      </c>
      <c r="R676" s="1400">
        <v>1</v>
      </c>
      <c r="S676" s="1401">
        <f t="shared" si="3"/>
        <v>61241.88</v>
      </c>
    </row>
    <row r="677" spans="1:19" ht="45" customHeight="1" x14ac:dyDescent="0.25">
      <c r="A677" s="1402" t="s">
        <v>23</v>
      </c>
      <c r="B677" s="1402" t="s">
        <v>126</v>
      </c>
      <c r="C677" s="1402" t="s">
        <v>25</v>
      </c>
      <c r="D677" s="1402" t="s">
        <v>93</v>
      </c>
      <c r="E677" s="1402" t="s">
        <v>127</v>
      </c>
      <c r="F677" s="1403">
        <f t="shared" si="0"/>
        <v>1</v>
      </c>
      <c r="G677" s="1402" t="s">
        <v>28</v>
      </c>
      <c r="H677" s="1404">
        <v>50839.75</v>
      </c>
      <c r="I677" s="1405">
        <v>50839.75</v>
      </c>
      <c r="J677" s="1406">
        <v>0.20499999999999999</v>
      </c>
      <c r="K677" s="1407">
        <f t="shared" si="1"/>
        <v>61261.89875</v>
      </c>
      <c r="L677" s="1408">
        <f t="shared" si="2"/>
        <v>61261.9</v>
      </c>
      <c r="M677" s="1402"/>
      <c r="N677" s="1402" t="s">
        <v>34</v>
      </c>
      <c r="O677" s="1402" t="s">
        <v>120</v>
      </c>
      <c r="P677" s="1402" t="s">
        <v>121</v>
      </c>
      <c r="Q677" s="1402" t="s">
        <v>120</v>
      </c>
      <c r="R677" s="1409">
        <v>1</v>
      </c>
      <c r="S677" s="1410">
        <f t="shared" si="3"/>
        <v>61261.9</v>
      </c>
    </row>
    <row r="678" spans="1:19" ht="45" customHeight="1" x14ac:dyDescent="0.25">
      <c r="A678" s="1411" t="s">
        <v>23</v>
      </c>
      <c r="B678" s="1411" t="s">
        <v>128</v>
      </c>
      <c r="C678" s="1411" t="s">
        <v>25</v>
      </c>
      <c r="D678" s="1411" t="s">
        <v>96</v>
      </c>
      <c r="E678" s="1411" t="s">
        <v>129</v>
      </c>
      <c r="F678" s="1412">
        <f t="shared" si="0"/>
        <v>1</v>
      </c>
      <c r="G678" s="1411" t="s">
        <v>28</v>
      </c>
      <c r="H678" s="1413">
        <v>50813.65</v>
      </c>
      <c r="I678" s="1414">
        <v>50813.65</v>
      </c>
      <c r="J678" s="1415">
        <v>0.20499999999999999</v>
      </c>
      <c r="K678" s="1416">
        <f t="shared" si="1"/>
        <v>61230.448250000001</v>
      </c>
      <c r="L678" s="1417">
        <f t="shared" si="2"/>
        <v>61230.45</v>
      </c>
      <c r="M678" s="1411"/>
      <c r="N678" s="1411" t="s">
        <v>34</v>
      </c>
      <c r="O678" s="1411" t="s">
        <v>120</v>
      </c>
      <c r="P678" s="1411" t="s">
        <v>121</v>
      </c>
      <c r="Q678" s="1411" t="s">
        <v>120</v>
      </c>
      <c r="R678" s="1418">
        <v>1</v>
      </c>
      <c r="S678" s="1419">
        <f t="shared" si="3"/>
        <v>61230.45</v>
      </c>
    </row>
    <row r="679" spans="1:19" ht="45" customHeight="1" x14ac:dyDescent="0.25">
      <c r="A679" s="1420" t="s">
        <v>23</v>
      </c>
      <c r="B679" s="1420" t="s">
        <v>130</v>
      </c>
      <c r="C679" s="1420" t="s">
        <v>25</v>
      </c>
      <c r="D679" s="1420" t="s">
        <v>131</v>
      </c>
      <c r="E679" s="1420" t="s">
        <v>132</v>
      </c>
      <c r="F679" s="1421">
        <f t="shared" si="0"/>
        <v>1</v>
      </c>
      <c r="G679" s="1420" t="s">
        <v>28</v>
      </c>
      <c r="H679" s="1422">
        <v>5314.36</v>
      </c>
      <c r="I679" s="1423">
        <v>5314.36</v>
      </c>
      <c r="J679" s="1424">
        <v>0.20499999999999999</v>
      </c>
      <c r="K679" s="1425">
        <f t="shared" si="1"/>
        <v>6403.8037999999997</v>
      </c>
      <c r="L679" s="1426">
        <f t="shared" si="2"/>
        <v>6403.8</v>
      </c>
      <c r="M679" s="1420"/>
      <c r="N679" s="1420" t="s">
        <v>34</v>
      </c>
      <c r="O679" s="1420" t="s">
        <v>120</v>
      </c>
      <c r="P679" s="1420" t="s">
        <v>121</v>
      </c>
      <c r="Q679" s="1420" t="s">
        <v>120</v>
      </c>
      <c r="R679" s="1427">
        <v>1</v>
      </c>
      <c r="S679" s="1428">
        <f t="shared" si="3"/>
        <v>6403.8</v>
      </c>
    </row>
    <row r="680" spans="1:19" ht="45" customHeight="1" x14ac:dyDescent="0.25">
      <c r="A680" s="1429" t="s">
        <v>21</v>
      </c>
      <c r="B680" s="1429" t="s">
        <v>21</v>
      </c>
      <c r="C680" s="1429" t="s">
        <v>21</v>
      </c>
      <c r="D680" s="1429" t="s">
        <v>21</v>
      </c>
      <c r="E680" s="1429" t="s">
        <v>21</v>
      </c>
      <c r="F680" s="1429" t="s">
        <v>21</v>
      </c>
      <c r="G680" s="1429" t="s">
        <v>21</v>
      </c>
      <c r="H680" s="1429" t="s">
        <v>21</v>
      </c>
      <c r="I680" s="1429" t="s">
        <v>21</v>
      </c>
      <c r="J680" s="1429" t="s">
        <v>21</v>
      </c>
      <c r="K680" s="1429" t="s">
        <v>21</v>
      </c>
      <c r="L680" s="1429" t="s">
        <v>21</v>
      </c>
      <c r="M680" s="1429" t="s">
        <v>21</v>
      </c>
      <c r="N680" s="1429" t="s">
        <v>21</v>
      </c>
      <c r="O680" s="1429" t="s">
        <v>21</v>
      </c>
      <c r="P680" s="1429" t="s">
        <v>21</v>
      </c>
      <c r="Q680" s="1429" t="s">
        <v>21</v>
      </c>
      <c r="R680" s="1429" t="s">
        <v>133</v>
      </c>
      <c r="S680" s="1430">
        <f>L2+L64+L95+L126+L157+L248+L279+L430+L521+L642+L673</f>
        <v>4095000.0000000005</v>
      </c>
    </row>
    <row r="681" spans="1:19" ht="45" customHeight="1" x14ac:dyDescent="0.25">
      <c r="A681" s="1431" t="s">
        <v>21</v>
      </c>
      <c r="B681" s="1431" t="s">
        <v>21</v>
      </c>
      <c r="C681" s="1431" t="s">
        <v>21</v>
      </c>
      <c r="D681" s="1431" t="s">
        <v>21</v>
      </c>
      <c r="E681" s="1431" t="s">
        <v>21</v>
      </c>
      <c r="F681" s="1431" t="s">
        <v>21</v>
      </c>
      <c r="G681" s="1431" t="s">
        <v>21</v>
      </c>
      <c r="H681" s="1431" t="s">
        <v>21</v>
      </c>
      <c r="I681" s="1431" t="s">
        <v>21</v>
      </c>
      <c r="J681" s="1431" t="s">
        <v>21</v>
      </c>
      <c r="K681" s="1431" t="s">
        <v>21</v>
      </c>
      <c r="L681" s="1431" t="s">
        <v>21</v>
      </c>
      <c r="M681" s="1431" t="s">
        <v>21</v>
      </c>
      <c r="N681" s="1431" t="s">
        <v>21</v>
      </c>
      <c r="O681" s="1431" t="s">
        <v>21</v>
      </c>
      <c r="P681" s="1431" t="s">
        <v>21</v>
      </c>
      <c r="Q681" s="1431" t="s">
        <v>21</v>
      </c>
      <c r="R681" s="1431" t="s">
        <v>134</v>
      </c>
      <c r="S681" s="1432">
        <f>ROUND(4095000,2)-ROUND(S680,2)</f>
        <v>0</v>
      </c>
    </row>
  </sheetData>
  <mergeCells count="330">
    <mergeCell ref="D4:D33"/>
    <mergeCell ref="E4:E33"/>
    <mergeCell ref="F4:F33"/>
    <mergeCell ref="G4:G33"/>
    <mergeCell ref="H4:H33"/>
    <mergeCell ref="I4:I33"/>
    <mergeCell ref="J4:J33"/>
    <mergeCell ref="K4:K33"/>
    <mergeCell ref="L4:L33"/>
    <mergeCell ref="M4:M33"/>
    <mergeCell ref="N4:N33"/>
    <mergeCell ref="O4:O33"/>
    <mergeCell ref="A34:A63"/>
    <mergeCell ref="B34:B63"/>
    <mergeCell ref="C34:C63"/>
    <mergeCell ref="D34:D63"/>
    <mergeCell ref="E34:E63"/>
    <mergeCell ref="F34:F63"/>
    <mergeCell ref="G34:G63"/>
    <mergeCell ref="H34:H63"/>
    <mergeCell ref="I34:I63"/>
    <mergeCell ref="J34:J63"/>
    <mergeCell ref="K34:K63"/>
    <mergeCell ref="L34:L63"/>
    <mergeCell ref="M34:M63"/>
    <mergeCell ref="N34:N63"/>
    <mergeCell ref="O34:O63"/>
    <mergeCell ref="A4:A33"/>
    <mergeCell ref="B4:B33"/>
    <mergeCell ref="C4:C33"/>
    <mergeCell ref="M65:M94"/>
    <mergeCell ref="N65:N94"/>
    <mergeCell ref="O65:O94"/>
    <mergeCell ref="A96:A125"/>
    <mergeCell ref="B96:B125"/>
    <mergeCell ref="C96:C125"/>
    <mergeCell ref="D96:D125"/>
    <mergeCell ref="E96:E125"/>
    <mergeCell ref="F96:F125"/>
    <mergeCell ref="G96:G125"/>
    <mergeCell ref="H96:H125"/>
    <mergeCell ref="I96:I125"/>
    <mergeCell ref="J96:J125"/>
    <mergeCell ref="K96:K125"/>
    <mergeCell ref="L96:L125"/>
    <mergeCell ref="M96:M125"/>
    <mergeCell ref="N96:N125"/>
    <mergeCell ref="O96:O125"/>
    <mergeCell ref="A65:A94"/>
    <mergeCell ref="B65:B94"/>
    <mergeCell ref="C65:C94"/>
    <mergeCell ref="D65:D94"/>
    <mergeCell ref="E65:E94"/>
    <mergeCell ref="F65:F94"/>
    <mergeCell ref="D127:D156"/>
    <mergeCell ref="E127:E156"/>
    <mergeCell ref="F127:F156"/>
    <mergeCell ref="G127:G156"/>
    <mergeCell ref="H127:H156"/>
    <mergeCell ref="I127:I156"/>
    <mergeCell ref="J65:J94"/>
    <mergeCell ref="K65:K94"/>
    <mergeCell ref="L65:L94"/>
    <mergeCell ref="G65:G94"/>
    <mergeCell ref="H65:H94"/>
    <mergeCell ref="I65:I94"/>
    <mergeCell ref="J127:J156"/>
    <mergeCell ref="K127:K156"/>
    <mergeCell ref="L127:L156"/>
    <mergeCell ref="M127:M156"/>
    <mergeCell ref="N127:N156"/>
    <mergeCell ref="O127:O156"/>
    <mergeCell ref="A158:A187"/>
    <mergeCell ref="B158:B187"/>
    <mergeCell ref="C158:C187"/>
    <mergeCell ref="D158:D187"/>
    <mergeCell ref="E158:E187"/>
    <mergeCell ref="F158:F187"/>
    <mergeCell ref="G158:G187"/>
    <mergeCell ref="H158:H187"/>
    <mergeCell ref="I158:I187"/>
    <mergeCell ref="J158:J187"/>
    <mergeCell ref="K158:K187"/>
    <mergeCell ref="L158:L187"/>
    <mergeCell ref="M158:M187"/>
    <mergeCell ref="N158:N187"/>
    <mergeCell ref="O158:O187"/>
    <mergeCell ref="A127:A156"/>
    <mergeCell ref="B127:B156"/>
    <mergeCell ref="C127:C156"/>
    <mergeCell ref="M188:M217"/>
    <mergeCell ref="N188:N217"/>
    <mergeCell ref="O188:O217"/>
    <mergeCell ref="A218:A247"/>
    <mergeCell ref="B218:B247"/>
    <mergeCell ref="C218:C247"/>
    <mergeCell ref="D218:D247"/>
    <mergeCell ref="E218:E247"/>
    <mergeCell ref="F218:F247"/>
    <mergeCell ref="G218:G247"/>
    <mergeCell ref="H218:H247"/>
    <mergeCell ref="I218:I247"/>
    <mergeCell ref="J218:J247"/>
    <mergeCell ref="K218:K247"/>
    <mergeCell ref="L218:L247"/>
    <mergeCell ref="M218:M247"/>
    <mergeCell ref="N218:N247"/>
    <mergeCell ref="O218:O247"/>
    <mergeCell ref="A188:A217"/>
    <mergeCell ref="B188:B217"/>
    <mergeCell ref="C188:C217"/>
    <mergeCell ref="D188:D217"/>
    <mergeCell ref="E188:E217"/>
    <mergeCell ref="F188:F217"/>
    <mergeCell ref="D249:D278"/>
    <mergeCell ref="E249:E278"/>
    <mergeCell ref="F249:F278"/>
    <mergeCell ref="G249:G278"/>
    <mergeCell ref="H249:H278"/>
    <mergeCell ref="I249:I278"/>
    <mergeCell ref="J188:J217"/>
    <mergeCell ref="K188:K217"/>
    <mergeCell ref="L188:L217"/>
    <mergeCell ref="G188:G217"/>
    <mergeCell ref="H188:H217"/>
    <mergeCell ref="I188:I217"/>
    <mergeCell ref="J249:J278"/>
    <mergeCell ref="K249:K278"/>
    <mergeCell ref="L249:L278"/>
    <mergeCell ref="M249:M278"/>
    <mergeCell ref="N249:N278"/>
    <mergeCell ref="O249:O278"/>
    <mergeCell ref="A280:A309"/>
    <mergeCell ref="B280:B309"/>
    <mergeCell ref="C280:C309"/>
    <mergeCell ref="D280:D309"/>
    <mergeCell ref="E280:E309"/>
    <mergeCell ref="F280:F309"/>
    <mergeCell ref="G280:G309"/>
    <mergeCell ref="H280:H309"/>
    <mergeCell ref="I280:I309"/>
    <mergeCell ref="J280:J309"/>
    <mergeCell ref="K280:K309"/>
    <mergeCell ref="L280:L309"/>
    <mergeCell ref="M280:M309"/>
    <mergeCell ref="N280:N309"/>
    <mergeCell ref="O280:O309"/>
    <mergeCell ref="A249:A278"/>
    <mergeCell ref="B249:B278"/>
    <mergeCell ref="C249:C278"/>
    <mergeCell ref="M310:M339"/>
    <mergeCell ref="N310:N339"/>
    <mergeCell ref="O310:O339"/>
    <mergeCell ref="A340:A369"/>
    <mergeCell ref="B340:B369"/>
    <mergeCell ref="C340:C369"/>
    <mergeCell ref="D340:D369"/>
    <mergeCell ref="E340:E369"/>
    <mergeCell ref="F340:F369"/>
    <mergeCell ref="G340:G369"/>
    <mergeCell ref="H340:H369"/>
    <mergeCell ref="I340:I369"/>
    <mergeCell ref="J340:J369"/>
    <mergeCell ref="K340:K369"/>
    <mergeCell ref="L340:L369"/>
    <mergeCell ref="M340:M369"/>
    <mergeCell ref="N340:N369"/>
    <mergeCell ref="O340:O369"/>
    <mergeCell ref="A310:A339"/>
    <mergeCell ref="B310:B339"/>
    <mergeCell ref="C310:C339"/>
    <mergeCell ref="D310:D339"/>
    <mergeCell ref="E310:E339"/>
    <mergeCell ref="F310:F339"/>
    <mergeCell ref="D370:D399"/>
    <mergeCell ref="E370:E399"/>
    <mergeCell ref="F370:F399"/>
    <mergeCell ref="G370:G399"/>
    <mergeCell ref="H370:H399"/>
    <mergeCell ref="I370:I399"/>
    <mergeCell ref="J310:J339"/>
    <mergeCell ref="K310:K339"/>
    <mergeCell ref="L310:L339"/>
    <mergeCell ref="G310:G339"/>
    <mergeCell ref="H310:H339"/>
    <mergeCell ref="I310:I339"/>
    <mergeCell ref="J370:J399"/>
    <mergeCell ref="K370:K399"/>
    <mergeCell ref="L370:L399"/>
    <mergeCell ref="M370:M399"/>
    <mergeCell ref="N370:N399"/>
    <mergeCell ref="O370:O399"/>
    <mergeCell ref="A400:A429"/>
    <mergeCell ref="B400:B429"/>
    <mergeCell ref="C400:C429"/>
    <mergeCell ref="D400:D429"/>
    <mergeCell ref="E400:E429"/>
    <mergeCell ref="F400:F429"/>
    <mergeCell ref="G400:G429"/>
    <mergeCell ref="H400:H429"/>
    <mergeCell ref="I400:I429"/>
    <mergeCell ref="J400:J429"/>
    <mergeCell ref="K400:K429"/>
    <mergeCell ref="L400:L429"/>
    <mergeCell ref="M400:M429"/>
    <mergeCell ref="N400:N429"/>
    <mergeCell ref="O400:O429"/>
    <mergeCell ref="A370:A399"/>
    <mergeCell ref="B370:B399"/>
    <mergeCell ref="C370:C399"/>
    <mergeCell ref="M431:M460"/>
    <mergeCell ref="N431:N460"/>
    <mergeCell ref="O431:O460"/>
    <mergeCell ref="A461:A490"/>
    <mergeCell ref="B461:B490"/>
    <mergeCell ref="C461:C490"/>
    <mergeCell ref="D461:D490"/>
    <mergeCell ref="E461:E490"/>
    <mergeCell ref="F461:F490"/>
    <mergeCell ref="G461:G490"/>
    <mergeCell ref="H461:H490"/>
    <mergeCell ref="I461:I490"/>
    <mergeCell ref="J461:J490"/>
    <mergeCell ref="K461:K490"/>
    <mergeCell ref="L461:L490"/>
    <mergeCell ref="M461:M490"/>
    <mergeCell ref="N461:N490"/>
    <mergeCell ref="O461:O490"/>
    <mergeCell ref="A431:A460"/>
    <mergeCell ref="B431:B460"/>
    <mergeCell ref="C431:C460"/>
    <mergeCell ref="D431:D460"/>
    <mergeCell ref="E431:E460"/>
    <mergeCell ref="F431:F460"/>
    <mergeCell ref="D491:D520"/>
    <mergeCell ref="E491:E520"/>
    <mergeCell ref="F491:F520"/>
    <mergeCell ref="G491:G520"/>
    <mergeCell ref="H491:H520"/>
    <mergeCell ref="I491:I520"/>
    <mergeCell ref="J431:J460"/>
    <mergeCell ref="K431:K460"/>
    <mergeCell ref="L431:L460"/>
    <mergeCell ref="G431:G460"/>
    <mergeCell ref="H431:H460"/>
    <mergeCell ref="I431:I460"/>
    <mergeCell ref="J491:J520"/>
    <mergeCell ref="K491:K520"/>
    <mergeCell ref="L491:L520"/>
    <mergeCell ref="M491:M520"/>
    <mergeCell ref="N491:N520"/>
    <mergeCell ref="O491:O520"/>
    <mergeCell ref="A522:A551"/>
    <mergeCell ref="B522:B551"/>
    <mergeCell ref="C522:C551"/>
    <mergeCell ref="D522:D551"/>
    <mergeCell ref="E522:E551"/>
    <mergeCell ref="F522:F551"/>
    <mergeCell ref="G522:G551"/>
    <mergeCell ref="H522:H551"/>
    <mergeCell ref="I522:I551"/>
    <mergeCell ref="J522:J551"/>
    <mergeCell ref="K522:K551"/>
    <mergeCell ref="L522:L551"/>
    <mergeCell ref="M522:M551"/>
    <mergeCell ref="N522:N551"/>
    <mergeCell ref="O522:O551"/>
    <mergeCell ref="A491:A520"/>
    <mergeCell ref="B491:B520"/>
    <mergeCell ref="C491:C520"/>
    <mergeCell ref="M552:M581"/>
    <mergeCell ref="N552:N581"/>
    <mergeCell ref="O552:O581"/>
    <mergeCell ref="A582:A611"/>
    <mergeCell ref="B582:B611"/>
    <mergeCell ref="C582:C611"/>
    <mergeCell ref="D582:D611"/>
    <mergeCell ref="E582:E611"/>
    <mergeCell ref="F582:F611"/>
    <mergeCell ref="G582:G611"/>
    <mergeCell ref="H582:H611"/>
    <mergeCell ref="I582:I611"/>
    <mergeCell ref="J582:J611"/>
    <mergeCell ref="K582:K611"/>
    <mergeCell ref="L582:L611"/>
    <mergeCell ref="M582:M611"/>
    <mergeCell ref="N582:N611"/>
    <mergeCell ref="O582:O611"/>
    <mergeCell ref="A552:A581"/>
    <mergeCell ref="B552:B581"/>
    <mergeCell ref="C552:C581"/>
    <mergeCell ref="D552:D581"/>
    <mergeCell ref="E552:E581"/>
    <mergeCell ref="F552:F581"/>
    <mergeCell ref="D612:D641"/>
    <mergeCell ref="E612:E641"/>
    <mergeCell ref="F612:F641"/>
    <mergeCell ref="G612:G641"/>
    <mergeCell ref="H612:H641"/>
    <mergeCell ref="I612:I641"/>
    <mergeCell ref="J552:J581"/>
    <mergeCell ref="K552:K581"/>
    <mergeCell ref="L552:L581"/>
    <mergeCell ref="G552:G581"/>
    <mergeCell ref="H552:H581"/>
    <mergeCell ref="I552:I581"/>
    <mergeCell ref="J612:J641"/>
    <mergeCell ref="K612:K641"/>
    <mergeCell ref="L612:L641"/>
    <mergeCell ref="M612:M641"/>
    <mergeCell ref="N612:N641"/>
    <mergeCell ref="O612:O641"/>
    <mergeCell ref="A643:A672"/>
    <mergeCell ref="B643:B672"/>
    <mergeCell ref="C643:C672"/>
    <mergeCell ref="D643:D672"/>
    <mergeCell ref="E643:E672"/>
    <mergeCell ref="F643:F672"/>
    <mergeCell ref="G643:G672"/>
    <mergeCell ref="H643:H672"/>
    <mergeCell ref="I643:I672"/>
    <mergeCell ref="J643:J672"/>
    <mergeCell ref="K643:K672"/>
    <mergeCell ref="L643:L672"/>
    <mergeCell ref="M643:M672"/>
    <mergeCell ref="N643:N672"/>
    <mergeCell ref="O643:O672"/>
    <mergeCell ref="A612:A641"/>
    <mergeCell ref="B612:B641"/>
    <mergeCell ref="C612:C6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3"/>
  <sheetViews>
    <sheetView workbookViewId="0"/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1433" t="s">
        <v>135</v>
      </c>
      <c r="B1" s="1433" t="s">
        <v>136</v>
      </c>
      <c r="C1" s="1433" t="s">
        <v>137</v>
      </c>
      <c r="D1" s="1433" t="s">
        <v>16</v>
      </c>
      <c r="E1" s="1433" t="s">
        <v>138</v>
      </c>
    </row>
    <row r="2" spans="1:5" ht="45" customHeight="1" x14ac:dyDescent="0.25">
      <c r="A2" s="1434" t="s">
        <v>20</v>
      </c>
      <c r="B2" s="1434" t="s">
        <v>27</v>
      </c>
      <c r="C2" s="1434" t="s">
        <v>20</v>
      </c>
      <c r="D2" s="1434" t="s">
        <v>27</v>
      </c>
      <c r="E2" s="1434" t="s">
        <v>20</v>
      </c>
    </row>
    <row r="3" spans="1:5" ht="45" customHeight="1" x14ac:dyDescent="0.25">
      <c r="A3" s="1636" t="s">
        <v>32</v>
      </c>
      <c r="B3" s="1636" t="s">
        <v>33</v>
      </c>
      <c r="C3" s="1435" t="s">
        <v>32</v>
      </c>
      <c r="D3" s="1435" t="s">
        <v>33</v>
      </c>
      <c r="E3" s="1435" t="s">
        <v>32</v>
      </c>
    </row>
    <row r="4" spans="1:5" ht="45" customHeight="1" x14ac:dyDescent="0.25">
      <c r="A4" s="1482"/>
      <c r="B4" s="1482"/>
      <c r="C4" s="1435" t="s">
        <v>34</v>
      </c>
      <c r="D4" s="1435" t="s">
        <v>33</v>
      </c>
      <c r="E4" s="1435" t="s">
        <v>32</v>
      </c>
    </row>
    <row r="5" spans="1:5" ht="45" customHeight="1" x14ac:dyDescent="0.25">
      <c r="A5" s="1482"/>
      <c r="B5" s="1482"/>
      <c r="C5" s="1435" t="s">
        <v>35</v>
      </c>
      <c r="D5" s="1435" t="s">
        <v>33</v>
      </c>
      <c r="E5" s="1435" t="s">
        <v>32</v>
      </c>
    </row>
    <row r="6" spans="1:5" ht="45" customHeight="1" x14ac:dyDescent="0.25">
      <c r="A6" s="1482"/>
      <c r="B6" s="1482"/>
      <c r="C6" s="1435" t="s">
        <v>36</v>
      </c>
      <c r="D6" s="1435" t="s">
        <v>33</v>
      </c>
      <c r="E6" s="1435" t="s">
        <v>34</v>
      </c>
    </row>
    <row r="7" spans="1:5" ht="45" customHeight="1" x14ac:dyDescent="0.25">
      <c r="A7" s="1482"/>
      <c r="B7" s="1482"/>
      <c r="C7" s="1435" t="s">
        <v>37</v>
      </c>
      <c r="D7" s="1435" t="s">
        <v>33</v>
      </c>
      <c r="E7" s="1435" t="s">
        <v>34</v>
      </c>
    </row>
    <row r="8" spans="1:5" ht="45" customHeight="1" x14ac:dyDescent="0.25">
      <c r="A8" s="1482"/>
      <c r="B8" s="1482"/>
      <c r="C8" s="1435" t="s">
        <v>38</v>
      </c>
      <c r="D8" s="1435" t="s">
        <v>33</v>
      </c>
      <c r="E8" s="1435" t="s">
        <v>34</v>
      </c>
    </row>
    <row r="9" spans="1:5" ht="45" customHeight="1" x14ac:dyDescent="0.25">
      <c r="A9" s="1482"/>
      <c r="B9" s="1482"/>
      <c r="C9" s="1435" t="s">
        <v>39</v>
      </c>
      <c r="D9" s="1435" t="s">
        <v>33</v>
      </c>
      <c r="E9" s="1435" t="s">
        <v>35</v>
      </c>
    </row>
    <row r="10" spans="1:5" ht="45" customHeight="1" x14ac:dyDescent="0.25">
      <c r="A10" s="1482"/>
      <c r="B10" s="1482"/>
      <c r="C10" s="1435" t="s">
        <v>40</v>
      </c>
      <c r="D10" s="1435" t="s">
        <v>33</v>
      </c>
      <c r="E10" s="1435" t="s">
        <v>35</v>
      </c>
    </row>
    <row r="11" spans="1:5" ht="45" customHeight="1" x14ac:dyDescent="0.25">
      <c r="A11" s="1482"/>
      <c r="B11" s="1482"/>
      <c r="C11" s="1435" t="s">
        <v>41</v>
      </c>
      <c r="D11" s="1435" t="s">
        <v>33</v>
      </c>
      <c r="E11" s="1435" t="s">
        <v>35</v>
      </c>
    </row>
    <row r="12" spans="1:5" ht="45" customHeight="1" x14ac:dyDescent="0.25">
      <c r="A12" s="1482"/>
      <c r="B12" s="1482"/>
      <c r="C12" s="1435" t="s">
        <v>42</v>
      </c>
      <c r="D12" s="1435" t="s">
        <v>33</v>
      </c>
      <c r="E12" s="1435" t="s">
        <v>36</v>
      </c>
    </row>
    <row r="13" spans="1:5" ht="45" customHeight="1" x14ac:dyDescent="0.25">
      <c r="A13" s="1482"/>
      <c r="B13" s="1482"/>
      <c r="C13" s="1435" t="s">
        <v>43</v>
      </c>
      <c r="D13" s="1435" t="s">
        <v>33</v>
      </c>
      <c r="E13" s="1435" t="s">
        <v>36</v>
      </c>
    </row>
    <row r="14" spans="1:5" ht="45" customHeight="1" x14ac:dyDescent="0.25">
      <c r="A14" s="1482"/>
      <c r="B14" s="1482"/>
      <c r="C14" s="1435" t="s">
        <v>44</v>
      </c>
      <c r="D14" s="1435" t="s">
        <v>33</v>
      </c>
      <c r="E14" s="1435" t="s">
        <v>36</v>
      </c>
    </row>
    <row r="15" spans="1:5" ht="45" customHeight="1" x14ac:dyDescent="0.25">
      <c r="A15" s="1482"/>
      <c r="B15" s="1482"/>
      <c r="C15" s="1435" t="s">
        <v>45</v>
      </c>
      <c r="D15" s="1435" t="s">
        <v>33</v>
      </c>
      <c r="E15" s="1435" t="s">
        <v>37</v>
      </c>
    </row>
    <row r="16" spans="1:5" ht="45" customHeight="1" x14ac:dyDescent="0.25">
      <c r="A16" s="1482"/>
      <c r="B16" s="1482"/>
      <c r="C16" s="1435" t="s">
        <v>46</v>
      </c>
      <c r="D16" s="1435" t="s">
        <v>33</v>
      </c>
      <c r="E16" s="1435" t="s">
        <v>37</v>
      </c>
    </row>
    <row r="17" spans="1:5" ht="45" customHeight="1" x14ac:dyDescent="0.25">
      <c r="A17" s="1482"/>
      <c r="B17" s="1482"/>
      <c r="C17" s="1435" t="s">
        <v>47</v>
      </c>
      <c r="D17" s="1435" t="s">
        <v>33</v>
      </c>
      <c r="E17" s="1435" t="s">
        <v>37</v>
      </c>
    </row>
    <row r="18" spans="1:5" ht="45" customHeight="1" x14ac:dyDescent="0.25">
      <c r="A18" s="1482"/>
      <c r="B18" s="1482"/>
      <c r="C18" s="1435" t="s">
        <v>48</v>
      </c>
      <c r="D18" s="1435" t="s">
        <v>33</v>
      </c>
      <c r="E18" s="1435" t="s">
        <v>38</v>
      </c>
    </row>
    <row r="19" spans="1:5" ht="45" customHeight="1" x14ac:dyDescent="0.25">
      <c r="A19" s="1482"/>
      <c r="B19" s="1482"/>
      <c r="C19" s="1435" t="s">
        <v>49</v>
      </c>
      <c r="D19" s="1435" t="s">
        <v>33</v>
      </c>
      <c r="E19" s="1435" t="s">
        <v>38</v>
      </c>
    </row>
    <row r="20" spans="1:5" ht="45" customHeight="1" x14ac:dyDescent="0.25">
      <c r="A20" s="1482"/>
      <c r="B20" s="1482"/>
      <c r="C20" s="1435" t="s">
        <v>50</v>
      </c>
      <c r="D20" s="1435" t="s">
        <v>33</v>
      </c>
      <c r="E20" s="1435" t="s">
        <v>38</v>
      </c>
    </row>
    <row r="21" spans="1:5" ht="45" customHeight="1" x14ac:dyDescent="0.25">
      <c r="A21" s="1482"/>
      <c r="B21" s="1482"/>
      <c r="C21" s="1435" t="s">
        <v>51</v>
      </c>
      <c r="D21" s="1435" t="s">
        <v>33</v>
      </c>
      <c r="E21" s="1435" t="s">
        <v>39</v>
      </c>
    </row>
    <row r="22" spans="1:5" ht="45" customHeight="1" x14ac:dyDescent="0.25">
      <c r="A22" s="1482"/>
      <c r="B22" s="1482"/>
      <c r="C22" s="1435" t="s">
        <v>52</v>
      </c>
      <c r="D22" s="1435" t="s">
        <v>33</v>
      </c>
      <c r="E22" s="1435" t="s">
        <v>39</v>
      </c>
    </row>
    <row r="23" spans="1:5" ht="45" customHeight="1" x14ac:dyDescent="0.25">
      <c r="A23" s="1482"/>
      <c r="B23" s="1482"/>
      <c r="C23" s="1435" t="s">
        <v>53</v>
      </c>
      <c r="D23" s="1435" t="s">
        <v>33</v>
      </c>
      <c r="E23" s="1435" t="s">
        <v>39</v>
      </c>
    </row>
    <row r="24" spans="1:5" ht="45" customHeight="1" x14ac:dyDescent="0.25">
      <c r="A24" s="1482"/>
      <c r="B24" s="1482"/>
      <c r="C24" s="1435" t="s">
        <v>54</v>
      </c>
      <c r="D24" s="1435" t="s">
        <v>33</v>
      </c>
      <c r="E24" s="1435" t="s">
        <v>40</v>
      </c>
    </row>
    <row r="25" spans="1:5" ht="45" customHeight="1" x14ac:dyDescent="0.25">
      <c r="A25" s="1482"/>
      <c r="B25" s="1482"/>
      <c r="C25" s="1435" t="s">
        <v>55</v>
      </c>
      <c r="D25" s="1435" t="s">
        <v>33</v>
      </c>
      <c r="E25" s="1435" t="s">
        <v>40</v>
      </c>
    </row>
    <row r="26" spans="1:5" ht="45" customHeight="1" x14ac:dyDescent="0.25">
      <c r="A26" s="1482"/>
      <c r="B26" s="1482"/>
      <c r="C26" s="1435" t="s">
        <v>56</v>
      </c>
      <c r="D26" s="1435" t="s">
        <v>33</v>
      </c>
      <c r="E26" s="1435" t="s">
        <v>40</v>
      </c>
    </row>
    <row r="27" spans="1:5" ht="45" customHeight="1" x14ac:dyDescent="0.25">
      <c r="A27" s="1482"/>
      <c r="B27" s="1482"/>
      <c r="C27" s="1435" t="s">
        <v>57</v>
      </c>
      <c r="D27" s="1435" t="s">
        <v>33</v>
      </c>
      <c r="E27" s="1435" t="s">
        <v>41</v>
      </c>
    </row>
    <row r="28" spans="1:5" ht="45" customHeight="1" x14ac:dyDescent="0.25">
      <c r="A28" s="1482"/>
      <c r="B28" s="1482"/>
      <c r="C28" s="1435" t="s">
        <v>58</v>
      </c>
      <c r="D28" s="1435" t="s">
        <v>33</v>
      </c>
      <c r="E28" s="1435" t="s">
        <v>41</v>
      </c>
    </row>
    <row r="29" spans="1:5" ht="45" customHeight="1" x14ac:dyDescent="0.25">
      <c r="A29" s="1482"/>
      <c r="B29" s="1482"/>
      <c r="C29" s="1435" t="s">
        <v>59</v>
      </c>
      <c r="D29" s="1435" t="s">
        <v>33</v>
      </c>
      <c r="E29" s="1435" t="s">
        <v>41</v>
      </c>
    </row>
    <row r="30" spans="1:5" ht="45" customHeight="1" x14ac:dyDescent="0.25">
      <c r="A30" s="1482"/>
      <c r="B30" s="1482"/>
      <c r="C30" s="1435" t="s">
        <v>60</v>
      </c>
      <c r="D30" s="1435" t="s">
        <v>33</v>
      </c>
      <c r="E30" s="1435" t="s">
        <v>42</v>
      </c>
    </row>
    <row r="31" spans="1:5" ht="45" customHeight="1" x14ac:dyDescent="0.25">
      <c r="A31" s="1482"/>
      <c r="B31" s="1482"/>
      <c r="C31" s="1435" t="s">
        <v>61</v>
      </c>
      <c r="D31" s="1435" t="s">
        <v>33</v>
      </c>
      <c r="E31" s="1435" t="s">
        <v>42</v>
      </c>
    </row>
    <row r="32" spans="1:5" ht="45" customHeight="1" x14ac:dyDescent="0.25">
      <c r="A32" s="1482"/>
      <c r="B32" s="1482"/>
      <c r="C32" s="1435" t="s">
        <v>62</v>
      </c>
      <c r="D32" s="1435" t="s">
        <v>33</v>
      </c>
      <c r="E32" s="1435" t="s">
        <v>42</v>
      </c>
    </row>
    <row r="33" spans="1:5" ht="45" customHeight="1" x14ac:dyDescent="0.25">
      <c r="A33" s="1436" t="s">
        <v>34</v>
      </c>
      <c r="B33" s="1436" t="s">
        <v>120</v>
      </c>
      <c r="C33" s="1436" t="s">
        <v>121</v>
      </c>
      <c r="D33" s="1436" t="s">
        <v>120</v>
      </c>
      <c r="E33" s="1436" t="s">
        <v>43</v>
      </c>
    </row>
  </sheetData>
  <mergeCells count="2">
    <mergeCell ref="A3:A32"/>
    <mergeCell ref="B3:B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A931-C580-4F3B-B39B-8A4878C396B3}">
  <sheetPr>
    <pageSetUpPr fitToPage="1"/>
  </sheetPr>
  <dimension ref="A1:O60"/>
  <sheetViews>
    <sheetView view="pageBreakPreview" zoomScale="70" zoomScaleNormal="100" zoomScaleSheetLayoutView="70" workbookViewId="0">
      <pane ySplit="810" activePane="bottomLeft"/>
      <selection activeCell="G44" sqref="G44"/>
      <selection pane="bottomLeft" activeCell="E16" sqref="E16"/>
    </sheetView>
  </sheetViews>
  <sheetFormatPr defaultColWidth="8.85546875" defaultRowHeight="15" x14ac:dyDescent="0.25"/>
  <cols>
    <col min="1" max="2" width="15" style="1437" customWidth="1"/>
    <col min="3" max="4" width="12" style="1437" customWidth="1"/>
    <col min="5" max="5" width="70" style="1437" customWidth="1"/>
    <col min="6" max="6" width="10" style="1437" customWidth="1"/>
    <col min="7" max="7" width="15" style="1437" customWidth="1"/>
    <col min="8" max="8" width="13" style="1437" customWidth="1"/>
    <col min="9" max="9" width="21.42578125" style="1437" customWidth="1"/>
    <col min="10" max="10" width="15" style="1437" customWidth="1"/>
    <col min="11" max="11" width="16.28515625" style="1437" bestFit="1" customWidth="1"/>
    <col min="12" max="12" width="15.7109375" style="1437" bestFit="1" customWidth="1"/>
    <col min="13" max="13" width="12.7109375" style="1437" bestFit="1" customWidth="1"/>
    <col min="14" max="14" width="13.85546875" style="1437" bestFit="1" customWidth="1"/>
    <col min="15" max="15" width="12" style="1437" bestFit="1" customWidth="1"/>
    <col min="16" max="16384" width="8.85546875" style="1437"/>
  </cols>
  <sheetData>
    <row r="1" spans="1:15" ht="16.5" thickBot="1" x14ac:dyDescent="0.3">
      <c r="A1" s="1637" t="s">
        <v>139</v>
      </c>
      <c r="B1" s="1638"/>
      <c r="C1" s="1638"/>
      <c r="D1" s="1638"/>
      <c r="E1" s="1638"/>
      <c r="F1" s="1638"/>
      <c r="G1" s="1638"/>
      <c r="H1" s="1638"/>
      <c r="I1" s="1638"/>
      <c r="J1" s="1638"/>
      <c r="K1" s="1639"/>
    </row>
    <row r="3" spans="1:15" x14ac:dyDescent="0.25">
      <c r="A3" s="1478" t="s">
        <v>158</v>
      </c>
    </row>
    <row r="4" spans="1:15" x14ac:dyDescent="0.25">
      <c r="A4" s="1439" t="s">
        <v>141</v>
      </c>
    </row>
    <row r="5" spans="1:15" x14ac:dyDescent="0.25">
      <c r="A5" s="1439" t="s">
        <v>142</v>
      </c>
    </row>
    <row r="6" spans="1:15" x14ac:dyDescent="0.25">
      <c r="A6" s="1439" t="s">
        <v>143</v>
      </c>
    </row>
    <row r="8" spans="1:15" ht="38.25" x14ac:dyDescent="0.25">
      <c r="A8" s="1440" t="s">
        <v>0</v>
      </c>
      <c r="B8" s="1441" t="s">
        <v>1</v>
      </c>
      <c r="C8" s="1440" t="s">
        <v>2</v>
      </c>
      <c r="D8" s="1440" t="s">
        <v>3</v>
      </c>
      <c r="E8" s="1440" t="s">
        <v>4</v>
      </c>
      <c r="F8" s="1440" t="s">
        <v>6</v>
      </c>
      <c r="G8" s="1440" t="s">
        <v>8</v>
      </c>
      <c r="H8" s="1440" t="s">
        <v>9</v>
      </c>
      <c r="I8" s="1441" t="s">
        <v>10</v>
      </c>
      <c r="J8" s="1440" t="s">
        <v>17</v>
      </c>
      <c r="K8" s="1440" t="s">
        <v>18</v>
      </c>
    </row>
    <row r="9" spans="1:15" ht="45" customHeight="1" x14ac:dyDescent="0.25">
      <c r="A9" s="1442" t="s">
        <v>19</v>
      </c>
      <c r="B9" s="1442" t="s">
        <v>20</v>
      </c>
      <c r="C9" s="1442" t="s">
        <v>21</v>
      </c>
      <c r="D9" s="1442" t="s">
        <v>21</v>
      </c>
      <c r="E9" s="1442" t="s">
        <v>22</v>
      </c>
      <c r="F9" s="1442" t="s">
        <v>21</v>
      </c>
      <c r="G9" s="1442" t="s">
        <v>21</v>
      </c>
      <c r="H9" s="1442" t="s">
        <v>21</v>
      </c>
      <c r="I9" s="1442" t="s">
        <v>21</v>
      </c>
      <c r="J9" s="1442" t="s">
        <v>21</v>
      </c>
      <c r="K9" s="1442"/>
      <c r="N9" s="1472">
        <v>361937.6</v>
      </c>
      <c r="O9"/>
    </row>
    <row r="10" spans="1:15" ht="45" customHeight="1" x14ac:dyDescent="0.25">
      <c r="A10" s="1443" t="s">
        <v>23</v>
      </c>
      <c r="B10" s="1443" t="s">
        <v>24</v>
      </c>
      <c r="C10" s="1443" t="s">
        <v>25</v>
      </c>
      <c r="D10" s="1443" t="s">
        <v>26</v>
      </c>
      <c r="E10" s="1443" t="s">
        <v>27</v>
      </c>
      <c r="F10" s="1443" t="s">
        <v>28</v>
      </c>
      <c r="G10" s="1444">
        <v>102091.29</v>
      </c>
      <c r="H10" s="1445">
        <v>0.20499999999999999</v>
      </c>
      <c r="I10" s="1444">
        <f>ROUND(G10,2)+(ROUND(G10,2)*H10)</f>
        <v>123020.00444999999</v>
      </c>
      <c r="J10" s="1446">
        <v>1</v>
      </c>
      <c r="K10" s="1444">
        <f>ROUND(I10,2)*J10</f>
        <v>123020</v>
      </c>
      <c r="L10" s="1447">
        <f>K10/$K$50</f>
        <v>3.0041514041514041E-2</v>
      </c>
      <c r="M10" s="1437" t="s">
        <v>144</v>
      </c>
      <c r="N10" s="1472">
        <v>123020</v>
      </c>
      <c r="O10" t="b">
        <f>K10=N10</f>
        <v>1</v>
      </c>
    </row>
    <row r="11" spans="1:15" ht="45" customHeight="1" x14ac:dyDescent="0.25">
      <c r="A11" s="1443" t="s">
        <v>23</v>
      </c>
      <c r="B11" s="1443" t="s">
        <v>29</v>
      </c>
      <c r="C11" s="1443" t="s">
        <v>25</v>
      </c>
      <c r="D11" s="1443" t="s">
        <v>30</v>
      </c>
      <c r="E11" s="1443" t="s">
        <v>31</v>
      </c>
      <c r="F11" s="1443" t="s">
        <v>28</v>
      </c>
      <c r="G11" s="1444">
        <v>2148.06</v>
      </c>
      <c r="H11" s="1445">
        <v>0.20499999999999999</v>
      </c>
      <c r="I11" s="1444">
        <f>ROUND(G11,2)+(ROUND(G11,2)*H11)</f>
        <v>2588.4123</v>
      </c>
      <c r="J11" s="1446">
        <v>30</v>
      </c>
      <c r="K11" s="1444">
        <f>ROUND(I11,2)*J11</f>
        <v>77652.299999999988</v>
      </c>
      <c r="L11" s="1447">
        <f t="shared" ref="L11:L48" si="0">K11/$K$50</f>
        <v>1.896271062271062E-2</v>
      </c>
      <c r="N11" s="1472">
        <v>77652.3</v>
      </c>
      <c r="O11" t="b">
        <f t="shared" ref="O11:O12" si="1">K11=N11</f>
        <v>1</v>
      </c>
    </row>
    <row r="12" spans="1:15" ht="45" customHeight="1" x14ac:dyDescent="0.25">
      <c r="A12" s="1443" t="s">
        <v>23</v>
      </c>
      <c r="B12" s="1443" t="s">
        <v>63</v>
      </c>
      <c r="C12" s="1443" t="s">
        <v>25</v>
      </c>
      <c r="D12" s="1448" t="s">
        <v>64</v>
      </c>
      <c r="E12" s="1443" t="s">
        <v>65</v>
      </c>
      <c r="F12" s="1443" t="s">
        <v>28</v>
      </c>
      <c r="G12" s="1444">
        <v>4461</v>
      </c>
      <c r="H12" s="1445">
        <v>0.20499999999999999</v>
      </c>
      <c r="I12" s="1444">
        <f>ROUND(G12,2)+(ROUND(G12,2)*H12)</f>
        <v>5375.5050000000001</v>
      </c>
      <c r="J12" s="1446">
        <v>30</v>
      </c>
      <c r="K12" s="1444">
        <f>ROUND(I12,2)*J12</f>
        <v>161265.30000000002</v>
      </c>
      <c r="L12" s="1447">
        <f t="shared" si="0"/>
        <v>3.9381025641025642E-2</v>
      </c>
      <c r="N12" s="1472">
        <v>161265.29999999999</v>
      </c>
      <c r="O12" t="b">
        <f t="shared" si="1"/>
        <v>1</v>
      </c>
    </row>
    <row r="13" spans="1:15" ht="45" customHeight="1" x14ac:dyDescent="0.25">
      <c r="A13" s="1442" t="s">
        <v>19</v>
      </c>
      <c r="B13" s="1442" t="s">
        <v>32</v>
      </c>
      <c r="C13" s="1442" t="s">
        <v>21</v>
      </c>
      <c r="D13" s="1442" t="s">
        <v>21</v>
      </c>
      <c r="E13" s="1442" t="s">
        <v>66</v>
      </c>
      <c r="F13" s="1442" t="s">
        <v>21</v>
      </c>
      <c r="G13" s="1442" t="s">
        <v>21</v>
      </c>
      <c r="H13" s="1442" t="s">
        <v>21</v>
      </c>
      <c r="I13" s="1442" t="s">
        <v>21</v>
      </c>
      <c r="J13" s="1442" t="s">
        <v>21</v>
      </c>
      <c r="K13" s="1442" t="s">
        <v>21</v>
      </c>
      <c r="N13" s="1472">
        <v>102485.4</v>
      </c>
      <c r="O13"/>
    </row>
    <row r="14" spans="1:15" ht="45" customHeight="1" x14ac:dyDescent="0.25">
      <c r="A14" s="1443" t="s">
        <v>23</v>
      </c>
      <c r="B14" s="1443" t="s">
        <v>67</v>
      </c>
      <c r="C14" s="1443" t="s">
        <v>25</v>
      </c>
      <c r="D14" s="1448" t="s">
        <v>26</v>
      </c>
      <c r="E14" s="1443" t="s">
        <v>68</v>
      </c>
      <c r="F14" s="1443" t="s">
        <v>28</v>
      </c>
      <c r="G14" s="1444">
        <v>2835</v>
      </c>
      <c r="H14" s="1445">
        <v>0.20499999999999999</v>
      </c>
      <c r="I14" s="1444">
        <f>ROUND(G14,2)+(ROUND(G14,2)*H14)</f>
        <v>3416.1750000000002</v>
      </c>
      <c r="J14" s="1446">
        <v>30</v>
      </c>
      <c r="K14" s="1444">
        <f>ROUND(I14,2)*J14</f>
        <v>102485.4</v>
      </c>
      <c r="L14" s="1447">
        <f t="shared" si="0"/>
        <v>2.5026959706959704E-2</v>
      </c>
      <c r="N14" s="1472">
        <v>102485.4</v>
      </c>
      <c r="O14" t="b">
        <f>K14=N14</f>
        <v>1</v>
      </c>
    </row>
    <row r="15" spans="1:15" ht="45" customHeight="1" x14ac:dyDescent="0.25">
      <c r="A15" s="1442" t="s">
        <v>19</v>
      </c>
      <c r="B15" s="1442" t="s">
        <v>34</v>
      </c>
      <c r="C15" s="1442" t="s">
        <v>21</v>
      </c>
      <c r="D15" s="1442" t="s">
        <v>21</v>
      </c>
      <c r="E15" s="1442" t="s">
        <v>69</v>
      </c>
      <c r="F15" s="1442" t="s">
        <v>21</v>
      </c>
      <c r="G15" s="1442" t="s">
        <v>21</v>
      </c>
      <c r="H15" s="1442" t="s">
        <v>21</v>
      </c>
      <c r="I15" s="1442" t="s">
        <v>21</v>
      </c>
      <c r="J15" s="1442" t="s">
        <v>21</v>
      </c>
      <c r="K15" s="1442" t="s">
        <v>21</v>
      </c>
      <c r="N15" s="1472">
        <v>357596.1</v>
      </c>
      <c r="O15"/>
    </row>
    <row r="16" spans="1:15" ht="45" customHeight="1" x14ac:dyDescent="0.25">
      <c r="A16" s="1443" t="s">
        <v>23</v>
      </c>
      <c r="B16" s="1443" t="s">
        <v>70</v>
      </c>
      <c r="C16" s="1443" t="s">
        <v>25</v>
      </c>
      <c r="D16" s="1448" t="s">
        <v>26</v>
      </c>
      <c r="E16" s="1443" t="s">
        <v>71</v>
      </c>
      <c r="F16" s="1443" t="s">
        <v>28</v>
      </c>
      <c r="G16" s="1444">
        <v>9892.0082987551996</v>
      </c>
      <c r="H16" s="1445">
        <v>0.20499999999999999</v>
      </c>
      <c r="I16" s="1444">
        <f>ROUND(G16,2)+(ROUND(G16,2)*H16)</f>
        <v>11919.87205</v>
      </c>
      <c r="J16" s="1446">
        <v>30</v>
      </c>
      <c r="K16" s="1444">
        <f>ROUND(I16,2)*J16</f>
        <v>357596.10000000003</v>
      </c>
      <c r="L16" s="1447">
        <f t="shared" si="0"/>
        <v>8.732505494505495E-2</v>
      </c>
      <c r="M16" s="1449"/>
      <c r="N16" s="1472">
        <v>357596.1</v>
      </c>
      <c r="O16" t="b">
        <f>K16=N16</f>
        <v>1</v>
      </c>
    </row>
    <row r="17" spans="1:15" ht="45" customHeight="1" x14ac:dyDescent="0.25">
      <c r="A17" s="1442" t="s">
        <v>19</v>
      </c>
      <c r="B17" s="1442" t="s">
        <v>35</v>
      </c>
      <c r="C17" s="1442" t="s">
        <v>21</v>
      </c>
      <c r="D17" s="1442" t="s">
        <v>21</v>
      </c>
      <c r="E17" s="1442" t="s">
        <v>72</v>
      </c>
      <c r="F17" s="1442" t="s">
        <v>21</v>
      </c>
      <c r="G17" s="1442" t="s">
        <v>21</v>
      </c>
      <c r="H17" s="1442" t="s">
        <v>21</v>
      </c>
      <c r="I17" s="1442" t="s">
        <v>21</v>
      </c>
      <c r="J17" s="1442" t="s">
        <v>21</v>
      </c>
      <c r="K17" s="1442" t="s">
        <v>21</v>
      </c>
      <c r="N17" s="1472">
        <v>384008.1</v>
      </c>
      <c r="O17"/>
    </row>
    <row r="18" spans="1:15" ht="45" customHeight="1" x14ac:dyDescent="0.25">
      <c r="A18" s="1443" t="s">
        <v>23</v>
      </c>
      <c r="B18" s="1443" t="s">
        <v>73</v>
      </c>
      <c r="C18" s="1443" t="s">
        <v>25</v>
      </c>
      <c r="D18" s="1448" t="s">
        <v>26</v>
      </c>
      <c r="E18" s="1443" t="s">
        <v>74</v>
      </c>
      <c r="F18" s="1443" t="s">
        <v>28</v>
      </c>
      <c r="G18" s="1444">
        <v>10622.63</v>
      </c>
      <c r="H18" s="1445">
        <v>0.20499999999999999</v>
      </c>
      <c r="I18" s="1444">
        <f>ROUND(G18,2)+(ROUND(G18,2)*H18)</f>
        <v>12800.269149999998</v>
      </c>
      <c r="J18" s="1446">
        <v>30</v>
      </c>
      <c r="K18" s="1444">
        <f>ROUND(I18,2)*J18</f>
        <v>384008.10000000003</v>
      </c>
      <c r="L18" s="1447">
        <f t="shared" si="0"/>
        <v>9.3774871794871803E-2</v>
      </c>
      <c r="M18" s="1449"/>
      <c r="N18" s="1472">
        <v>384008.1</v>
      </c>
      <c r="O18" t="b">
        <f>K18=N18</f>
        <v>1</v>
      </c>
    </row>
    <row r="19" spans="1:15" ht="45" customHeight="1" x14ac:dyDescent="0.25">
      <c r="A19" s="1442" t="s">
        <v>19</v>
      </c>
      <c r="B19" s="1442" t="s">
        <v>36</v>
      </c>
      <c r="C19" s="1442" t="s">
        <v>21</v>
      </c>
      <c r="D19" s="1442" t="s">
        <v>21</v>
      </c>
      <c r="E19" s="1442" t="s">
        <v>75</v>
      </c>
      <c r="F19" s="1442" t="s">
        <v>21</v>
      </c>
      <c r="G19" s="1442" t="s">
        <v>21</v>
      </c>
      <c r="H19" s="1442" t="s">
        <v>21</v>
      </c>
      <c r="I19" s="1442" t="s">
        <v>21</v>
      </c>
      <c r="J19" s="1442" t="s">
        <v>21</v>
      </c>
      <c r="K19" s="1442" t="s">
        <v>21</v>
      </c>
      <c r="N19" s="1472">
        <v>505266.6</v>
      </c>
      <c r="O19"/>
    </row>
    <row r="20" spans="1:15" ht="45" customHeight="1" x14ac:dyDescent="0.25">
      <c r="A20" s="1443" t="s">
        <v>23</v>
      </c>
      <c r="B20" s="1443" t="s">
        <v>76</v>
      </c>
      <c r="C20" s="1443" t="s">
        <v>25</v>
      </c>
      <c r="D20" s="1448" t="s">
        <v>26</v>
      </c>
      <c r="E20" s="1443" t="s">
        <v>77</v>
      </c>
      <c r="F20" s="1443" t="s">
        <v>28</v>
      </c>
      <c r="G20" s="1444">
        <v>7896.1001383125904</v>
      </c>
      <c r="H20" s="1445">
        <v>0.20499999999999999</v>
      </c>
      <c r="I20" s="1444">
        <f>ROUND(G20,2)+(ROUND(G20,2)*H20)</f>
        <v>9514.8005000000012</v>
      </c>
      <c r="J20" s="1446">
        <v>30</v>
      </c>
      <c r="K20" s="1444">
        <f>ROUND(I20,2)*J20</f>
        <v>285444</v>
      </c>
      <c r="L20" s="1447">
        <f t="shared" si="0"/>
        <v>6.97054945054945E-2</v>
      </c>
      <c r="M20" s="1449"/>
      <c r="N20" s="1472">
        <v>285444</v>
      </c>
      <c r="O20" t="b">
        <f t="shared" ref="O20:O22" si="2">K20=N20</f>
        <v>1</v>
      </c>
    </row>
    <row r="21" spans="1:15" ht="45" customHeight="1" x14ac:dyDescent="0.25">
      <c r="A21" s="1443" t="s">
        <v>23</v>
      </c>
      <c r="B21" s="1443" t="s">
        <v>78</v>
      </c>
      <c r="C21" s="1443" t="s">
        <v>25</v>
      </c>
      <c r="D21" s="1448" t="s">
        <v>30</v>
      </c>
      <c r="E21" s="1443" t="s">
        <v>79</v>
      </c>
      <c r="F21" s="1443" t="s">
        <v>28</v>
      </c>
      <c r="G21" s="1444">
        <v>4612.464730290455</v>
      </c>
      <c r="H21" s="1445">
        <v>0.20499999999999999</v>
      </c>
      <c r="I21" s="1444">
        <f>ROUND(G21,2)+(ROUND(G21,2)*H21)</f>
        <v>5558.0142999999998</v>
      </c>
      <c r="J21" s="1446">
        <v>30</v>
      </c>
      <c r="K21" s="1444">
        <f>ROUND(I21,2)*J21</f>
        <v>166740.30000000002</v>
      </c>
      <c r="L21" s="1447">
        <f t="shared" si="0"/>
        <v>4.0718021978021983E-2</v>
      </c>
      <c r="M21" s="1449"/>
      <c r="N21" s="1472">
        <v>166740.29999999999</v>
      </c>
      <c r="O21" t="b">
        <f t="shared" si="2"/>
        <v>1</v>
      </c>
    </row>
    <row r="22" spans="1:15" ht="45" customHeight="1" x14ac:dyDescent="0.25">
      <c r="A22" s="1443" t="s">
        <v>23</v>
      </c>
      <c r="B22" s="1443" t="s">
        <v>80</v>
      </c>
      <c r="C22" s="1443" t="s">
        <v>25</v>
      </c>
      <c r="D22" s="1448" t="s">
        <v>64</v>
      </c>
      <c r="E22" s="1443" t="s">
        <v>81</v>
      </c>
      <c r="F22" s="1443" t="s">
        <v>28</v>
      </c>
      <c r="G22" s="1444">
        <v>1468.3894882434299</v>
      </c>
      <c r="H22" s="1445">
        <v>0.20499999999999999</v>
      </c>
      <c r="I22" s="1444">
        <f>ROUND(G22,2)+(ROUND(G22,2)*H22)</f>
        <v>1769.4099500000002</v>
      </c>
      <c r="J22" s="1446">
        <v>30</v>
      </c>
      <c r="K22" s="1444">
        <f>ROUND(I22,2)*J22</f>
        <v>53082.3</v>
      </c>
      <c r="L22" s="1447">
        <f t="shared" si="0"/>
        <v>1.2962710622710623E-2</v>
      </c>
      <c r="M22" s="1449"/>
      <c r="N22" s="1472">
        <v>53082.3</v>
      </c>
      <c r="O22" t="b">
        <f t="shared" si="2"/>
        <v>1</v>
      </c>
    </row>
    <row r="23" spans="1:15" ht="45" customHeight="1" x14ac:dyDescent="0.25">
      <c r="A23" s="1442" t="s">
        <v>19</v>
      </c>
      <c r="B23" s="1442" t="s">
        <v>37</v>
      </c>
      <c r="C23" s="1442" t="s">
        <v>21</v>
      </c>
      <c r="D23" s="1442" t="s">
        <v>21</v>
      </c>
      <c r="E23" s="1442" t="s">
        <v>82</v>
      </c>
      <c r="F23" s="1442" t="s">
        <v>21</v>
      </c>
      <c r="G23" s="1442" t="s">
        <v>21</v>
      </c>
      <c r="H23" s="1442" t="s">
        <v>21</v>
      </c>
      <c r="I23" s="1442" t="s">
        <v>21</v>
      </c>
      <c r="J23" s="1442" t="s">
        <v>21</v>
      </c>
      <c r="K23" s="1442" t="s">
        <v>21</v>
      </c>
      <c r="N23" s="1472">
        <v>409399.5</v>
      </c>
      <c r="O23"/>
    </row>
    <row r="24" spans="1:15" ht="45" customHeight="1" x14ac:dyDescent="0.25">
      <c r="A24" s="1443" t="s">
        <v>23</v>
      </c>
      <c r="B24" s="1443" t="s">
        <v>83</v>
      </c>
      <c r="C24" s="1443" t="s">
        <v>25</v>
      </c>
      <c r="D24" s="1448" t="s">
        <v>26</v>
      </c>
      <c r="E24" s="1443" t="s">
        <v>84</v>
      </c>
      <c r="F24" s="1443" t="s">
        <v>28</v>
      </c>
      <c r="G24" s="1444">
        <v>11325.02</v>
      </c>
      <c r="H24" s="1445">
        <v>0.20499999999999999</v>
      </c>
      <c r="I24" s="1444">
        <f>ROUND(G24,2)+(ROUND(G24,2)*H24)</f>
        <v>13646.649100000001</v>
      </c>
      <c r="J24" s="1446">
        <v>30</v>
      </c>
      <c r="K24" s="1444">
        <f>ROUND(I24,2)*J24</f>
        <v>409399.5</v>
      </c>
      <c r="L24" s="1447">
        <f t="shared" si="0"/>
        <v>9.9975457875457877E-2</v>
      </c>
      <c r="M24" s="1449"/>
      <c r="N24" s="1472">
        <v>409399.5</v>
      </c>
      <c r="O24" t="b">
        <f>K24=N24</f>
        <v>1</v>
      </c>
    </row>
    <row r="25" spans="1:15" s="1451" customFormat="1" ht="45" customHeight="1" x14ac:dyDescent="0.25">
      <c r="A25" s="1442" t="s">
        <v>19</v>
      </c>
      <c r="B25" s="1442" t="s">
        <v>38</v>
      </c>
      <c r="C25" s="1442" t="s">
        <v>21</v>
      </c>
      <c r="D25" s="1442" t="s">
        <v>21</v>
      </c>
      <c r="E25" s="1442" t="s">
        <v>85</v>
      </c>
      <c r="F25" s="1442" t="s">
        <v>21</v>
      </c>
      <c r="G25" s="1442" t="s">
        <v>21</v>
      </c>
      <c r="H25" s="1442" t="s">
        <v>21</v>
      </c>
      <c r="I25" s="1442" t="s">
        <v>21</v>
      </c>
      <c r="J25" s="1442" t="s">
        <v>21</v>
      </c>
      <c r="K25" s="1442" t="s">
        <v>21</v>
      </c>
      <c r="N25" s="1472">
        <v>579871.5</v>
      </c>
      <c r="O25" s="1473"/>
    </row>
    <row r="26" spans="1:15" ht="45" customHeight="1" x14ac:dyDescent="0.25">
      <c r="A26" s="1443" t="s">
        <v>23</v>
      </c>
      <c r="B26" s="1443" t="s">
        <v>86</v>
      </c>
      <c r="C26" s="1443" t="s">
        <v>25</v>
      </c>
      <c r="D26" s="1448" t="s">
        <v>26</v>
      </c>
      <c r="E26" s="1443" t="s">
        <v>87</v>
      </c>
      <c r="F26" s="1443" t="s">
        <v>28</v>
      </c>
      <c r="G26" s="1444">
        <v>3332.4029045643151</v>
      </c>
      <c r="H26" s="1445">
        <v>0.20499999999999999</v>
      </c>
      <c r="I26" s="1444">
        <f>ROUND(G26,2)+(ROUND(G26,2)*H26)</f>
        <v>4015.5419999999999</v>
      </c>
      <c r="J26" s="1446">
        <v>30</v>
      </c>
      <c r="K26" s="1444">
        <f>ROUND(I26,2)*J26</f>
        <v>120466.2</v>
      </c>
      <c r="L26" s="1447">
        <f t="shared" si="0"/>
        <v>2.9417875457875456E-2</v>
      </c>
      <c r="M26" s="1449"/>
      <c r="N26" s="1472">
        <v>120466.2</v>
      </c>
      <c r="O26" t="b">
        <f t="shared" ref="O26:O30" si="3">K26=N26</f>
        <v>1</v>
      </c>
    </row>
    <row r="27" spans="1:15" ht="45" customHeight="1" x14ac:dyDescent="0.25">
      <c r="A27" s="1443" t="s">
        <v>23</v>
      </c>
      <c r="B27" s="1443" t="s">
        <v>88</v>
      </c>
      <c r="C27" s="1443" t="s">
        <v>25</v>
      </c>
      <c r="D27" s="1448" t="s">
        <v>30</v>
      </c>
      <c r="E27" s="1443" t="s">
        <v>89</v>
      </c>
      <c r="F27" s="1443" t="s">
        <v>28</v>
      </c>
      <c r="G27" s="1444">
        <v>1793.1538035961273</v>
      </c>
      <c r="H27" s="1445">
        <v>0.20499999999999999</v>
      </c>
      <c r="I27" s="1444">
        <f>ROUND(G27,2)+(ROUND(G27,2)*H27)</f>
        <v>2160.74575</v>
      </c>
      <c r="J27" s="1446">
        <v>30</v>
      </c>
      <c r="K27" s="1444">
        <f>ROUND(I27,2)*J27</f>
        <v>64822.5</v>
      </c>
      <c r="L27" s="1447">
        <f t="shared" si="0"/>
        <v>1.582967032967033E-2</v>
      </c>
      <c r="M27" s="1449"/>
      <c r="N27" s="1472">
        <v>64822.5</v>
      </c>
      <c r="O27" t="b">
        <f t="shared" si="3"/>
        <v>1</v>
      </c>
    </row>
    <row r="28" spans="1:15" ht="45" customHeight="1" x14ac:dyDescent="0.25">
      <c r="A28" s="1443" t="s">
        <v>23</v>
      </c>
      <c r="B28" s="1443" t="s">
        <v>90</v>
      </c>
      <c r="C28" s="1443" t="s">
        <v>25</v>
      </c>
      <c r="D28" s="1448" t="s">
        <v>64</v>
      </c>
      <c r="E28" s="1443" t="s">
        <v>91</v>
      </c>
      <c r="F28" s="1443" t="s">
        <v>28</v>
      </c>
      <c r="G28" s="1444">
        <v>3032.4029045643133</v>
      </c>
      <c r="H28" s="1445">
        <v>0.20499999999999999</v>
      </c>
      <c r="I28" s="1444">
        <f>ROUND(G28,2)+(ROUND(G28,2)*H28)</f>
        <v>3654.0419999999999</v>
      </c>
      <c r="J28" s="1446">
        <v>30</v>
      </c>
      <c r="K28" s="1444">
        <f>ROUND(I28,2)*J28</f>
        <v>109621.2</v>
      </c>
      <c r="L28" s="1447">
        <f t="shared" si="0"/>
        <v>2.6769523809523809E-2</v>
      </c>
      <c r="M28" s="1449"/>
      <c r="N28" s="1472">
        <v>109621.2</v>
      </c>
      <c r="O28" t="b">
        <f t="shared" si="3"/>
        <v>1</v>
      </c>
    </row>
    <row r="29" spans="1:15" ht="45" customHeight="1" x14ac:dyDescent="0.25">
      <c r="A29" s="1443" t="s">
        <v>23</v>
      </c>
      <c r="B29" s="1443" t="s">
        <v>92</v>
      </c>
      <c r="C29" s="1443" t="s">
        <v>25</v>
      </c>
      <c r="D29" s="1448" t="s">
        <v>93</v>
      </c>
      <c r="E29" s="1443" t="s">
        <v>94</v>
      </c>
      <c r="F29" s="1443" t="s">
        <v>28</v>
      </c>
      <c r="G29" s="1444">
        <v>2483.0022130013831</v>
      </c>
      <c r="H29" s="1445">
        <v>0.20499999999999999</v>
      </c>
      <c r="I29" s="1444">
        <f>ROUND(G29,2)+(ROUND(G29,2)*H29)</f>
        <v>2992.0149999999999</v>
      </c>
      <c r="J29" s="1446">
        <v>30</v>
      </c>
      <c r="K29" s="1444">
        <f>ROUND(I29,2)*J29</f>
        <v>89760.6</v>
      </c>
      <c r="L29" s="1447">
        <f t="shared" si="0"/>
        <v>2.1919560439560441E-2</v>
      </c>
      <c r="M29" s="1449"/>
      <c r="N29" s="1472">
        <v>89760.6</v>
      </c>
      <c r="O29" t="b">
        <f t="shared" si="3"/>
        <v>1</v>
      </c>
    </row>
    <row r="30" spans="1:15" ht="45" customHeight="1" x14ac:dyDescent="0.25">
      <c r="A30" s="1443" t="s">
        <v>23</v>
      </c>
      <c r="B30" s="1443" t="s">
        <v>95</v>
      </c>
      <c r="C30" s="1443" t="s">
        <v>25</v>
      </c>
      <c r="D30" s="1448" t="s">
        <v>96</v>
      </c>
      <c r="E30" s="1443" t="s">
        <v>97</v>
      </c>
      <c r="F30" s="1443" t="s">
        <v>28</v>
      </c>
      <c r="G30" s="1444">
        <v>5399.7518672199167</v>
      </c>
      <c r="H30" s="1445">
        <v>0.20499999999999999</v>
      </c>
      <c r="I30" s="1444">
        <f>ROUND(G30,2)+(ROUND(G30,2)*H30)</f>
        <v>6506.6987499999996</v>
      </c>
      <c r="J30" s="1446">
        <v>30</v>
      </c>
      <c r="K30" s="1444">
        <f>ROUND(I30,2)*J30</f>
        <v>195201</v>
      </c>
      <c r="L30" s="1447">
        <f t="shared" si="0"/>
        <v>4.7668131868131867E-2</v>
      </c>
      <c r="M30" s="1449"/>
      <c r="N30" s="1472">
        <v>195201</v>
      </c>
      <c r="O30" t="b">
        <f t="shared" si="3"/>
        <v>1</v>
      </c>
    </row>
    <row r="31" spans="1:15" ht="45" customHeight="1" x14ac:dyDescent="0.25">
      <c r="A31" s="1442" t="s">
        <v>19</v>
      </c>
      <c r="B31" s="1442" t="s">
        <v>39</v>
      </c>
      <c r="C31" s="1442" t="s">
        <v>21</v>
      </c>
      <c r="D31" s="1442" t="s">
        <v>21</v>
      </c>
      <c r="E31" s="1442" t="s">
        <v>98</v>
      </c>
      <c r="F31" s="1442" t="s">
        <v>21</v>
      </c>
      <c r="G31" s="1442" t="s">
        <v>21</v>
      </c>
      <c r="H31" s="1442" t="s">
        <v>21</v>
      </c>
      <c r="I31" s="1442" t="s">
        <v>21</v>
      </c>
      <c r="J31" s="1442" t="s">
        <v>21</v>
      </c>
      <c r="K31" s="1442" t="s">
        <v>21</v>
      </c>
      <c r="N31" s="1472">
        <v>288052.2</v>
      </c>
      <c r="O31"/>
    </row>
    <row r="32" spans="1:15" ht="45" customHeight="1" x14ac:dyDescent="0.25">
      <c r="A32" s="1443" t="s">
        <v>23</v>
      </c>
      <c r="B32" s="1443" t="s">
        <v>99</v>
      </c>
      <c r="C32" s="1443" t="s">
        <v>25</v>
      </c>
      <c r="D32" s="1448" t="s">
        <v>26</v>
      </c>
      <c r="E32" s="1443" t="s">
        <v>100</v>
      </c>
      <c r="F32" s="1443" t="s">
        <v>28</v>
      </c>
      <c r="G32" s="1444">
        <v>5270.3374827109265</v>
      </c>
      <c r="H32" s="1445">
        <v>0.20499999999999999</v>
      </c>
      <c r="I32" s="1444">
        <f>ROUND(G32,2)+(ROUND(G32,2)*H32)</f>
        <v>6350.7597000000005</v>
      </c>
      <c r="J32" s="1446">
        <v>30</v>
      </c>
      <c r="K32" s="1444">
        <f>ROUND(I32,2)*J32</f>
        <v>190522.80000000002</v>
      </c>
      <c r="L32" s="1447">
        <f t="shared" si="0"/>
        <v>4.6525714285714288E-2</v>
      </c>
      <c r="M32" s="1449"/>
      <c r="N32" s="1472">
        <v>190522.8</v>
      </c>
      <c r="O32" t="b">
        <f t="shared" ref="O32:O34" si="4">K32=N32</f>
        <v>1</v>
      </c>
    </row>
    <row r="33" spans="1:15" ht="45" customHeight="1" x14ac:dyDescent="0.25">
      <c r="A33" s="1443" t="s">
        <v>23</v>
      </c>
      <c r="B33" s="1443" t="s">
        <v>101</v>
      </c>
      <c r="C33" s="1443" t="s">
        <v>25</v>
      </c>
      <c r="D33" s="1448" t="s">
        <v>30</v>
      </c>
      <c r="E33" s="1443" t="s">
        <v>102</v>
      </c>
      <c r="F33" s="1443" t="s">
        <v>28</v>
      </c>
      <c r="G33" s="1444">
        <v>1667.7385892116167</v>
      </c>
      <c r="H33" s="1445">
        <v>0.20499999999999999</v>
      </c>
      <c r="I33" s="1444">
        <f>ROUND(G33,2)+(ROUND(G33,2)*H33)</f>
        <v>2009.6267</v>
      </c>
      <c r="J33" s="1446">
        <v>30</v>
      </c>
      <c r="K33" s="1444">
        <f>ROUND(I33,2)*J33</f>
        <v>60288.9</v>
      </c>
      <c r="L33" s="1447">
        <f t="shared" si="0"/>
        <v>1.4722564102564104E-2</v>
      </c>
      <c r="M33" s="1449"/>
      <c r="N33" s="1472">
        <v>60288.9</v>
      </c>
      <c r="O33" t="b">
        <f t="shared" si="4"/>
        <v>1</v>
      </c>
    </row>
    <row r="34" spans="1:15" ht="45" customHeight="1" x14ac:dyDescent="0.25">
      <c r="A34" s="1443" t="s">
        <v>23</v>
      </c>
      <c r="B34" s="1443" t="s">
        <v>103</v>
      </c>
      <c r="C34" s="1443" t="s">
        <v>25</v>
      </c>
      <c r="D34" s="1448" t="s">
        <v>64</v>
      </c>
      <c r="E34" s="1443" t="s">
        <v>104</v>
      </c>
      <c r="F34" s="1443" t="s">
        <v>28</v>
      </c>
      <c r="G34" s="1444">
        <v>1030.1659999999999</v>
      </c>
      <c r="H34" s="1445">
        <v>0.20499999999999999</v>
      </c>
      <c r="I34" s="1444">
        <f>ROUND(G34,2)+(ROUND(G34,2)*H34)</f>
        <v>1241.3548500000002</v>
      </c>
      <c r="J34" s="1446">
        <v>30</v>
      </c>
      <c r="K34" s="1444">
        <f>ROUND(I34,2)*J34</f>
        <v>37240.5</v>
      </c>
      <c r="L34" s="1447">
        <f t="shared" si="0"/>
        <v>9.0941391941391937E-3</v>
      </c>
      <c r="M34" s="1449"/>
      <c r="N34" s="1472">
        <v>37240.5</v>
      </c>
      <c r="O34" t="b">
        <f t="shared" si="4"/>
        <v>1</v>
      </c>
    </row>
    <row r="35" spans="1:15" ht="45" customHeight="1" x14ac:dyDescent="0.25">
      <c r="A35" s="1442" t="s">
        <v>19</v>
      </c>
      <c r="B35" s="1442" t="s">
        <v>40</v>
      </c>
      <c r="C35" s="1442" t="s">
        <v>21</v>
      </c>
      <c r="D35" s="1442" t="s">
        <v>21</v>
      </c>
      <c r="E35" s="1442" t="s">
        <v>105</v>
      </c>
      <c r="F35" s="1442" t="s">
        <v>21</v>
      </c>
      <c r="G35" s="1442" t="s">
        <v>21</v>
      </c>
      <c r="H35" s="1442" t="s">
        <v>21</v>
      </c>
      <c r="I35" s="1442" t="s">
        <v>21</v>
      </c>
      <c r="J35" s="1442" t="s">
        <v>21</v>
      </c>
      <c r="K35" s="1442" t="s">
        <v>21</v>
      </c>
      <c r="N35" s="1472">
        <v>768437.7</v>
      </c>
      <c r="O35"/>
    </row>
    <row r="36" spans="1:15" ht="45" customHeight="1" x14ac:dyDescent="0.25">
      <c r="A36" s="1443" t="s">
        <v>23</v>
      </c>
      <c r="B36" s="1443" t="s">
        <v>106</v>
      </c>
      <c r="C36" s="1443" t="s">
        <v>25</v>
      </c>
      <c r="D36" s="1448" t="s">
        <v>26</v>
      </c>
      <c r="E36" s="1443" t="s">
        <v>107</v>
      </c>
      <c r="F36" s="1443" t="s">
        <v>28</v>
      </c>
      <c r="G36" s="1444">
        <v>7466.372890733056</v>
      </c>
      <c r="H36" s="1445">
        <v>0.20499999999999999</v>
      </c>
      <c r="I36" s="1444">
        <f>ROUND(G36,2)+(ROUND(G36,2)*H36)</f>
        <v>8996.9758499999989</v>
      </c>
      <c r="J36" s="1446">
        <v>30</v>
      </c>
      <c r="K36" s="1444">
        <f>ROUND(I36,2)*J36</f>
        <v>269909.39999999997</v>
      </c>
      <c r="L36" s="1447">
        <f t="shared" si="0"/>
        <v>6.5911941391941384E-2</v>
      </c>
      <c r="M36" s="1449"/>
      <c r="N36" s="1472">
        <v>269909.40000000002</v>
      </c>
      <c r="O36" t="b">
        <f t="shared" ref="O36:O48" si="5">K36=N36</f>
        <v>1</v>
      </c>
    </row>
    <row r="37" spans="1:15" ht="45" customHeight="1" x14ac:dyDescent="0.25">
      <c r="A37" s="1443" t="s">
        <v>23</v>
      </c>
      <c r="B37" s="1443" t="s">
        <v>108</v>
      </c>
      <c r="C37" s="1443" t="s">
        <v>25</v>
      </c>
      <c r="D37" s="1448" t="s">
        <v>30</v>
      </c>
      <c r="E37" s="1443" t="s">
        <v>109</v>
      </c>
      <c r="F37" s="1443" t="s">
        <v>28</v>
      </c>
      <c r="G37" s="1444">
        <v>7178.6030000000001</v>
      </c>
      <c r="H37" s="1445">
        <v>0.20499999999999999</v>
      </c>
      <c r="I37" s="1444">
        <f>ROUND(G37,2)+(ROUND(G37,2)*H37)</f>
        <v>8650.2129999999997</v>
      </c>
      <c r="J37" s="1446">
        <v>30</v>
      </c>
      <c r="K37" s="1444">
        <f>ROUND(I37,2)*J37</f>
        <v>259506.3</v>
      </c>
      <c r="L37" s="1447">
        <f t="shared" si="0"/>
        <v>6.3371501831501822E-2</v>
      </c>
      <c r="M37" s="1449"/>
      <c r="N37" s="1472">
        <v>259506.3</v>
      </c>
      <c r="O37" t="b">
        <f t="shared" si="5"/>
        <v>1</v>
      </c>
    </row>
    <row r="38" spans="1:15" ht="45" customHeight="1" x14ac:dyDescent="0.25">
      <c r="A38" s="1443" t="s">
        <v>23</v>
      </c>
      <c r="B38" s="1443" t="s">
        <v>110</v>
      </c>
      <c r="C38" s="1443" t="s">
        <v>25</v>
      </c>
      <c r="D38" s="1448" t="s">
        <v>64</v>
      </c>
      <c r="E38" s="1443" t="s">
        <v>111</v>
      </c>
      <c r="F38" s="1443" t="s">
        <v>28</v>
      </c>
      <c r="G38" s="1444">
        <v>4669.958333333333</v>
      </c>
      <c r="H38" s="1445">
        <v>0.20499999999999999</v>
      </c>
      <c r="I38" s="1444">
        <f>ROUND(G38,2)+(ROUND(G38,2)*H38)</f>
        <v>5627.3018000000002</v>
      </c>
      <c r="J38" s="1446">
        <v>30</v>
      </c>
      <c r="K38" s="1444">
        <f>ROUND(I38,2)*J38</f>
        <v>168819</v>
      </c>
      <c r="L38" s="1447">
        <f t="shared" si="0"/>
        <v>4.1225641025641024E-2</v>
      </c>
      <c r="M38" s="1449"/>
      <c r="N38" s="1472">
        <v>168819</v>
      </c>
      <c r="O38" t="b">
        <f t="shared" si="5"/>
        <v>1</v>
      </c>
    </row>
    <row r="39" spans="1:15" ht="45" customHeight="1" x14ac:dyDescent="0.25">
      <c r="A39" s="1443" t="s">
        <v>23</v>
      </c>
      <c r="B39" s="1443" t="s">
        <v>112</v>
      </c>
      <c r="C39" s="1443" t="s">
        <v>25</v>
      </c>
      <c r="D39" s="1448" t="s">
        <v>93</v>
      </c>
      <c r="E39" s="1443" t="s">
        <v>113</v>
      </c>
      <c r="F39" s="1443" t="s">
        <v>28</v>
      </c>
      <c r="G39" s="1444">
        <v>1941.9916666666666</v>
      </c>
      <c r="H39" s="1445">
        <v>0.20499999999999999</v>
      </c>
      <c r="I39" s="1444">
        <f>ROUND(G39,2)+(ROUND(G39,2)*H39)</f>
        <v>2340.0979499999999</v>
      </c>
      <c r="J39" s="1446">
        <v>30</v>
      </c>
      <c r="K39" s="1444">
        <f>ROUND(I39,2)*J39</f>
        <v>70203</v>
      </c>
      <c r="L39" s="1447">
        <f t="shared" si="0"/>
        <v>1.7143589743589743E-2</v>
      </c>
      <c r="M39" s="1449"/>
      <c r="N39" s="1472">
        <v>70203</v>
      </c>
      <c r="O39" t="b">
        <f t="shared" si="5"/>
        <v>1</v>
      </c>
    </row>
    <row r="40" spans="1:15" ht="45" customHeight="1" x14ac:dyDescent="0.25">
      <c r="A40" s="1442" t="s">
        <v>19</v>
      </c>
      <c r="B40" s="1442" t="s">
        <v>41</v>
      </c>
      <c r="C40" s="1442" t="s">
        <v>21</v>
      </c>
      <c r="D40" s="1442" t="s">
        <v>21</v>
      </c>
      <c r="E40" s="1442" t="s">
        <v>114</v>
      </c>
      <c r="F40" s="1442" t="s">
        <v>21</v>
      </c>
      <c r="G40" s="1442" t="s">
        <v>21</v>
      </c>
      <c r="H40" s="1442" t="s">
        <v>21</v>
      </c>
      <c r="I40" s="1442" t="s">
        <v>21</v>
      </c>
      <c r="J40" s="1442" t="s">
        <v>21</v>
      </c>
      <c r="K40" s="1442" t="s">
        <v>21</v>
      </c>
      <c r="N40" s="1472">
        <v>4280.1000000000004</v>
      </c>
      <c r="O40"/>
    </row>
    <row r="41" spans="1:15" ht="45" customHeight="1" x14ac:dyDescent="0.25">
      <c r="A41" s="1443" t="s">
        <v>23</v>
      </c>
      <c r="B41" s="1443" t="s">
        <v>115</v>
      </c>
      <c r="C41" s="1443" t="s">
        <v>25</v>
      </c>
      <c r="D41" s="1448" t="s">
        <v>26</v>
      </c>
      <c r="E41" s="1443" t="s">
        <v>145</v>
      </c>
      <c r="F41" s="1443" t="s">
        <v>28</v>
      </c>
      <c r="G41" s="1444">
        <v>118.4</v>
      </c>
      <c r="H41" s="1445">
        <v>0.20499999999999999</v>
      </c>
      <c r="I41" s="1444">
        <f>ROUND(G41,2)+(ROUND(G41,2)*H41)</f>
        <v>142.672</v>
      </c>
      <c r="J41" s="1446">
        <v>30</v>
      </c>
      <c r="K41" s="1444">
        <f>ROUND(I41,2)*J41</f>
        <v>4280.0999999999995</v>
      </c>
      <c r="L41" s="1447">
        <f t="shared" si="0"/>
        <v>1.045201465201465E-3</v>
      </c>
      <c r="M41" s="1449"/>
      <c r="N41" s="1472">
        <v>4280.1000000000004</v>
      </c>
      <c r="O41" t="b">
        <f t="shared" si="5"/>
        <v>1</v>
      </c>
    </row>
    <row r="42" spans="1:15" ht="45" customHeight="1" x14ac:dyDescent="0.25">
      <c r="A42" s="1442" t="s">
        <v>19</v>
      </c>
      <c r="B42" s="1442" t="s">
        <v>42</v>
      </c>
      <c r="C42" s="1442" t="s">
        <v>21</v>
      </c>
      <c r="D42" s="1442" t="s">
        <v>21</v>
      </c>
      <c r="E42" s="1452" t="s">
        <v>117</v>
      </c>
      <c r="F42" s="1442" t="s">
        <v>21</v>
      </c>
      <c r="G42" s="1442" t="s">
        <v>21</v>
      </c>
      <c r="H42" s="1442" t="s">
        <v>21</v>
      </c>
      <c r="I42" s="1442" t="s">
        <v>21</v>
      </c>
      <c r="J42" s="1442" t="s">
        <v>21</v>
      </c>
      <c r="K42" s="1442" t="s">
        <v>21</v>
      </c>
      <c r="N42" s="1472">
        <v>333665.2</v>
      </c>
      <c r="O42"/>
    </row>
    <row r="43" spans="1:15" ht="45" customHeight="1" x14ac:dyDescent="0.25">
      <c r="A43" s="1443" t="s">
        <v>23</v>
      </c>
      <c r="B43" s="1443" t="s">
        <v>118</v>
      </c>
      <c r="C43" s="1443" t="s">
        <v>25</v>
      </c>
      <c r="D43" s="1443" t="s">
        <v>26</v>
      </c>
      <c r="E43" s="1453" t="s">
        <v>119</v>
      </c>
      <c r="F43" s="1443" t="s">
        <v>28</v>
      </c>
      <c r="G43" s="1444">
        <v>51068.63</v>
      </c>
      <c r="H43" s="1445">
        <v>0.20499999999999999</v>
      </c>
      <c r="I43" s="1444">
        <f t="shared" ref="I43:I48" si="6">ROUND(G43,2)+(ROUND(G43,2)*H43)</f>
        <v>61537.69915</v>
      </c>
      <c r="J43" s="1446">
        <v>1</v>
      </c>
      <c r="K43" s="1444">
        <f t="shared" ref="K43:K48" si="7">ROUND(I43,2)*J43</f>
        <v>61537.7</v>
      </c>
      <c r="L43" s="1447">
        <f t="shared" si="0"/>
        <v>1.5027521367521366E-2</v>
      </c>
      <c r="M43" s="1449"/>
      <c r="N43" s="1472">
        <v>61537.7</v>
      </c>
      <c r="O43" t="b">
        <f t="shared" si="5"/>
        <v>1</v>
      </c>
    </row>
    <row r="44" spans="1:15" ht="45" customHeight="1" x14ac:dyDescent="0.25">
      <c r="A44" s="1443" t="s">
        <v>23</v>
      </c>
      <c r="B44" s="1443" t="s">
        <v>122</v>
      </c>
      <c r="C44" s="1443" t="s">
        <v>25</v>
      </c>
      <c r="D44" s="1443" t="s">
        <v>30</v>
      </c>
      <c r="E44" s="1443" t="s">
        <v>123</v>
      </c>
      <c r="F44" s="1443" t="s">
        <v>28</v>
      </c>
      <c r="G44" s="1444">
        <v>68041.05</v>
      </c>
      <c r="H44" s="1445">
        <v>0.20499999999999999</v>
      </c>
      <c r="I44" s="1444">
        <f t="shared" si="6"/>
        <v>81989.465250000008</v>
      </c>
      <c r="J44" s="1446">
        <v>1</v>
      </c>
      <c r="K44" s="1444">
        <f t="shared" si="7"/>
        <v>81989.47</v>
      </c>
      <c r="L44" s="1447">
        <f t="shared" si="0"/>
        <v>2.0021848595848594E-2</v>
      </c>
      <c r="M44" s="1449"/>
      <c r="N44" s="1472">
        <v>81989.47</v>
      </c>
      <c r="O44" t="b">
        <f t="shared" si="5"/>
        <v>1</v>
      </c>
    </row>
    <row r="45" spans="1:15" ht="45" customHeight="1" x14ac:dyDescent="0.25">
      <c r="A45" s="1443" t="s">
        <v>23</v>
      </c>
      <c r="B45" s="1443" t="s">
        <v>124</v>
      </c>
      <c r="C45" s="1443" t="s">
        <v>25</v>
      </c>
      <c r="D45" s="1443" t="s">
        <v>64</v>
      </c>
      <c r="E45" s="1443" t="s">
        <v>125</v>
      </c>
      <c r="F45" s="1443" t="s">
        <v>28</v>
      </c>
      <c r="G45" s="1444">
        <v>50823.14</v>
      </c>
      <c r="H45" s="1445">
        <v>0.20499999999999999</v>
      </c>
      <c r="I45" s="1444">
        <f t="shared" si="6"/>
        <v>61241.883699999998</v>
      </c>
      <c r="J45" s="1446">
        <v>1</v>
      </c>
      <c r="K45" s="1444">
        <f t="shared" si="7"/>
        <v>61241.88</v>
      </c>
      <c r="L45" s="1447">
        <f t="shared" si="0"/>
        <v>1.495528205128205E-2</v>
      </c>
      <c r="M45" s="1449"/>
      <c r="N45" s="1472">
        <v>61241.88</v>
      </c>
      <c r="O45" t="b">
        <f t="shared" si="5"/>
        <v>1</v>
      </c>
    </row>
    <row r="46" spans="1:15" ht="45" customHeight="1" x14ac:dyDescent="0.25">
      <c r="A46" s="1443" t="s">
        <v>23</v>
      </c>
      <c r="B46" s="1443" t="s">
        <v>126</v>
      </c>
      <c r="C46" s="1443" t="s">
        <v>25</v>
      </c>
      <c r="D46" s="1443" t="s">
        <v>93</v>
      </c>
      <c r="E46" s="1443" t="s">
        <v>127</v>
      </c>
      <c r="F46" s="1443" t="s">
        <v>28</v>
      </c>
      <c r="G46" s="1444">
        <v>50839.75</v>
      </c>
      <c r="H46" s="1445">
        <v>0.20499999999999999</v>
      </c>
      <c r="I46" s="1444">
        <f t="shared" si="6"/>
        <v>61261.89875</v>
      </c>
      <c r="J46" s="1446">
        <v>1</v>
      </c>
      <c r="K46" s="1444">
        <f t="shared" si="7"/>
        <v>61261.9</v>
      </c>
      <c r="L46" s="1447">
        <f t="shared" si="0"/>
        <v>1.4960170940170941E-2</v>
      </c>
      <c r="M46" s="1449"/>
      <c r="N46" s="1472">
        <v>61261.9</v>
      </c>
      <c r="O46" t="b">
        <f t="shared" si="5"/>
        <v>1</v>
      </c>
    </row>
    <row r="47" spans="1:15" ht="45" customHeight="1" x14ac:dyDescent="0.25">
      <c r="A47" s="1443" t="s">
        <v>23</v>
      </c>
      <c r="B47" s="1443" t="s">
        <v>128</v>
      </c>
      <c r="C47" s="1443" t="s">
        <v>25</v>
      </c>
      <c r="D47" s="1443" t="s">
        <v>96</v>
      </c>
      <c r="E47" s="1453" t="s">
        <v>129</v>
      </c>
      <c r="F47" s="1443" t="s">
        <v>28</v>
      </c>
      <c r="G47" s="1444">
        <v>50813.65</v>
      </c>
      <c r="H47" s="1445">
        <v>0.20499999999999999</v>
      </c>
      <c r="I47" s="1444">
        <f t="shared" si="6"/>
        <v>61230.448250000001</v>
      </c>
      <c r="J47" s="1446">
        <v>1</v>
      </c>
      <c r="K47" s="1444">
        <f t="shared" si="7"/>
        <v>61230.45</v>
      </c>
      <c r="L47" s="1447">
        <f t="shared" si="0"/>
        <v>1.4952490842490842E-2</v>
      </c>
      <c r="M47" s="1449"/>
      <c r="N47" s="1472">
        <v>61230.45</v>
      </c>
      <c r="O47" t="b">
        <f t="shared" si="5"/>
        <v>1</v>
      </c>
    </row>
    <row r="48" spans="1:15" ht="45" customHeight="1" x14ac:dyDescent="0.25">
      <c r="A48" s="1443" t="s">
        <v>23</v>
      </c>
      <c r="B48" s="1443" t="s">
        <v>130</v>
      </c>
      <c r="C48" s="1443" t="s">
        <v>25</v>
      </c>
      <c r="D48" s="1443">
        <v>6</v>
      </c>
      <c r="E48" s="1453" t="s">
        <v>132</v>
      </c>
      <c r="F48" s="1443" t="s">
        <v>28</v>
      </c>
      <c r="G48" s="1444">
        <v>5314.3568464724876</v>
      </c>
      <c r="H48" s="1445">
        <v>0.20499999999999999</v>
      </c>
      <c r="I48" s="1444">
        <f t="shared" si="6"/>
        <v>6403.8037999999997</v>
      </c>
      <c r="J48" s="1446">
        <v>1</v>
      </c>
      <c r="K48" s="1444">
        <f t="shared" si="7"/>
        <v>6403.8</v>
      </c>
      <c r="L48" s="1447">
        <f t="shared" si="0"/>
        <v>1.563809523809524E-3</v>
      </c>
      <c r="M48" s="1449"/>
      <c r="N48" s="1472">
        <v>6403.8</v>
      </c>
      <c r="O48" t="b">
        <f t="shared" si="5"/>
        <v>1</v>
      </c>
    </row>
    <row r="49" spans="1:15" ht="14.45" customHeight="1" x14ac:dyDescent="0.25">
      <c r="A49" s="1640" t="str">
        <f>UPPER([1]!VExtensoFree(K49))</f>
        <v>QUATRO MILHÕES E NOVENTA E CINCO MIL REAIS</v>
      </c>
      <c r="B49" s="1640"/>
      <c r="C49" s="1640"/>
      <c r="D49" s="1640"/>
      <c r="E49" s="1640"/>
      <c r="F49" s="1640"/>
      <c r="G49" s="1640"/>
      <c r="H49" s="1640"/>
      <c r="I49" s="1640"/>
      <c r="J49" s="1454" t="s">
        <v>133</v>
      </c>
      <c r="K49" s="1455">
        <f>SUM(K9:K48)</f>
        <v>4095000.0000000005</v>
      </c>
      <c r="L49" s="1456">
        <f>K49-K50</f>
        <v>0</v>
      </c>
      <c r="M49" s="1449"/>
      <c r="N49" s="1474">
        <f>K50-K49</f>
        <v>0</v>
      </c>
      <c r="O49"/>
    </row>
    <row r="50" spans="1:15" ht="45" customHeight="1" x14ac:dyDescent="0.25">
      <c r="A50" s="1457" t="s">
        <v>21</v>
      </c>
      <c r="B50" s="1457" t="s">
        <v>21</v>
      </c>
      <c r="C50" s="1457" t="s">
        <v>21</v>
      </c>
      <c r="D50" s="1457" t="s">
        <v>21</v>
      </c>
      <c r="E50" s="1457" t="s">
        <v>21</v>
      </c>
      <c r="F50" s="1457" t="s">
        <v>21</v>
      </c>
      <c r="G50" s="1457" t="s">
        <v>21</v>
      </c>
      <c r="H50" s="1457" t="s">
        <v>21</v>
      </c>
      <c r="I50" s="1457" t="s">
        <v>21</v>
      </c>
      <c r="J50" s="1457" t="s">
        <v>134</v>
      </c>
      <c r="K50" s="1456">
        <f>4200000-K51</f>
        <v>4095000</v>
      </c>
      <c r="L50" s="1456">
        <v>4200000</v>
      </c>
      <c r="N50" s="1437">
        <f>N49/1.205</f>
        <v>0</v>
      </c>
    </row>
    <row r="51" spans="1:15" ht="30" x14ac:dyDescent="0.25">
      <c r="J51" s="1477" t="s">
        <v>146</v>
      </c>
      <c r="K51" s="1456">
        <v>105000</v>
      </c>
      <c r="L51" s="1447">
        <f>K51/L50</f>
        <v>2.5000000000000001E-2</v>
      </c>
      <c r="M51" s="1437">
        <v>48.12</v>
      </c>
      <c r="O51" s="1450">
        <f>N49/K50</f>
        <v>0</v>
      </c>
    </row>
    <row r="52" spans="1:15" x14ac:dyDescent="0.25">
      <c r="J52" s="1458"/>
      <c r="K52" s="1456"/>
      <c r="L52" s="1447"/>
      <c r="M52" s="1456">
        <f>K49/M51</f>
        <v>85099.750623441418</v>
      </c>
    </row>
    <row r="53" spans="1:15" x14ac:dyDescent="0.25">
      <c r="J53" s="1458"/>
      <c r="K53" s="1456"/>
      <c r="L53" s="1447"/>
    </row>
    <row r="54" spans="1:15" x14ac:dyDescent="0.25">
      <c r="J54" s="1458"/>
      <c r="K54" s="1456"/>
      <c r="L54" s="1447"/>
    </row>
    <row r="55" spans="1:15" x14ac:dyDescent="0.25">
      <c r="J55" s="1458"/>
      <c r="K55" s="1456"/>
      <c r="L55" s="1447"/>
    </row>
    <row r="56" spans="1:15" x14ac:dyDescent="0.25">
      <c r="J56" s="1458"/>
      <c r="K56" s="1456"/>
      <c r="L56" s="1447"/>
    </row>
    <row r="57" spans="1:15" x14ac:dyDescent="0.25">
      <c r="J57" s="1458"/>
      <c r="K57" s="1456"/>
      <c r="L57" s="1447"/>
    </row>
    <row r="58" spans="1:15" x14ac:dyDescent="0.25">
      <c r="J58" s="1458"/>
      <c r="K58" s="1456"/>
      <c r="L58" s="1447"/>
    </row>
    <row r="59" spans="1:15" x14ac:dyDescent="0.25">
      <c r="L59" s="1456"/>
    </row>
    <row r="60" spans="1:15" x14ac:dyDescent="0.25">
      <c r="L60" s="1456">
        <f>K51/1.205</f>
        <v>87136.929460580912</v>
      </c>
    </row>
  </sheetData>
  <mergeCells count="2">
    <mergeCell ref="A1:K1"/>
    <mergeCell ref="A49:I49"/>
  </mergeCells>
  <pageMargins left="0.70866141732283472" right="0.70866141732283472" top="0.86614173228346458" bottom="0.74803149606299213" header="0.31496062992125984" footer="0.31496062992125984"/>
  <pageSetup scale="42" fitToHeight="0" orientation="portrait" horizontalDpi="360" verticalDpi="360" r:id="rId1"/>
  <headerFooter>
    <oddHeader>&amp;L&amp;G&amp;R&amp;G</oddHeader>
    <oddFooter>Página 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43250-7B7B-439F-93D7-E1DF3114B30E}">
  <sheetPr>
    <pageSetUpPr fitToPage="1"/>
  </sheetPr>
  <dimension ref="A1:M36"/>
  <sheetViews>
    <sheetView view="pageBreakPreview" zoomScale="70" zoomScaleNormal="100" zoomScaleSheetLayoutView="70" workbookViewId="0">
      <pane ySplit="810" activePane="bottomLeft"/>
      <selection activeCell="C1" sqref="C1:D1048576"/>
      <selection pane="bottomLeft" activeCell="C21" sqref="C21"/>
    </sheetView>
  </sheetViews>
  <sheetFormatPr defaultColWidth="8.85546875" defaultRowHeight="15" x14ac:dyDescent="0.25"/>
  <cols>
    <col min="1" max="2" width="15" style="1437" customWidth="1"/>
    <col min="3" max="3" width="68" style="1437" bestFit="1" customWidth="1"/>
    <col min="4" max="4" width="5.140625" style="1437" bestFit="1" customWidth="1"/>
    <col min="5" max="5" width="16.28515625" style="1437" bestFit="1" customWidth="1"/>
    <col min="6" max="11" width="8.85546875" style="1437"/>
    <col min="12" max="12" width="13.85546875" style="1437" bestFit="1" customWidth="1"/>
    <col min="13" max="13" width="12" style="1437" bestFit="1" customWidth="1"/>
    <col min="14" max="16384" width="8.85546875" style="1437"/>
  </cols>
  <sheetData>
    <row r="1" spans="1:13" ht="16.5" thickBot="1" x14ac:dyDescent="0.3">
      <c r="A1" s="1641" t="s">
        <v>147</v>
      </c>
      <c r="B1" s="1642"/>
      <c r="C1" s="1642"/>
      <c r="D1" s="1642"/>
      <c r="E1" s="1642"/>
      <c r="F1" s="1642"/>
      <c r="G1" s="1642"/>
      <c r="H1" s="1642"/>
      <c r="I1" s="1642"/>
      <c r="J1" s="1643"/>
    </row>
    <row r="3" spans="1:13" ht="38.25" x14ac:dyDescent="0.25">
      <c r="A3" s="1440" t="s">
        <v>0</v>
      </c>
      <c r="B3" s="1441" t="s">
        <v>1</v>
      </c>
      <c r="C3" s="1440" t="s">
        <v>4</v>
      </c>
      <c r="D3" s="1440" t="s">
        <v>6</v>
      </c>
      <c r="E3" s="1459" t="s">
        <v>18</v>
      </c>
      <c r="F3" s="1459" t="s">
        <v>148</v>
      </c>
      <c r="G3" s="1459" t="s">
        <v>149</v>
      </c>
      <c r="H3" s="1459" t="s">
        <v>150</v>
      </c>
      <c r="I3" s="1459" t="s">
        <v>151</v>
      </c>
      <c r="J3" s="1459" t="s">
        <v>152</v>
      </c>
    </row>
    <row r="4" spans="1:13" s="1466" customFormat="1" x14ac:dyDescent="0.25">
      <c r="A4" s="1460" t="s">
        <v>23</v>
      </c>
      <c r="B4" s="1460" t="s">
        <v>83</v>
      </c>
      <c r="C4" s="1460" t="s">
        <v>84</v>
      </c>
      <c r="D4" s="1460" t="s">
        <v>28</v>
      </c>
      <c r="E4" s="1461">
        <v>409399.5</v>
      </c>
      <c r="F4" s="1462">
        <f>E4/$E$33</f>
        <v>9.9975457875457877E-2</v>
      </c>
      <c r="G4" s="1463">
        <f>F4</f>
        <v>9.9975457875457877E-2</v>
      </c>
      <c r="H4" s="1644" t="s">
        <v>153</v>
      </c>
      <c r="I4" s="1464" t="s">
        <v>154</v>
      </c>
      <c r="J4" s="1465" t="s">
        <v>155</v>
      </c>
      <c r="L4" s="1461">
        <v>409399.5</v>
      </c>
      <c r="M4" s="1466" t="b">
        <f>E4=L4</f>
        <v>1</v>
      </c>
    </row>
    <row r="5" spans="1:13" s="1466" customFormat="1" x14ac:dyDescent="0.25">
      <c r="A5" s="1460" t="s">
        <v>23</v>
      </c>
      <c r="B5" s="1460" t="s">
        <v>73</v>
      </c>
      <c r="C5" s="1460" t="s">
        <v>74</v>
      </c>
      <c r="D5" s="1460" t="s">
        <v>28</v>
      </c>
      <c r="E5" s="1461">
        <v>384008.10000000003</v>
      </c>
      <c r="F5" s="1462">
        <f t="shared" ref="F5:F32" si="0">E5/$E$33</f>
        <v>9.3774871794871803E-2</v>
      </c>
      <c r="G5" s="1467">
        <f>F5+G4</f>
        <v>0.19375032967032968</v>
      </c>
      <c r="H5" s="1644"/>
      <c r="I5" s="1464" t="s">
        <v>154</v>
      </c>
      <c r="J5" s="1465" t="s">
        <v>155</v>
      </c>
      <c r="L5" s="1461">
        <v>384008.10000000003</v>
      </c>
      <c r="M5" s="1466" t="b">
        <f t="shared" ref="M5:M32" si="1">E5=L5</f>
        <v>1</v>
      </c>
    </row>
    <row r="6" spans="1:13" s="1466" customFormat="1" x14ac:dyDescent="0.25">
      <c r="A6" s="1460" t="s">
        <v>23</v>
      </c>
      <c r="B6" s="1460" t="s">
        <v>70</v>
      </c>
      <c r="C6" s="1460" t="s">
        <v>71</v>
      </c>
      <c r="D6" s="1460" t="s">
        <v>28</v>
      </c>
      <c r="E6" s="1461">
        <v>357596.10000000003</v>
      </c>
      <c r="F6" s="1462">
        <f t="shared" si="0"/>
        <v>8.732505494505495E-2</v>
      </c>
      <c r="G6" s="1467">
        <f t="shared" ref="G6:G32" si="2">F6+G5</f>
        <v>0.28107538461538462</v>
      </c>
      <c r="H6" s="1644"/>
      <c r="I6" s="1464" t="s">
        <v>154</v>
      </c>
      <c r="J6" s="1465" t="s">
        <v>155</v>
      </c>
      <c r="L6" s="1461">
        <v>357596.10000000003</v>
      </c>
      <c r="M6" s="1466" t="b">
        <f t="shared" si="1"/>
        <v>1</v>
      </c>
    </row>
    <row r="7" spans="1:13" s="1466" customFormat="1" x14ac:dyDescent="0.25">
      <c r="A7" s="1460" t="s">
        <v>23</v>
      </c>
      <c r="B7" s="1460" t="s">
        <v>76</v>
      </c>
      <c r="C7" s="1460" t="s">
        <v>77</v>
      </c>
      <c r="D7" s="1460" t="s">
        <v>28</v>
      </c>
      <c r="E7" s="1461">
        <v>285444</v>
      </c>
      <c r="F7" s="1462">
        <f t="shared" si="0"/>
        <v>6.97054945054945E-2</v>
      </c>
      <c r="G7" s="1467">
        <f t="shared" si="2"/>
        <v>0.35078087912087913</v>
      </c>
      <c r="H7" s="1644"/>
      <c r="I7" s="1464" t="s">
        <v>154</v>
      </c>
      <c r="J7" s="1465" t="s">
        <v>155</v>
      </c>
      <c r="L7" s="1461">
        <v>285444</v>
      </c>
      <c r="M7" s="1466" t="b">
        <f t="shared" si="1"/>
        <v>1</v>
      </c>
    </row>
    <row r="8" spans="1:13" s="1466" customFormat="1" x14ac:dyDescent="0.25">
      <c r="A8" s="1460" t="s">
        <v>23</v>
      </c>
      <c r="B8" s="1460" t="s">
        <v>106</v>
      </c>
      <c r="C8" s="1460" t="s">
        <v>107</v>
      </c>
      <c r="D8" s="1460" t="s">
        <v>28</v>
      </c>
      <c r="E8" s="1461">
        <v>269909.39999999997</v>
      </c>
      <c r="F8" s="1462">
        <f t="shared" si="0"/>
        <v>6.5911941391941384E-2</v>
      </c>
      <c r="G8" s="1467">
        <f t="shared" si="2"/>
        <v>0.41669282051282053</v>
      </c>
      <c r="H8" s="1644"/>
      <c r="I8" s="1464" t="s">
        <v>154</v>
      </c>
      <c r="J8" s="1465" t="s">
        <v>155</v>
      </c>
      <c r="L8" s="1461">
        <v>269909.39999999997</v>
      </c>
      <c r="M8" s="1466" t="b">
        <f t="shared" si="1"/>
        <v>1</v>
      </c>
    </row>
    <row r="9" spans="1:13" s="1466" customFormat="1" x14ac:dyDescent="0.25">
      <c r="A9" s="1460" t="s">
        <v>23</v>
      </c>
      <c r="B9" s="1460" t="s">
        <v>108</v>
      </c>
      <c r="C9" s="1460" t="s">
        <v>109</v>
      </c>
      <c r="D9" s="1460" t="s">
        <v>28</v>
      </c>
      <c r="E9" s="1461">
        <v>259506.3</v>
      </c>
      <c r="F9" s="1462">
        <f t="shared" si="0"/>
        <v>6.3371501831501822E-2</v>
      </c>
      <c r="G9" s="1467">
        <f t="shared" si="2"/>
        <v>0.48006432234432234</v>
      </c>
      <c r="H9" s="1644"/>
      <c r="I9" s="1464" t="s">
        <v>154</v>
      </c>
      <c r="J9" s="1465" t="s">
        <v>155</v>
      </c>
      <c r="L9" s="1461">
        <v>259506.3</v>
      </c>
      <c r="M9" s="1466" t="b">
        <f t="shared" si="1"/>
        <v>1</v>
      </c>
    </row>
    <row r="10" spans="1:13" s="1466" customFormat="1" x14ac:dyDescent="0.25">
      <c r="A10" s="1460" t="s">
        <v>23</v>
      </c>
      <c r="B10" s="1460" t="s">
        <v>95</v>
      </c>
      <c r="C10" s="1460" t="s">
        <v>97</v>
      </c>
      <c r="D10" s="1460" t="s">
        <v>28</v>
      </c>
      <c r="E10" s="1461">
        <v>195201</v>
      </c>
      <c r="F10" s="1462">
        <f t="shared" si="0"/>
        <v>4.7668131868131867E-2</v>
      </c>
      <c r="G10" s="1467">
        <f t="shared" si="2"/>
        <v>0.52773245421245418</v>
      </c>
      <c r="H10" s="1644"/>
      <c r="I10" s="1464" t="s">
        <v>154</v>
      </c>
      <c r="J10" s="1465" t="s">
        <v>155</v>
      </c>
      <c r="L10" s="1461">
        <v>195201</v>
      </c>
      <c r="M10" s="1466" t="b">
        <f t="shared" si="1"/>
        <v>1</v>
      </c>
    </row>
    <row r="11" spans="1:13" s="1466" customFormat="1" x14ac:dyDescent="0.25">
      <c r="A11" s="1460" t="s">
        <v>23</v>
      </c>
      <c r="B11" s="1460" t="s">
        <v>99</v>
      </c>
      <c r="C11" s="1460" t="s">
        <v>100</v>
      </c>
      <c r="D11" s="1460" t="s">
        <v>28</v>
      </c>
      <c r="E11" s="1461">
        <v>190522.80000000002</v>
      </c>
      <c r="F11" s="1462">
        <f>E11/$E$33</f>
        <v>4.6525714285714288E-2</v>
      </c>
      <c r="G11" s="1467">
        <f t="shared" si="2"/>
        <v>0.57425816849816846</v>
      </c>
      <c r="H11" s="1644"/>
      <c r="I11" s="1464" t="s">
        <v>154</v>
      </c>
      <c r="J11" s="1465" t="s">
        <v>155</v>
      </c>
      <c r="L11" s="1461">
        <v>190522.80000000002</v>
      </c>
      <c r="M11" s="1466" t="b">
        <f t="shared" si="1"/>
        <v>1</v>
      </c>
    </row>
    <row r="12" spans="1:13" s="1466" customFormat="1" x14ac:dyDescent="0.25">
      <c r="A12" s="1460" t="s">
        <v>23</v>
      </c>
      <c r="B12" s="1460" t="s">
        <v>110</v>
      </c>
      <c r="C12" s="1460" t="s">
        <v>111</v>
      </c>
      <c r="D12" s="1460" t="s">
        <v>28</v>
      </c>
      <c r="E12" s="1461">
        <v>168819</v>
      </c>
      <c r="F12" s="1462">
        <f t="shared" si="0"/>
        <v>4.1225641025641024E-2</v>
      </c>
      <c r="G12" s="1467">
        <f t="shared" si="2"/>
        <v>0.61548380952380954</v>
      </c>
      <c r="H12" s="1644"/>
      <c r="I12" s="1464" t="s">
        <v>154</v>
      </c>
      <c r="J12" s="1465" t="s">
        <v>155</v>
      </c>
      <c r="L12" s="1461">
        <v>168819</v>
      </c>
      <c r="M12" s="1466" t="b">
        <f t="shared" si="1"/>
        <v>1</v>
      </c>
    </row>
    <row r="13" spans="1:13" s="1466" customFormat="1" x14ac:dyDescent="0.25">
      <c r="A13" s="1460" t="s">
        <v>23</v>
      </c>
      <c r="B13" s="1460" t="s">
        <v>78</v>
      </c>
      <c r="C13" s="1460" t="s">
        <v>79</v>
      </c>
      <c r="D13" s="1460" t="s">
        <v>28</v>
      </c>
      <c r="E13" s="1461">
        <v>166740.30000000002</v>
      </c>
      <c r="F13" s="1462">
        <f t="shared" si="0"/>
        <v>4.0718021978021983E-2</v>
      </c>
      <c r="G13" s="1467">
        <f t="shared" si="2"/>
        <v>0.65620183150183153</v>
      </c>
      <c r="H13" s="1644"/>
      <c r="I13" s="1464" t="s">
        <v>154</v>
      </c>
      <c r="J13" s="1465" t="s">
        <v>155</v>
      </c>
      <c r="L13" s="1461">
        <v>166740.30000000002</v>
      </c>
      <c r="M13" s="1466" t="b">
        <f t="shared" si="1"/>
        <v>1</v>
      </c>
    </row>
    <row r="14" spans="1:13" x14ac:dyDescent="0.25">
      <c r="A14" s="1443" t="s">
        <v>23</v>
      </c>
      <c r="B14" s="1443" t="s">
        <v>63</v>
      </c>
      <c r="C14" s="1443" t="s">
        <v>65</v>
      </c>
      <c r="D14" s="1443" t="s">
        <v>28</v>
      </c>
      <c r="E14" s="1476">
        <v>161265.30000000002</v>
      </c>
      <c r="F14" s="1468">
        <f t="shared" si="0"/>
        <v>3.9381025641025642E-2</v>
      </c>
      <c r="G14" s="1469">
        <f t="shared" si="2"/>
        <v>0.69558285714285717</v>
      </c>
      <c r="H14" s="1644"/>
      <c r="L14" s="1461">
        <v>161265.30000000002</v>
      </c>
      <c r="M14" s="1466" t="b">
        <f t="shared" si="1"/>
        <v>1</v>
      </c>
    </row>
    <row r="15" spans="1:13" ht="25.5" x14ac:dyDescent="0.25">
      <c r="A15" s="1443" t="s">
        <v>23</v>
      </c>
      <c r="B15" s="1443" t="s">
        <v>24</v>
      </c>
      <c r="C15" s="1443" t="s">
        <v>27</v>
      </c>
      <c r="D15" s="1443" t="s">
        <v>28</v>
      </c>
      <c r="E15" s="1476">
        <v>123020</v>
      </c>
      <c r="F15" s="1468">
        <f t="shared" si="0"/>
        <v>3.0041514041514041E-2</v>
      </c>
      <c r="G15" s="1469">
        <f t="shared" si="2"/>
        <v>0.72562437118437118</v>
      </c>
      <c r="H15" s="1644"/>
      <c r="L15" s="1461">
        <v>123020</v>
      </c>
      <c r="M15" s="1466" t="b">
        <f t="shared" si="1"/>
        <v>1</v>
      </c>
    </row>
    <row r="16" spans="1:13" x14ac:dyDescent="0.25">
      <c r="A16" s="1443" t="s">
        <v>23</v>
      </c>
      <c r="B16" s="1443" t="s">
        <v>86</v>
      </c>
      <c r="C16" s="1443" t="s">
        <v>87</v>
      </c>
      <c r="D16" s="1443" t="s">
        <v>28</v>
      </c>
      <c r="E16" s="1476">
        <v>120466.2</v>
      </c>
      <c r="F16" s="1468">
        <f t="shared" si="0"/>
        <v>2.9417875457875456E-2</v>
      </c>
      <c r="G16" s="1469">
        <f t="shared" si="2"/>
        <v>0.75504224664224662</v>
      </c>
      <c r="H16" s="1644"/>
      <c r="L16" s="1461">
        <v>120466.2</v>
      </c>
      <c r="M16" s="1466" t="b">
        <f t="shared" si="1"/>
        <v>1</v>
      </c>
    </row>
    <row r="17" spans="1:13" x14ac:dyDescent="0.25">
      <c r="A17" s="1443" t="s">
        <v>23</v>
      </c>
      <c r="B17" s="1443" t="s">
        <v>90</v>
      </c>
      <c r="C17" s="1443" t="s">
        <v>91</v>
      </c>
      <c r="D17" s="1443" t="s">
        <v>28</v>
      </c>
      <c r="E17" s="1476">
        <v>109621.2</v>
      </c>
      <c r="F17" s="1468">
        <f t="shared" si="0"/>
        <v>2.6769523809523809E-2</v>
      </c>
      <c r="G17" s="1469">
        <f t="shared" si="2"/>
        <v>0.78181177045177042</v>
      </c>
      <c r="H17" s="1644"/>
      <c r="L17" s="1461">
        <v>109621.2</v>
      </c>
      <c r="M17" s="1466" t="b">
        <f t="shared" si="1"/>
        <v>1</v>
      </c>
    </row>
    <row r="18" spans="1:13" x14ac:dyDescent="0.25">
      <c r="A18" s="1443" t="s">
        <v>23</v>
      </c>
      <c r="B18" s="1443" t="s">
        <v>67</v>
      </c>
      <c r="C18" s="1443" t="s">
        <v>68</v>
      </c>
      <c r="D18" s="1443" t="s">
        <v>28</v>
      </c>
      <c r="E18" s="1476">
        <v>102485.4</v>
      </c>
      <c r="F18" s="1468">
        <f t="shared" si="0"/>
        <v>2.5026959706959704E-2</v>
      </c>
      <c r="G18" s="1469">
        <f t="shared" si="2"/>
        <v>0.80683873015873009</v>
      </c>
      <c r="H18" s="1644"/>
      <c r="L18" s="1461">
        <v>102485.4</v>
      </c>
      <c r="M18" s="1466" t="b">
        <f t="shared" si="1"/>
        <v>1</v>
      </c>
    </row>
    <row r="19" spans="1:13" x14ac:dyDescent="0.25">
      <c r="A19" s="1443" t="s">
        <v>23</v>
      </c>
      <c r="B19" s="1443" t="s">
        <v>92</v>
      </c>
      <c r="C19" s="1443" t="s">
        <v>94</v>
      </c>
      <c r="D19" s="1443" t="s">
        <v>28</v>
      </c>
      <c r="E19" s="1476">
        <v>89760.6</v>
      </c>
      <c r="F19" s="1468">
        <f t="shared" si="0"/>
        <v>2.1919560439560441E-2</v>
      </c>
      <c r="G19" s="1469">
        <f t="shared" si="2"/>
        <v>0.82875829059829054</v>
      </c>
      <c r="H19" s="1644"/>
      <c r="L19" s="1461">
        <v>89760.6</v>
      </c>
      <c r="M19" s="1466" t="b">
        <f t="shared" si="1"/>
        <v>1</v>
      </c>
    </row>
    <row r="20" spans="1:13" x14ac:dyDescent="0.25">
      <c r="A20" s="1443" t="s">
        <v>23</v>
      </c>
      <c r="B20" s="1443" t="s">
        <v>122</v>
      </c>
      <c r="C20" s="1443" t="s">
        <v>123</v>
      </c>
      <c r="D20" s="1443" t="s">
        <v>28</v>
      </c>
      <c r="E20" s="1476">
        <v>81989.47</v>
      </c>
      <c r="F20" s="1468">
        <f t="shared" si="0"/>
        <v>2.0021848595848594E-2</v>
      </c>
      <c r="G20" s="1469">
        <f t="shared" si="2"/>
        <v>0.84878013919413908</v>
      </c>
      <c r="H20" s="1644"/>
      <c r="L20" s="1461">
        <v>81989.47</v>
      </c>
      <c r="M20" s="1466" t="b">
        <f t="shared" si="1"/>
        <v>1</v>
      </c>
    </row>
    <row r="21" spans="1:13" x14ac:dyDescent="0.25">
      <c r="A21" s="1443" t="s">
        <v>23</v>
      </c>
      <c r="B21" s="1443" t="s">
        <v>29</v>
      </c>
      <c r="C21" s="1443" t="s">
        <v>31</v>
      </c>
      <c r="D21" s="1443" t="s">
        <v>28</v>
      </c>
      <c r="E21" s="1476">
        <v>77652.299999999988</v>
      </c>
      <c r="F21" s="1468">
        <f t="shared" si="0"/>
        <v>1.896271062271062E-2</v>
      </c>
      <c r="G21" s="1469">
        <f t="shared" si="2"/>
        <v>0.86774284981684968</v>
      </c>
      <c r="H21" s="1645" t="s">
        <v>156</v>
      </c>
      <c r="L21" s="1461">
        <v>77652.299999999988</v>
      </c>
      <c r="M21" s="1466" t="b">
        <f t="shared" si="1"/>
        <v>1</v>
      </c>
    </row>
    <row r="22" spans="1:13" x14ac:dyDescent="0.25">
      <c r="A22" s="1443" t="s">
        <v>23</v>
      </c>
      <c r="B22" s="1443" t="s">
        <v>112</v>
      </c>
      <c r="C22" s="1443" t="s">
        <v>113</v>
      </c>
      <c r="D22" s="1443" t="s">
        <v>28</v>
      </c>
      <c r="E22" s="1476">
        <v>70203</v>
      </c>
      <c r="F22" s="1468">
        <f t="shared" si="0"/>
        <v>1.7143589743589743E-2</v>
      </c>
      <c r="G22" s="1469">
        <f t="shared" si="2"/>
        <v>0.88488643956043944</v>
      </c>
      <c r="H22" s="1644"/>
      <c r="L22" s="1461">
        <v>70203</v>
      </c>
      <c r="M22" s="1466" t="b">
        <f t="shared" si="1"/>
        <v>1</v>
      </c>
    </row>
    <row r="23" spans="1:13" x14ac:dyDescent="0.25">
      <c r="A23" s="1443" t="s">
        <v>23</v>
      </c>
      <c r="B23" s="1443" t="s">
        <v>88</v>
      </c>
      <c r="C23" s="1443" t="s">
        <v>89</v>
      </c>
      <c r="D23" s="1443" t="s">
        <v>28</v>
      </c>
      <c r="E23" s="1476">
        <v>64822.5</v>
      </c>
      <c r="F23" s="1468">
        <f t="shared" si="0"/>
        <v>1.582967032967033E-2</v>
      </c>
      <c r="G23" s="1469">
        <f t="shared" si="2"/>
        <v>0.90071610989010975</v>
      </c>
      <c r="H23" s="1644"/>
      <c r="L23" s="1461">
        <v>64822.5</v>
      </c>
      <c r="M23" s="1466" t="b">
        <f t="shared" si="1"/>
        <v>1</v>
      </c>
    </row>
    <row r="24" spans="1:13" x14ac:dyDescent="0.25">
      <c r="A24" s="1443" t="s">
        <v>23</v>
      </c>
      <c r="B24" s="1443" t="s">
        <v>118</v>
      </c>
      <c r="C24" s="1453" t="s">
        <v>119</v>
      </c>
      <c r="D24" s="1443" t="s">
        <v>28</v>
      </c>
      <c r="E24" s="1476">
        <v>61537.7</v>
      </c>
      <c r="F24" s="1468">
        <f t="shared" si="0"/>
        <v>1.5027521367521366E-2</v>
      </c>
      <c r="G24" s="1469">
        <f t="shared" si="2"/>
        <v>0.91574363125763114</v>
      </c>
      <c r="H24" s="1644"/>
      <c r="L24" s="1461">
        <v>61537.7</v>
      </c>
      <c r="M24" s="1466" t="b">
        <f t="shared" si="1"/>
        <v>1</v>
      </c>
    </row>
    <row r="25" spans="1:13" x14ac:dyDescent="0.25">
      <c r="A25" s="1443" t="s">
        <v>23</v>
      </c>
      <c r="B25" s="1443" t="s">
        <v>126</v>
      </c>
      <c r="C25" s="1443" t="s">
        <v>127</v>
      </c>
      <c r="D25" s="1443" t="s">
        <v>28</v>
      </c>
      <c r="E25" s="1476">
        <v>61261.9</v>
      </c>
      <c r="F25" s="1468">
        <f t="shared" si="0"/>
        <v>1.4960170940170941E-2</v>
      </c>
      <c r="G25" s="1469">
        <f t="shared" si="2"/>
        <v>0.93070380219780213</v>
      </c>
      <c r="H25" s="1644"/>
      <c r="L25" s="1461">
        <v>61261.9</v>
      </c>
      <c r="M25" s="1466" t="b">
        <f t="shared" si="1"/>
        <v>1</v>
      </c>
    </row>
    <row r="26" spans="1:13" x14ac:dyDescent="0.25">
      <c r="A26" s="1443" t="s">
        <v>23</v>
      </c>
      <c r="B26" s="1443" t="s">
        <v>124</v>
      </c>
      <c r="C26" s="1443" t="s">
        <v>125</v>
      </c>
      <c r="D26" s="1443" t="s">
        <v>28</v>
      </c>
      <c r="E26" s="1476">
        <v>61241.88</v>
      </c>
      <c r="F26" s="1468">
        <f t="shared" si="0"/>
        <v>1.495528205128205E-2</v>
      </c>
      <c r="G26" s="1469">
        <f t="shared" si="2"/>
        <v>0.94565908424908418</v>
      </c>
      <c r="H26" s="1644"/>
      <c r="L26" s="1461">
        <v>61241.88</v>
      </c>
      <c r="M26" s="1466" t="b">
        <f t="shared" si="1"/>
        <v>1</v>
      </c>
    </row>
    <row r="27" spans="1:13" x14ac:dyDescent="0.25">
      <c r="A27" s="1443" t="s">
        <v>23</v>
      </c>
      <c r="B27" s="1443" t="s">
        <v>128</v>
      </c>
      <c r="C27" s="1453" t="s">
        <v>129</v>
      </c>
      <c r="D27" s="1443" t="s">
        <v>28</v>
      </c>
      <c r="E27" s="1476">
        <v>61230.45</v>
      </c>
      <c r="F27" s="1468">
        <f t="shared" si="0"/>
        <v>1.4952490842490842E-2</v>
      </c>
      <c r="G27" s="1469">
        <f t="shared" si="2"/>
        <v>0.96061157509157502</v>
      </c>
      <c r="H27" s="1645" t="s">
        <v>157</v>
      </c>
      <c r="L27" s="1461">
        <v>61230.45</v>
      </c>
      <c r="M27" s="1466" t="b">
        <f t="shared" si="1"/>
        <v>1</v>
      </c>
    </row>
    <row r="28" spans="1:13" x14ac:dyDescent="0.25">
      <c r="A28" s="1443" t="s">
        <v>23</v>
      </c>
      <c r="B28" s="1443" t="s">
        <v>101</v>
      </c>
      <c r="C28" s="1443" t="s">
        <v>102</v>
      </c>
      <c r="D28" s="1443" t="s">
        <v>28</v>
      </c>
      <c r="E28" s="1476">
        <v>60288.9</v>
      </c>
      <c r="F28" s="1468">
        <f t="shared" si="0"/>
        <v>1.4722564102564104E-2</v>
      </c>
      <c r="G28" s="1469">
        <f t="shared" si="2"/>
        <v>0.97533413919413914</v>
      </c>
      <c r="H28" s="1644"/>
      <c r="L28" s="1461">
        <v>60288.9</v>
      </c>
      <c r="M28" s="1466" t="b">
        <f t="shared" si="1"/>
        <v>1</v>
      </c>
    </row>
    <row r="29" spans="1:13" x14ac:dyDescent="0.25">
      <c r="A29" s="1443" t="s">
        <v>23</v>
      </c>
      <c r="B29" s="1443" t="s">
        <v>80</v>
      </c>
      <c r="C29" s="1443" t="s">
        <v>81</v>
      </c>
      <c r="D29" s="1443" t="s">
        <v>28</v>
      </c>
      <c r="E29" s="1476">
        <v>53082.3</v>
      </c>
      <c r="F29" s="1468">
        <f t="shared" si="0"/>
        <v>1.2962710622710623E-2</v>
      </c>
      <c r="G29" s="1469">
        <f t="shared" si="2"/>
        <v>0.98829684981684973</v>
      </c>
      <c r="H29" s="1644"/>
      <c r="L29" s="1461">
        <v>53082.3</v>
      </c>
      <c r="M29" s="1466" t="b">
        <f t="shared" si="1"/>
        <v>1</v>
      </c>
    </row>
    <row r="30" spans="1:13" x14ac:dyDescent="0.25">
      <c r="A30" s="1443" t="s">
        <v>23</v>
      </c>
      <c r="B30" s="1443" t="s">
        <v>103</v>
      </c>
      <c r="C30" s="1443" t="s">
        <v>104</v>
      </c>
      <c r="D30" s="1443" t="s">
        <v>28</v>
      </c>
      <c r="E30" s="1444">
        <v>37240.5</v>
      </c>
      <c r="F30" s="1468">
        <f t="shared" si="0"/>
        <v>9.0941391941391937E-3</v>
      </c>
      <c r="G30" s="1469">
        <f t="shared" si="2"/>
        <v>0.99739098901098888</v>
      </c>
      <c r="H30" s="1644"/>
      <c r="L30" s="1461">
        <v>37240.5</v>
      </c>
      <c r="M30" s="1466" t="b">
        <f t="shared" si="1"/>
        <v>1</v>
      </c>
    </row>
    <row r="31" spans="1:13" x14ac:dyDescent="0.25">
      <c r="A31" s="1443" t="s">
        <v>23</v>
      </c>
      <c r="B31" s="1443" t="s">
        <v>130</v>
      </c>
      <c r="C31" s="1453" t="s">
        <v>132</v>
      </c>
      <c r="D31" s="1443" t="s">
        <v>28</v>
      </c>
      <c r="E31" s="1444">
        <v>6403.8</v>
      </c>
      <c r="F31" s="1468">
        <f t="shared" si="0"/>
        <v>1.563809523809524E-3</v>
      </c>
      <c r="G31" s="1469">
        <f t="shared" si="2"/>
        <v>0.9989547985347984</v>
      </c>
      <c r="H31" s="1644"/>
      <c r="L31" s="1461">
        <v>6403.8</v>
      </c>
      <c r="M31" s="1466" t="b">
        <f t="shared" si="1"/>
        <v>1</v>
      </c>
    </row>
    <row r="32" spans="1:13" x14ac:dyDescent="0.25">
      <c r="A32" s="1443" t="s">
        <v>23</v>
      </c>
      <c r="B32" s="1443" t="s">
        <v>115</v>
      </c>
      <c r="C32" s="1443" t="s">
        <v>145</v>
      </c>
      <c r="D32" s="1443" t="s">
        <v>28</v>
      </c>
      <c r="E32" s="1444">
        <v>4280.0999999999995</v>
      </c>
      <c r="F32" s="1468">
        <f t="shared" si="0"/>
        <v>1.045201465201465E-3</v>
      </c>
      <c r="G32" s="1470">
        <f t="shared" si="2"/>
        <v>0.99999999999999989</v>
      </c>
      <c r="H32" s="1644"/>
      <c r="L32" s="1461">
        <v>4280.0999999999995</v>
      </c>
      <c r="M32" s="1466" t="b">
        <f t="shared" si="1"/>
        <v>1</v>
      </c>
    </row>
    <row r="33" spans="1:5" ht="14.45" customHeight="1" x14ac:dyDescent="0.25">
      <c r="A33" s="1640" t="str">
        <f>UPPER([1]!VExtensoFree(E33))</f>
        <v>QUATRO MILHÕES E NOVENTA E CINCO MIL REAIS</v>
      </c>
      <c r="B33" s="1640"/>
      <c r="C33" s="1640"/>
      <c r="D33" s="1640"/>
      <c r="E33" s="1471">
        <f>SUM(E4:E32)</f>
        <v>4095000</v>
      </c>
    </row>
    <row r="34" spans="1:5" x14ac:dyDescent="0.25">
      <c r="E34" s="1456"/>
    </row>
    <row r="35" spans="1:5" x14ac:dyDescent="0.25">
      <c r="E35" s="1456"/>
    </row>
    <row r="36" spans="1:5" x14ac:dyDescent="0.25">
      <c r="E36" s="1456"/>
    </row>
  </sheetData>
  <mergeCells count="5">
    <mergeCell ref="A1:J1"/>
    <mergeCell ref="H4:H20"/>
    <mergeCell ref="H21:H26"/>
    <mergeCell ref="H27:H32"/>
    <mergeCell ref="A33:D33"/>
  </mergeCells>
  <pageMargins left="0.70866141732283472" right="0.70866141732283472" top="0.86614173228346458" bottom="0.74803149606299213" header="0.31496062992125984" footer="0.31496062992125984"/>
  <pageSetup scale="55" fitToHeight="0" orientation="portrait" horizontalDpi="360" verticalDpi="360" r:id="rId1"/>
  <headerFooter>
    <oddHeader>&amp;L&amp;G&amp;R&amp;G</oddHeader>
    <oddFooter>Página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4BDA-47A1-4D8F-BC1F-F7F13A181967}">
  <sheetPr>
    <pageSetUpPr fitToPage="1"/>
  </sheetPr>
  <dimension ref="A1:I45"/>
  <sheetViews>
    <sheetView view="pageBreakPreview" zoomScale="70" zoomScaleNormal="100" zoomScaleSheetLayoutView="70" workbookViewId="0">
      <pane ySplit="810" topLeftCell="A11" activePane="bottomLeft"/>
      <selection activeCell="B2" sqref="B1:D1048576"/>
      <selection pane="bottomLeft" activeCell="I19" sqref="I19"/>
    </sheetView>
  </sheetViews>
  <sheetFormatPr defaultColWidth="8.85546875" defaultRowHeight="15" x14ac:dyDescent="0.25"/>
  <cols>
    <col min="1" max="2" width="15" style="1437" customWidth="1"/>
    <col min="3" max="4" width="12" style="1437" customWidth="1"/>
    <col min="5" max="5" width="70" style="1437" customWidth="1"/>
    <col min="6" max="6" width="10" style="1437" customWidth="1"/>
    <col min="7" max="7" width="16.28515625" style="1437" bestFit="1" customWidth="1"/>
    <col min="8" max="16384" width="8.85546875" style="1437"/>
  </cols>
  <sheetData>
    <row r="1" spans="1:9" ht="16.5" thickBot="1" x14ac:dyDescent="0.3">
      <c r="A1" s="1637" t="s">
        <v>139</v>
      </c>
      <c r="B1" s="1638"/>
      <c r="C1" s="1638"/>
      <c r="D1" s="1638"/>
      <c r="E1" s="1638"/>
      <c r="F1" s="1638"/>
      <c r="G1" s="1639"/>
    </row>
    <row r="3" spans="1:9" x14ac:dyDescent="0.25">
      <c r="A3" s="1438" t="s">
        <v>140</v>
      </c>
    </row>
    <row r="4" spans="1:9" x14ac:dyDescent="0.25">
      <c r="A4" s="1439" t="s">
        <v>141</v>
      </c>
    </row>
    <row r="5" spans="1:9" x14ac:dyDescent="0.25">
      <c r="A5" s="1439" t="s">
        <v>142</v>
      </c>
    </row>
    <row r="6" spans="1:9" x14ac:dyDescent="0.25">
      <c r="A6" s="1439" t="s">
        <v>143</v>
      </c>
    </row>
    <row r="8" spans="1:9" ht="38.25" x14ac:dyDescent="0.25">
      <c r="A8" s="1440" t="s">
        <v>0</v>
      </c>
      <c r="B8" s="1441" t="s">
        <v>1</v>
      </c>
      <c r="C8" s="1440" t="s">
        <v>2</v>
      </c>
      <c r="D8" s="1440" t="s">
        <v>3</v>
      </c>
      <c r="E8" s="1440" t="s">
        <v>4</v>
      </c>
      <c r="F8" s="1440" t="s">
        <v>6</v>
      </c>
      <c r="G8" s="1440" t="s">
        <v>18</v>
      </c>
    </row>
    <row r="9" spans="1:9" ht="45" customHeight="1" x14ac:dyDescent="0.25">
      <c r="A9" s="1443" t="s">
        <v>23</v>
      </c>
      <c r="B9" s="1443" t="s">
        <v>83</v>
      </c>
      <c r="C9" s="1443" t="s">
        <v>25</v>
      </c>
      <c r="D9" s="1448" t="s">
        <v>26</v>
      </c>
      <c r="E9" s="1443" t="s">
        <v>84</v>
      </c>
      <c r="F9" s="1443" t="s">
        <v>28</v>
      </c>
      <c r="G9" s="1444">
        <v>409399.5</v>
      </c>
      <c r="I9" s="1479">
        <f>G9/G38</f>
        <v>9.9975457875457877E-2</v>
      </c>
    </row>
    <row r="10" spans="1:9" ht="45" customHeight="1" x14ac:dyDescent="0.25">
      <c r="A10" s="1443" t="s">
        <v>23</v>
      </c>
      <c r="B10" s="1443" t="s">
        <v>73</v>
      </c>
      <c r="C10" s="1443" t="s">
        <v>25</v>
      </c>
      <c r="D10" s="1448" t="s">
        <v>26</v>
      </c>
      <c r="E10" s="1443" t="s">
        <v>74</v>
      </c>
      <c r="F10" s="1443" t="s">
        <v>28</v>
      </c>
      <c r="G10" s="1444">
        <v>384008.10000000003</v>
      </c>
      <c r="I10" s="1479">
        <f>G10/G38</f>
        <v>9.3774871794871803E-2</v>
      </c>
    </row>
    <row r="11" spans="1:9" ht="45" customHeight="1" x14ac:dyDescent="0.25">
      <c r="A11" s="1443" t="s">
        <v>23</v>
      </c>
      <c r="B11" s="1443" t="s">
        <v>70</v>
      </c>
      <c r="C11" s="1443" t="s">
        <v>25</v>
      </c>
      <c r="D11" s="1448" t="s">
        <v>26</v>
      </c>
      <c r="E11" s="1443" t="s">
        <v>71</v>
      </c>
      <c r="F11" s="1443" t="s">
        <v>28</v>
      </c>
      <c r="G11" s="1444">
        <v>357596.10000000003</v>
      </c>
      <c r="I11" s="1479">
        <f>G11/G38</f>
        <v>8.732505494505495E-2</v>
      </c>
    </row>
    <row r="12" spans="1:9" ht="45" customHeight="1" x14ac:dyDescent="0.25">
      <c r="A12" s="1443" t="s">
        <v>23</v>
      </c>
      <c r="B12" s="1443" t="s">
        <v>76</v>
      </c>
      <c r="C12" s="1443" t="s">
        <v>25</v>
      </c>
      <c r="D12" s="1448" t="s">
        <v>26</v>
      </c>
      <c r="E12" s="1443" t="s">
        <v>77</v>
      </c>
      <c r="F12" s="1443" t="s">
        <v>28</v>
      </c>
      <c r="G12" s="1444">
        <v>285444</v>
      </c>
      <c r="I12" s="1479">
        <f>G12/G38</f>
        <v>6.97054945054945E-2</v>
      </c>
    </row>
    <row r="13" spans="1:9" ht="45" customHeight="1" x14ac:dyDescent="0.25">
      <c r="A13" s="1443" t="s">
        <v>23</v>
      </c>
      <c r="B13" s="1443" t="s">
        <v>106</v>
      </c>
      <c r="C13" s="1443" t="s">
        <v>25</v>
      </c>
      <c r="D13" s="1448" t="s">
        <v>26</v>
      </c>
      <c r="E13" s="1443" t="s">
        <v>107</v>
      </c>
      <c r="F13" s="1443" t="s">
        <v>28</v>
      </c>
      <c r="G13" s="1444">
        <v>269909.39999999997</v>
      </c>
      <c r="I13" s="1479">
        <f>G13/G38</f>
        <v>6.5911941391941384E-2</v>
      </c>
    </row>
    <row r="14" spans="1:9" ht="45" customHeight="1" x14ac:dyDescent="0.25">
      <c r="A14" s="1443" t="s">
        <v>23</v>
      </c>
      <c r="B14" s="1443" t="s">
        <v>108</v>
      </c>
      <c r="C14" s="1443" t="s">
        <v>25</v>
      </c>
      <c r="D14" s="1448" t="s">
        <v>30</v>
      </c>
      <c r="E14" s="1443" t="s">
        <v>109</v>
      </c>
      <c r="F14" s="1443" t="s">
        <v>28</v>
      </c>
      <c r="G14" s="1444">
        <v>259506.3</v>
      </c>
      <c r="I14" s="1479">
        <f>G14/G38</f>
        <v>6.3371501831501822E-2</v>
      </c>
    </row>
    <row r="15" spans="1:9" ht="45" customHeight="1" x14ac:dyDescent="0.25">
      <c r="A15" s="1443" t="s">
        <v>23</v>
      </c>
      <c r="B15" s="1443" t="s">
        <v>95</v>
      </c>
      <c r="C15" s="1443" t="s">
        <v>25</v>
      </c>
      <c r="D15" s="1448" t="s">
        <v>96</v>
      </c>
      <c r="E15" s="1443" t="s">
        <v>97</v>
      </c>
      <c r="F15" s="1443" t="s">
        <v>28</v>
      </c>
      <c r="G15" s="1444">
        <v>195201</v>
      </c>
      <c r="I15" s="1479">
        <f>G15/G38</f>
        <v>4.7668131868131867E-2</v>
      </c>
    </row>
    <row r="16" spans="1:9" ht="45" customHeight="1" x14ac:dyDescent="0.25">
      <c r="A16" s="1443" t="s">
        <v>23</v>
      </c>
      <c r="B16" s="1443" t="s">
        <v>99</v>
      </c>
      <c r="C16" s="1443" t="s">
        <v>25</v>
      </c>
      <c r="D16" s="1448" t="s">
        <v>26</v>
      </c>
      <c r="E16" s="1443" t="s">
        <v>100</v>
      </c>
      <c r="F16" s="1443" t="s">
        <v>28</v>
      </c>
      <c r="G16" s="1444">
        <v>190522.80000000002</v>
      </c>
      <c r="I16" s="1479">
        <f>G16/G38</f>
        <v>4.6525714285714288E-2</v>
      </c>
    </row>
    <row r="17" spans="1:9" ht="45" customHeight="1" x14ac:dyDescent="0.25">
      <c r="A17" s="1443" t="s">
        <v>23</v>
      </c>
      <c r="B17" s="1443" t="s">
        <v>110</v>
      </c>
      <c r="C17" s="1443" t="s">
        <v>25</v>
      </c>
      <c r="D17" s="1448" t="s">
        <v>64</v>
      </c>
      <c r="E17" s="1443" t="s">
        <v>111</v>
      </c>
      <c r="F17" s="1443" t="s">
        <v>28</v>
      </c>
      <c r="G17" s="1444">
        <v>168819</v>
      </c>
      <c r="I17" s="1479">
        <f>G17/G38</f>
        <v>4.1225641025641024E-2</v>
      </c>
    </row>
    <row r="18" spans="1:9" ht="45" customHeight="1" x14ac:dyDescent="0.25">
      <c r="A18" s="1443" t="s">
        <v>23</v>
      </c>
      <c r="B18" s="1443" t="s">
        <v>78</v>
      </c>
      <c r="C18" s="1443" t="s">
        <v>25</v>
      </c>
      <c r="D18" s="1448" t="s">
        <v>30</v>
      </c>
      <c r="E18" s="1443" t="s">
        <v>79</v>
      </c>
      <c r="F18" s="1443" t="s">
        <v>28</v>
      </c>
      <c r="G18" s="1444">
        <v>166740.30000000002</v>
      </c>
      <c r="I18" s="1479">
        <f>G18/G38</f>
        <v>4.0718021978021983E-2</v>
      </c>
    </row>
    <row r="19" spans="1:9" ht="45" customHeight="1" x14ac:dyDescent="0.25">
      <c r="A19" s="1443" t="s">
        <v>23</v>
      </c>
      <c r="B19" s="1443" t="s">
        <v>63</v>
      </c>
      <c r="C19" s="1443" t="s">
        <v>25</v>
      </c>
      <c r="D19" s="1448" t="s">
        <v>64</v>
      </c>
      <c r="E19" s="1443" t="s">
        <v>65</v>
      </c>
      <c r="F19" s="1443" t="s">
        <v>28</v>
      </c>
      <c r="G19" s="1444">
        <v>161265.30000000002</v>
      </c>
      <c r="I19" s="1480">
        <f>G19/G38</f>
        <v>3.9381025641025642E-2</v>
      </c>
    </row>
    <row r="20" spans="1:9" ht="45" customHeight="1" x14ac:dyDescent="0.25">
      <c r="A20" s="1443" t="s">
        <v>23</v>
      </c>
      <c r="B20" s="1443" t="s">
        <v>24</v>
      </c>
      <c r="C20" s="1443" t="s">
        <v>25</v>
      </c>
      <c r="D20" s="1443" t="s">
        <v>26</v>
      </c>
      <c r="E20" s="1443" t="s">
        <v>27</v>
      </c>
      <c r="F20" s="1443" t="s">
        <v>28</v>
      </c>
      <c r="G20" s="1444">
        <v>123020</v>
      </c>
      <c r="I20" s="1479" t="e">
        <f t="shared" ref="I20:I37" si="0">G20/G49</f>
        <v>#DIV/0!</v>
      </c>
    </row>
    <row r="21" spans="1:9" ht="45" customHeight="1" x14ac:dyDescent="0.25">
      <c r="A21" s="1443" t="s">
        <v>23</v>
      </c>
      <c r="B21" s="1443" t="s">
        <v>86</v>
      </c>
      <c r="C21" s="1443" t="s">
        <v>25</v>
      </c>
      <c r="D21" s="1448" t="s">
        <v>26</v>
      </c>
      <c r="E21" s="1443" t="s">
        <v>87</v>
      </c>
      <c r="F21" s="1443" t="s">
        <v>28</v>
      </c>
      <c r="G21" s="1444">
        <v>120466.2</v>
      </c>
      <c r="I21" s="1479" t="e">
        <f t="shared" si="0"/>
        <v>#DIV/0!</v>
      </c>
    </row>
    <row r="22" spans="1:9" ht="45" customHeight="1" x14ac:dyDescent="0.25">
      <c r="A22" s="1443" t="s">
        <v>23</v>
      </c>
      <c r="B22" s="1443" t="s">
        <v>90</v>
      </c>
      <c r="C22" s="1443" t="s">
        <v>25</v>
      </c>
      <c r="D22" s="1448" t="s">
        <v>64</v>
      </c>
      <c r="E22" s="1443" t="s">
        <v>91</v>
      </c>
      <c r="F22" s="1443" t="s">
        <v>28</v>
      </c>
      <c r="G22" s="1444">
        <v>109621.2</v>
      </c>
      <c r="I22" s="1479" t="e">
        <f t="shared" si="0"/>
        <v>#DIV/0!</v>
      </c>
    </row>
    <row r="23" spans="1:9" ht="45" customHeight="1" x14ac:dyDescent="0.25">
      <c r="A23" s="1443" t="s">
        <v>23</v>
      </c>
      <c r="B23" s="1443" t="s">
        <v>67</v>
      </c>
      <c r="C23" s="1443" t="s">
        <v>25</v>
      </c>
      <c r="D23" s="1448" t="s">
        <v>26</v>
      </c>
      <c r="E23" s="1443" t="s">
        <v>68</v>
      </c>
      <c r="F23" s="1443" t="s">
        <v>28</v>
      </c>
      <c r="G23" s="1444">
        <v>102485.4</v>
      </c>
      <c r="I23" s="1479" t="e">
        <f t="shared" si="0"/>
        <v>#DIV/0!</v>
      </c>
    </row>
    <row r="24" spans="1:9" ht="45" customHeight="1" x14ac:dyDescent="0.25">
      <c r="A24" s="1443" t="s">
        <v>23</v>
      </c>
      <c r="B24" s="1443" t="s">
        <v>92</v>
      </c>
      <c r="C24" s="1443" t="s">
        <v>25</v>
      </c>
      <c r="D24" s="1448" t="s">
        <v>93</v>
      </c>
      <c r="E24" s="1443" t="s">
        <v>94</v>
      </c>
      <c r="F24" s="1443" t="s">
        <v>28</v>
      </c>
      <c r="G24" s="1444">
        <v>89760.6</v>
      </c>
      <c r="I24" s="1479" t="e">
        <f t="shared" si="0"/>
        <v>#DIV/0!</v>
      </c>
    </row>
    <row r="25" spans="1:9" ht="45" customHeight="1" x14ac:dyDescent="0.25">
      <c r="A25" s="1443" t="s">
        <v>23</v>
      </c>
      <c r="B25" s="1443" t="s">
        <v>122</v>
      </c>
      <c r="C25" s="1443" t="s">
        <v>25</v>
      </c>
      <c r="D25" s="1443" t="s">
        <v>30</v>
      </c>
      <c r="E25" s="1443" t="s">
        <v>123</v>
      </c>
      <c r="F25" s="1443" t="s">
        <v>28</v>
      </c>
      <c r="G25" s="1444">
        <v>81989.47</v>
      </c>
      <c r="I25" s="1479" t="e">
        <f t="shared" si="0"/>
        <v>#DIV/0!</v>
      </c>
    </row>
    <row r="26" spans="1:9" ht="45" customHeight="1" x14ac:dyDescent="0.25">
      <c r="A26" s="1443" t="s">
        <v>23</v>
      </c>
      <c r="B26" s="1443" t="s">
        <v>29</v>
      </c>
      <c r="C26" s="1443" t="s">
        <v>25</v>
      </c>
      <c r="D26" s="1443" t="s">
        <v>30</v>
      </c>
      <c r="E26" s="1443" t="s">
        <v>31</v>
      </c>
      <c r="F26" s="1443" t="s">
        <v>28</v>
      </c>
      <c r="G26" s="1444">
        <v>77652.299999999988</v>
      </c>
      <c r="I26" s="1479" t="e">
        <f t="shared" si="0"/>
        <v>#DIV/0!</v>
      </c>
    </row>
    <row r="27" spans="1:9" ht="45" customHeight="1" x14ac:dyDescent="0.25">
      <c r="A27" s="1443" t="s">
        <v>23</v>
      </c>
      <c r="B27" s="1443" t="s">
        <v>112</v>
      </c>
      <c r="C27" s="1443" t="s">
        <v>25</v>
      </c>
      <c r="D27" s="1448" t="s">
        <v>93</v>
      </c>
      <c r="E27" s="1443" t="s">
        <v>113</v>
      </c>
      <c r="F27" s="1443" t="s">
        <v>28</v>
      </c>
      <c r="G27" s="1444">
        <v>70203</v>
      </c>
      <c r="I27" s="1479" t="e">
        <f t="shared" si="0"/>
        <v>#DIV/0!</v>
      </c>
    </row>
    <row r="28" spans="1:9" ht="45" customHeight="1" x14ac:dyDescent="0.25">
      <c r="A28" s="1443" t="s">
        <v>23</v>
      </c>
      <c r="B28" s="1443" t="s">
        <v>88</v>
      </c>
      <c r="C28" s="1443" t="s">
        <v>25</v>
      </c>
      <c r="D28" s="1448" t="s">
        <v>30</v>
      </c>
      <c r="E28" s="1443" t="s">
        <v>89</v>
      </c>
      <c r="F28" s="1443" t="s">
        <v>28</v>
      </c>
      <c r="G28" s="1444">
        <v>64822.5</v>
      </c>
      <c r="I28" s="1479" t="e">
        <f t="shared" si="0"/>
        <v>#DIV/0!</v>
      </c>
    </row>
    <row r="29" spans="1:9" ht="45" customHeight="1" x14ac:dyDescent="0.25">
      <c r="A29" s="1443" t="s">
        <v>23</v>
      </c>
      <c r="B29" s="1443" t="s">
        <v>118</v>
      </c>
      <c r="C29" s="1443" t="s">
        <v>25</v>
      </c>
      <c r="D29" s="1443" t="s">
        <v>26</v>
      </c>
      <c r="E29" s="1453" t="s">
        <v>119</v>
      </c>
      <c r="F29" s="1443" t="s">
        <v>28</v>
      </c>
      <c r="G29" s="1444">
        <v>61537.7</v>
      </c>
      <c r="I29" s="1479" t="e">
        <f t="shared" si="0"/>
        <v>#DIV/0!</v>
      </c>
    </row>
    <row r="30" spans="1:9" ht="45" customHeight="1" x14ac:dyDescent="0.25">
      <c r="A30" s="1443" t="s">
        <v>23</v>
      </c>
      <c r="B30" s="1443" t="s">
        <v>126</v>
      </c>
      <c r="C30" s="1443" t="s">
        <v>25</v>
      </c>
      <c r="D30" s="1443" t="s">
        <v>93</v>
      </c>
      <c r="E30" s="1443" t="s">
        <v>127</v>
      </c>
      <c r="F30" s="1443" t="s">
        <v>28</v>
      </c>
      <c r="G30" s="1444">
        <v>61261.9</v>
      </c>
      <c r="I30" s="1479" t="e">
        <f t="shared" si="0"/>
        <v>#DIV/0!</v>
      </c>
    </row>
    <row r="31" spans="1:9" ht="45" customHeight="1" x14ac:dyDescent="0.25">
      <c r="A31" s="1443" t="s">
        <v>23</v>
      </c>
      <c r="B31" s="1443" t="s">
        <v>124</v>
      </c>
      <c r="C31" s="1443" t="s">
        <v>25</v>
      </c>
      <c r="D31" s="1443" t="s">
        <v>64</v>
      </c>
      <c r="E31" s="1443" t="s">
        <v>125</v>
      </c>
      <c r="F31" s="1443" t="s">
        <v>28</v>
      </c>
      <c r="G31" s="1444">
        <v>61241.88</v>
      </c>
      <c r="I31" s="1479" t="e">
        <f t="shared" si="0"/>
        <v>#DIV/0!</v>
      </c>
    </row>
    <row r="32" spans="1:9" ht="45" customHeight="1" x14ac:dyDescent="0.25">
      <c r="A32" s="1443" t="s">
        <v>23</v>
      </c>
      <c r="B32" s="1443" t="s">
        <v>128</v>
      </c>
      <c r="C32" s="1443" t="s">
        <v>25</v>
      </c>
      <c r="D32" s="1443" t="s">
        <v>96</v>
      </c>
      <c r="E32" s="1453" t="s">
        <v>129</v>
      </c>
      <c r="F32" s="1443" t="s">
        <v>28</v>
      </c>
      <c r="G32" s="1444">
        <v>61230.45</v>
      </c>
      <c r="I32" s="1479" t="e">
        <f t="shared" si="0"/>
        <v>#DIV/0!</v>
      </c>
    </row>
    <row r="33" spans="1:9" ht="45" customHeight="1" x14ac:dyDescent="0.25">
      <c r="A33" s="1443" t="s">
        <v>23</v>
      </c>
      <c r="B33" s="1443" t="s">
        <v>101</v>
      </c>
      <c r="C33" s="1443" t="s">
        <v>25</v>
      </c>
      <c r="D33" s="1448" t="s">
        <v>30</v>
      </c>
      <c r="E33" s="1443" t="s">
        <v>102</v>
      </c>
      <c r="F33" s="1443" t="s">
        <v>28</v>
      </c>
      <c r="G33" s="1444">
        <v>60288.9</v>
      </c>
      <c r="I33" s="1479" t="e">
        <f t="shared" si="0"/>
        <v>#DIV/0!</v>
      </c>
    </row>
    <row r="34" spans="1:9" ht="45" customHeight="1" x14ac:dyDescent="0.25">
      <c r="A34" s="1443" t="s">
        <v>23</v>
      </c>
      <c r="B34" s="1443" t="s">
        <v>80</v>
      </c>
      <c r="C34" s="1443" t="s">
        <v>25</v>
      </c>
      <c r="D34" s="1448" t="s">
        <v>64</v>
      </c>
      <c r="E34" s="1443" t="s">
        <v>81</v>
      </c>
      <c r="F34" s="1443" t="s">
        <v>28</v>
      </c>
      <c r="G34" s="1444">
        <v>53082.3</v>
      </c>
      <c r="I34" s="1479" t="e">
        <f t="shared" si="0"/>
        <v>#DIV/0!</v>
      </c>
    </row>
    <row r="35" spans="1:9" ht="45" customHeight="1" x14ac:dyDescent="0.25">
      <c r="A35" s="1443" t="s">
        <v>23</v>
      </c>
      <c r="B35" s="1443" t="s">
        <v>103</v>
      </c>
      <c r="C35" s="1443" t="s">
        <v>25</v>
      </c>
      <c r="D35" s="1448" t="s">
        <v>64</v>
      </c>
      <c r="E35" s="1443" t="s">
        <v>104</v>
      </c>
      <c r="F35" s="1443" t="s">
        <v>28</v>
      </c>
      <c r="G35" s="1444">
        <v>37240.5</v>
      </c>
      <c r="I35" s="1479" t="e">
        <f t="shared" si="0"/>
        <v>#DIV/0!</v>
      </c>
    </row>
    <row r="36" spans="1:9" ht="45" customHeight="1" x14ac:dyDescent="0.25">
      <c r="A36" s="1443" t="s">
        <v>23</v>
      </c>
      <c r="B36" s="1443" t="s">
        <v>130</v>
      </c>
      <c r="C36" s="1443" t="s">
        <v>25</v>
      </c>
      <c r="D36" s="1443">
        <v>6</v>
      </c>
      <c r="E36" s="1453" t="s">
        <v>132</v>
      </c>
      <c r="F36" s="1443" t="s">
        <v>28</v>
      </c>
      <c r="G36" s="1444">
        <v>6403.8</v>
      </c>
      <c r="I36" s="1479" t="e">
        <f t="shared" si="0"/>
        <v>#DIV/0!</v>
      </c>
    </row>
    <row r="37" spans="1:9" ht="45" customHeight="1" x14ac:dyDescent="0.25">
      <c r="A37" s="1443" t="s">
        <v>23</v>
      </c>
      <c r="B37" s="1443" t="s">
        <v>115</v>
      </c>
      <c r="C37" s="1443" t="s">
        <v>25</v>
      </c>
      <c r="D37" s="1448" t="s">
        <v>26</v>
      </c>
      <c r="E37" s="1443" t="s">
        <v>145</v>
      </c>
      <c r="F37" s="1443" t="s">
        <v>28</v>
      </c>
      <c r="G37" s="1444">
        <v>4280.0999999999995</v>
      </c>
      <c r="I37" s="1479" t="e">
        <f t="shared" si="0"/>
        <v>#DIV/0!</v>
      </c>
    </row>
    <row r="38" spans="1:9" ht="14.45" customHeight="1" x14ac:dyDescent="0.25">
      <c r="A38" s="1640" t="str">
        <f>UPPER([1]!VExtensoFree(G38))</f>
        <v>QUATRO MILHÕES E NOVENTA E CINCO MIL REAIS</v>
      </c>
      <c r="B38" s="1640"/>
      <c r="C38" s="1640"/>
      <c r="D38" s="1640"/>
      <c r="E38" s="1640"/>
      <c r="F38" s="1640"/>
      <c r="G38" s="1475">
        <f>SUM(G9:G37)</f>
        <v>4095000</v>
      </c>
    </row>
    <row r="39" spans="1:9" x14ac:dyDescent="0.25">
      <c r="G39" s="1456"/>
    </row>
    <row r="40" spans="1:9" x14ac:dyDescent="0.25">
      <c r="G40" s="1456"/>
    </row>
    <row r="41" spans="1:9" x14ac:dyDescent="0.25">
      <c r="G41" s="1456"/>
    </row>
    <row r="42" spans="1:9" x14ac:dyDescent="0.25">
      <c r="G42" s="1456"/>
    </row>
    <row r="43" spans="1:9" x14ac:dyDescent="0.25">
      <c r="G43" s="1456"/>
    </row>
    <row r="44" spans="1:9" x14ac:dyDescent="0.25">
      <c r="G44" s="1456"/>
    </row>
    <row r="45" spans="1:9" x14ac:dyDescent="0.25">
      <c r="G45" s="1456"/>
    </row>
  </sheetData>
  <sortState xmlns:xlrd2="http://schemas.microsoft.com/office/spreadsheetml/2017/richdata2" ref="A9:O37">
    <sortCondition descending="1" ref="G9:G37"/>
  </sortState>
  <mergeCells count="2">
    <mergeCell ref="A1:G1"/>
    <mergeCell ref="A38:F38"/>
  </mergeCells>
  <pageMargins left="0.70866141732283472" right="0.70866141732283472" top="0.86614173228346458" bottom="0.74803149606299213" header="0.31496062992125984" footer="0.31496062992125984"/>
  <pageSetup scale="60" fitToHeight="0" orientation="portrait" horizontalDpi="360" verticalDpi="360" r:id="rId1"/>
  <headerFooter>
    <oddHeader>&amp;L&amp;G&amp;R&amp;G</oddHeader>
    <oddFooter>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PO-PLE</vt:lpstr>
      <vt:lpstr>CFF - PLE</vt:lpstr>
      <vt:lpstr>PO-PLE (30 unidades) (cpl)_rev1</vt:lpstr>
      <vt:lpstr>CURVA  (30 unidades)</vt:lpstr>
      <vt:lpstr>PO-PLE (30 unidades) (cpl)_ (2)</vt:lpstr>
      <vt:lpstr>'CURVA  (30 unidades)'!Area_de_impressao</vt:lpstr>
      <vt:lpstr>'PO-PLE (30 unidades) (cpl)_ (2)'!Area_de_impressao</vt:lpstr>
      <vt:lpstr>'PO-PLE (30 unidades) (cpl)_rev1'!Area_de_impressao</vt:lpstr>
      <vt:lpstr>'CURVA  (30 unidades)'!Titulos_de_impressao</vt:lpstr>
      <vt:lpstr>'PO-PLE (30 unidades) (cpl)_ (2)'!Titulos_de_impressao</vt:lpstr>
      <vt:lpstr>'PO-PLE (30 unidades) (cpl)_rev1'!Titulos_de_impressao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licitacao03</cp:lastModifiedBy>
  <cp:lastPrinted>2026-03-16T17:13:43Z</cp:lastPrinted>
  <dcterms:created xsi:type="dcterms:W3CDTF">2026-03-16T16:08:15Z</dcterms:created>
  <dcterms:modified xsi:type="dcterms:W3CDTF">2026-03-25T18:43:56Z</dcterms:modified>
</cp:coreProperties>
</file>