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welli\Downloads\"/>
    </mc:Choice>
  </mc:AlternateContent>
  <xr:revisionPtr revIDLastSave="0" documentId="13_ncr:1_{5F99944B-587F-45B8-AEFF-075C74C00B6A}" xr6:coauthVersionLast="47" xr6:coauthVersionMax="47" xr10:uidLastSave="{00000000-0000-0000-0000-000000000000}"/>
  <bookViews>
    <workbookView xWindow="-98" yWindow="-98" windowWidth="21795" windowHeight="12975" firstSheet="7" activeTab="10" xr2:uid="{00000000-000D-0000-FFFF-FFFF00000000}"/>
  </bookViews>
  <sheets>
    <sheet name="Resumo do Orçamentario" sheetId="1" r:id="rId1"/>
    <sheet name="Orçamento Comparativo" sheetId="2" r:id="rId2"/>
    <sheet name="Orçamento Sintético" sheetId="12" r:id="rId3"/>
    <sheet name="CPUs" sheetId="4" r:id="rId4"/>
    <sheet name="Curva ABC" sheetId="5" r:id="rId5"/>
    <sheet name="CRONOGRAMA" sheetId="6" r:id="rId6"/>
    <sheet name="Memoria de calculo" sheetId="7" r:id="rId7"/>
    <sheet name="BDI NÃO DESONERADO" sheetId="8" r:id="rId8"/>
    <sheet name="BDI DESONERADO" sheetId="9" r:id="rId9"/>
    <sheet name="QUALIFICAÇÃO OP." sheetId="10" r:id="rId10"/>
    <sheet name="QUALIFICAÇÃO TEC." sheetId="11" r:id="rId11"/>
  </sheets>
  <externalReferences>
    <externalReference r:id="rId12"/>
    <externalReference r:id="rId13"/>
    <externalReference r:id="rId14"/>
  </externalReferences>
  <definedNames>
    <definedName name="_xlnm._FilterDatabase" localSheetId="6" hidden="1">'Memoria de calculo'!$A$6:$I$902</definedName>
    <definedName name="_xlnm._FilterDatabase" localSheetId="1" hidden="1">'Orçamento Comparativo'!$A$5:$M$133</definedName>
    <definedName name="_xlnm._FilterDatabase" localSheetId="2" hidden="1">'Orçamento Sintético'!$A$5:$M$133</definedName>
    <definedName name="_Order1">255</definedName>
    <definedName name="_sds5" localSheetId="8">#REF!</definedName>
    <definedName name="_sds5">#REF!</definedName>
    <definedName name="a" localSheetId="8">#REF!</definedName>
    <definedName name="a">#REF!</definedName>
    <definedName name="BDI" localSheetId="8">#REF!</definedName>
    <definedName name="BDI">#REF!</definedName>
    <definedName name="BDI.Opcao">[1]DADOS!$F$18</definedName>
    <definedName name="BDI.TipoObra">[1]BDI!$A$138:$A$146</definedName>
    <definedName name="BM" localSheetId="8">#REF!</definedName>
    <definedName name="BM">#REF!</definedName>
    <definedName name="DESONERACAO">IF(OR(Import.Desoneracao="DESONERADO",Import.Desoneracao="SIM"),"SIM","NÃO")</definedName>
    <definedName name="E" localSheetId="8">#REF!</definedName>
    <definedName name="E">#REF!</definedName>
    <definedName name="Fábio" localSheetId="8">#REF!</definedName>
    <definedName name="Fábio">#REF!</definedName>
    <definedName name="Import.Apelido">[1]DADOS!$F$16</definedName>
    <definedName name="Import.CR">[1]DADOS!$F$7</definedName>
    <definedName name="Import.DescLote">[1]DADOS!$F$17</definedName>
    <definedName name="Import.Desoneracao">OFFSET([1]DADOS!$G$18,0,-1)</definedName>
    <definedName name="Import.Município">[1]DADOS!$F$6</definedName>
    <definedName name="Import.Proponente">[1]DADOS!$F$5</definedName>
    <definedName name="Import.RespOrçamento">[1]DADOS!$F$22:$F$24</definedName>
    <definedName name="Import.SICONV">[1]DADOS!$F$8</definedName>
    <definedName name="lote01" localSheetId="8">#REF!</definedName>
    <definedName name="lote01">#REF!</definedName>
    <definedName name="lote02" localSheetId="8">#REF!</definedName>
    <definedName name="lote02">#REF!</definedName>
    <definedName name="medidas">#REF!</definedName>
    <definedName name="NOVO1" localSheetId="8">#REF!</definedName>
    <definedName name="NOVO1">#REF!</definedName>
    <definedName name="plan" localSheetId="8">#REF!</definedName>
    <definedName name="plan">#REF!</definedName>
    <definedName name="plan1" localSheetId="8">#REF!</definedName>
    <definedName name="plan1">#REF!</definedName>
    <definedName name="siig" localSheetId="8">#REF!</definedName>
    <definedName name="siig">#REF!</definedName>
    <definedName name="tabela" localSheetId="8">#REF!</definedName>
    <definedName name="tabela" localSheetId="7">#REF!</definedName>
    <definedName name="tabela" localSheetId="9">#REF!</definedName>
    <definedName name="tabela" localSheetId="10">#REF!</definedName>
    <definedName name="TABELA">'[2]PLANILHA FONTE'!$B$2:$G$290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8" roundtripDataChecksum="AkLyp66kG20+lhhSE3Q53scKqkLagGq3V7OlWiWVfHA="/>
    </ext>
  </extLst>
</workbook>
</file>

<file path=xl/calcChain.xml><?xml version="1.0" encoding="utf-8"?>
<calcChain xmlns="http://schemas.openxmlformats.org/spreadsheetml/2006/main">
  <c r="K133" i="12" l="1"/>
  <c r="L133" i="12" s="1"/>
  <c r="K132" i="12" s="1"/>
  <c r="L132" i="12" s="1"/>
  <c r="H133" i="12"/>
  <c r="I133" i="12" s="1"/>
  <c r="H132" i="12" s="1"/>
  <c r="I132" i="12" s="1"/>
  <c r="K131" i="12"/>
  <c r="L131" i="12" s="1"/>
  <c r="H131" i="12"/>
  <c r="I131" i="12" s="1"/>
  <c r="L130" i="12"/>
  <c r="K130" i="12"/>
  <c r="H130" i="12"/>
  <c r="I130" i="12" s="1"/>
  <c r="K129" i="12"/>
  <c r="L129" i="12" s="1"/>
  <c r="H129" i="12"/>
  <c r="I129" i="12" s="1"/>
  <c r="K128" i="12"/>
  <c r="L128" i="12" s="1"/>
  <c r="H128" i="12"/>
  <c r="I128" i="12" s="1"/>
  <c r="K127" i="12"/>
  <c r="L127" i="12" s="1"/>
  <c r="I127" i="12"/>
  <c r="H127" i="12"/>
  <c r="K126" i="12"/>
  <c r="L126" i="12" s="1"/>
  <c r="H126" i="12"/>
  <c r="I126" i="12" s="1"/>
  <c r="L125" i="12"/>
  <c r="K125" i="12"/>
  <c r="H125" i="12"/>
  <c r="I125" i="12" s="1"/>
  <c r="K124" i="12"/>
  <c r="L124" i="12" s="1"/>
  <c r="H124" i="12"/>
  <c r="I124" i="12" s="1"/>
  <c r="K123" i="12"/>
  <c r="L123" i="12" s="1"/>
  <c r="H123" i="12"/>
  <c r="I123" i="12" s="1"/>
  <c r="K122" i="12"/>
  <c r="L122" i="12" s="1"/>
  <c r="I122" i="12"/>
  <c r="H122" i="12"/>
  <c r="K121" i="12"/>
  <c r="L121" i="12" s="1"/>
  <c r="H121" i="12"/>
  <c r="I121" i="12" s="1"/>
  <c r="L120" i="12"/>
  <c r="K120" i="12"/>
  <c r="H120" i="12"/>
  <c r="I120" i="12" s="1"/>
  <c r="K119" i="12"/>
  <c r="L119" i="12" s="1"/>
  <c r="H119" i="12"/>
  <c r="I119" i="12" s="1"/>
  <c r="H118" i="12" s="1"/>
  <c r="I118" i="12" s="1"/>
  <c r="K117" i="12"/>
  <c r="L117" i="12" s="1"/>
  <c r="I117" i="12"/>
  <c r="H117" i="12"/>
  <c r="K116" i="12"/>
  <c r="L116" i="12" s="1"/>
  <c r="H116" i="12"/>
  <c r="I116" i="12" s="1"/>
  <c r="L115" i="12"/>
  <c r="K115" i="12"/>
  <c r="H115" i="12"/>
  <c r="I115" i="12" s="1"/>
  <c r="K114" i="12"/>
  <c r="L114" i="12" s="1"/>
  <c r="H114" i="12"/>
  <c r="I114" i="12" s="1"/>
  <c r="K113" i="12"/>
  <c r="L113" i="12" s="1"/>
  <c r="H113" i="12"/>
  <c r="I113" i="12" s="1"/>
  <c r="K112" i="12"/>
  <c r="L112" i="12" s="1"/>
  <c r="I112" i="12"/>
  <c r="H112" i="12"/>
  <c r="K111" i="12"/>
  <c r="L111" i="12" s="1"/>
  <c r="H111" i="12"/>
  <c r="I111" i="12" s="1"/>
  <c r="L110" i="12"/>
  <c r="K110" i="12"/>
  <c r="H110" i="12"/>
  <c r="I110" i="12" s="1"/>
  <c r="K109" i="12"/>
  <c r="L109" i="12" s="1"/>
  <c r="H109" i="12"/>
  <c r="I109" i="12" s="1"/>
  <c r="K108" i="12"/>
  <c r="L108" i="12" s="1"/>
  <c r="H108" i="12"/>
  <c r="I108" i="12" s="1"/>
  <c r="K107" i="12"/>
  <c r="L107" i="12" s="1"/>
  <c r="I107" i="12"/>
  <c r="H107" i="12"/>
  <c r="K106" i="12"/>
  <c r="L106" i="12" s="1"/>
  <c r="H106" i="12"/>
  <c r="I106" i="12" s="1"/>
  <c r="L105" i="12"/>
  <c r="K105" i="12"/>
  <c r="H105" i="12"/>
  <c r="I105" i="12" s="1"/>
  <c r="K104" i="12"/>
  <c r="L104" i="12" s="1"/>
  <c r="H104" i="12"/>
  <c r="I104" i="12" s="1"/>
  <c r="K103" i="12"/>
  <c r="L103" i="12" s="1"/>
  <c r="H103" i="12"/>
  <c r="I103" i="12" s="1"/>
  <c r="K102" i="12"/>
  <c r="L102" i="12" s="1"/>
  <c r="I102" i="12"/>
  <c r="H102" i="12"/>
  <c r="K101" i="12"/>
  <c r="L101" i="12" s="1"/>
  <c r="H101" i="12"/>
  <c r="I101" i="12" s="1"/>
  <c r="L100" i="12"/>
  <c r="K100" i="12"/>
  <c r="H100" i="12"/>
  <c r="I100" i="12" s="1"/>
  <c r="K99" i="12"/>
  <c r="L99" i="12" s="1"/>
  <c r="H99" i="12"/>
  <c r="I99" i="12" s="1"/>
  <c r="K98" i="12"/>
  <c r="L98" i="12" s="1"/>
  <c r="H98" i="12"/>
  <c r="I98" i="12" s="1"/>
  <c r="K97" i="12"/>
  <c r="L97" i="12" s="1"/>
  <c r="I97" i="12"/>
  <c r="H97" i="12"/>
  <c r="K96" i="12"/>
  <c r="L96" i="12" s="1"/>
  <c r="H96" i="12"/>
  <c r="I96" i="12" s="1"/>
  <c r="L95" i="12"/>
  <c r="K95" i="12"/>
  <c r="H95" i="12"/>
  <c r="I95" i="12" s="1"/>
  <c r="K94" i="12"/>
  <c r="L94" i="12" s="1"/>
  <c r="I94" i="12"/>
  <c r="H94" i="12"/>
  <c r="K93" i="12"/>
  <c r="L93" i="12" s="1"/>
  <c r="H93" i="12"/>
  <c r="I93" i="12" s="1"/>
  <c r="K92" i="12"/>
  <c r="L92" i="12" s="1"/>
  <c r="I92" i="12"/>
  <c r="H92" i="12"/>
  <c r="L90" i="12"/>
  <c r="K90" i="12"/>
  <c r="H90" i="12"/>
  <c r="I90" i="12" s="1"/>
  <c r="K89" i="12"/>
  <c r="L89" i="12" s="1"/>
  <c r="H89" i="12"/>
  <c r="I89" i="12" s="1"/>
  <c r="K88" i="12"/>
  <c r="L88" i="12" s="1"/>
  <c r="H88" i="12"/>
  <c r="I88" i="12" s="1"/>
  <c r="K87" i="12"/>
  <c r="L87" i="12" s="1"/>
  <c r="I87" i="12"/>
  <c r="H87" i="12"/>
  <c r="K86" i="12"/>
  <c r="L86" i="12" s="1"/>
  <c r="H86" i="12"/>
  <c r="I86" i="12" s="1"/>
  <c r="L85" i="12"/>
  <c r="K85" i="12"/>
  <c r="H85" i="12"/>
  <c r="I85" i="12" s="1"/>
  <c r="K84" i="12"/>
  <c r="L84" i="12" s="1"/>
  <c r="H84" i="12"/>
  <c r="I84" i="12" s="1"/>
  <c r="K83" i="12"/>
  <c r="L83" i="12" s="1"/>
  <c r="H83" i="12"/>
  <c r="I83" i="12" s="1"/>
  <c r="K82" i="12"/>
  <c r="L82" i="12" s="1"/>
  <c r="I82" i="12"/>
  <c r="H82" i="12"/>
  <c r="L80" i="12"/>
  <c r="K80" i="12"/>
  <c r="H80" i="12"/>
  <c r="I80" i="12" s="1"/>
  <c r="K79" i="12"/>
  <c r="L79" i="12" s="1"/>
  <c r="H79" i="12"/>
  <c r="I79" i="12" s="1"/>
  <c r="K77" i="12"/>
  <c r="L77" i="12" s="1"/>
  <c r="I77" i="12"/>
  <c r="H77" i="12"/>
  <c r="K76" i="12"/>
  <c r="L76" i="12" s="1"/>
  <c r="H76" i="12"/>
  <c r="I76" i="12" s="1"/>
  <c r="L75" i="12"/>
  <c r="K75" i="12"/>
  <c r="H75" i="12"/>
  <c r="I75" i="12" s="1"/>
  <c r="K74" i="12"/>
  <c r="L74" i="12" s="1"/>
  <c r="H74" i="12"/>
  <c r="I74" i="12" s="1"/>
  <c r="K73" i="12"/>
  <c r="L73" i="12" s="1"/>
  <c r="H73" i="12"/>
  <c r="I73" i="12" s="1"/>
  <c r="K72" i="12"/>
  <c r="L72" i="12" s="1"/>
  <c r="I72" i="12"/>
  <c r="H72" i="12"/>
  <c r="K71" i="12"/>
  <c r="L71" i="12" s="1"/>
  <c r="H71" i="12"/>
  <c r="I71" i="12" s="1"/>
  <c r="L70" i="12"/>
  <c r="K70" i="12"/>
  <c r="H70" i="12"/>
  <c r="I70" i="12" s="1"/>
  <c r="K69" i="12"/>
  <c r="L69" i="12" s="1"/>
  <c r="H69" i="12"/>
  <c r="I69" i="12" s="1"/>
  <c r="K68" i="12"/>
  <c r="L68" i="12" s="1"/>
  <c r="H68" i="12"/>
  <c r="I68" i="12" s="1"/>
  <c r="K67" i="12"/>
  <c r="L67" i="12" s="1"/>
  <c r="I67" i="12"/>
  <c r="H67" i="12"/>
  <c r="K66" i="12"/>
  <c r="L66" i="12" s="1"/>
  <c r="H66" i="12"/>
  <c r="I66" i="12" s="1"/>
  <c r="K64" i="12"/>
  <c r="L64" i="12" s="1"/>
  <c r="H64" i="12"/>
  <c r="I64" i="12" s="1"/>
  <c r="K63" i="12"/>
  <c r="L63" i="12" s="1"/>
  <c r="K62" i="12" s="1"/>
  <c r="L62" i="12" s="1"/>
  <c r="H63" i="12"/>
  <c r="I63" i="12" s="1"/>
  <c r="K61" i="12"/>
  <c r="L61" i="12" s="1"/>
  <c r="H61" i="12"/>
  <c r="I61" i="12" s="1"/>
  <c r="L60" i="12"/>
  <c r="K60" i="12"/>
  <c r="H60" i="12"/>
  <c r="I60" i="12" s="1"/>
  <c r="K59" i="12"/>
  <c r="L59" i="12" s="1"/>
  <c r="H59" i="12"/>
  <c r="I59" i="12" s="1"/>
  <c r="K58" i="12"/>
  <c r="L58" i="12" s="1"/>
  <c r="H58" i="12"/>
  <c r="I58" i="12" s="1"/>
  <c r="K57" i="12"/>
  <c r="L57" i="12" s="1"/>
  <c r="I57" i="12"/>
  <c r="H57" i="12"/>
  <c r="K56" i="12"/>
  <c r="L56" i="12" s="1"/>
  <c r="H56" i="12"/>
  <c r="I56" i="12" s="1"/>
  <c r="K54" i="12"/>
  <c r="L54" i="12" s="1"/>
  <c r="H54" i="12"/>
  <c r="I54" i="12" s="1"/>
  <c r="K53" i="12"/>
  <c r="L53" i="12" s="1"/>
  <c r="K52" i="12" s="1"/>
  <c r="L52" i="12" s="1"/>
  <c r="H53" i="12"/>
  <c r="I53" i="12" s="1"/>
  <c r="K51" i="12"/>
  <c r="L51" i="12" s="1"/>
  <c r="K50" i="12" s="1"/>
  <c r="L50" i="12" s="1"/>
  <c r="H51" i="12"/>
  <c r="I51" i="12" s="1"/>
  <c r="H50" i="12" s="1"/>
  <c r="I50" i="12" s="1"/>
  <c r="K49" i="12"/>
  <c r="L49" i="12" s="1"/>
  <c r="H49" i="12"/>
  <c r="I49" i="12" s="1"/>
  <c r="K48" i="12"/>
  <c r="L48" i="12" s="1"/>
  <c r="K47" i="12" s="1"/>
  <c r="L47" i="12" s="1"/>
  <c r="H48" i="12"/>
  <c r="I48" i="12" s="1"/>
  <c r="K46" i="12"/>
  <c r="L46" i="12" s="1"/>
  <c r="H46" i="12"/>
  <c r="I46" i="12" s="1"/>
  <c r="L45" i="12"/>
  <c r="K45" i="12"/>
  <c r="H45" i="12"/>
  <c r="I45" i="12" s="1"/>
  <c r="K44" i="12"/>
  <c r="L44" i="12" s="1"/>
  <c r="H44" i="12"/>
  <c r="I44" i="12" s="1"/>
  <c r="K43" i="12"/>
  <c r="L43" i="12" s="1"/>
  <c r="H43" i="12"/>
  <c r="I43" i="12" s="1"/>
  <c r="K42" i="12"/>
  <c r="L42" i="12" s="1"/>
  <c r="I42" i="12"/>
  <c r="H42" i="12"/>
  <c r="K39" i="12"/>
  <c r="L39" i="12" s="1"/>
  <c r="H39" i="12"/>
  <c r="I39" i="12" s="1"/>
  <c r="K38" i="12"/>
  <c r="L38" i="12" s="1"/>
  <c r="K37" i="12" s="1"/>
  <c r="L37" i="12" s="1"/>
  <c r="H38" i="12"/>
  <c r="I38" i="12" s="1"/>
  <c r="K36" i="12"/>
  <c r="L36" i="12" s="1"/>
  <c r="H36" i="12"/>
  <c r="I36" i="12" s="1"/>
  <c r="L35" i="12"/>
  <c r="K35" i="12"/>
  <c r="H35" i="12"/>
  <c r="I35" i="12" s="1"/>
  <c r="K34" i="12"/>
  <c r="L34" i="12" s="1"/>
  <c r="H34" i="12"/>
  <c r="I34" i="12" s="1"/>
  <c r="K33" i="12"/>
  <c r="L33" i="12" s="1"/>
  <c r="H33" i="12"/>
  <c r="I33" i="12" s="1"/>
  <c r="K32" i="12"/>
  <c r="L32" i="12" s="1"/>
  <c r="I32" i="12"/>
  <c r="H32" i="12"/>
  <c r="K31" i="12"/>
  <c r="L31" i="12" s="1"/>
  <c r="H31" i="12"/>
  <c r="I31" i="12" s="1"/>
  <c r="K29" i="12"/>
  <c r="L29" i="12" s="1"/>
  <c r="H29" i="12"/>
  <c r="I29" i="12" s="1"/>
  <c r="K28" i="12"/>
  <c r="L28" i="12" s="1"/>
  <c r="H28" i="12"/>
  <c r="I28" i="12" s="1"/>
  <c r="L25" i="12"/>
  <c r="K25" i="12"/>
  <c r="H25" i="12"/>
  <c r="I25" i="12" s="1"/>
  <c r="K24" i="12"/>
  <c r="L24" i="12" s="1"/>
  <c r="K23" i="12" s="1"/>
  <c r="L23" i="12" s="1"/>
  <c r="H24" i="12"/>
  <c r="I24" i="12" s="1"/>
  <c r="H23" i="12" s="1"/>
  <c r="I23" i="12" s="1"/>
  <c r="K22" i="12"/>
  <c r="L22" i="12" s="1"/>
  <c r="I22" i="12"/>
  <c r="H22" i="12"/>
  <c r="K21" i="12"/>
  <c r="L21" i="12" s="1"/>
  <c r="H21" i="12"/>
  <c r="I21" i="12" s="1"/>
  <c r="L20" i="12"/>
  <c r="K20" i="12"/>
  <c r="H20" i="12"/>
  <c r="I20" i="12" s="1"/>
  <c r="K19" i="12"/>
  <c r="L19" i="12" s="1"/>
  <c r="H19" i="12"/>
  <c r="I19" i="12" s="1"/>
  <c r="K18" i="12"/>
  <c r="L18" i="12" s="1"/>
  <c r="H18" i="12"/>
  <c r="I18" i="12" s="1"/>
  <c r="K17" i="12"/>
  <c r="L17" i="12" s="1"/>
  <c r="I17" i="12"/>
  <c r="H17" i="12"/>
  <c r="K16" i="12"/>
  <c r="L16" i="12" s="1"/>
  <c r="H16" i="12"/>
  <c r="I16" i="12" s="1"/>
  <c r="K14" i="12"/>
  <c r="L14" i="12" s="1"/>
  <c r="H14" i="12"/>
  <c r="I14" i="12" s="1"/>
  <c r="K13" i="12"/>
  <c r="L13" i="12" s="1"/>
  <c r="H13" i="12"/>
  <c r="I13" i="12" s="1"/>
  <c r="K12" i="12"/>
  <c r="L12" i="12" s="1"/>
  <c r="I12" i="12"/>
  <c r="H12" i="12"/>
  <c r="K11" i="12"/>
  <c r="L11" i="12" s="1"/>
  <c r="H11" i="12"/>
  <c r="I11" i="12" s="1"/>
  <c r="L10" i="12"/>
  <c r="K10" i="12"/>
  <c r="H10" i="12"/>
  <c r="I10" i="12" s="1"/>
  <c r="K9" i="12"/>
  <c r="L9" i="12" s="1"/>
  <c r="I9" i="12"/>
  <c r="H9" i="12"/>
  <c r="K8" i="12"/>
  <c r="L8" i="12" s="1"/>
  <c r="H8" i="12"/>
  <c r="I8" i="12" s="1"/>
  <c r="L7" i="2"/>
  <c r="L133" i="2"/>
  <c r="L131" i="2"/>
  <c r="L112" i="2"/>
  <c r="L111" i="2"/>
  <c r="L110" i="2"/>
  <c r="L109" i="2"/>
  <c r="L92" i="2"/>
  <c r="L90" i="2"/>
  <c r="L89" i="2"/>
  <c r="L88" i="2"/>
  <c r="L68" i="2"/>
  <c r="L67" i="2"/>
  <c r="L66" i="2"/>
  <c r="L64" i="2"/>
  <c r="L42" i="2"/>
  <c r="L39" i="2"/>
  <c r="L38" i="2"/>
  <c r="L36" i="2"/>
  <c r="L14" i="2"/>
  <c r="L13" i="2"/>
  <c r="L12" i="2"/>
  <c r="L11" i="2"/>
  <c r="K133" i="2"/>
  <c r="K131" i="2"/>
  <c r="K130" i="2"/>
  <c r="L130" i="2" s="1"/>
  <c r="K128" i="2"/>
  <c r="L128" i="2" s="1"/>
  <c r="K127" i="2"/>
  <c r="L127" i="2" s="1"/>
  <c r="K126" i="2"/>
  <c r="L126" i="2" s="1"/>
  <c r="K125" i="2"/>
  <c r="L125" i="2" s="1"/>
  <c r="K124" i="2"/>
  <c r="L124" i="2" s="1"/>
  <c r="K123" i="2"/>
  <c r="L123" i="2" s="1"/>
  <c r="K122" i="2"/>
  <c r="L122" i="2" s="1"/>
  <c r="K121" i="2"/>
  <c r="L121" i="2" s="1"/>
  <c r="K120" i="2"/>
  <c r="L120" i="2" s="1"/>
  <c r="K119" i="2"/>
  <c r="L119" i="2" s="1"/>
  <c r="K117" i="2"/>
  <c r="L117" i="2" s="1"/>
  <c r="K116" i="2"/>
  <c r="L116" i="2" s="1"/>
  <c r="K115" i="2"/>
  <c r="L115" i="2" s="1"/>
  <c r="K114" i="2"/>
  <c r="L114" i="2" s="1"/>
  <c r="K113" i="2"/>
  <c r="L113" i="2" s="1"/>
  <c r="K112" i="2"/>
  <c r="K111" i="2"/>
  <c r="K110" i="2"/>
  <c r="K109" i="2"/>
  <c r="K108" i="2"/>
  <c r="L108" i="2" s="1"/>
  <c r="K107" i="2"/>
  <c r="L107" i="2" s="1"/>
  <c r="K106" i="2"/>
  <c r="L106" i="2" s="1"/>
  <c r="K105" i="2"/>
  <c r="L105" i="2" s="1"/>
  <c r="K104" i="2"/>
  <c r="L104" i="2" s="1"/>
  <c r="K103" i="2"/>
  <c r="L103" i="2" s="1"/>
  <c r="K102" i="2"/>
  <c r="L102" i="2" s="1"/>
  <c r="K101" i="2"/>
  <c r="L101" i="2" s="1"/>
  <c r="K100" i="2"/>
  <c r="L100" i="2" s="1"/>
  <c r="K99" i="2"/>
  <c r="L99" i="2" s="1"/>
  <c r="K98" i="2"/>
  <c r="L98" i="2" s="1"/>
  <c r="K97" i="2"/>
  <c r="L97" i="2" s="1"/>
  <c r="K96" i="2"/>
  <c r="L96" i="2" s="1"/>
  <c r="K95" i="2"/>
  <c r="L95" i="2" s="1"/>
  <c r="K94" i="2"/>
  <c r="L94" i="2" s="1"/>
  <c r="K93" i="2"/>
  <c r="L93" i="2" s="1"/>
  <c r="K92" i="2"/>
  <c r="K90" i="2"/>
  <c r="K89" i="2"/>
  <c r="K88" i="2"/>
  <c r="K87" i="2"/>
  <c r="L87" i="2" s="1"/>
  <c r="K86" i="2"/>
  <c r="L86" i="2" s="1"/>
  <c r="K85" i="2"/>
  <c r="L85" i="2" s="1"/>
  <c r="K84" i="2"/>
  <c r="L84" i="2" s="1"/>
  <c r="K83" i="2"/>
  <c r="L83" i="2" s="1"/>
  <c r="K82" i="2"/>
  <c r="L82" i="2" s="1"/>
  <c r="K80" i="2"/>
  <c r="L80" i="2" s="1"/>
  <c r="K77" i="2"/>
  <c r="L77" i="2" s="1"/>
  <c r="K76" i="2"/>
  <c r="L76" i="2" s="1"/>
  <c r="K75" i="2"/>
  <c r="L75" i="2" s="1"/>
  <c r="K74" i="2"/>
  <c r="L74" i="2" s="1"/>
  <c r="K73" i="2"/>
  <c r="L73" i="2" s="1"/>
  <c r="K72" i="2"/>
  <c r="L72" i="2" s="1"/>
  <c r="K71" i="2"/>
  <c r="L71" i="2" s="1"/>
  <c r="K70" i="2"/>
  <c r="L70" i="2" s="1"/>
  <c r="K69" i="2"/>
  <c r="L69" i="2" s="1"/>
  <c r="K68" i="2"/>
  <c r="K67" i="2"/>
  <c r="K66" i="2"/>
  <c r="K64" i="2"/>
  <c r="K63" i="2"/>
  <c r="L63" i="2" s="1"/>
  <c r="K61" i="2"/>
  <c r="L61" i="2" s="1"/>
  <c r="K60" i="2"/>
  <c r="L60" i="2" s="1"/>
  <c r="K59" i="2"/>
  <c r="L59" i="2" s="1"/>
  <c r="K58" i="2"/>
  <c r="L58" i="2" s="1"/>
  <c r="K57" i="2"/>
  <c r="L57" i="2" s="1"/>
  <c r="K56" i="2"/>
  <c r="L56" i="2" s="1"/>
  <c r="K54" i="2"/>
  <c r="L54" i="2" s="1"/>
  <c r="K53" i="2"/>
  <c r="L53" i="2" s="1"/>
  <c r="K51" i="2"/>
  <c r="L51" i="2" s="1"/>
  <c r="K49" i="2"/>
  <c r="L49" i="2" s="1"/>
  <c r="K48" i="2"/>
  <c r="L48" i="2" s="1"/>
  <c r="K46" i="2"/>
  <c r="L46" i="2" s="1"/>
  <c r="K45" i="2"/>
  <c r="L45" i="2" s="1"/>
  <c r="K44" i="2"/>
  <c r="L44" i="2" s="1"/>
  <c r="K43" i="2"/>
  <c r="L43" i="2" s="1"/>
  <c r="K42" i="2"/>
  <c r="K39" i="2"/>
  <c r="K38" i="2"/>
  <c r="K36" i="2"/>
  <c r="K35" i="2"/>
  <c r="L35" i="2" s="1"/>
  <c r="K34" i="2"/>
  <c r="L34" i="2" s="1"/>
  <c r="K33" i="2"/>
  <c r="L33" i="2" s="1"/>
  <c r="K32" i="2"/>
  <c r="L32" i="2" s="1"/>
  <c r="K31" i="2"/>
  <c r="L31" i="2" s="1"/>
  <c r="K29" i="2"/>
  <c r="L29" i="2" s="1"/>
  <c r="K28" i="2"/>
  <c r="L28" i="2" s="1"/>
  <c r="K25" i="2"/>
  <c r="L25" i="2" s="1"/>
  <c r="K24" i="2"/>
  <c r="L24" i="2" s="1"/>
  <c r="K22" i="2"/>
  <c r="L22" i="2" s="1"/>
  <c r="K21" i="2"/>
  <c r="L21" i="2" s="1"/>
  <c r="K20" i="2"/>
  <c r="L20" i="2" s="1"/>
  <c r="K19" i="2"/>
  <c r="L19" i="2" s="1"/>
  <c r="K18" i="2"/>
  <c r="L18" i="2" s="1"/>
  <c r="K17" i="2"/>
  <c r="L17" i="2" s="1"/>
  <c r="K16" i="2"/>
  <c r="L16" i="2" s="1"/>
  <c r="K14" i="2"/>
  <c r="K13" i="2"/>
  <c r="K12" i="2"/>
  <c r="K11" i="2"/>
  <c r="K10" i="2"/>
  <c r="L10" i="2" s="1"/>
  <c r="K9" i="2"/>
  <c r="L9" i="2" s="1"/>
  <c r="K8" i="2"/>
  <c r="L8" i="2" s="1"/>
  <c r="H27" i="12" l="1"/>
  <c r="I27" i="12" s="1"/>
  <c r="H30" i="12"/>
  <c r="I30" i="12" s="1"/>
  <c r="K30" i="12"/>
  <c r="L30" i="12" s="1"/>
  <c r="K41" i="12"/>
  <c r="L41" i="12" s="1"/>
  <c r="K40" i="12" s="1"/>
  <c r="L40" i="12" s="1"/>
  <c r="K55" i="12"/>
  <c r="L55" i="12" s="1"/>
  <c r="H52" i="12"/>
  <c r="I52" i="12" s="1"/>
  <c r="H55" i="12"/>
  <c r="I55" i="12" s="1"/>
  <c r="K65" i="12"/>
  <c r="L65" i="12" s="1"/>
  <c r="H7" i="12"/>
  <c r="I7" i="12" s="1"/>
  <c r="H15" i="12"/>
  <c r="I15" i="12" s="1"/>
  <c r="H47" i="12"/>
  <c r="I47" i="12" s="1"/>
  <c r="H37" i="12"/>
  <c r="I37" i="12" s="1"/>
  <c r="H41" i="12"/>
  <c r="I41" i="12" s="1"/>
  <c r="H40" i="12" s="1"/>
  <c r="I40" i="12" s="1"/>
  <c r="H65" i="12"/>
  <c r="I65" i="12" s="1"/>
  <c r="K15" i="12"/>
  <c r="L15" i="12" s="1"/>
  <c r="K27" i="12"/>
  <c r="L27" i="12" s="1"/>
  <c r="K26" i="12" s="1"/>
  <c r="L26" i="12" s="1"/>
  <c r="K118" i="12"/>
  <c r="L118" i="12" s="1"/>
  <c r="H62" i="12"/>
  <c r="I62" i="12" s="1"/>
  <c r="H81" i="12"/>
  <c r="I81" i="12" s="1"/>
  <c r="H78" i="12" s="1"/>
  <c r="I78" i="12" s="1"/>
  <c r="K81" i="12"/>
  <c r="L81" i="12" s="1"/>
  <c r="K78" i="12" s="1"/>
  <c r="L78" i="12" s="1"/>
  <c r="H91" i="12"/>
  <c r="I91" i="12" s="1"/>
  <c r="K91" i="12"/>
  <c r="L91" i="12" s="1"/>
  <c r="K7" i="12"/>
  <c r="L7" i="12" s="1"/>
  <c r="H133" i="2"/>
  <c r="I133" i="2" s="1"/>
  <c r="H131" i="2"/>
  <c r="I131" i="2" s="1"/>
  <c r="H130" i="2"/>
  <c r="I130" i="2" s="1"/>
  <c r="H128" i="2"/>
  <c r="I128" i="2" s="1"/>
  <c r="H127" i="2"/>
  <c r="I127" i="2" s="1"/>
  <c r="H126" i="2"/>
  <c r="I126" i="2" s="1"/>
  <c r="H125" i="2"/>
  <c r="I125" i="2" s="1"/>
  <c r="H124" i="2"/>
  <c r="I124" i="2" s="1"/>
  <c r="H123" i="2"/>
  <c r="I123" i="2" s="1"/>
  <c r="H122" i="2"/>
  <c r="I122" i="2" s="1"/>
  <c r="H121" i="2"/>
  <c r="I121" i="2" s="1"/>
  <c r="H120" i="2"/>
  <c r="I120" i="2" s="1"/>
  <c r="H119" i="2"/>
  <c r="I119" i="2" s="1"/>
  <c r="H117" i="2"/>
  <c r="I117" i="2" s="1"/>
  <c r="H116" i="2"/>
  <c r="I116" i="2" s="1"/>
  <c r="H115" i="2"/>
  <c r="I115" i="2" s="1"/>
  <c r="H114" i="2"/>
  <c r="I114" i="2" s="1"/>
  <c r="H113" i="2"/>
  <c r="I113" i="2" s="1"/>
  <c r="H112" i="2"/>
  <c r="I112" i="2" s="1"/>
  <c r="H111" i="2"/>
  <c r="I111" i="2" s="1"/>
  <c r="H110" i="2"/>
  <c r="I110" i="2" s="1"/>
  <c r="H109" i="2"/>
  <c r="I109" i="2" s="1"/>
  <c r="H108" i="2"/>
  <c r="I108" i="2" s="1"/>
  <c r="H107" i="2"/>
  <c r="I107" i="2" s="1"/>
  <c r="H106" i="2"/>
  <c r="I106" i="2" s="1"/>
  <c r="H105" i="2"/>
  <c r="I105" i="2" s="1"/>
  <c r="H104" i="2"/>
  <c r="H103" i="2"/>
  <c r="I103" i="2" s="1"/>
  <c r="H102" i="2"/>
  <c r="I102" i="2" s="1"/>
  <c r="H101" i="2"/>
  <c r="I101" i="2" s="1"/>
  <c r="H100" i="2"/>
  <c r="I100" i="2" s="1"/>
  <c r="H99" i="2"/>
  <c r="I99" i="2" s="1"/>
  <c r="H98" i="2"/>
  <c r="I98" i="2" s="1"/>
  <c r="H97" i="2"/>
  <c r="I97" i="2" s="1"/>
  <c r="H96" i="2"/>
  <c r="I96" i="2" s="1"/>
  <c r="H95" i="2"/>
  <c r="I95" i="2" s="1"/>
  <c r="H94" i="2"/>
  <c r="I94" i="2" s="1"/>
  <c r="H93" i="2"/>
  <c r="I93" i="2" s="1"/>
  <c r="H92" i="2"/>
  <c r="I92" i="2" s="1"/>
  <c r="H90" i="2"/>
  <c r="I90" i="2" s="1"/>
  <c r="H89" i="2"/>
  <c r="I89" i="2" s="1"/>
  <c r="H88" i="2"/>
  <c r="I88" i="2" s="1"/>
  <c r="H87" i="2"/>
  <c r="I87" i="2" s="1"/>
  <c r="H86" i="2"/>
  <c r="I86" i="2" s="1"/>
  <c r="H85" i="2"/>
  <c r="I85" i="2" s="1"/>
  <c r="H84" i="2"/>
  <c r="I84" i="2" s="1"/>
  <c r="H83" i="2"/>
  <c r="I83" i="2" s="1"/>
  <c r="H82" i="2"/>
  <c r="I82" i="2" s="1"/>
  <c r="H80" i="2"/>
  <c r="I80" i="2" s="1"/>
  <c r="H77" i="2"/>
  <c r="I77" i="2" s="1"/>
  <c r="H76" i="2"/>
  <c r="I76" i="2" s="1"/>
  <c r="H75" i="2"/>
  <c r="I75" i="2" s="1"/>
  <c r="H74" i="2"/>
  <c r="I74" i="2" s="1"/>
  <c r="H73" i="2"/>
  <c r="I73" i="2" s="1"/>
  <c r="H72" i="2"/>
  <c r="I72" i="2" s="1"/>
  <c r="H71" i="2"/>
  <c r="I71" i="2" s="1"/>
  <c r="H70" i="2"/>
  <c r="I70" i="2" s="1"/>
  <c r="H69" i="2"/>
  <c r="I69" i="2" s="1"/>
  <c r="H68" i="2"/>
  <c r="I68" i="2" s="1"/>
  <c r="H67" i="2"/>
  <c r="I67" i="2" s="1"/>
  <c r="H66" i="2"/>
  <c r="I66" i="2" s="1"/>
  <c r="H64" i="2"/>
  <c r="I64" i="2" s="1"/>
  <c r="H63" i="2"/>
  <c r="I63" i="2" s="1"/>
  <c r="H61" i="2"/>
  <c r="I61" i="2" s="1"/>
  <c r="H60" i="2"/>
  <c r="I60" i="2" s="1"/>
  <c r="H59" i="2"/>
  <c r="I59" i="2" s="1"/>
  <c r="H58" i="2"/>
  <c r="I58" i="2" s="1"/>
  <c r="H57" i="2"/>
  <c r="I57" i="2" s="1"/>
  <c r="H56" i="2"/>
  <c r="I56" i="2" s="1"/>
  <c r="H54" i="2"/>
  <c r="I54" i="2" s="1"/>
  <c r="H53" i="2"/>
  <c r="I53" i="2" s="1"/>
  <c r="H51" i="2"/>
  <c r="I51" i="2" s="1"/>
  <c r="H49" i="2"/>
  <c r="I49" i="2" s="1"/>
  <c r="H48" i="2"/>
  <c r="I48" i="2" s="1"/>
  <c r="H46" i="2"/>
  <c r="I46" i="2" s="1"/>
  <c r="H45" i="2"/>
  <c r="I45" i="2" s="1"/>
  <c r="H44" i="2"/>
  <c r="I44" i="2" s="1"/>
  <c r="H43" i="2"/>
  <c r="I43" i="2" s="1"/>
  <c r="H42" i="2"/>
  <c r="I42" i="2" s="1"/>
  <c r="H39" i="2"/>
  <c r="I39" i="2" s="1"/>
  <c r="H38" i="2"/>
  <c r="I38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29" i="2"/>
  <c r="I29" i="2" s="1"/>
  <c r="H28" i="2"/>
  <c r="I28" i="2" s="1"/>
  <c r="H25" i="2"/>
  <c r="I25" i="2" s="1"/>
  <c r="H24" i="2"/>
  <c r="I24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I104" i="2"/>
  <c r="E8" i="10"/>
  <c r="E7" i="10"/>
  <c r="E6" i="10"/>
  <c r="E5" i="10"/>
  <c r="B27" i="9"/>
  <c r="D17" i="9"/>
  <c r="B27" i="8"/>
  <c r="H24" i="8"/>
  <c r="J21" i="8"/>
  <c r="J24" i="8" s="1"/>
  <c r="I21" i="8"/>
  <c r="I24" i="8" s="1"/>
  <c r="H21" i="8"/>
  <c r="D17" i="8"/>
  <c r="J16" i="8"/>
  <c r="I16" i="8"/>
  <c r="H16" i="8"/>
  <c r="J11" i="8"/>
  <c r="I11" i="8"/>
  <c r="H11" i="8"/>
  <c r="J902" i="7"/>
  <c r="K902" i="7" s="1"/>
  <c r="K901" i="7" s="1"/>
  <c r="K898" i="7"/>
  <c r="K897" i="7" s="1"/>
  <c r="J898" i="7"/>
  <c r="J895" i="7"/>
  <c r="K895" i="7" s="1"/>
  <c r="K894" i="7" s="1"/>
  <c r="J891" i="7"/>
  <c r="K891" i="7" s="1"/>
  <c r="K890" i="7" s="1"/>
  <c r="J888" i="7"/>
  <c r="K888" i="7" s="1"/>
  <c r="K887" i="7" s="1"/>
  <c r="J885" i="7"/>
  <c r="K885" i="7" s="1"/>
  <c r="K884" i="7" s="1"/>
  <c r="J882" i="7"/>
  <c r="K882" i="7" s="1"/>
  <c r="K881" i="7" s="1"/>
  <c r="J879" i="7"/>
  <c r="K879" i="7" s="1"/>
  <c r="K878" i="7" s="1"/>
  <c r="J876" i="7"/>
  <c r="K876" i="7" s="1"/>
  <c r="K875" i="7" s="1"/>
  <c r="J873" i="7"/>
  <c r="K873" i="7" s="1"/>
  <c r="K872" i="7" s="1"/>
  <c r="J867" i="7"/>
  <c r="K867" i="7" s="1"/>
  <c r="K866" i="7" s="1"/>
  <c r="J864" i="7"/>
  <c r="K864" i="7" s="1"/>
  <c r="K863" i="7" s="1"/>
  <c r="J860" i="7"/>
  <c r="K860" i="7" s="1"/>
  <c r="K859" i="7" s="1"/>
  <c r="K857" i="7"/>
  <c r="K856" i="7" s="1"/>
  <c r="J857" i="7"/>
  <c r="J854" i="7"/>
  <c r="K854" i="7" s="1"/>
  <c r="K853" i="7" s="1"/>
  <c r="J851" i="7"/>
  <c r="K851" i="7" s="1"/>
  <c r="K850" i="7" s="1"/>
  <c r="J848" i="7"/>
  <c r="K848" i="7" s="1"/>
  <c r="K847" i="7" s="1"/>
  <c r="J845" i="7"/>
  <c r="K845" i="7" s="1"/>
  <c r="K844" i="7" s="1"/>
  <c r="J842" i="7"/>
  <c r="K842" i="7" s="1"/>
  <c r="K841" i="7" s="1"/>
  <c r="J839" i="7"/>
  <c r="K839" i="7" s="1"/>
  <c r="K838" i="7" s="1"/>
  <c r="K836" i="7"/>
  <c r="K835" i="7" s="1"/>
  <c r="J836" i="7"/>
  <c r="J833" i="7"/>
  <c r="K833" i="7" s="1"/>
  <c r="K832" i="7" s="1"/>
  <c r="J830" i="7"/>
  <c r="K830" i="7" s="1"/>
  <c r="K829" i="7" s="1"/>
  <c r="J827" i="7"/>
  <c r="K827" i="7" s="1"/>
  <c r="K826" i="7" s="1"/>
  <c r="J824" i="7"/>
  <c r="K824" i="7" s="1"/>
  <c r="K823" i="7" s="1"/>
  <c r="J821" i="7"/>
  <c r="K821" i="7" s="1"/>
  <c r="K820" i="7" s="1"/>
  <c r="J818" i="7"/>
  <c r="K818" i="7" s="1"/>
  <c r="K817" i="7" s="1"/>
  <c r="J815" i="7"/>
  <c r="K815" i="7" s="1"/>
  <c r="K814" i="7" s="1"/>
  <c r="K812" i="7"/>
  <c r="K811" i="7" s="1"/>
  <c r="J812" i="7"/>
  <c r="J809" i="7"/>
  <c r="K809" i="7" s="1"/>
  <c r="K808" i="7" s="1"/>
  <c r="K806" i="7"/>
  <c r="K805" i="7" s="1"/>
  <c r="J806" i="7"/>
  <c r="J803" i="7"/>
  <c r="K803" i="7" s="1"/>
  <c r="K802" i="7" s="1"/>
  <c r="J800" i="7"/>
  <c r="K800" i="7" s="1"/>
  <c r="K799" i="7" s="1"/>
  <c r="J797" i="7"/>
  <c r="K797" i="7" s="1"/>
  <c r="K796" i="7" s="1"/>
  <c r="J794" i="7"/>
  <c r="K794" i="7" s="1"/>
  <c r="K793" i="7" s="1"/>
  <c r="J791" i="7"/>
  <c r="K791" i="7" s="1"/>
  <c r="K790" i="7" s="1"/>
  <c r="J788" i="7"/>
  <c r="K788" i="7" s="1"/>
  <c r="K787" i="7" s="1"/>
  <c r="J785" i="7"/>
  <c r="K785" i="7" s="1"/>
  <c r="K784" i="7" s="1"/>
  <c r="J780" i="7"/>
  <c r="K780" i="7" s="1"/>
  <c r="J777" i="7"/>
  <c r="K777" i="7" s="1"/>
  <c r="J774" i="7"/>
  <c r="K774" i="7" s="1"/>
  <c r="J771" i="7"/>
  <c r="K771" i="7" s="1"/>
  <c r="J768" i="7"/>
  <c r="K768" i="7" s="1"/>
  <c r="K765" i="7"/>
  <c r="J765" i="7"/>
  <c r="J762" i="7"/>
  <c r="K762" i="7" s="1"/>
  <c r="J759" i="7"/>
  <c r="K759" i="7" s="1"/>
  <c r="K755" i="7"/>
  <c r="K754" i="7" s="1"/>
  <c r="K750" i="7"/>
  <c r="K749" i="7"/>
  <c r="E749" i="7" s="1"/>
  <c r="K747" i="7"/>
  <c r="K746" i="7" s="1"/>
  <c r="E746" i="7" s="1"/>
  <c r="K744" i="7"/>
  <c r="K743" i="7"/>
  <c r="K742" i="7"/>
  <c r="K741" i="7"/>
  <c r="K740" i="7"/>
  <c r="K739" i="7"/>
  <c r="K738" i="7"/>
  <c r="K737" i="7"/>
  <c r="K736" i="7"/>
  <c r="K735" i="7"/>
  <c r="K732" i="7"/>
  <c r="K731" i="7"/>
  <c r="K730" i="7"/>
  <c r="K729" i="7"/>
  <c r="K728" i="7"/>
  <c r="K727" i="7"/>
  <c r="K726" i="7"/>
  <c r="K725" i="7"/>
  <c r="K724" i="7"/>
  <c r="K723" i="7"/>
  <c r="K720" i="7"/>
  <c r="K719" i="7"/>
  <c r="E719" i="7" s="1"/>
  <c r="H717" i="7"/>
  <c r="G717" i="7"/>
  <c r="H716" i="7"/>
  <c r="G716" i="7"/>
  <c r="H715" i="7"/>
  <c r="G715" i="7"/>
  <c r="H714" i="7"/>
  <c r="G714" i="7"/>
  <c r="K714" i="7" s="1"/>
  <c r="H713" i="7"/>
  <c r="G713" i="7"/>
  <c r="K713" i="7" s="1"/>
  <c r="H712" i="7"/>
  <c r="G712" i="7"/>
  <c r="H711" i="7"/>
  <c r="G711" i="7"/>
  <c r="H710" i="7"/>
  <c r="G710" i="7"/>
  <c r="H709" i="7"/>
  <c r="G709" i="7"/>
  <c r="H708" i="7"/>
  <c r="G708" i="7"/>
  <c r="K708" i="7" s="1"/>
  <c r="H707" i="7"/>
  <c r="G707" i="7"/>
  <c r="H706" i="7"/>
  <c r="G706" i="7"/>
  <c r="K706" i="7" s="1"/>
  <c r="H705" i="7"/>
  <c r="G705" i="7"/>
  <c r="H704" i="7"/>
  <c r="G704" i="7"/>
  <c r="K704" i="7" s="1"/>
  <c r="H703" i="7"/>
  <c r="G703" i="7"/>
  <c r="H702" i="7"/>
  <c r="G702" i="7"/>
  <c r="K698" i="7"/>
  <c r="K697" i="7"/>
  <c r="K696" i="7"/>
  <c r="K695" i="7"/>
  <c r="K694" i="7"/>
  <c r="K693" i="7"/>
  <c r="K692" i="7"/>
  <c r="K691" i="7"/>
  <c r="K690" i="7"/>
  <c r="K689" i="7"/>
  <c r="K688" i="7"/>
  <c r="K687" i="7"/>
  <c r="K686" i="7"/>
  <c r="K685" i="7"/>
  <c r="K684" i="7"/>
  <c r="K683" i="7"/>
  <c r="K682" i="7"/>
  <c r="K681" i="7"/>
  <c r="K680" i="7"/>
  <c r="K679" i="7"/>
  <c r="K678" i="7"/>
  <c r="K677" i="7"/>
  <c r="K676" i="7"/>
  <c r="K675" i="7"/>
  <c r="K674" i="7"/>
  <c r="K673" i="7"/>
  <c r="K672" i="7"/>
  <c r="K671" i="7"/>
  <c r="K670" i="7"/>
  <c r="K669" i="7"/>
  <c r="K668" i="7"/>
  <c r="K667" i="7"/>
  <c r="K666" i="7"/>
  <c r="K665" i="7"/>
  <c r="K664" i="7"/>
  <c r="K663" i="7"/>
  <c r="K662" i="7"/>
  <c r="K661" i="7"/>
  <c r="K660" i="7"/>
  <c r="K659" i="7"/>
  <c r="K658" i="7"/>
  <c r="K657" i="7"/>
  <c r="K656" i="7"/>
  <c r="K655" i="7"/>
  <c r="K654" i="7"/>
  <c r="K653" i="7"/>
  <c r="K652" i="7"/>
  <c r="K651" i="7"/>
  <c r="K650" i="7"/>
  <c r="K649" i="7"/>
  <c r="K648" i="7"/>
  <c r="K647" i="7"/>
  <c r="K646" i="7"/>
  <c r="K645" i="7"/>
  <c r="K644" i="7"/>
  <c r="K643" i="7"/>
  <c r="H639" i="7"/>
  <c r="K639" i="7" s="1"/>
  <c r="G639" i="7"/>
  <c r="H638" i="7"/>
  <c r="G638" i="7"/>
  <c r="H637" i="7"/>
  <c r="G637" i="7"/>
  <c r="H636" i="7"/>
  <c r="G636" i="7"/>
  <c r="K636" i="7" s="1"/>
  <c r="H635" i="7"/>
  <c r="G635" i="7"/>
  <c r="K635" i="7" s="1"/>
  <c r="H634" i="7"/>
  <c r="G634" i="7"/>
  <c r="K634" i="7" s="1"/>
  <c r="H633" i="7"/>
  <c r="G633" i="7"/>
  <c r="H632" i="7"/>
  <c r="G632" i="7"/>
  <c r="H631" i="7"/>
  <c r="K631" i="7" s="1"/>
  <c r="G631" i="7"/>
  <c r="H630" i="7"/>
  <c r="G630" i="7"/>
  <c r="H629" i="7"/>
  <c r="G629" i="7"/>
  <c r="K629" i="7" s="1"/>
  <c r="H628" i="7"/>
  <c r="G628" i="7"/>
  <c r="H627" i="7"/>
  <c r="G627" i="7"/>
  <c r="H626" i="7"/>
  <c r="G626" i="7"/>
  <c r="H625" i="7"/>
  <c r="G625" i="7"/>
  <c r="K625" i="7" s="1"/>
  <c r="H624" i="7"/>
  <c r="G624" i="7"/>
  <c r="K624" i="7" s="1"/>
  <c r="G620" i="7"/>
  <c r="J620" i="7" s="1"/>
  <c r="K620" i="7" s="1"/>
  <c r="G619" i="7"/>
  <c r="J619" i="7" s="1"/>
  <c r="K619" i="7" s="1"/>
  <c r="J618" i="7"/>
  <c r="K618" i="7" s="1"/>
  <c r="G618" i="7"/>
  <c r="G617" i="7"/>
  <c r="J617" i="7" s="1"/>
  <c r="K617" i="7" s="1"/>
  <c r="G616" i="7"/>
  <c r="J616" i="7" s="1"/>
  <c r="K616" i="7" s="1"/>
  <c r="G615" i="7"/>
  <c r="J615" i="7" s="1"/>
  <c r="K615" i="7" s="1"/>
  <c r="G614" i="7"/>
  <c r="J614" i="7" s="1"/>
  <c r="K614" i="7" s="1"/>
  <c r="G613" i="7"/>
  <c r="J613" i="7" s="1"/>
  <c r="K613" i="7" s="1"/>
  <c r="G612" i="7"/>
  <c r="J612" i="7" s="1"/>
  <c r="K612" i="7" s="1"/>
  <c r="G611" i="7"/>
  <c r="J611" i="7" s="1"/>
  <c r="K611" i="7" s="1"/>
  <c r="G610" i="7"/>
  <c r="J610" i="7" s="1"/>
  <c r="K610" i="7" s="1"/>
  <c r="G609" i="7"/>
  <c r="J609" i="7" s="1"/>
  <c r="K609" i="7" s="1"/>
  <c r="G608" i="7"/>
  <c r="J608" i="7" s="1"/>
  <c r="K608" i="7" s="1"/>
  <c r="G607" i="7"/>
  <c r="J607" i="7" s="1"/>
  <c r="K607" i="7" s="1"/>
  <c r="G606" i="7"/>
  <c r="J606" i="7" s="1"/>
  <c r="K606" i="7" s="1"/>
  <c r="G605" i="7"/>
  <c r="J605" i="7" s="1"/>
  <c r="K605" i="7" s="1"/>
  <c r="K603" i="7" s="1"/>
  <c r="E603" i="7" s="1"/>
  <c r="K601" i="7"/>
  <c r="K600" i="7"/>
  <c r="K599" i="7"/>
  <c r="K598" i="7"/>
  <c r="K597" i="7"/>
  <c r="K596" i="7"/>
  <c r="K595" i="7"/>
  <c r="K594" i="7"/>
  <c r="K593" i="7"/>
  <c r="K592" i="7"/>
  <c r="K591" i="7"/>
  <c r="K590" i="7"/>
  <c r="K589" i="7"/>
  <c r="K588" i="7"/>
  <c r="K587" i="7"/>
  <c r="K586" i="7"/>
  <c r="K585" i="7"/>
  <c r="K584" i="7"/>
  <c r="K583" i="7"/>
  <c r="H579" i="7"/>
  <c r="G579" i="7"/>
  <c r="H578" i="7"/>
  <c r="G578" i="7"/>
  <c r="K578" i="7" s="1"/>
  <c r="H577" i="7"/>
  <c r="G577" i="7"/>
  <c r="K577" i="7" s="1"/>
  <c r="H576" i="7"/>
  <c r="G576" i="7"/>
  <c r="H575" i="7"/>
  <c r="G575" i="7"/>
  <c r="K575" i="7" s="1"/>
  <c r="H574" i="7"/>
  <c r="G574" i="7"/>
  <c r="K574" i="7" s="1"/>
  <c r="H573" i="7"/>
  <c r="G573" i="7"/>
  <c r="H572" i="7"/>
  <c r="G572" i="7"/>
  <c r="H571" i="7"/>
  <c r="G571" i="7"/>
  <c r="K571" i="7" s="1"/>
  <c r="H570" i="7"/>
  <c r="G570" i="7"/>
  <c r="H569" i="7"/>
  <c r="G569" i="7"/>
  <c r="K569" i="7" s="1"/>
  <c r="H568" i="7"/>
  <c r="G568" i="7"/>
  <c r="K568" i="7" s="1"/>
  <c r="H567" i="7"/>
  <c r="G567" i="7"/>
  <c r="H566" i="7"/>
  <c r="K566" i="7" s="1"/>
  <c r="G566" i="7"/>
  <c r="H565" i="7"/>
  <c r="G565" i="7"/>
  <c r="K565" i="7" s="1"/>
  <c r="H564" i="7"/>
  <c r="G564" i="7"/>
  <c r="K560" i="7"/>
  <c r="K559" i="7"/>
  <c r="K558" i="7"/>
  <c r="K557" i="7"/>
  <c r="K556" i="7"/>
  <c r="K555" i="7"/>
  <c r="K554" i="7"/>
  <c r="K553" i="7"/>
  <c r="K552" i="7"/>
  <c r="K551" i="7"/>
  <c r="K550" i="7"/>
  <c r="K549" i="7"/>
  <c r="K548" i="7"/>
  <c r="K547" i="7"/>
  <c r="K546" i="7"/>
  <c r="K545" i="7"/>
  <c r="K544" i="7"/>
  <c r="K543" i="7"/>
  <c r="K542" i="7"/>
  <c r="K541" i="7"/>
  <c r="K540" i="7"/>
  <c r="K539" i="7"/>
  <c r="K538" i="7"/>
  <c r="K537" i="7"/>
  <c r="K536" i="7"/>
  <c r="K535" i="7"/>
  <c r="K534" i="7"/>
  <c r="K533" i="7"/>
  <c r="K532" i="7"/>
  <c r="K531" i="7"/>
  <c r="K530" i="7"/>
  <c r="K529" i="7"/>
  <c r="K528" i="7"/>
  <c r="K527" i="7"/>
  <c r="K526" i="7"/>
  <c r="K525" i="7"/>
  <c r="K524" i="7"/>
  <c r="K523" i="7"/>
  <c r="K522" i="7"/>
  <c r="K521" i="7"/>
  <c r="K520" i="7"/>
  <c r="K519" i="7"/>
  <c r="K518" i="7"/>
  <c r="K517" i="7"/>
  <c r="K516" i="7"/>
  <c r="K515" i="7"/>
  <c r="K514" i="7"/>
  <c r="K513" i="7"/>
  <c r="K512" i="7"/>
  <c r="K511" i="7"/>
  <c r="K510" i="7"/>
  <c r="K509" i="7"/>
  <c r="K508" i="7"/>
  <c r="K507" i="7"/>
  <c r="K506" i="7"/>
  <c r="K505" i="7"/>
  <c r="K503" i="7" s="1"/>
  <c r="E503" i="7" s="1"/>
  <c r="K500" i="7"/>
  <c r="K498" i="7"/>
  <c r="K495" i="7"/>
  <c r="K494" i="7" s="1"/>
  <c r="E494" i="7" s="1"/>
  <c r="K491" i="7"/>
  <c r="K490" i="7"/>
  <c r="K489" i="7"/>
  <c r="K488" i="7"/>
  <c r="K487" i="7"/>
  <c r="K486" i="7"/>
  <c r="K485" i="7"/>
  <c r="K484" i="7"/>
  <c r="K483" i="7"/>
  <c r="K482" i="7"/>
  <c r="K481" i="7"/>
  <c r="K480" i="7"/>
  <c r="K479" i="7"/>
  <c r="K478" i="7"/>
  <c r="K477" i="7"/>
  <c r="K476" i="7"/>
  <c r="K475" i="7"/>
  <c r="K474" i="7"/>
  <c r="K473" i="7"/>
  <c r="G470" i="7"/>
  <c r="J470" i="7" s="1"/>
  <c r="K470" i="7" s="1"/>
  <c r="G469" i="7"/>
  <c r="J469" i="7" s="1"/>
  <c r="K469" i="7" s="1"/>
  <c r="G468" i="7"/>
  <c r="J468" i="7" s="1"/>
  <c r="K468" i="7" s="1"/>
  <c r="G467" i="7"/>
  <c r="J467" i="7" s="1"/>
  <c r="K467" i="7" s="1"/>
  <c r="G466" i="7"/>
  <c r="J466" i="7" s="1"/>
  <c r="K466" i="7" s="1"/>
  <c r="G465" i="7"/>
  <c r="J465" i="7" s="1"/>
  <c r="K465" i="7" s="1"/>
  <c r="G464" i="7"/>
  <c r="J464" i="7" s="1"/>
  <c r="K464" i="7" s="1"/>
  <c r="G463" i="7"/>
  <c r="J463" i="7" s="1"/>
  <c r="K463" i="7" s="1"/>
  <c r="G462" i="7"/>
  <c r="J462" i="7" s="1"/>
  <c r="K462" i="7" s="1"/>
  <c r="G461" i="7"/>
  <c r="J461" i="7" s="1"/>
  <c r="K461" i="7" s="1"/>
  <c r="G460" i="7"/>
  <c r="J460" i="7" s="1"/>
  <c r="K460" i="7" s="1"/>
  <c r="G459" i="7"/>
  <c r="J459" i="7" s="1"/>
  <c r="K459" i="7" s="1"/>
  <c r="G458" i="7"/>
  <c r="J458" i="7" s="1"/>
  <c r="K458" i="7" s="1"/>
  <c r="G457" i="7"/>
  <c r="J457" i="7" s="1"/>
  <c r="K457" i="7" s="1"/>
  <c r="G456" i="7"/>
  <c r="J456" i="7" s="1"/>
  <c r="K456" i="7" s="1"/>
  <c r="J455" i="7"/>
  <c r="K455" i="7" s="1"/>
  <c r="K454" i="7" s="1"/>
  <c r="E454" i="7" s="1"/>
  <c r="G455" i="7"/>
  <c r="H452" i="7"/>
  <c r="G452" i="7"/>
  <c r="H451" i="7"/>
  <c r="G451" i="7"/>
  <c r="K451" i="7" s="1"/>
  <c r="H450" i="7"/>
  <c r="G450" i="7"/>
  <c r="H449" i="7"/>
  <c r="G449" i="7"/>
  <c r="K449" i="7" s="1"/>
  <c r="H448" i="7"/>
  <c r="G448" i="7"/>
  <c r="K448" i="7" s="1"/>
  <c r="H447" i="7"/>
  <c r="G447" i="7"/>
  <c r="K447" i="7" s="1"/>
  <c r="H446" i="7"/>
  <c r="G446" i="7"/>
  <c r="H445" i="7"/>
  <c r="G445" i="7"/>
  <c r="H444" i="7"/>
  <c r="G444" i="7"/>
  <c r="H443" i="7"/>
  <c r="G443" i="7"/>
  <c r="H442" i="7"/>
  <c r="G442" i="7"/>
  <c r="H441" i="7"/>
  <c r="G441" i="7"/>
  <c r="H440" i="7"/>
  <c r="K440" i="7" s="1"/>
  <c r="G440" i="7"/>
  <c r="H439" i="7"/>
  <c r="G439" i="7"/>
  <c r="H438" i="7"/>
  <c r="G438" i="7"/>
  <c r="K438" i="7" s="1"/>
  <c r="H437" i="7"/>
  <c r="G437" i="7"/>
  <c r="K437" i="7" s="1"/>
  <c r="K434" i="7"/>
  <c r="K433" i="7"/>
  <c r="K432" i="7"/>
  <c r="K431" i="7"/>
  <c r="K430" i="7"/>
  <c r="K429" i="7"/>
  <c r="K428" i="7"/>
  <c r="K427" i="7"/>
  <c r="K426" i="7"/>
  <c r="K425" i="7"/>
  <c r="K424" i="7"/>
  <c r="K423" i="7"/>
  <c r="K422" i="7"/>
  <c r="K421" i="7"/>
  <c r="K420" i="7"/>
  <c r="K419" i="7"/>
  <c r="K418" i="7"/>
  <c r="K417" i="7"/>
  <c r="K416" i="7"/>
  <c r="G413" i="7"/>
  <c r="J413" i="7" s="1"/>
  <c r="K413" i="7" s="1"/>
  <c r="G412" i="7"/>
  <c r="J412" i="7" s="1"/>
  <c r="K412" i="7" s="1"/>
  <c r="G411" i="7"/>
  <c r="J411" i="7" s="1"/>
  <c r="K411" i="7" s="1"/>
  <c r="G410" i="7"/>
  <c r="J410" i="7" s="1"/>
  <c r="K410" i="7" s="1"/>
  <c r="G409" i="7"/>
  <c r="J409" i="7" s="1"/>
  <c r="K409" i="7" s="1"/>
  <c r="G408" i="7"/>
  <c r="J408" i="7" s="1"/>
  <c r="K408" i="7" s="1"/>
  <c r="G407" i="7"/>
  <c r="J407" i="7" s="1"/>
  <c r="K407" i="7" s="1"/>
  <c r="G406" i="7"/>
  <c r="J406" i="7" s="1"/>
  <c r="K406" i="7" s="1"/>
  <c r="G405" i="7"/>
  <c r="J405" i="7" s="1"/>
  <c r="K405" i="7" s="1"/>
  <c r="G404" i="7"/>
  <c r="J404" i="7" s="1"/>
  <c r="K404" i="7" s="1"/>
  <c r="G403" i="7"/>
  <c r="J403" i="7" s="1"/>
  <c r="K403" i="7" s="1"/>
  <c r="G402" i="7"/>
  <c r="J402" i="7" s="1"/>
  <c r="K402" i="7" s="1"/>
  <c r="J401" i="7"/>
  <c r="K401" i="7" s="1"/>
  <c r="G401" i="7"/>
  <c r="J400" i="7"/>
  <c r="K400" i="7" s="1"/>
  <c r="G400" i="7"/>
  <c r="G399" i="7"/>
  <c r="J399" i="7" s="1"/>
  <c r="K399" i="7" s="1"/>
  <c r="J398" i="7"/>
  <c r="K398" i="7" s="1"/>
  <c r="K397" i="7" s="1"/>
  <c r="E397" i="7" s="1"/>
  <c r="G398" i="7"/>
  <c r="H395" i="7"/>
  <c r="G395" i="7"/>
  <c r="K395" i="7" s="1"/>
  <c r="H394" i="7"/>
  <c r="G394" i="7"/>
  <c r="K394" i="7" s="1"/>
  <c r="H393" i="7"/>
  <c r="G393" i="7"/>
  <c r="K393" i="7" s="1"/>
  <c r="H392" i="7"/>
  <c r="G392" i="7"/>
  <c r="K392" i="7" s="1"/>
  <c r="H391" i="7"/>
  <c r="G391" i="7"/>
  <c r="H390" i="7"/>
  <c r="G390" i="7"/>
  <c r="H389" i="7"/>
  <c r="K389" i="7" s="1"/>
  <c r="G389" i="7"/>
  <c r="H388" i="7"/>
  <c r="K388" i="7" s="1"/>
  <c r="G388" i="7"/>
  <c r="H387" i="7"/>
  <c r="K387" i="7" s="1"/>
  <c r="G387" i="7"/>
  <c r="H386" i="7"/>
  <c r="G386" i="7"/>
  <c r="K386" i="7" s="1"/>
  <c r="H385" i="7"/>
  <c r="G385" i="7"/>
  <c r="K385" i="7" s="1"/>
  <c r="H384" i="7"/>
  <c r="K384" i="7" s="1"/>
  <c r="G384" i="7"/>
  <c r="H383" i="7"/>
  <c r="G383" i="7"/>
  <c r="K383" i="7" s="1"/>
  <c r="H382" i="7"/>
  <c r="G382" i="7"/>
  <c r="K382" i="7" s="1"/>
  <c r="H381" i="7"/>
  <c r="G381" i="7"/>
  <c r="H380" i="7"/>
  <c r="G380" i="7"/>
  <c r="K380" i="7" s="1"/>
  <c r="H376" i="7"/>
  <c r="G376" i="7"/>
  <c r="K376" i="7" s="1"/>
  <c r="K375" i="7"/>
  <c r="H375" i="7"/>
  <c r="G375" i="7"/>
  <c r="H374" i="7"/>
  <c r="G374" i="7"/>
  <c r="H373" i="7"/>
  <c r="G373" i="7"/>
  <c r="H372" i="7"/>
  <c r="G372" i="7"/>
  <c r="H371" i="7"/>
  <c r="G371" i="7"/>
  <c r="H370" i="7"/>
  <c r="G370" i="7"/>
  <c r="H369" i="7"/>
  <c r="G369" i="7"/>
  <c r="K369" i="7" s="1"/>
  <c r="H368" i="7"/>
  <c r="G368" i="7"/>
  <c r="K368" i="7" s="1"/>
  <c r="H367" i="7"/>
  <c r="G367" i="7"/>
  <c r="H366" i="7"/>
  <c r="G366" i="7"/>
  <c r="H365" i="7"/>
  <c r="G365" i="7"/>
  <c r="K365" i="7" s="1"/>
  <c r="H364" i="7"/>
  <c r="G364" i="7"/>
  <c r="H363" i="7"/>
  <c r="G363" i="7"/>
  <c r="H362" i="7"/>
  <c r="K362" i="7" s="1"/>
  <c r="G362" i="7"/>
  <c r="H361" i="7"/>
  <c r="G361" i="7"/>
  <c r="H360" i="7"/>
  <c r="K360" i="7" s="1"/>
  <c r="G360" i="7"/>
  <c r="H359" i="7"/>
  <c r="G359" i="7"/>
  <c r="K359" i="7" s="1"/>
  <c r="H358" i="7"/>
  <c r="G358" i="7"/>
  <c r="K358" i="7" s="1"/>
  <c r="K357" i="7"/>
  <c r="H357" i="7"/>
  <c r="G357" i="7"/>
  <c r="H356" i="7"/>
  <c r="G356" i="7"/>
  <c r="K356" i="7" s="1"/>
  <c r="H355" i="7"/>
  <c r="K355" i="7" s="1"/>
  <c r="G355" i="7"/>
  <c r="H352" i="7"/>
  <c r="K352" i="7" s="1"/>
  <c r="G352" i="7"/>
  <c r="H351" i="7"/>
  <c r="G351" i="7"/>
  <c r="K351" i="7" s="1"/>
  <c r="H350" i="7"/>
  <c r="G350" i="7"/>
  <c r="H349" i="7"/>
  <c r="G349" i="7"/>
  <c r="K349" i="7" s="1"/>
  <c r="H348" i="7"/>
  <c r="G348" i="7"/>
  <c r="K348" i="7" s="1"/>
  <c r="H347" i="7"/>
  <c r="K347" i="7" s="1"/>
  <c r="G347" i="7"/>
  <c r="H346" i="7"/>
  <c r="G346" i="7"/>
  <c r="K346" i="7" s="1"/>
  <c r="H345" i="7"/>
  <c r="G345" i="7"/>
  <c r="H344" i="7"/>
  <c r="G344" i="7"/>
  <c r="H343" i="7"/>
  <c r="G343" i="7"/>
  <c r="K343" i="7" s="1"/>
  <c r="H342" i="7"/>
  <c r="G342" i="7"/>
  <c r="H341" i="7"/>
  <c r="G341" i="7"/>
  <c r="H340" i="7"/>
  <c r="G340" i="7"/>
  <c r="K340" i="7" s="1"/>
  <c r="H339" i="7"/>
  <c r="G339" i="7"/>
  <c r="K339" i="7" s="1"/>
  <c r="H338" i="7"/>
  <c r="G338" i="7"/>
  <c r="K338" i="7" s="1"/>
  <c r="H337" i="7"/>
  <c r="G337" i="7"/>
  <c r="H336" i="7"/>
  <c r="G336" i="7"/>
  <c r="K336" i="7" s="1"/>
  <c r="H335" i="7"/>
  <c r="G335" i="7"/>
  <c r="H334" i="7"/>
  <c r="G334" i="7"/>
  <c r="K334" i="7" s="1"/>
  <c r="H333" i="7"/>
  <c r="G333" i="7"/>
  <c r="K333" i="7" s="1"/>
  <c r="H332" i="7"/>
  <c r="G332" i="7"/>
  <c r="H331" i="7"/>
  <c r="G331" i="7"/>
  <c r="K331" i="7" s="1"/>
  <c r="H327" i="7"/>
  <c r="G327" i="7"/>
  <c r="K327" i="7" s="1"/>
  <c r="H326" i="7"/>
  <c r="G326" i="7"/>
  <c r="K326" i="7" s="1"/>
  <c r="H325" i="7"/>
  <c r="G325" i="7"/>
  <c r="H324" i="7"/>
  <c r="G324" i="7"/>
  <c r="H323" i="7"/>
  <c r="G323" i="7"/>
  <c r="H322" i="7"/>
  <c r="G322" i="7"/>
  <c r="K322" i="7" s="1"/>
  <c r="H321" i="7"/>
  <c r="G321" i="7"/>
  <c r="H320" i="7"/>
  <c r="G320" i="7"/>
  <c r="H319" i="7"/>
  <c r="G319" i="7"/>
  <c r="K319" i="7" s="1"/>
  <c r="H318" i="7"/>
  <c r="G318" i="7"/>
  <c r="H317" i="7"/>
  <c r="G317" i="7"/>
  <c r="K317" i="7" s="1"/>
  <c r="H316" i="7"/>
  <c r="G316" i="7"/>
  <c r="K316" i="7" s="1"/>
  <c r="H315" i="7"/>
  <c r="G315" i="7"/>
  <c r="K315" i="7" s="1"/>
  <c r="H314" i="7"/>
  <c r="G314" i="7"/>
  <c r="K314" i="7" s="1"/>
  <c r="H313" i="7"/>
  <c r="K313" i="7" s="1"/>
  <c r="G313" i="7"/>
  <c r="H312" i="7"/>
  <c r="G312" i="7"/>
  <c r="K312" i="7" s="1"/>
  <c r="H311" i="7"/>
  <c r="G311" i="7"/>
  <c r="K311" i="7" s="1"/>
  <c r="H310" i="7"/>
  <c r="G310" i="7"/>
  <c r="K310" i="7" s="1"/>
  <c r="H309" i="7"/>
  <c r="G309" i="7"/>
  <c r="K309" i="7" s="1"/>
  <c r="H308" i="7"/>
  <c r="G308" i="7"/>
  <c r="K308" i="7" s="1"/>
  <c r="H307" i="7"/>
  <c r="G307" i="7"/>
  <c r="K307" i="7" s="1"/>
  <c r="H303" i="7"/>
  <c r="G303" i="7"/>
  <c r="K303" i="7" s="1"/>
  <c r="H302" i="7"/>
  <c r="K302" i="7" s="1"/>
  <c r="G302" i="7"/>
  <c r="H301" i="7"/>
  <c r="G301" i="7"/>
  <c r="K301" i="7" s="1"/>
  <c r="H300" i="7"/>
  <c r="G300" i="7"/>
  <c r="K300" i="7" s="1"/>
  <c r="H299" i="7"/>
  <c r="G299" i="7"/>
  <c r="K299" i="7" s="1"/>
  <c r="H298" i="7"/>
  <c r="G298" i="7"/>
  <c r="K298" i="7" s="1"/>
  <c r="H297" i="7"/>
  <c r="G297" i="7"/>
  <c r="H296" i="7"/>
  <c r="G296" i="7"/>
  <c r="K296" i="7" s="1"/>
  <c r="H295" i="7"/>
  <c r="G295" i="7"/>
  <c r="K295" i="7" s="1"/>
  <c r="H294" i="7"/>
  <c r="G294" i="7"/>
  <c r="K294" i="7" s="1"/>
  <c r="H291" i="7"/>
  <c r="G291" i="7"/>
  <c r="K291" i="7" s="1"/>
  <c r="H290" i="7"/>
  <c r="G290" i="7"/>
  <c r="H289" i="7"/>
  <c r="G289" i="7"/>
  <c r="H288" i="7"/>
  <c r="G288" i="7"/>
  <c r="K288" i="7" s="1"/>
  <c r="H287" i="7"/>
  <c r="G287" i="7"/>
  <c r="K287" i="7" s="1"/>
  <c r="H286" i="7"/>
  <c r="G286" i="7"/>
  <c r="K286" i="7" s="1"/>
  <c r="H285" i="7"/>
  <c r="G285" i="7"/>
  <c r="K285" i="7" s="1"/>
  <c r="H284" i="7"/>
  <c r="G284" i="7"/>
  <c r="K284" i="7" s="1"/>
  <c r="H283" i="7"/>
  <c r="G283" i="7"/>
  <c r="K283" i="7" s="1"/>
  <c r="H282" i="7"/>
  <c r="G282" i="7"/>
  <c r="K282" i="7" s="1"/>
  <c r="H281" i="7"/>
  <c r="K281" i="7" s="1"/>
  <c r="G281" i="7"/>
  <c r="H280" i="7"/>
  <c r="G280" i="7"/>
  <c r="K280" i="7" s="1"/>
  <c r="H279" i="7"/>
  <c r="G279" i="7"/>
  <c r="K279" i="7" s="1"/>
  <c r="H278" i="7"/>
  <c r="G278" i="7"/>
  <c r="H277" i="7"/>
  <c r="G277" i="7"/>
  <c r="K277" i="7" s="1"/>
  <c r="H273" i="7"/>
  <c r="G273" i="7"/>
  <c r="K273" i="7" s="1"/>
  <c r="H272" i="7"/>
  <c r="G272" i="7"/>
  <c r="K272" i="7" s="1"/>
  <c r="H269" i="7"/>
  <c r="G269" i="7"/>
  <c r="K269" i="7" s="1"/>
  <c r="H268" i="7"/>
  <c r="G268" i="7"/>
  <c r="K268" i="7" s="1"/>
  <c r="H267" i="7"/>
  <c r="G267" i="7"/>
  <c r="K267" i="7" s="1"/>
  <c r="H266" i="7"/>
  <c r="G266" i="7"/>
  <c r="K266" i="7" s="1"/>
  <c r="H265" i="7"/>
  <c r="G265" i="7"/>
  <c r="H264" i="7"/>
  <c r="G264" i="7"/>
  <c r="H263" i="7"/>
  <c r="G263" i="7"/>
  <c r="K263" i="7" s="1"/>
  <c r="H262" i="7"/>
  <c r="G262" i="7"/>
  <c r="K262" i="7" s="1"/>
  <c r="H261" i="7"/>
  <c r="G261" i="7"/>
  <c r="K261" i="7" s="1"/>
  <c r="H260" i="7"/>
  <c r="G260" i="7"/>
  <c r="K260" i="7" s="1"/>
  <c r="H259" i="7"/>
  <c r="G259" i="7"/>
  <c r="H258" i="7"/>
  <c r="G258" i="7"/>
  <c r="K258" i="7" s="1"/>
  <c r="H257" i="7"/>
  <c r="G257" i="7"/>
  <c r="K257" i="7" s="1"/>
  <c r="H256" i="7"/>
  <c r="G256" i="7"/>
  <c r="K256" i="7" s="1"/>
  <c r="H255" i="7"/>
  <c r="G255" i="7"/>
  <c r="K255" i="7" s="1"/>
  <c r="H254" i="7"/>
  <c r="G254" i="7"/>
  <c r="K254" i="7" s="1"/>
  <c r="K251" i="7"/>
  <c r="K250" i="7"/>
  <c r="K249" i="7"/>
  <c r="K248" i="7"/>
  <c r="E248" i="7" s="1"/>
  <c r="K246" i="7"/>
  <c r="K245" i="7"/>
  <c r="E245" i="7" s="1"/>
  <c r="H242" i="7"/>
  <c r="G242" i="7"/>
  <c r="K242" i="7" s="1"/>
  <c r="H241" i="7"/>
  <c r="G241" i="7"/>
  <c r="K241" i="7" s="1"/>
  <c r="H240" i="7"/>
  <c r="G240" i="7"/>
  <c r="K240" i="7" s="1"/>
  <c r="H239" i="7"/>
  <c r="G239" i="7"/>
  <c r="H238" i="7"/>
  <c r="G238" i="7"/>
  <c r="K238" i="7" s="1"/>
  <c r="H237" i="7"/>
  <c r="G237" i="7"/>
  <c r="K237" i="7" s="1"/>
  <c r="H236" i="7"/>
  <c r="G236" i="7"/>
  <c r="K236" i="7" s="1"/>
  <c r="H235" i="7"/>
  <c r="G235" i="7"/>
  <c r="K235" i="7" s="1"/>
  <c r="H234" i="7"/>
  <c r="G234" i="7"/>
  <c r="K234" i="7" s="1"/>
  <c r="H233" i="7"/>
  <c r="G233" i="7"/>
  <c r="K233" i="7" s="1"/>
  <c r="H232" i="7"/>
  <c r="G232" i="7"/>
  <c r="K232" i="7" s="1"/>
  <c r="H231" i="7"/>
  <c r="G231" i="7"/>
  <c r="H230" i="7"/>
  <c r="G230" i="7"/>
  <c r="K230" i="7" s="1"/>
  <c r="H229" i="7"/>
  <c r="G229" i="7"/>
  <c r="K229" i="7" s="1"/>
  <c r="H228" i="7"/>
  <c r="G228" i="7"/>
  <c r="K228" i="7" s="1"/>
  <c r="H227" i="7"/>
  <c r="G227" i="7"/>
  <c r="K227" i="7" s="1"/>
  <c r="H226" i="7"/>
  <c r="G226" i="7"/>
  <c r="K226" i="7" s="1"/>
  <c r="H225" i="7"/>
  <c r="G225" i="7"/>
  <c r="K225" i="7" s="1"/>
  <c r="H224" i="7"/>
  <c r="G224" i="7"/>
  <c r="H223" i="7"/>
  <c r="G223" i="7"/>
  <c r="H222" i="7"/>
  <c r="G222" i="7"/>
  <c r="K222" i="7" s="1"/>
  <c r="K217" i="7"/>
  <c r="K216" i="7"/>
  <c r="E216" i="7" s="1"/>
  <c r="K214" i="7"/>
  <c r="K213" i="7"/>
  <c r="K212" i="7"/>
  <c r="K211" i="7" s="1"/>
  <c r="E211" i="7" s="1"/>
  <c r="K208" i="7"/>
  <c r="K207" i="7"/>
  <c r="K205" i="7"/>
  <c r="K204" i="7"/>
  <c r="K202" i="7"/>
  <c r="K201" i="7"/>
  <c r="K199" i="7"/>
  <c r="K198" i="7"/>
  <c r="K196" i="7"/>
  <c r="K195" i="7"/>
  <c r="K193" i="7"/>
  <c r="K192" i="7"/>
  <c r="K189" i="7"/>
  <c r="K188" i="7"/>
  <c r="K187" i="7" s="1"/>
  <c r="E187" i="7" s="1"/>
  <c r="K185" i="7"/>
  <c r="K184" i="7" s="1"/>
  <c r="E184" i="7" s="1"/>
  <c r="K178" i="7"/>
  <c r="K177" i="7" s="1"/>
  <c r="E177" i="7" s="1"/>
  <c r="K173" i="7"/>
  <c r="K172" i="7"/>
  <c r="E172" i="7" s="1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H148" i="7"/>
  <c r="G148" i="7"/>
  <c r="K148" i="7" s="1"/>
  <c r="H147" i="7"/>
  <c r="G147" i="7"/>
  <c r="K147" i="7" s="1"/>
  <c r="H146" i="7"/>
  <c r="G146" i="7"/>
  <c r="K146" i="7" s="1"/>
  <c r="H145" i="7"/>
  <c r="G145" i="7"/>
  <c r="H144" i="7"/>
  <c r="G144" i="7"/>
  <c r="K144" i="7" s="1"/>
  <c r="H143" i="7"/>
  <c r="G143" i="7"/>
  <c r="K143" i="7" s="1"/>
  <c r="H142" i="7"/>
  <c r="G142" i="7"/>
  <c r="H141" i="7"/>
  <c r="G141" i="7"/>
  <c r="K141" i="7" s="1"/>
  <c r="H140" i="7"/>
  <c r="G140" i="7"/>
  <c r="H139" i="7"/>
  <c r="G139" i="7"/>
  <c r="H138" i="7"/>
  <c r="G138" i="7"/>
  <c r="K138" i="7" s="1"/>
  <c r="H137" i="7"/>
  <c r="G137" i="7"/>
  <c r="K137" i="7" s="1"/>
  <c r="H136" i="7"/>
  <c r="G136" i="7"/>
  <c r="K136" i="7" s="1"/>
  <c r="H135" i="7"/>
  <c r="G135" i="7"/>
  <c r="K135" i="7" s="1"/>
  <c r="H134" i="7"/>
  <c r="G134" i="7"/>
  <c r="K134" i="7" s="1"/>
  <c r="H133" i="7"/>
  <c r="G133" i="7"/>
  <c r="H132" i="7"/>
  <c r="G132" i="7"/>
  <c r="K132" i="7" s="1"/>
  <c r="H131" i="7"/>
  <c r="G131" i="7"/>
  <c r="H130" i="7"/>
  <c r="G130" i="7"/>
  <c r="K130" i="7" s="1"/>
  <c r="H129" i="7"/>
  <c r="G129" i="7"/>
  <c r="H128" i="7"/>
  <c r="G128" i="7"/>
  <c r="K128" i="7" s="1"/>
  <c r="H127" i="7"/>
  <c r="G127" i="7"/>
  <c r="K127" i="7" s="1"/>
  <c r="H126" i="7"/>
  <c r="G126" i="7"/>
  <c r="H125" i="7"/>
  <c r="G125" i="7"/>
  <c r="K125" i="7" s="1"/>
  <c r="H124" i="7"/>
  <c r="G124" i="7"/>
  <c r="K121" i="7"/>
  <c r="K120" i="7"/>
  <c r="K119" i="7"/>
  <c r="K118" i="7"/>
  <c r="K117" i="7"/>
  <c r="K116" i="7"/>
  <c r="K115" i="7"/>
  <c r="K114" i="7"/>
  <c r="K113" i="7"/>
  <c r="K112" i="7"/>
  <c r="H109" i="7"/>
  <c r="G109" i="7"/>
  <c r="K109" i="7" s="1"/>
  <c r="H108" i="7"/>
  <c r="G108" i="7"/>
  <c r="H107" i="7"/>
  <c r="G107" i="7"/>
  <c r="K107" i="7" s="1"/>
  <c r="H106" i="7"/>
  <c r="G106" i="7"/>
  <c r="H105" i="7"/>
  <c r="G105" i="7"/>
  <c r="K105" i="7" s="1"/>
  <c r="H104" i="7"/>
  <c r="G104" i="7"/>
  <c r="H103" i="7"/>
  <c r="G103" i="7"/>
  <c r="K103" i="7" s="1"/>
  <c r="H102" i="7"/>
  <c r="G102" i="7"/>
  <c r="H101" i="7"/>
  <c r="G101" i="7"/>
  <c r="K101" i="7" s="1"/>
  <c r="H100" i="7"/>
  <c r="G100" i="7"/>
  <c r="H99" i="7"/>
  <c r="G99" i="7"/>
  <c r="K99" i="7" s="1"/>
  <c r="H98" i="7"/>
  <c r="G98" i="7"/>
  <c r="K98" i="7" s="1"/>
  <c r="H97" i="7"/>
  <c r="G97" i="7"/>
  <c r="K97" i="7" s="1"/>
  <c r="H96" i="7"/>
  <c r="G96" i="7"/>
  <c r="K96" i="7" s="1"/>
  <c r="H95" i="7"/>
  <c r="G95" i="7"/>
  <c r="K95" i="7" s="1"/>
  <c r="H94" i="7"/>
  <c r="G94" i="7"/>
  <c r="H93" i="7"/>
  <c r="G93" i="7"/>
  <c r="K93" i="7" s="1"/>
  <c r="H92" i="7"/>
  <c r="G92" i="7"/>
  <c r="H91" i="7"/>
  <c r="G91" i="7"/>
  <c r="K91" i="7" s="1"/>
  <c r="H87" i="7"/>
  <c r="G87" i="7"/>
  <c r="H86" i="7"/>
  <c r="G86" i="7"/>
  <c r="K86" i="7" s="1"/>
  <c r="H85" i="7"/>
  <c r="G85" i="7"/>
  <c r="K85" i="7" s="1"/>
  <c r="H84" i="7"/>
  <c r="G84" i="7"/>
  <c r="K84" i="7" s="1"/>
  <c r="H83" i="7"/>
  <c r="G83" i="7"/>
  <c r="K83" i="7" s="1"/>
  <c r="H82" i="7"/>
  <c r="G82" i="7"/>
  <c r="K82" i="7" s="1"/>
  <c r="H81" i="7"/>
  <c r="G81" i="7"/>
  <c r="H80" i="7"/>
  <c r="G80" i="7"/>
  <c r="K80" i="7" s="1"/>
  <c r="H79" i="7"/>
  <c r="G79" i="7"/>
  <c r="H78" i="7"/>
  <c r="G78" i="7"/>
  <c r="K78" i="7" s="1"/>
  <c r="H77" i="7"/>
  <c r="G77" i="7"/>
  <c r="H76" i="7"/>
  <c r="G76" i="7"/>
  <c r="K76" i="7" s="1"/>
  <c r="H75" i="7"/>
  <c r="G75" i="7"/>
  <c r="K75" i="7" s="1"/>
  <c r="H74" i="7"/>
  <c r="G74" i="7"/>
  <c r="K74" i="7" s="1"/>
  <c r="H73" i="7"/>
  <c r="G73" i="7"/>
  <c r="K73" i="7" s="1"/>
  <c r="H72" i="7"/>
  <c r="G72" i="7"/>
  <c r="H71" i="7"/>
  <c r="G71" i="7"/>
  <c r="H70" i="7"/>
  <c r="G70" i="7"/>
  <c r="K70" i="7" s="1"/>
  <c r="H69" i="7"/>
  <c r="G69" i="7"/>
  <c r="H68" i="7"/>
  <c r="G68" i="7"/>
  <c r="K68" i="7" s="1"/>
  <c r="H67" i="7"/>
  <c r="G67" i="7"/>
  <c r="H64" i="7"/>
  <c r="G64" i="7"/>
  <c r="K64" i="7" s="1"/>
  <c r="H63" i="7"/>
  <c r="G63" i="7"/>
  <c r="K63" i="7" s="1"/>
  <c r="H62" i="7"/>
  <c r="G62" i="7"/>
  <c r="K62" i="7" s="1"/>
  <c r="H61" i="7"/>
  <c r="G61" i="7"/>
  <c r="H60" i="7"/>
  <c r="G60" i="7"/>
  <c r="K60" i="7" s="1"/>
  <c r="H59" i="7"/>
  <c r="G59" i="7"/>
  <c r="H58" i="7"/>
  <c r="G58" i="7"/>
  <c r="K58" i="7" s="1"/>
  <c r="H57" i="7"/>
  <c r="G57" i="7"/>
  <c r="K57" i="7" s="1"/>
  <c r="H56" i="7"/>
  <c r="G56" i="7"/>
  <c r="K56" i="7" s="1"/>
  <c r="H55" i="7"/>
  <c r="G55" i="7"/>
  <c r="H54" i="7"/>
  <c r="G54" i="7"/>
  <c r="K54" i="7" s="1"/>
  <c r="H53" i="7"/>
  <c r="G53" i="7"/>
  <c r="K53" i="7" s="1"/>
  <c r="H52" i="7"/>
  <c r="G52" i="7"/>
  <c r="K52" i="7" s="1"/>
  <c r="H51" i="7"/>
  <c r="G51" i="7"/>
  <c r="K51" i="7" s="1"/>
  <c r="H50" i="7"/>
  <c r="G50" i="7"/>
  <c r="H49" i="7"/>
  <c r="G49" i="7"/>
  <c r="H48" i="7"/>
  <c r="G48" i="7"/>
  <c r="K48" i="7" s="1"/>
  <c r="H47" i="7"/>
  <c r="G47" i="7"/>
  <c r="K47" i="7" s="1"/>
  <c r="H46" i="7"/>
  <c r="G46" i="7"/>
  <c r="K46" i="7" s="1"/>
  <c r="H45" i="7"/>
  <c r="G45" i="7"/>
  <c r="H44" i="7"/>
  <c r="G44" i="7"/>
  <c r="H41" i="7"/>
  <c r="G41" i="7"/>
  <c r="K41" i="7" s="1"/>
  <c r="H40" i="7"/>
  <c r="G40" i="7"/>
  <c r="K40" i="7" s="1"/>
  <c r="H39" i="7"/>
  <c r="G39" i="7"/>
  <c r="K39" i="7" s="1"/>
  <c r="H38" i="7"/>
  <c r="G38" i="7"/>
  <c r="K38" i="7" s="1"/>
  <c r="H37" i="7"/>
  <c r="G37" i="7"/>
  <c r="K20" i="7"/>
  <c r="K19" i="7" s="1"/>
  <c r="E19" i="7" s="1"/>
  <c r="K17" i="7"/>
  <c r="K16" i="7"/>
  <c r="E16" i="7" s="1"/>
  <c r="K14" i="7"/>
  <c r="K13" i="7" s="1"/>
  <c r="E13" i="7" s="1"/>
  <c r="K11" i="7"/>
  <c r="K10" i="7"/>
  <c r="E10" i="7"/>
  <c r="K8" i="7"/>
  <c r="K7" i="7" s="1"/>
  <c r="E7" i="7" s="1"/>
  <c r="H6" i="12" l="1"/>
  <c r="I6" i="12" s="1"/>
  <c r="K6" i="12"/>
  <c r="L6" i="12" s="1"/>
  <c r="L137" i="12" s="1"/>
  <c r="H26" i="12"/>
  <c r="I26" i="12" s="1"/>
  <c r="H79" i="2"/>
  <c r="I79" i="2" s="1"/>
  <c r="H47" i="2"/>
  <c r="I47" i="2" s="1"/>
  <c r="H50" i="2"/>
  <c r="I50" i="2" s="1"/>
  <c r="K79" i="2"/>
  <c r="L79" i="2" s="1"/>
  <c r="K50" i="2"/>
  <c r="L50" i="2" s="1"/>
  <c r="K91" i="2"/>
  <c r="L91" i="2" s="1"/>
  <c r="K118" i="2"/>
  <c r="L118" i="2" s="1"/>
  <c r="K129" i="2"/>
  <c r="L129" i="2" s="1"/>
  <c r="H132" i="2"/>
  <c r="I132" i="2" s="1"/>
  <c r="K132" i="2"/>
  <c r="L132" i="2" s="1"/>
  <c r="H15" i="2"/>
  <c r="I15" i="2" s="1"/>
  <c r="H62" i="2"/>
  <c r="I62" i="2" s="1"/>
  <c r="H37" i="2"/>
  <c r="I37" i="2" s="1"/>
  <c r="H81" i="2"/>
  <c r="I81" i="2" s="1"/>
  <c r="H41" i="2"/>
  <c r="I41" i="2" s="1"/>
  <c r="H30" i="2"/>
  <c r="I30" i="2" s="1"/>
  <c r="H129" i="2"/>
  <c r="I129" i="2" s="1"/>
  <c r="H27" i="2"/>
  <c r="I27" i="2" s="1"/>
  <c r="H52" i="2"/>
  <c r="I52" i="2" s="1"/>
  <c r="H7" i="2"/>
  <c r="I7" i="2" s="1"/>
  <c r="H55" i="2"/>
  <c r="I55" i="2" s="1"/>
  <c r="H118" i="2"/>
  <c r="I118" i="2" s="1"/>
  <c r="H65" i="2"/>
  <c r="I65" i="2" s="1"/>
  <c r="H91" i="2"/>
  <c r="I91" i="2" s="1"/>
  <c r="H23" i="2"/>
  <c r="I23" i="2" s="1"/>
  <c r="K72" i="7"/>
  <c r="K45" i="7"/>
  <c r="K55" i="7"/>
  <c r="K67" i="7"/>
  <c r="K87" i="7"/>
  <c r="K100" i="7"/>
  <c r="K69" i="7"/>
  <c r="K79" i="7"/>
  <c r="K92" i="7"/>
  <c r="K37" i="7"/>
  <c r="K71" i="7"/>
  <c r="K104" i="7"/>
  <c r="K133" i="7"/>
  <c r="K335" i="7"/>
  <c r="K345" i="7"/>
  <c r="K363" i="7"/>
  <c r="K373" i="7"/>
  <c r="K443" i="7"/>
  <c r="K573" i="7"/>
  <c r="K364" i="7"/>
  <c r="K374" i="7"/>
  <c r="K444" i="7"/>
  <c r="K497" i="7"/>
  <c r="E497" i="7" s="1"/>
  <c r="K564" i="7"/>
  <c r="K722" i="7"/>
  <c r="E722" i="7" s="1"/>
  <c r="K472" i="7"/>
  <c r="E472" i="7" s="1"/>
  <c r="K626" i="7"/>
  <c r="K709" i="7"/>
  <c r="K445" i="7"/>
  <c r="K627" i="7"/>
  <c r="K710" i="7"/>
  <c r="K366" i="7"/>
  <c r="K446" i="7"/>
  <c r="K637" i="7"/>
  <c r="K711" i="7"/>
  <c r="K415" i="7"/>
  <c r="E415" i="7" s="1"/>
  <c r="K628" i="7"/>
  <c r="K367" i="7"/>
  <c r="K567" i="7"/>
  <c r="K576" i="7"/>
  <c r="K638" i="7"/>
  <c r="K702" i="7"/>
  <c r="K712" i="7"/>
  <c r="K703" i="7"/>
  <c r="K381" i="7"/>
  <c r="K641" i="7"/>
  <c r="E641" i="7" s="1"/>
  <c r="K734" i="7"/>
  <c r="E734" i="7" s="1"/>
  <c r="K439" i="7"/>
  <c r="K630" i="7"/>
  <c r="K342" i="7"/>
  <c r="K350" i="7"/>
  <c r="K370" i="7"/>
  <c r="K390" i="7"/>
  <c r="K450" i="7"/>
  <c r="K570" i="7"/>
  <c r="K579" i="7"/>
  <c r="K705" i="7"/>
  <c r="K715" i="7"/>
  <c r="K371" i="7"/>
  <c r="K391" i="7"/>
  <c r="K716" i="7"/>
  <c r="K361" i="7"/>
  <c r="K354" i="7" s="1"/>
  <c r="E354" i="7" s="1"/>
  <c r="K441" i="7"/>
  <c r="K581" i="7"/>
  <c r="K632" i="7"/>
  <c r="K323" i="7"/>
  <c r="K111" i="7"/>
  <c r="E111" i="7" s="1"/>
  <c r="K223" i="7"/>
  <c r="K259" i="7"/>
  <c r="K324" i="7"/>
  <c r="K44" i="7"/>
  <c r="K124" i="7"/>
  <c r="K142" i="7"/>
  <c r="K106" i="7"/>
  <c r="K224" i="7"/>
  <c r="K325" i="7"/>
  <c r="K150" i="7"/>
  <c r="E150" i="7" s="1"/>
  <c r="K108" i="7"/>
  <c r="K145" i="7"/>
  <c r="K77" i="7"/>
  <c r="K318" i="7"/>
  <c r="K264" i="7"/>
  <c r="K278" i="7"/>
  <c r="K332" i="7"/>
  <c r="K49" i="7"/>
  <c r="K129" i="7"/>
  <c r="K320" i="7"/>
  <c r="K59" i="7"/>
  <c r="K265" i="7"/>
  <c r="K50" i="7"/>
  <c r="K102" i="7"/>
  <c r="K239" i="7"/>
  <c r="K321" i="7"/>
  <c r="K139" i="7"/>
  <c r="K61" i="7"/>
  <c r="K94" i="7"/>
  <c r="K131" i="7"/>
  <c r="K140" i="7"/>
  <c r="K231" i="7"/>
  <c r="K290" i="7"/>
  <c r="K344" i="7"/>
  <c r="K372" i="7"/>
  <c r="K442" i="7"/>
  <c r="K452" i="7"/>
  <c r="K572" i="7"/>
  <c r="K633" i="7"/>
  <c r="K707" i="7"/>
  <c r="K717" i="7"/>
  <c r="K36" i="7"/>
  <c r="E36" i="7" s="1"/>
  <c r="K271" i="7"/>
  <c r="E271" i="7" s="1"/>
  <c r="K337" i="7"/>
  <c r="K81" i="7"/>
  <c r="K341" i="7"/>
  <c r="K297" i="7"/>
  <c r="K293" i="7" s="1"/>
  <c r="E293" i="7" s="1"/>
  <c r="K289" i="7"/>
  <c r="M581" i="7"/>
  <c r="E581" i="7"/>
  <c r="K126" i="7"/>
  <c r="K23" i="2" l="1"/>
  <c r="L23" i="2" s="1"/>
  <c r="K65" i="2"/>
  <c r="L65" i="2" s="1"/>
  <c r="K37" i="2"/>
  <c r="L37" i="2" s="1"/>
  <c r="K62" i="2"/>
  <c r="L62" i="2" s="1"/>
  <c r="K15" i="2"/>
  <c r="L15" i="2" s="1"/>
  <c r="K55" i="2"/>
  <c r="L55" i="2" s="1"/>
  <c r="K52" i="2"/>
  <c r="L52" i="2" s="1"/>
  <c r="K47" i="2"/>
  <c r="L47" i="2" s="1"/>
  <c r="H40" i="2"/>
  <c r="I40" i="2" s="1"/>
  <c r="K41" i="2" s="1"/>
  <c r="H78" i="2"/>
  <c r="I78" i="2" s="1"/>
  <c r="K81" i="2" s="1"/>
  <c r="K27" i="2"/>
  <c r="L27" i="2" s="1"/>
  <c r="K7" i="2"/>
  <c r="H26" i="2"/>
  <c r="I26" i="2" s="1"/>
  <c r="H6" i="2"/>
  <c r="I6" i="2" s="1"/>
  <c r="K66" i="7"/>
  <c r="E66" i="7" s="1"/>
  <c r="K306" i="7"/>
  <c r="E306" i="7" s="1"/>
  <c r="K90" i="7"/>
  <c r="E90" i="7" s="1"/>
  <c r="K43" i="7"/>
  <c r="E43" i="7" s="1"/>
  <c r="K700" i="7"/>
  <c r="K622" i="7"/>
  <c r="E622" i="7" s="1"/>
  <c r="K253" i="7"/>
  <c r="E253" i="7" s="1"/>
  <c r="K276" i="7"/>
  <c r="E276" i="7" s="1"/>
  <c r="J26" i="7"/>
  <c r="K26" i="7" s="1"/>
  <c r="K221" i="7"/>
  <c r="E221" i="7" s="1"/>
  <c r="K436" i="7"/>
  <c r="E436" i="7" s="1"/>
  <c r="K379" i="7"/>
  <c r="E379" i="7" s="1"/>
  <c r="K562" i="7"/>
  <c r="E562" i="7" s="1"/>
  <c r="K123" i="7"/>
  <c r="K330" i="7"/>
  <c r="E330" i="7" s="1"/>
  <c r="E123" i="7"/>
  <c r="J29" i="7"/>
  <c r="K29" i="7" s="1"/>
  <c r="L41" i="2" l="1"/>
  <c r="K40" i="2" s="1"/>
  <c r="L40" i="2" s="1"/>
  <c r="L81" i="2"/>
  <c r="K78" i="2" s="1"/>
  <c r="L78" i="2" s="1"/>
  <c r="K6" i="2"/>
  <c r="L6" i="2" s="1"/>
  <c r="K30" i="2"/>
  <c r="J24" i="7"/>
  <c r="K24" i="7" s="1"/>
  <c r="K22" i="7" s="1"/>
  <c r="E22" i="7" s="1"/>
  <c r="L30" i="2" l="1"/>
  <c r="K26" i="2" s="1"/>
  <c r="L26" i="2" s="1"/>
  <c r="J33" i="7"/>
  <c r="K33" i="7" s="1"/>
  <c r="K31" i="7" s="1"/>
</calcChain>
</file>

<file path=xl/sharedStrings.xml><?xml version="1.0" encoding="utf-8"?>
<sst xmlns="http://schemas.openxmlformats.org/spreadsheetml/2006/main" count="22805" uniqueCount="2607">
  <si>
    <t>Obra</t>
  </si>
  <si>
    <t>Bancos</t>
  </si>
  <si>
    <t>B.D.I.</t>
  </si>
  <si>
    <t>Contratação de empresa especializada na prestação de serviços de manutenção e raqualificação da nova sede da escola Henrique Dias, no município do Jaboatão dos Guararapes, compreendendo o fornecimento de material, mão de obra especializada, equipamentos, ferramentas e utensílios adequados à execução dos serviços.</t>
  </si>
  <si>
    <t xml:space="preserve">Padrão - 24,5%
</t>
  </si>
  <si>
    <t>Planilha Orçamentária Resumida</t>
  </si>
  <si>
    <t>Item</t>
  </si>
  <si>
    <t>Descrição</t>
  </si>
  <si>
    <t>Total</t>
  </si>
  <si>
    <t>Peso (%)</t>
  </si>
  <si>
    <t xml:space="preserve"> 1 </t>
  </si>
  <si>
    <t>SERVIÇOS PRELIMINARES</t>
  </si>
  <si>
    <t xml:space="preserve"> 2 </t>
  </si>
  <si>
    <t>ADMINISTRAÇÃO LOCAL</t>
  </si>
  <si>
    <t xml:space="preserve"> 3 </t>
  </si>
  <si>
    <t>ESQUADRIAS</t>
  </si>
  <si>
    <t xml:space="preserve"> 4 </t>
  </si>
  <si>
    <t>SISTEMA DE COBERTURA - COBERTURA</t>
  </si>
  <si>
    <t xml:space="preserve"> 5 </t>
  </si>
  <si>
    <t>IMPERMEABILIZAÇÃO</t>
  </si>
  <si>
    <t xml:space="preserve"> 6 </t>
  </si>
  <si>
    <t>SISTEMA DE PISO INTERNO</t>
  </si>
  <si>
    <t xml:space="preserve"> 7 </t>
  </si>
  <si>
    <t>REVESTIMENTO</t>
  </si>
  <si>
    <t xml:space="preserve"> 8 </t>
  </si>
  <si>
    <t>RECUPERAÇÃO DA ESTRUTURA EXISTENTE</t>
  </si>
  <si>
    <t xml:space="preserve"> 9 </t>
  </si>
  <si>
    <t>PINTURA</t>
  </si>
  <si>
    <t xml:space="preserve"> 10 </t>
  </si>
  <si>
    <t>INSTALAÇÕES HIDRÁULICAS</t>
  </si>
  <si>
    <t xml:space="preserve"> 11 </t>
  </si>
  <si>
    <t>INSTALAÇÕES ELÉTRICAS</t>
  </si>
  <si>
    <t xml:space="preserve"> 12 </t>
  </si>
  <si>
    <t>SERVIÇOS COMPLEMENTARES</t>
  </si>
  <si>
    <t xml:space="preserve"> 13 </t>
  </si>
  <si>
    <t>RAMPAS</t>
  </si>
  <si>
    <t xml:space="preserve"> 14 </t>
  </si>
  <si>
    <t>TOLDO</t>
  </si>
  <si>
    <t>Total sem BDI</t>
  </si>
  <si>
    <t>Total do BDI</t>
  </si>
  <si>
    <t>Total Geral</t>
  </si>
  <si>
    <t>_______________________________________________________________
Wellington Gonçalves de Lima Junior
Gerente de Engenharia
Eng. Civil CREA - PE 1819080331</t>
  </si>
  <si>
    <t>B.D.I. : NÃO DESONERADO</t>
  </si>
  <si>
    <t>B.D.I. :DESONERADO</t>
  </si>
  <si>
    <t>Orçamento Sintético</t>
  </si>
  <si>
    <t>NÃO DESONERADO</t>
  </si>
  <si>
    <t>DESONERADO</t>
  </si>
  <si>
    <t>Código</t>
  </si>
  <si>
    <t>Banco</t>
  </si>
  <si>
    <t>Und</t>
  </si>
  <si>
    <t>Quant.</t>
  </si>
  <si>
    <t>Valor Unit</t>
  </si>
  <si>
    <t>Valor Unit com BDI</t>
  </si>
  <si>
    <t xml:space="preserve">  </t>
  </si>
  <si>
    <t/>
  </si>
  <si>
    <t xml:space="preserve"> 1.1 </t>
  </si>
  <si>
    <t xml:space="preserve"> 1.1.1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</si>
  <si>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</si>
  <si>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</si>
  <si>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</si>
  <si>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</si>
  <si>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1.1.2 </t>
  </si>
  <si>
    <t xml:space="preserve"> 6390 </t>
  </si>
  <si>
    <t>ORSE</t>
  </si>
  <si>
    <t>Desobstrução de Ramal Predial de esgoto com auxílio de equipamento hidrojato</t>
  </si>
  <si>
    <t>m</t>
  </si>
  <si>
    <t xml:space="preserve"> 1.1.3 </t>
  </si>
  <si>
    <t xml:space="preserve"> 55.02.050 </t>
  </si>
  <si>
    <t>CPOS/CDHU</t>
  </si>
  <si>
    <t>LIMPEZA E DESOBSTRUÇÃO DE CANALETAS OU TUBULAÇÕES DE ÁGUAS PLUVIAIS</t>
  </si>
  <si>
    <t xml:space="preserve"> 1.1.4 </t>
  </si>
  <si>
    <t xml:space="preserve"> ED-50263 </t>
  </si>
  <si>
    <t>SETOP</t>
  </si>
  <si>
    <t>LIMPEZA DE CALHA EM CHAPA GALVANIZADA OU EM PVC, INCLUSIVE DESOBSTRUÇÃO</t>
  </si>
  <si>
    <t xml:space="preserve"> 1.1.5 </t>
  </si>
  <si>
    <t xml:space="preserve"> 99814 </t>
  </si>
  <si>
    <t>LIMPEZA DE SUPERFÍCIE COM JATO DE ALTA PRESSÃO. AF_04/2019</t>
  </si>
  <si>
    <t xml:space="preserve"> 1.1.6 </t>
  </si>
  <si>
    <t xml:space="preserve"> 100981 </t>
  </si>
  <si>
    <t>CARGA, MANOBRA E DESCARGA DE ENTULHO EM CAMINHÃO BASCULANTE 6 M³ - CARGA COM ESCAVADEIRA HIDRÁULICA  (CAÇAMBA DE 0,80 M³ / 111 HP) E DESCARGA LIVRE (UNIDADE: M3). AF_07/2020</t>
  </si>
  <si>
    <t>m³</t>
  </si>
  <si>
    <t xml:space="preserve"> 1.1.7 </t>
  </si>
  <si>
    <t xml:space="preserve"> 97913 </t>
  </si>
  <si>
    <t>TRANSPORTE COM CAMINHÃO BASCULANTE DE 6 M³, EM VIA URBANA EM REVESTIMENTO PRIMÁRIO (UNIDADE: M3XKM). AF_07/2020</t>
  </si>
  <si>
    <t>M3XKM</t>
  </si>
  <si>
    <t xml:space="preserve"> 1.2 </t>
  </si>
  <si>
    <t>DEMOLIÇÕES/RETIRADAS</t>
  </si>
  <si>
    <t xml:space="preserve"> 1.2.1 </t>
  </si>
  <si>
    <t xml:space="preserve"> 18 </t>
  </si>
  <si>
    <t>Demolição de piso cerâmico ou ladrilho</t>
  </si>
  <si>
    <t xml:space="preserve"> 1.2.2 </t>
  </si>
  <si>
    <t xml:space="preserve"> 7218 </t>
  </si>
  <si>
    <t>Remoção de impermeabilização com manta asfaltica</t>
  </si>
  <si>
    <t xml:space="preserve"> 1.2.3 </t>
  </si>
  <si>
    <t xml:space="preserve"> 97647 </t>
  </si>
  <si>
    <t>REMOÇÃO DE TELHAS DE FIBROCIMENTO METÁLICA E CERÂMICA, DE FORMA MANUAL, SEM REAPROVEITAMENTO. AF_09/2023</t>
  </si>
  <si>
    <t xml:space="preserve"> 1.2.4 </t>
  </si>
  <si>
    <t xml:space="preserve"> 020129 </t>
  </si>
  <si>
    <t>CAEMA</t>
  </si>
  <si>
    <t>DEMOLIÇÃO MANUAL DE PISO VINILICO INCLUSIVE REMOÇÃO E CARREGAMENTO MANUAL DO EXPURGO</t>
  </si>
  <si>
    <t xml:space="preserve"> 1.2.5 </t>
  </si>
  <si>
    <t xml:space="preserve"> 97644 </t>
  </si>
  <si>
    <t>REMOÇÃO DE PORTAS, DE FORMA MANUAL, SEM REAPROVEITAMENTO. AF_09/2023</t>
  </si>
  <si>
    <t xml:space="preserve"> 1.2.6 </t>
  </si>
  <si>
    <t xml:space="preserve"> 97640 </t>
  </si>
  <si>
    <t>REMOÇÃO DE FORROS DE DRYWALL, PVC E FIBROMINERAL, DE FORMA MANUAL, SEM REAPROVEITAMENTO. AF_09/2023</t>
  </si>
  <si>
    <t xml:space="preserve"> 1.2.7 </t>
  </si>
  <si>
    <t xml:space="preserve"> 97631 </t>
  </si>
  <si>
    <t>DEMOLIÇÃO DE ARGAMASSAS, DE FORMA MANUAL, SEM REAPROVEITAMENTO. AF_09/2023</t>
  </si>
  <si>
    <t xml:space="preserve"> 2.1 </t>
  </si>
  <si>
    <t xml:space="preserve"> 93572 </t>
  </si>
  <si>
    <t>ENCARREGADO GERAL DE OBRAS COM ENCARGOS COMPLEMENTARES</t>
  </si>
  <si>
    <t>MES</t>
  </si>
  <si>
    <t xml:space="preserve"> 2.2 </t>
  </si>
  <si>
    <t xml:space="preserve"> 90778 </t>
  </si>
  <si>
    <t>ENGENHEIRO CIVIL DE OBRA PLENO COM ENCARGOS COMPLEMENTARES</t>
  </si>
  <si>
    <t>H</t>
  </si>
  <si>
    <t xml:space="preserve"> 3.1 </t>
  </si>
  <si>
    <t>JANELAS</t>
  </si>
  <si>
    <t xml:space="preserve"> 3.1.1 </t>
  </si>
  <si>
    <t xml:space="preserve"> COMP 00001 </t>
  </si>
  <si>
    <t>Próprio</t>
  </si>
  <si>
    <t>JANELA BASCULANTE EM FERRO COM VIDRO 6MM</t>
  </si>
  <si>
    <t xml:space="preserve"> 3.1.2 </t>
  </si>
  <si>
    <t xml:space="preserve"> 111650 </t>
  </si>
  <si>
    <t>SBC</t>
  </si>
  <si>
    <t>JANELA BASCULANTE EM FERRO COM VIDRO 3MM</t>
  </si>
  <si>
    <t xml:space="preserve"> 3.2 </t>
  </si>
  <si>
    <t>PORTA DE MADEIRA</t>
  </si>
  <si>
    <t xml:space="preserve"> 3.2.1 </t>
  </si>
  <si>
    <t xml:space="preserve"> 8030 </t>
  </si>
  <si>
    <t>Porta em madeira lei (Ipê), lisa, semi-ôca, 90 x 210cm,com visor de vidro 6mm(50x60cm), inclusive batentes e ferragens</t>
  </si>
  <si>
    <t>un</t>
  </si>
  <si>
    <t xml:space="preserve"> 3.2.2 </t>
  </si>
  <si>
    <t xml:space="preserve"> 8029 </t>
  </si>
  <si>
    <t>Porta em madeira lei (Ipê), lisa, semi-ôca, 80 x 210cm, com visor de vidro 6mm (60x40cm), inclusive batentes e ferragens</t>
  </si>
  <si>
    <t xml:space="preserve"> 3.2.3 </t>
  </si>
  <si>
    <t xml:space="preserve"> 8172 </t>
  </si>
  <si>
    <t>Porta em madeira compensada (canela), lisa, semi-ôca, 1.50 x 2.10 m, c/ visor, com duas folhas, inclusive batentes e ferragens, exceto vidros</t>
  </si>
  <si>
    <t xml:space="preserve"> 3.2.4 </t>
  </si>
  <si>
    <t xml:space="preserve"> 13079 </t>
  </si>
  <si>
    <t>Porta em madeira lei (Ipê), lisa, semi-ôca, 100 x 210cm, com visor de policarbonato 9,5mm (170x20cm), inclusive batentes e ferragens</t>
  </si>
  <si>
    <t xml:space="preserve"> 3.2.5 </t>
  </si>
  <si>
    <t xml:space="preserve"> 3546 </t>
  </si>
  <si>
    <t>Porta em madeira compensada (canela), lisa, semi-ôca, 0.70 x 2.10 m, inclusive batentes e ferragens</t>
  </si>
  <si>
    <t xml:space="preserve"> 3.2.6 </t>
  </si>
  <si>
    <t xml:space="preserve"> 91328 </t>
  </si>
  <si>
    <t>KIT DE PORTA DE MADEIRA FRISADA, SEMI-OCA (LEVE OU MÉDIA), PADRÃO MÉDIO 60X210CM, ESPESSURA DE 3CM, ITENS INCLUSOS: DOBRADIÇAS, MONTAGEM E INSTALAÇÃO DO BATENTE, SEM FECHADURA - FORNECIMENTO E INSTALAÇÃO. AF_12/2019</t>
  </si>
  <si>
    <t>UN</t>
  </si>
  <si>
    <t xml:space="preserve"> 3.3 </t>
  </si>
  <si>
    <t>PORTÕES E GRADIS METÁLICOS</t>
  </si>
  <si>
    <t xml:space="preserve"> 3.3.1 </t>
  </si>
  <si>
    <t xml:space="preserve"> 112618 </t>
  </si>
  <si>
    <t>PORTAO DE CORRER EM ALUMINIO PINTURA ELETROSTATICA BRANCA</t>
  </si>
  <si>
    <t xml:space="preserve"> 3.3.2 </t>
  </si>
  <si>
    <t xml:space="preserve"> 24.02.040 </t>
  </si>
  <si>
    <t>PORTA/PORTÃO TIPO GRADIL SOB MEDIDA</t>
  </si>
  <si>
    <t xml:space="preserve"> 4.1 </t>
  </si>
  <si>
    <t>COBERTURA</t>
  </si>
  <si>
    <t xml:space="preserve"> 4.1.1 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</si>
  <si>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</si>
  <si>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</si>
  <si>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 xml:space="preserve"> 4.1.2 </t>
  </si>
  <si>
    <t xml:space="preserve"> 94231 </t>
  </si>
  <si>
    <t>RUFO EM CHAPA DE AÇO GALVANIZADO NÚMERO 24, CORTE DE 25 CM, INCLUSO TRANSPORTE VERTICAL. AF_07/2019</t>
  </si>
  <si>
    <t>M</t>
  </si>
  <si>
    <t xml:space="preserve"> 4.1.3 </t>
  </si>
  <si>
    <t xml:space="preserve"> 94218 </t>
  </si>
  <si>
    <t>TELHAMENTO COM TELHA ESTRUTURAL DE FIBROCIMENTO E= 8 MM, COM ATÉ 2 ÁGUAS, INCLUSO IÇAMENTO. AF_07/2019_PS</t>
  </si>
  <si>
    <t xml:space="preserve"> 4.1.4 </t>
  </si>
  <si>
    <t xml:space="preserve"> 15.02.93 </t>
  </si>
  <si>
    <t>EMBASA</t>
  </si>
  <si>
    <t>REVISÃO DE COBERTURA EM TELHA DE FIBROCIMENTO ONDULADA 8MM</t>
  </si>
  <si>
    <t xml:space="preserve"> 4.1.5 </t>
  </si>
  <si>
    <t xml:space="preserve"> 100154 </t>
  </si>
  <si>
    <t>ESTRUTURA MADEIRA DE LEI-TELHADO UMA AGUA P/TELHA FIBROCIMENTO</t>
  </si>
  <si>
    <t xml:space="preserve"> 4.2 </t>
  </si>
  <si>
    <t>FORRO</t>
  </si>
  <si>
    <t xml:space="preserve"> 4.2.1 </t>
  </si>
  <si>
    <t xml:space="preserve"> 120715 </t>
  </si>
  <si>
    <t>FORRO MINERAL DUNE MICROLOOK T15 16 X 625 X 625MM ARMSTRONG</t>
  </si>
  <si>
    <t xml:space="preserve"> 4.2.2 </t>
  </si>
  <si>
    <t xml:space="preserve"> 96485 </t>
  </si>
  <si>
    <t>FORRO EM RÉGUAS DE PVC, LISO, PARA AMBIENTES RESIDENCIAIS, INCLUSIVE ESTRUTURA UNIDIRECIONAL DE FIXAÇÃO. AF_08/2023_PS</t>
  </si>
  <si>
    <t xml:space="preserve"> 5.1 </t>
  </si>
  <si>
    <t xml:space="preserve"> 98546 </t>
  </si>
  <si>
    <t>IMPERMEABILIZAÇÃO DE SUPERFÍCIE COM MANTA ASFÁLTICA, UMA CAMADA, INCLUSIVE APLICAÇÃO DE PRIMER ASFÁLTICO, E=4MM. AF_09/2023</t>
  </si>
  <si>
    <t xml:space="preserve"> 6.1 </t>
  </si>
  <si>
    <t xml:space="preserve"> 101727 </t>
  </si>
  <si>
    <t>PISO VINÍLICO SEMI-FLEXÍVEL EM PLACAS, PADRÃO LISO, ESPESSURA 3,2 MM, FIXADO COM COLA. AF_09/2020</t>
  </si>
  <si>
    <t xml:space="preserve"> 6.2 </t>
  </si>
  <si>
    <t xml:space="preserve"> ED-9936 </t>
  </si>
  <si>
    <t>ARGAMASSA INDUSTRIALIZADA AUTONIVELANTE, APLICADA EM PISO, ESP. 4MM, INCLUSIVE PREPARO MANUAL DA MISTURA</t>
  </si>
  <si>
    <t xml:space="preserve"> 7.1 </t>
  </si>
  <si>
    <t xml:space="preserve"> 87886 </t>
  </si>
  <si>
    <t>CHAPISCO APLICADO NO TETO OU EM ESTRUTURA, COM DESEMPENADEIRA DENTADA. ARGAMASSA INDUSTRIALIZADA COM PREPARO MANUAL. AF_10/2022</t>
  </si>
  <si>
    <t xml:space="preserve"> 7.2 </t>
  </si>
  <si>
    <t xml:space="preserve"> 87878 </t>
  </si>
  <si>
    <t>CHAPISCO APLICADO EM ALVENARIAS E ESTRUTURAS DE CONCRETO INTERNAS, COM COLHER DE PEDREIRO.  ARGAMASSA TRAÇO 1:3 COM PREPARO MANUAL. AF_10/2022</t>
  </si>
  <si>
    <t xml:space="preserve"> 7.3 </t>
  </si>
  <si>
    <t xml:space="preserve"> 121439 </t>
  </si>
  <si>
    <t>CHAPISCO GROSSO CIMENTO E AREIA 1:3</t>
  </si>
  <si>
    <t xml:space="preserve"> 7.4 </t>
  </si>
  <si>
    <t xml:space="preserve"> 90408 </t>
  </si>
  <si>
    <t>MASSA ÚNICA, EM ARGAMASSA TRAÇO 1:2:8, PREPARO MECÂNICO, APLICADA MANUALMENTE EM TETO, E = 10MM, COM TALISCAS. AF_03/2024</t>
  </si>
  <si>
    <t xml:space="preserve"> 7.5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</si>
  <si>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</si>
  <si>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</si>
  <si>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7.6 </t>
  </si>
  <si>
    <t xml:space="preserve"> 121087 </t>
  </si>
  <si>
    <t>REBOCO EXTERNO 1:1:12 COM CIMENTO/CAL E AREIA</t>
  </si>
  <si>
    <t xml:space="preserve"> 8.1 </t>
  </si>
  <si>
    <t xml:space="preserve"> 11.016.0505-1 </t>
  </si>
  <si>
    <t>EMOP</t>
  </si>
  <si>
    <t>RECONSTITUICAO DE ESTRUTURAS METALICAS LEVES,MEDIDAS POR KG DE ACO NECESSARIO(CHAPAS,PERFIS,ETC),INCLUSIVE FORNECIMENTO DOS MATERIAIS E PINTURA EM TINTA ANTICORROSIVA</t>
  </si>
  <si>
    <t>KG</t>
  </si>
  <si>
    <t xml:space="preserve"> 8.2 </t>
  </si>
  <si>
    <t xml:space="preserve"> 180230 </t>
  </si>
  <si>
    <t>JATEAMENTO E PINTURA DE ESTRUTURA METALICA</t>
  </si>
  <si>
    <t xml:space="preserve"> 9.1 </t>
  </si>
  <si>
    <t xml:space="preserve"> 88485 </t>
  </si>
  <si>
    <t>FUNDO SELADOR ACRÍLICO, APLICAÇÃO MANUAL EM PAREDE, UMA DEMÃO. AF_04/2023</t>
  </si>
  <si>
    <t xml:space="preserve"> 9.2 </t>
  </si>
  <si>
    <t xml:space="preserve"> 88484 </t>
  </si>
  <si>
    <t>FUNDO SELADOR ACRÍLICO, APLICAÇÃO MANUAL EM TETO, UMA DEMÃO. AF_04/2023</t>
  </si>
  <si>
    <t xml:space="preserve"> 9.3 </t>
  </si>
  <si>
    <t xml:space="preserve"> 96135 </t>
  </si>
  <si>
    <t>APLICAÇÃO MANUAL DE MASSA ACRÍLICA EM PAREDES EXTERNAS DE CASAS, DUAS DEMÃOS. AF_03/2024</t>
  </si>
  <si>
    <t xml:space="preserve"> 9.4 </t>
  </si>
  <si>
    <t xml:space="preserve"> 88497 </t>
  </si>
  <si>
    <t>EMASSAMENTO COM MASSA LÁTEX, APLICAÇÃO EM PAREDE, DUAS DEMÃOS, LIXAMENTO MANUAL. AF_04/2023</t>
  </si>
  <si>
    <t xml:space="preserve"> 9.5 </t>
  </si>
  <si>
    <t xml:space="preserve"> 88496 </t>
  </si>
  <si>
    <t>EMASSAMENTO COM MASSA LÁTEX, APLICAÇÃO EM TETO, DUAS DEMÃOS, LIXAMENTO MANUAL. AF_04/2023</t>
  </si>
  <si>
    <t xml:space="preserve"> 9.6 </t>
  </si>
  <si>
    <t xml:space="preserve"> 88489 </t>
  </si>
  <si>
    <t>PINTURA LÁTEX ACRÍLICA PREMIUM, APLICAÇÃO MANUAL EM PAREDES, DUAS DEMÃOS. AF_04/2023</t>
  </si>
  <si>
    <t xml:space="preserve"> 9.7 </t>
  </si>
  <si>
    <t xml:space="preserve"> 88488 </t>
  </si>
  <si>
    <t>PINTURA LÁTEX ACRÍLICA PREMIUM, APLICAÇÃO MANUAL EM TETO, DUAS DEMÃOS. AF_04/2023</t>
  </si>
  <si>
    <t xml:space="preserve"> 9.8 </t>
  </si>
  <si>
    <t xml:space="preserve"> 100745 </t>
  </si>
  <si>
    <t>PINTURA COM TINTA ALQUÍDICA DE ACABAMENTO (ESMALTE SINTÉTICO BRILHANTE) PULVERIZADA SOBRE SUPERFÍCIES METÁLICAS (EXCETO PERFIL) EXECUTADO EM OBRA  (POR DEMÃO). AF_01/2020_PE</t>
  </si>
  <si>
    <t xml:space="preserve"> 9.9 </t>
  </si>
  <si>
    <t xml:space="preserve"> 102200 </t>
  </si>
  <si>
    <t>APLICAÇÃO MASSA ALQUÍDICA PARA MADEIRA, PARA PINTURA COM TINTA DE ACABAMENTO (PIGMENTADA). AF_01/2021</t>
  </si>
  <si>
    <t xml:space="preserve"> 9.10 </t>
  </si>
  <si>
    <t xml:space="preserve"> 102218 </t>
  </si>
  <si>
    <t>PINTURA TINTA DE ACABAMENTO (PIGMENTADA) ESMALTE SINTÉTICO FOSCO EM MADEIRA, 2 DEMÃOS. AF_01/2021</t>
  </si>
  <si>
    <t xml:space="preserve"> 9.11 </t>
  </si>
  <si>
    <t xml:space="preserve"> 102506 </t>
  </si>
  <si>
    <t>PINTURA DE DEMARCAÇÃO DE QUADRA POLIESPORTIVA COM TINTA EPÓXI, E = 5 CM, APLICAÇÃO MANUAL. AF_05/2021</t>
  </si>
  <si>
    <t xml:space="preserve"> 9.12 </t>
  </si>
  <si>
    <t xml:space="preserve"> 102494 </t>
  </si>
  <si>
    <t>PINTURA DE PISO COM TINTA EPÓXI, APLICAÇÃO MANUAL, 2 DEMÃOS, INCLUSO PRIMER EPÓXI. AF_05/2021</t>
  </si>
  <si>
    <t xml:space="preserve"> 10.1 </t>
  </si>
  <si>
    <t>ACESSÓRIOS</t>
  </si>
  <si>
    <t xml:space="preserve"> 10.1.1 </t>
  </si>
  <si>
    <t xml:space="preserve"> 102113 </t>
  </si>
  <si>
    <t>BOMBA CENTRÍFUGA, TRIFÁSICA, 1 CV OU 0,99 HP, HM 14 A 40 M, Q 0,6 A 8,4 M3/H - FORNECIMENTO E INSTALAÇÃO. AF_12/2020</t>
  </si>
  <si>
    <t xml:space="preserve"> 10.2 </t>
  </si>
  <si>
    <t>LOUÇAS E METAIS</t>
  </si>
  <si>
    <t xml:space="preserve"> 10.2.1 </t>
  </si>
  <si>
    <t xml:space="preserve"> 86931 </t>
  </si>
  <si>
    <t>VASO SANITÁRIO SIFONADO COM CAIXA ACOPLADA LOUÇA BRANCA, INCLUSO ENGATE FLEXÍVEL EM PLÁSTICO BRANCO, 1/2  X 40CM - FORNECIMENTO E INSTALAÇÃO. AF_01/2020</t>
  </si>
  <si>
    <t xml:space="preserve"> 10.2.2 </t>
  </si>
  <si>
    <t xml:space="preserve"> 100849 </t>
  </si>
  <si>
    <t>ASSENTO SANITÁRIO CONVENCIONAL - FORNECIMENTO E INSTALACAO. AF_01/2020</t>
  </si>
  <si>
    <t xml:space="preserve"> 10.2.3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</si>
  <si>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</si>
  <si>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</si>
  <si>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10.2.4 </t>
  </si>
  <si>
    <t xml:space="preserve"> 100872 </t>
  </si>
  <si>
    <t>BARRA DE APOIO RETA, EM ALUMINIO, COMPRIMENTO 80 CM,  FIXADA NA PAREDE - FORNECIMENTO E INSTALAÇÃO. AF_01/2020</t>
  </si>
  <si>
    <t xml:space="preserve"> 10.2.5 </t>
  </si>
  <si>
    <t xml:space="preserve"> 86915 </t>
  </si>
  <si>
    <t>TORNEIRA CROMADA DE MESA, 1/2" OU 3/4", PARA LAVATÓRIO, PADRÃO MÉDIO - FORNECIMENTO E INSTALAÇÃO. AF_01/2020</t>
  </si>
  <si>
    <t xml:space="preserve"> 10.2.6 </t>
  </si>
  <si>
    <t xml:space="preserve"> 86883 </t>
  </si>
  <si>
    <t>SIFÃO DO TIPO FLEXÍVEL EM PVC 1  X 1.1/2  - FORNECIMENTO E INSTALAÇÃO. AF_01/2020</t>
  </si>
  <si>
    <t xml:space="preserve"> 10.2.7 </t>
  </si>
  <si>
    <t xml:space="preserve"> 86885 </t>
  </si>
  <si>
    <t>ENGATE FLEXÍVEL EM PLÁSTICO BRANCO, 1/2" X 40CM - FORNECIMENTO E INSTALAÇÃO. AF_01/2020</t>
  </si>
  <si>
    <t xml:space="preserve"> 10.2.8 </t>
  </si>
  <si>
    <t xml:space="preserve"> 12128 </t>
  </si>
  <si>
    <t>Barra de apoio, para lavatório,fixa, constituida de duas barras laterais em "U", em aço inox,  d=1 1/4", Jackwal ou similar</t>
  </si>
  <si>
    <t>cj</t>
  </si>
  <si>
    <t xml:space="preserve"> 10.2.9 </t>
  </si>
  <si>
    <t xml:space="preserve"> 00006138 </t>
  </si>
  <si>
    <t>ANEL DE VEDACAO, PVC FLEXIVEL, 100 MM, PARA SAIDA DE BACIA / VASO SANITARIO</t>
  </si>
  <si>
    <t xml:space="preserve"> 11.1 </t>
  </si>
  <si>
    <t xml:space="preserve"> COMP 00002 </t>
  </si>
  <si>
    <t>INSTALACAO DE UM CONJUNTO DE PONTO DE LUZ,APARENTE,EQUIVALENTE A 2 VARAS DE ELETRODUTO DE PVC RIGIDO DE 3/4",12,00M D E FIO 2,5MM2,CAIXAS,CONEXOES E LUVAS.</t>
  </si>
  <si>
    <t xml:space="preserve"> 11.2 </t>
  </si>
  <si>
    <t xml:space="preserve"> COMP 00003 </t>
  </si>
  <si>
    <t>INSTALACAO DE PONTO DE TOMADA,APARENTE,EQUIVALENTE A 2 VARAS DE ELETRODUTO DE PVC RIGIDO DE 3/4",18,00M DE FIO 2,5MM2,CAIXAS,CONEXOES E TOMADA DE SOBREPOR 2P+T,10A,PADRAO BRASILEIRO</t>
  </si>
  <si>
    <t xml:space="preserve"> 11.3 </t>
  </si>
  <si>
    <t xml:space="preserve"> COMP 00004 </t>
  </si>
  <si>
    <t>INSTALACAO DE PONTO DE TOMADA,APARENTE,EQUIVALENTE A 2 VARAS DE ELETRODUTO DE PVC RIGIDO DE 3/4",18,00M DE FIO 2,5MM2,CAIXAS,CONEXOES E TOMADA DE SOBREPOR 2P+T,20A,PADRAO BRASILEIRO</t>
  </si>
  <si>
    <t xml:space="preserve"> 11.4 </t>
  </si>
  <si>
    <t xml:space="preserve"> 12233 </t>
  </si>
  <si>
    <t>Quadro de distribuição de embutir, em chapa de aço, para até 70 disjuntores, com barramento, padrão DIN, exclusive disjuntores</t>
  </si>
  <si>
    <t xml:space="preserve"> 11.5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</si>
  <si>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</si>
  <si>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</si>
  <si>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11.6 </t>
  </si>
  <si>
    <t xml:space="preserve"> 93655 </t>
  </si>
  <si>
    <t>DISJUNTOR MONOPOLAR TIPO DIN, CORRENTE NOMINAL DE 20A - FORNECIMENTO E INSTALAÇÃO. AF_10/2020</t>
  </si>
  <si>
    <t xml:space="preserve"> 11.7 </t>
  </si>
  <si>
    <t xml:space="preserve"> 93656 </t>
  </si>
  <si>
    <t>DISJUNTOR MONOPOLAR TIPO DIN, CORRENTE NOMINAL DE 25A - FORNECIMENTO E INSTALAÇÃO. AF_10/2020</t>
  </si>
  <si>
    <t xml:space="preserve"> 11.8 </t>
  </si>
  <si>
    <t xml:space="preserve"> 93654 </t>
  </si>
  <si>
    <t>DISJUNTOR MONOPOLAR TIPO DIN, CORRENTE NOMINAL DE 16A - FORNECIMENTO E INSTALAÇÃO. AF_10/2020</t>
  </si>
  <si>
    <t xml:space="preserve"> 11.9 </t>
  </si>
  <si>
    <t xml:space="preserve"> 9034 </t>
  </si>
  <si>
    <t>Disjuntor termomagnético tripolar 150 A com caixa moldada 10 kA</t>
  </si>
  <si>
    <t xml:space="preserve"> 11.10 </t>
  </si>
  <si>
    <t xml:space="preserve"> 151131 </t>
  </si>
  <si>
    <t>IOPES</t>
  </si>
  <si>
    <t>Eletroduto de PVC rígido roscável, diâmetro 3", inclusive conexões</t>
  </si>
  <si>
    <t xml:space="preserve"> 11.11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</si>
  <si>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</si>
  <si>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</si>
  <si>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11.12 </t>
  </si>
  <si>
    <t xml:space="preserve"> 101564 </t>
  </si>
  <si>
    <t>CABO DE COBRE FLEXÍVEL ISOLADO, 50 MM², 0,6/1,0 KV, PARA REDE AÉREA DE DISTRIBUIÇÃO DE ENERGIA ELÉTRICA DE BAIXA TENSÃO - FORNECIMENTO E INSTALAÇÃO. AF_07/2020</t>
  </si>
  <si>
    <t xml:space="preserve"> 11.13 </t>
  </si>
  <si>
    <t xml:space="preserve"> 91926 </t>
  </si>
  <si>
    <t>CABO DE COBRE FLEXÍVEL ISOLADO, 2,5 MM², ANTI-CHAMA 450/750 V, PARA CIRCUITOS TERMINAIS - FORNECIMENTO E INSTALAÇÃO. AF_03/2023</t>
  </si>
  <si>
    <t xml:space="preserve"> 11.14 </t>
  </si>
  <si>
    <t xml:space="preserve"> 91934 </t>
  </si>
  <si>
    <t>CABO DE COBRE FLEXÍVEL ISOLADO, 16 MM², ANTI-CHAMA 450/750 V, PARA CIRCUITOS TERMINAIS - FORNECIMENTO E INSTALAÇÃO. AF_03/2023</t>
  </si>
  <si>
    <t xml:space="preserve"> 11.15 </t>
  </si>
  <si>
    <t xml:space="preserve"> 91930 </t>
  </si>
  <si>
    <t>CABO DE COBRE FLEXÍVEL ISOLADO, 6 MM², ANTI-CHAMA 450/750 V, PARA CIRCUITOS TERMINAIS - FORNECIMENTO E INSTALAÇÃO. AF_03/2023</t>
  </si>
  <si>
    <t xml:space="preserve"> 11.16 </t>
  </si>
  <si>
    <t xml:space="preserve"> 170883 </t>
  </si>
  <si>
    <t>SEDOP</t>
  </si>
  <si>
    <t>Caixa Airstop p/ disjuntor bipolar de embutir até 50A</t>
  </si>
  <si>
    <t xml:space="preserve"> 11.17 </t>
  </si>
  <si>
    <t xml:space="preserve"> 060059 </t>
  </si>
  <si>
    <t>LUMINARIA COMERCIAL EMBUTIR ALETADA T8 2X18/32/40W - HGE</t>
  </si>
  <si>
    <t xml:space="preserve"> 11.18 </t>
  </si>
  <si>
    <t xml:space="preserve"> 060121 </t>
  </si>
  <si>
    <t>LUMINARIA DE EMBUTIR PLAFON 18W LED BRANCO FRIO 22,5x22,5</t>
  </si>
  <si>
    <t xml:space="preserve"> 11.19 </t>
  </si>
  <si>
    <t xml:space="preserve"> 12092 </t>
  </si>
  <si>
    <t>Luminária tipo spot de Sobrepor SR08-S da Abalux ou similar para lâmpada PAR 20</t>
  </si>
  <si>
    <t xml:space="preserve"> 11.20 </t>
  </si>
  <si>
    <t xml:space="preserve"> 060222 </t>
  </si>
  <si>
    <t>LUMINARIA INDUSTRIAL PENDENTE LED HIGH BAY LIGHT 200W</t>
  </si>
  <si>
    <t xml:space="preserve"> 11.21 </t>
  </si>
  <si>
    <t xml:space="preserve"> 060301 </t>
  </si>
  <si>
    <t>LUMINARIA DE SOBREPOR HERMETICA PARA TUBULAR LED OU FLUORES.</t>
  </si>
  <si>
    <t xml:space="preserve"> 11.22 </t>
  </si>
  <si>
    <t xml:space="preserve"> 1201001104 </t>
  </si>
  <si>
    <t>AGESUL</t>
  </si>
  <si>
    <t>LUMINARIA LED DE SOBREPOR 36W, 2400LMS, 120CM, DA ELGIN, RCA OU SIMILAR - FORNECIMENTO E INSTALACAO</t>
  </si>
  <si>
    <t xml:space="preserve"> 11.23 </t>
  </si>
  <si>
    <t xml:space="preserve"> 060316 </t>
  </si>
  <si>
    <t>REFLETOR 100W LED LINEAR BLINDADO A PROVA D'AGUA</t>
  </si>
  <si>
    <t xml:space="preserve"> 11.24 </t>
  </si>
  <si>
    <t xml:space="preserve"> 12870 </t>
  </si>
  <si>
    <t>Refletor TR Led, corpo em aluminio, vidro temperado, potencia 30W, bivolt, temp.cor 3000K/6000k, IP-65, da Taschibra ou similar</t>
  </si>
  <si>
    <t xml:space="preserve"> 11.25 </t>
  </si>
  <si>
    <t xml:space="preserve"> 13040 </t>
  </si>
  <si>
    <t>Refletor modular LED 150w DC com DPS 3x50w 90° 5000k 165lm/W Aluminio Autovolt Branca Ref.: RFMLED-DCDPS-90-150-50-3C-ME, da G-light ou similar</t>
  </si>
  <si>
    <t xml:space="preserve"> 11.26 </t>
  </si>
  <si>
    <t xml:space="preserve"> 11963 </t>
  </si>
  <si>
    <t>Revisão de quadros elétricos com barramentos em subestação abrigada</t>
  </si>
  <si>
    <t>und</t>
  </si>
  <si>
    <t xml:space="preserve"> 12.1 </t>
  </si>
  <si>
    <t xml:space="preserve"> PJ 05.20.0500 </t>
  </si>
  <si>
    <t>SCO</t>
  </si>
  <si>
    <t>Remocao de grama sintetica, inclusive carga, descarga e transporte a 30 Km.</t>
  </si>
  <si>
    <t xml:space="preserve"> 12.2 </t>
  </si>
  <si>
    <t xml:space="preserve"> PJ 05.20.0050 </t>
  </si>
  <si>
    <t>Grama sintetica Europeia, em rolos, com fios de 28mm de comprimento, Flexigrass FLP PP 28mm ou similar, na cor verde, inclusive mao-de-obra especializada para execucao de servicos, fornecimento e instalacao de faixas de grama sintetica branca para as demarcacoes do campo, regularizacao com areia adequada e transporte do material ate o local dos servicos. Fornecimento e colocacao.</t>
  </si>
  <si>
    <t xml:space="preserve"> 12.3 </t>
  </si>
  <si>
    <t xml:space="preserve"> 102364 </t>
  </si>
  <si>
    <t>ALAMBRADO PARA QUADRA POLIESPORTIVA, ESTRUTURADO POR TUBOS DE ACO GALVANIZADO, (MONTANTES COM DIAMETRO 2", TRAVESSAS E ESCORAS COM DIÂMETRO 1 ¼"), COM TELA DE ARAME GALVANIZADO, FIO 10 BWG E MALHA QUADRADA 5X5CM (EXCETO MURETA). AF_03/2021</t>
  </si>
  <si>
    <t xml:space="preserve"> 12.4 </t>
  </si>
  <si>
    <t xml:space="preserve"> 4863 </t>
  </si>
  <si>
    <t>Fornecimento e instalação de rede de proteção em nylon malha 5 x 5 cm para janelas, varandas, etc</t>
  </si>
  <si>
    <t xml:space="preserve"> 12.5 </t>
  </si>
  <si>
    <t xml:space="preserve"> 2408 </t>
  </si>
  <si>
    <t>Trave para campo de futebol soçaite, desmontável</t>
  </si>
  <si>
    <t>par</t>
  </si>
  <si>
    <t xml:space="preserve"> 12.6 </t>
  </si>
  <si>
    <t xml:space="preserve"> 2427 </t>
  </si>
  <si>
    <t>Rede para trave de futebol de salão (Futsal)</t>
  </si>
  <si>
    <t xml:space="preserve"> 12.7 </t>
  </si>
  <si>
    <t xml:space="preserve"> 10071 </t>
  </si>
  <si>
    <t>Tabela para basquete oficial em laminado naval, medindo 1,80x1,20m, inclusivearos fixo metal e redes</t>
  </si>
  <si>
    <t xml:space="preserve"> 12.8 </t>
  </si>
  <si>
    <t xml:space="preserve"> 2448 </t>
  </si>
  <si>
    <t>Aro flexível para cesta basquete profissional, diam=45cm, fornecimento e instalação</t>
  </si>
  <si>
    <t xml:space="preserve"> 12.9 </t>
  </si>
  <si>
    <t xml:space="preserve"> 2436 </t>
  </si>
  <si>
    <t>Rede para cesta de basquete, seda fio 3mm, medindo:45x45cm, fornecimento e instalação</t>
  </si>
  <si>
    <t xml:space="preserve"> 12.10 </t>
  </si>
  <si>
    <t xml:space="preserve"> C1351 </t>
  </si>
  <si>
    <t>SEINFRA</t>
  </si>
  <si>
    <t>CONJUNTO PARA QUADRA DE VOLEI OFICIAL COM POSTES EM TUBO DE ACO GALVANIZADO 3", H = *255* CM, PINTURA EM TINTA ESMALTE SINTETICO, REDE DE NYLON COM 2 MM, MALHA 10 X 10 CM E ANTENAS OFICIAIS</t>
  </si>
  <si>
    <t>CJ</t>
  </si>
  <si>
    <t xml:space="preserve"> 13.1 </t>
  </si>
  <si>
    <t xml:space="preserve"> 12385 </t>
  </si>
  <si>
    <t>Guarda-corpo h = 1,10m e Corrimão em Aço Inox, barras superiores alt=0,92m e 0,70m e barra inferior, diam= 1.1/2" r, barras verticais d=3/4" a cada 0,11m,curvas de aço inox. - Escada</t>
  </si>
  <si>
    <t xml:space="preserve"> 13.2 </t>
  </si>
  <si>
    <t xml:space="preserve"> 105005 </t>
  </si>
  <si>
    <t>RAMPA DE ACESSIBILIDADE EM CONCRETO MOLDADO IN LOCO, EM CALÇADA PRÉ EXISTENTE COM LARGURA MENOR À 3,00 M, FCK 25MPA, COM PISO PODOTÁTIL. AF_03/2024</t>
  </si>
  <si>
    <t xml:space="preserve"> 14.1 </t>
  </si>
  <si>
    <t xml:space="preserve"> 16.011.0005-A </t>
  </si>
  <si>
    <t>COBERTURA EM CHAPA DE POLICARBONATO ALVEOLAR,NA COR CRISTAL, COM 10MM DE ESPESSURA,INCL.MADEIRAMENTO EM PECAS DE MADEIRA E PILARES EM TUBO DE ACO GALVANIZADO.MEDIDO PELA AREA REAL D E COBERTURA.FORNECIMENTO E COLOCACAO</t>
  </si>
  <si>
    <t>Composições Analíticas com Preço Unitário</t>
  </si>
  <si>
    <t>24,5%</t>
  </si>
  <si>
    <t>Tipo</t>
  </si>
  <si>
    <t>Porcent.</t>
  </si>
  <si>
    <t>Composição</t>
  </si>
  <si>
    <t>Sinalização Vertical Viária</t>
  </si>
  <si>
    <t>Composição Auxiliar</t>
  </si>
  <si>
    <t xml:space="preserve"> 88316 </t>
  </si>
  <si>
    <t>SERVENTE COM ENCARGOS COMPLEMENTARES</t>
  </si>
  <si>
    <t>Livro SINAPI: Cálculos e Parâmetros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</si>
  <si>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</si>
  <si>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</si>
  <si>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</si>
  <si>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</si>
  <si>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</si>
  <si>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>Insumo</t>
  </si>
  <si>
    <t xml:space="preserve"> 00005065 </t>
  </si>
  <si>
    <t>PREGO DE ACO POLIDO COM CABECA 10 X 10 (7/8 X 17)</t>
  </si>
  <si>
    <t>Material</t>
  </si>
  <si>
    <t xml:space="preserve"> 00005069 </t>
  </si>
  <si>
    <t>PREGO DE ACO POLIDO COM CABECA 17 X 27 (2 1/2 X 11)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</si>
  <si>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</si>
  <si>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</si>
  <si>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</si>
  <si>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</si>
  <si>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>MO sem LS =&gt;</t>
  </si>
  <si>
    <t>LS =&gt;</t>
  </si>
  <si>
    <t>MO com LS =&gt;</t>
  </si>
  <si>
    <t>Valor do BDI =&gt;</t>
  </si>
  <si>
    <t>Valor com BDI =&gt;</t>
  </si>
  <si>
    <t>Conversão InfoWOrca</t>
  </si>
  <si>
    <t xml:space="preserve"> 00006111/SINAPI </t>
  </si>
  <si>
    <t>Servente de obras (horista)</t>
  </si>
  <si>
    <t>Mão de Obra</t>
  </si>
  <si>
    <t>h</t>
  </si>
  <si>
    <t>14,58</t>
  </si>
  <si>
    <t xml:space="preserve"> 5897 </t>
  </si>
  <si>
    <t>Equipamento hidrojato</t>
  </si>
  <si>
    <t>Equipamento</t>
  </si>
  <si>
    <t>16,85</t>
  </si>
  <si>
    <t>0,87</t>
  </si>
  <si>
    <t xml:space="preserve"> 10549 </t>
  </si>
  <si>
    <t>Encargos Complementares - Servente</t>
  </si>
  <si>
    <t>Provisórios</t>
  </si>
  <si>
    <t>Detalhamento de Cálculo ORSE</t>
  </si>
  <si>
    <t xml:space="preserve"> 10596 </t>
  </si>
  <si>
    <t>Protetor auricular</t>
  </si>
  <si>
    <t>0,02</t>
  </si>
  <si>
    <t xml:space="preserve"> 1651 </t>
  </si>
  <si>
    <t>Óculos branco proteção</t>
  </si>
  <si>
    <t>pr</t>
  </si>
  <si>
    <t>0,00</t>
  </si>
  <si>
    <t xml:space="preserve"> 00012893/SINAPI </t>
  </si>
  <si>
    <t>Bota de seguranca com biqueira de aco e colarinho acolchoado</t>
  </si>
  <si>
    <t>0,05</t>
  </si>
  <si>
    <t xml:space="preserve"> 2378 </t>
  </si>
  <si>
    <t>Vale transporte</t>
  </si>
  <si>
    <t>4,50</t>
  </si>
  <si>
    <t>0,42</t>
  </si>
  <si>
    <t xml:space="preserve"> 10599 </t>
  </si>
  <si>
    <t>Protetor solar fps 30 com 120ml</t>
  </si>
  <si>
    <t>18,00</t>
  </si>
  <si>
    <t>0,03</t>
  </si>
  <si>
    <t xml:space="preserve"> 4729 </t>
  </si>
  <si>
    <t>Marreta 1 kg com cabo</t>
  </si>
  <si>
    <t>37,80</t>
  </si>
  <si>
    <t xml:space="preserve"> 4728 </t>
  </si>
  <si>
    <t>Talhadeira chata 10"</t>
  </si>
  <si>
    <t>18,58</t>
  </si>
  <si>
    <t xml:space="preserve"> 10788 </t>
  </si>
  <si>
    <t>Pá quadrada</t>
  </si>
  <si>
    <t>36,90</t>
  </si>
  <si>
    <t xml:space="preserve"> 00002711/SINAPI </t>
  </si>
  <si>
    <t>Carrinho de mao, em aco, com capacidade de *45 a 65* l / *100* kg, pneu com camara</t>
  </si>
  <si>
    <t xml:space="preserve"> 10362 </t>
  </si>
  <si>
    <t>Seguro de vida e acidente em grupo</t>
  </si>
  <si>
    <t>Serviços</t>
  </si>
  <si>
    <t>12,54</t>
  </si>
  <si>
    <t xml:space="preserve"> 10761 </t>
  </si>
  <si>
    <t>Refeição - café da manhã ( café com leite e dois pães com manteiga)</t>
  </si>
  <si>
    <t>5,00</t>
  </si>
  <si>
    <t>0,50</t>
  </si>
  <si>
    <t xml:space="preserve"> 941 </t>
  </si>
  <si>
    <t>Fardamento com mangas curta</t>
  </si>
  <si>
    <t>0,29</t>
  </si>
  <si>
    <t xml:space="preserve"> 00012894/SINAPI </t>
  </si>
  <si>
    <t>Capa para chuva em pvc com forro de poliester, com capuz (amarela ou azul)</t>
  </si>
  <si>
    <t xml:space="preserve"> 158 </t>
  </si>
  <si>
    <t>Almoço (Participação do empregador)</t>
  </si>
  <si>
    <t>14,00</t>
  </si>
  <si>
    <t>1,42</t>
  </si>
  <si>
    <t xml:space="preserve"> 00012895/SINAPI </t>
  </si>
  <si>
    <t>Capacete de seguranca aba frontal com suspensao de polietileno, sem jugular (classe b)</t>
  </si>
  <si>
    <t xml:space="preserve"> 00012892/SINAPI </t>
  </si>
  <si>
    <t>Luva raspa de couro, cano curto (punho *7* cm)</t>
  </si>
  <si>
    <t xml:space="preserve"> 10492 </t>
  </si>
  <si>
    <t>Cesta Básica</t>
  </si>
  <si>
    <t>0,85</t>
  </si>
  <si>
    <t xml:space="preserve"> 10517 </t>
  </si>
  <si>
    <t>Exames admissionais/demissionais (checkup)</t>
  </si>
  <si>
    <t>300,00</t>
  </si>
  <si>
    <t>0,12</t>
  </si>
  <si>
    <t>Limpeza e desobstrução de canaletas ou tubulações de águas pluviais</t>
  </si>
  <si>
    <t xml:space="preserve"> B.01.000.010195 </t>
  </si>
  <si>
    <t xml:space="preserve"> B.01.000.010109 </t>
  </si>
  <si>
    <t>ED-</t>
  </si>
  <si>
    <t>Custo Horário da Execução (A) + (B) + (C)</t>
  </si>
  <si>
    <t>(D) Produção de Equipe</t>
  </si>
  <si>
    <t>(E) Custo Unitário da Execução [(A) + (B) + (C)] / (D)</t>
  </si>
  <si>
    <t>G</t>
  </si>
  <si>
    <t>Quantidade</t>
  </si>
  <si>
    <t>Unidade</t>
  </si>
  <si>
    <t>Preço Unitário</t>
  </si>
  <si>
    <t>Custo Horário</t>
  </si>
  <si>
    <t xml:space="preserve"> ED-50386 </t>
  </si>
  <si>
    <t>TELHADISTA COM ENCARGOS COMPLEMENTARES</t>
  </si>
  <si>
    <t>hora</t>
  </si>
  <si>
    <t xml:space="preserve"> ED-50364 </t>
  </si>
  <si>
    <t>AJUDANTE DE TELHADISTA COM ENCARGOS COMPLEMENTARES</t>
  </si>
  <si>
    <t>(G)Total:</t>
  </si>
  <si>
    <t>Limpeza de Obra</t>
  </si>
  <si>
    <t xml:space="preserve"> 99833 </t>
  </si>
  <si>
    <t>LAVADORA DE ALTA PRESSAO (LAVA-JATO) PARA AGUA FRIA, PRESSAO DE OPERACAO ENTRE 1400 E 1900 LIB/POL2, VAZAO MAXIMA ENTRE 400 E 700 L/H - CHP DIURNO. AF_05/2023</t>
  </si>
  <si>
    <t>Custos Horários Produtivo e Improdutivo dos Equipamentos</t>
  </si>
  <si>
    <t>CHP</t>
  </si>
  <si>
    <t>CARGA, MANOBRA E DESCARGA DE ENTULHO EM CAMINHÃO BASCULANTE 6 M³ - CARGA COM ESCAVADEIRA HIDRÁULICA (CAÇAMBA DE 0,80 M³ / 111 HP) E DESCARGA LIVRE (UNIDADE: M3). AF_07/2020</t>
  </si>
  <si>
    <t>Transporte, Carga e Descarga de Materiais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</si>
  <si>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</si>
  <si>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</si>
  <si>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</si>
  <si>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</si>
  <si>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>CHI</t>
  </si>
  <si>
    <t xml:space="preserve"> 67826 </t>
  </si>
  <si>
    <t>CAMINHÃO BASCULANTE 6 M3 TOCO, PESO BRUTO TOTAL 16.000 KG, CARGA ÚTIL MÁXIMA 11.130 KG, DISTÂNCIA ENTRE EIXOS 5,36 M, POTÊNCIA 185 CV, INCLUSIVE CAÇAMBA METÁLICA - CHP DIURNO. AF_06/2014</t>
  </si>
  <si>
    <t xml:space="preserve"> 67827 </t>
  </si>
  <si>
    <t>CAMINHÃO BASCULANTE 6 M3 TOCO, PESO BRUTO TOTAL 16.000 KG, CARGA ÚTIL MÁXIMA 11.130 KG, DISTÂNCIA ENTRE EIXOS 5,36 M, POTÊNCIA 185 CV, INCLUSIVE CAÇAMBA METÁLICA - CHI DIURNO. AF_06/2014</t>
  </si>
  <si>
    <t>Demolições / Remoções</t>
  </si>
  <si>
    <t xml:space="preserve"> 00004750/SINAPI </t>
  </si>
  <si>
    <t>Pedreiro (horista)</t>
  </si>
  <si>
    <t>10,20</t>
  </si>
  <si>
    <t xml:space="preserve"> 10550 </t>
  </si>
  <si>
    <t>Encargos Complementares - Pedreiro</t>
  </si>
  <si>
    <t>0,25</t>
  </si>
  <si>
    <t>0,01</t>
  </si>
  <si>
    <t>0,04</t>
  </si>
  <si>
    <t>0,31</t>
  </si>
  <si>
    <t>0,39</t>
  </si>
  <si>
    <t>0,22</t>
  </si>
  <si>
    <t>1,09</t>
  </si>
  <si>
    <t>0,65</t>
  </si>
  <si>
    <t>0,09</t>
  </si>
  <si>
    <t xml:space="preserve"> 10790 </t>
  </si>
  <si>
    <t>Prumo de face</t>
  </si>
  <si>
    <t>25,95</t>
  </si>
  <si>
    <t xml:space="preserve"> 10282 </t>
  </si>
  <si>
    <t>Regua de alumínio c/ 2,00m (para pedreiro)</t>
  </si>
  <si>
    <t>44,00</t>
  </si>
  <si>
    <t xml:space="preserve"> 11264 </t>
  </si>
  <si>
    <t>Marreta de 1/2 kg com cabo</t>
  </si>
  <si>
    <t>13,52</t>
  </si>
  <si>
    <t xml:space="preserve"> 4722 </t>
  </si>
  <si>
    <t>Colher de pedreiro</t>
  </si>
  <si>
    <t>18,80</t>
  </si>
  <si>
    <t xml:space="preserve"> 11246 </t>
  </si>
  <si>
    <t>Escala métrica de bambú</t>
  </si>
  <si>
    <t>Un</t>
  </si>
  <si>
    <t>10,22</t>
  </si>
  <si>
    <t xml:space="preserve"> 11245 </t>
  </si>
  <si>
    <t>Desempoladeira de madeira 12x22</t>
  </si>
  <si>
    <t>11,60</t>
  </si>
  <si>
    <t xml:space="preserve"> 11265 </t>
  </si>
  <si>
    <t>Martelo de borracha com cabo</t>
  </si>
  <si>
    <t>18,75</t>
  </si>
  <si>
    <t xml:space="preserve"> 4174 </t>
  </si>
  <si>
    <t>Desempenadeira de aço lisa, cabo madeira, ref:143, Atlas ou similar</t>
  </si>
  <si>
    <t>12,00</t>
  </si>
  <si>
    <t xml:space="preserve"> 10789 </t>
  </si>
  <si>
    <t>Nível de bolha de madeira</t>
  </si>
  <si>
    <t>15,40</t>
  </si>
  <si>
    <t xml:space="preserve"> 11243 </t>
  </si>
  <si>
    <t>Martelo sem unha</t>
  </si>
  <si>
    <t>28,00</t>
  </si>
  <si>
    <t xml:space="preserve"> 11247 </t>
  </si>
  <si>
    <t>Serra mármore</t>
  </si>
  <si>
    <t>0,36</t>
  </si>
  <si>
    <t>3,79</t>
  </si>
  <si>
    <t>0,18</t>
  </si>
  <si>
    <t>0,13</t>
  </si>
  <si>
    <t>0,10</t>
  </si>
  <si>
    <t>0,30</t>
  </si>
  <si>
    <t>0,51</t>
  </si>
  <si>
    <t>Demolições e Remoções</t>
  </si>
  <si>
    <t xml:space="preserve"> 88323 </t>
  </si>
  <si>
    <t xml:space="preserve"> 88309 </t>
  </si>
  <si>
    <t>PEDREIRO COM ENCARGOS COMPLEMENTARES</t>
  </si>
  <si>
    <t xml:space="preserve"> 88278 </t>
  </si>
  <si>
    <t xml:space="preserve"> 95422 </t>
  </si>
  <si>
    <t>CURSO DE CAPACITAÇÃO PARA ENCARREGADO GERAL DE OBRAS (ENCARGOS COMPLEMENTARES) - MENSALISTA</t>
  </si>
  <si>
    <t xml:space="preserve"> 00040864 </t>
  </si>
  <si>
    <t>SEGURO - MENSALISTA (COLETADO CAIXA - ENCARGOS COMPLEMENTARES)</t>
  </si>
  <si>
    <t xml:space="preserve"> 00040818 </t>
  </si>
  <si>
    <t>ENCARREGADO GERAL DE OBRAS (MENSALISTA)</t>
  </si>
  <si>
    <t xml:space="preserve"> 00040863 </t>
  </si>
  <si>
    <t>EXAMES - MENSALISTA (COLETADO CAIXA - ENCARGOS COMPLEMENTARES)</t>
  </si>
  <si>
    <t xml:space="preserve"> 00043475 </t>
  </si>
  <si>
    <t>FERRAMENTAS - FAMILIA ENCARREGADO GERAL - MENSALISTA (ENCARGOS COMPLEMENTARES - COLETADO CAIXA)</t>
  </si>
  <si>
    <t xml:space="preserve"> 00043499 </t>
  </si>
  <si>
    <t>EPI - FAMILIA ENCARREGADO GERAL - MENSALISTA (ENCARGOS COMPLEMENTARES - COLETADO CAIXA)</t>
  </si>
  <si>
    <t xml:space="preserve"> 95403 </t>
  </si>
  <si>
    <t>CURSO DE CAPACITAÇÃO PARA ENGENHEIRO CIVIL DE OBRA PLENO (ENCARGOS COMPLEMENTARES) - HORISTA</t>
  </si>
  <si>
    <t xml:space="preserve"> 00037372 </t>
  </si>
  <si>
    <t>EXAMES - HORISTA (COLETADO CAIXA - ENCARGOS COMPLEMENTARES)</t>
  </si>
  <si>
    <t xml:space="preserve"> 00043486 </t>
  </si>
  <si>
    <t>EPI - FAMILIA ENGENHEIRO CIVIL - HORISTA (ENCARGOS COMPLEMENTARES - COLETADO CAIXA)</t>
  </si>
  <si>
    <t xml:space="preserve"> 00002707 </t>
  </si>
  <si>
    <t>ENGENHEIRO CIVIL DE OBRA PLENO (HORISTA)</t>
  </si>
  <si>
    <t xml:space="preserve"> 00037373 </t>
  </si>
  <si>
    <t>SEGURO - HORISTA (COLETADO CAIXA - ENCARGOS COMPLEMENTARES)</t>
  </si>
  <si>
    <t xml:space="preserve"> 00043462 </t>
  </si>
  <si>
    <t>FERRAMENTAS - FAMILIA ENGENHEIRO CIVIL - HORISTA (ENCARGOS COMPLEMENTARES - COLETADO CAIXA)</t>
  </si>
  <si>
    <t xml:space="preserve"> 88325 </t>
  </si>
  <si>
    <t>VIDRACEIRO COM ENCARGOS COMPLEMENTARES</t>
  </si>
  <si>
    <t xml:space="preserve"> 88315 </t>
  </si>
  <si>
    <t>SERRALHEIRO COM ENCARGOS COMPLEMENTARES</t>
  </si>
  <si>
    <t xml:space="preserve"> 88243 </t>
  </si>
  <si>
    <t>AJUDANTE ESPECIALIZADO COM ENCARGOS COMPLEMENTARES</t>
  </si>
  <si>
    <t xml:space="preserve"> 000100 </t>
  </si>
  <si>
    <t>AREIA GROSSA LAVADA</t>
  </si>
  <si>
    <t xml:space="preserve"> 000050 </t>
  </si>
  <si>
    <t>CIMENTO PORTLAND CP III 32RS NBR 11578 (quilo)</t>
  </si>
  <si>
    <t xml:space="preserve"> 00010496 </t>
  </si>
  <si>
    <t>VIDRO COMUM LAMINADO, LISO, INCOLOR, DUPLO, ESPESSURA TOTAL 6 MM (CADA CAMADA E= 3 MM) - COLOCADO</t>
  </si>
  <si>
    <t xml:space="preserve"> 001322 </t>
  </si>
  <si>
    <t>JANELA BASCULANTE COMUM EM FERRO PERFILADO</t>
  </si>
  <si>
    <t>ESQUADRIAS DE FERRO</t>
  </si>
  <si>
    <t xml:space="preserve"> 099661 </t>
  </si>
  <si>
    <t>AJUDANTE ESPECIALIZADO - VIDRACEIRO</t>
  </si>
  <si>
    <t xml:space="preserve"> 099230 </t>
  </si>
  <si>
    <t>SERRALHEIRO</t>
  </si>
  <si>
    <t xml:space="preserve"> 008770 </t>
  </si>
  <si>
    <t>VIDRO LISO INCOLOR 2 ou 3mm</t>
  </si>
  <si>
    <t xml:space="preserve"> 099537 </t>
  </si>
  <si>
    <t>VIDRACEIRO</t>
  </si>
  <si>
    <t xml:space="preserve"> 099662 </t>
  </si>
  <si>
    <t>AJUDANTE DE SERRALHEIRO</t>
  </si>
  <si>
    <t>Esquadrias de Madeira</t>
  </si>
  <si>
    <t xml:space="preserve"> 5015 </t>
  </si>
  <si>
    <t>Batente (caixão) em madeira lei L=14cm (90x220cm), completo c/02 jogos alizar</t>
  </si>
  <si>
    <t>242,49</t>
  </si>
  <si>
    <t xml:space="preserve"> 00003080/SINAPI </t>
  </si>
  <si>
    <t>Fechadura espelho para porta externa, em aco inox (maquina, testa e contra-testa) e em zamac (macaneta, lingueta e trincos) com acabamento cromado, maquina de 40 mm, incluindo chave tipo cilindro</t>
  </si>
  <si>
    <t xml:space="preserve"> 00005075/SINAPI </t>
  </si>
  <si>
    <t>Prego de aco polido com cabeca 18 x 30 (2 3/4 x 10)</t>
  </si>
  <si>
    <t>kg</t>
  </si>
  <si>
    <t>0,06</t>
  </si>
  <si>
    <t>69,25</t>
  </si>
  <si>
    <t xml:space="preserve"> 7967 </t>
  </si>
  <si>
    <t>Porta em madeira compensada canela, 90 x 210cm, lisa, semi-oca, c/visor 0,16m2, inclusive vidro 4mm</t>
  </si>
  <si>
    <t xml:space="preserve"> 00001213/SINAPI </t>
  </si>
  <si>
    <t>Carpinteiro de formas para concreto (horista)</t>
  </si>
  <si>
    <t xml:space="preserve"> 2431 </t>
  </si>
  <si>
    <t>Vidro liso transparente incolor, e= 6mm</t>
  </si>
  <si>
    <t xml:space="preserve"> 9249 </t>
  </si>
  <si>
    <t>Dobradiça latão cromado 3 1/2" x 3", com aneis, c/parafusos</t>
  </si>
  <si>
    <t xml:space="preserve"> 1903 </t>
  </si>
  <si>
    <t>Argamassa cimento e areia traço t-1 (1:3) - 1 saco cimento 50kg / 3 padiolas areia dim. 0.35 x 0.45 x 0.23 m - Confecção mecânica e transporte</t>
  </si>
  <si>
    <t>Argamassas</t>
  </si>
  <si>
    <t xml:space="preserve"> 10551 </t>
  </si>
  <si>
    <t>Encargos Complementares - Carpinteiro</t>
  </si>
  <si>
    <t>3,71</t>
  </si>
  <si>
    <t>69,83</t>
  </si>
  <si>
    <t>0,21</t>
  </si>
  <si>
    <t>0,48</t>
  </si>
  <si>
    <t>3,42</t>
  </si>
  <si>
    <t>0,15</t>
  </si>
  <si>
    <t>0,53</t>
  </si>
  <si>
    <t>4,85</t>
  </si>
  <si>
    <t>2,79</t>
  </si>
  <si>
    <t>13,59</t>
  </si>
  <si>
    <t>0,08</t>
  </si>
  <si>
    <t>0,27</t>
  </si>
  <si>
    <t>1,14</t>
  </si>
  <si>
    <t xml:space="preserve"> 00000370/SINAPI </t>
  </si>
  <si>
    <t>Areia media - posto jazida/fornecedor (retirado na jazida, sem transporte)</t>
  </si>
  <si>
    <t>100,00</t>
  </si>
  <si>
    <t>1,08</t>
  </si>
  <si>
    <t xml:space="preserve"> 00001379/SINAPI </t>
  </si>
  <si>
    <t>Cimento portland composto cp ii-32</t>
  </si>
  <si>
    <t xml:space="preserve"> 11244 </t>
  </si>
  <si>
    <t>Martelo com unha</t>
  </si>
  <si>
    <t xml:space="preserve"> 11248 </t>
  </si>
  <si>
    <t>Furadeira e Parafusadeira eletrica Bosch ou Similar profissional</t>
  </si>
  <si>
    <t>246,00</t>
  </si>
  <si>
    <t>0,11</t>
  </si>
  <si>
    <t xml:space="preserve"> 10579 </t>
  </si>
  <si>
    <t>Chave de fenda chata 30 cm</t>
  </si>
  <si>
    <t>26,89</t>
  </si>
  <si>
    <t xml:space="preserve"> 10577 </t>
  </si>
  <si>
    <t>Serrote 40cm</t>
  </si>
  <si>
    <t xml:space="preserve"> 10578 </t>
  </si>
  <si>
    <t>Formão grande</t>
  </si>
  <si>
    <t xml:space="preserve"> 11249 </t>
  </si>
  <si>
    <t>Serra circular eletrica portatil</t>
  </si>
  <si>
    <t xml:space="preserve"> 7966 </t>
  </si>
  <si>
    <t>Porta em madeira compensada canela, 80 x 210cm, lisa, semi-oca, c/visor 0,16m2, inclusive vidro 4mm</t>
  </si>
  <si>
    <t xml:space="preserve"> 2429 </t>
  </si>
  <si>
    <t>Vidro liso transparente incolor, e= 4mm</t>
  </si>
  <si>
    <t xml:space="preserve"> 848 </t>
  </si>
  <si>
    <t>Dobradiça ferro galvanizado 3" x 3" sem aneis</t>
  </si>
  <si>
    <t>4,00</t>
  </si>
  <si>
    <t>24,00</t>
  </si>
  <si>
    <t xml:space="preserve"> 11766 </t>
  </si>
  <si>
    <t>Fechadura Pado, linha Zamac, modelo Magnum,  maçaneta em zamac, roseta, testae contratesta em aço inoxável, cilindro em zamac, ref. 931-80 E, similar ou superior</t>
  </si>
  <si>
    <t xml:space="preserve"> 00003108/SINAPI </t>
  </si>
  <si>
    <t>Fecho quebra unha, em latao com acabamento cromado, de embutir, com comando alavanca, altura de de 22 cm, largura minima de 1,90 cm e espessura minima de 1,90 mm, para portas e janelas (inclui parafusos)</t>
  </si>
  <si>
    <t xml:space="preserve"> 1770 </t>
  </si>
  <si>
    <t>Batente em madeira de lei l = 0,14 m (caixão), incluindo 02 jogos de alizar</t>
  </si>
  <si>
    <t>54,67</t>
  </si>
  <si>
    <t>79,05</t>
  </si>
  <si>
    <t>0,63</t>
  </si>
  <si>
    <t>4,37</t>
  </si>
  <si>
    <t>0,40</t>
  </si>
  <si>
    <t>0,17</t>
  </si>
  <si>
    <t>0,70</t>
  </si>
  <si>
    <t>6,35</t>
  </si>
  <si>
    <t>17,78</t>
  </si>
  <si>
    <t>1,49</t>
  </si>
  <si>
    <t>2,06</t>
  </si>
  <si>
    <t>6,57</t>
  </si>
  <si>
    <t xml:space="preserve"> 487 </t>
  </si>
  <si>
    <t>Batente (caixão) em madeira de lei, l=14cm, completo, c/02 jogos de alizar</t>
  </si>
  <si>
    <t>0,45</t>
  </si>
  <si>
    <t>0,33</t>
  </si>
  <si>
    <t xml:space="preserve"> 1809 </t>
  </si>
  <si>
    <t>Porta em madeira compensada canela, lisa, semi-oca - 100 x (180 a 210) x 3,5cm</t>
  </si>
  <si>
    <t>337,99</t>
  </si>
  <si>
    <t xml:space="preserve"> 12904 </t>
  </si>
  <si>
    <t>Chapa em policarbonato mr-10, cor cristal, ge, 9,5 mm</t>
  </si>
  <si>
    <t>2.987,08</t>
  </si>
  <si>
    <t>1.130,31</t>
  </si>
  <si>
    <t xml:space="preserve"> 1806 </t>
  </si>
  <si>
    <t>Porta em madeira compensada canela, lisa, semi-oca -  70 x (160 a 210) x 3,5cm</t>
  </si>
  <si>
    <t>0,16</t>
  </si>
  <si>
    <t>2,70</t>
  </si>
  <si>
    <t>0,24</t>
  </si>
  <si>
    <t>3,83</t>
  </si>
  <si>
    <t>10,74</t>
  </si>
  <si>
    <t>0,90</t>
  </si>
  <si>
    <t>55,25</t>
  </si>
  <si>
    <t>0,23</t>
  </si>
  <si>
    <t>Esquadrias - Portas</t>
  </si>
  <si>
    <t xml:space="preserve"> 100659 </t>
  </si>
  <si>
    <t>ALIZAR DE 5X1,5CM PARA PORTA FIXADO COM PREGOS, PADRÃO MÉDIO - FORNECIMENTO E INSTALAÇÃO. AF_12/2019</t>
  </si>
  <si>
    <t xml:space="preserve"> 90806 </t>
  </si>
  <si>
    <t>BATENTE PARA PORTA DE MADEIRA, FIXAÇÃO COM ARGAMASSA, PADRÃO MÉDIO - FORNECIMENTO E INSTALAÇÃO. AF_12/2019</t>
  </si>
  <si>
    <t xml:space="preserve"> 91295 </t>
  </si>
  <si>
    <t>PORTA DE MADEIRA FRISADA, SEMI-OCA (LEVE OU MÉDIA), 60X210CM, ESPESSURA DE 3CM, INCLUSO DOBRADIÇAS - FORNECIMENTO E INSTALAÇÃO. AF_12/2019</t>
  </si>
  <si>
    <t>ESQUADRIAS DE ALUMINIO</t>
  </si>
  <si>
    <t xml:space="preserve"> 087329 </t>
  </si>
  <si>
    <t xml:space="preserve"> 008644 </t>
  </si>
  <si>
    <t>SISTEMA DE PORTA DE CORRER 1 FOLHA 135 4 RODAS COM TRILHO</t>
  </si>
  <si>
    <t>Porta/portão tipo gradil sob medida</t>
  </si>
  <si>
    <t xml:space="preserve"> B.01.000.010146 </t>
  </si>
  <si>
    <t>SERVENTE</t>
  </si>
  <si>
    <t xml:space="preserve"> B.01.000.010139 </t>
  </si>
  <si>
    <t>PEDREIRO</t>
  </si>
  <si>
    <t xml:space="preserve"> B.02.000.020508 </t>
  </si>
  <si>
    <t>Cimento CPII-E-32 (sacos de 50 kg)</t>
  </si>
  <si>
    <t xml:space="preserve"> B.04.000.020503 </t>
  </si>
  <si>
    <t>Areia média lavada (a granel caçamba fechada)</t>
  </si>
  <si>
    <t xml:space="preserve"> H.03.000.031296 </t>
  </si>
  <si>
    <t>Portão tipo gradil 1 ou 2 folhas, com ou sem bandeira, sob medida</t>
  </si>
  <si>
    <t>Telhamento para Cobertura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</si>
  <si>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</si>
  <si>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</si>
  <si>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</si>
  <si>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</si>
  <si>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00004302 </t>
  </si>
  <si>
    <t>PARAFUSO ZINCADO ROSCA SOBERBA, CABECA SEXTAVADA, 5/16" X 250 MM, PARA FIXACAO DE TELHA EM MADEIRA</t>
  </si>
  <si>
    <t xml:space="preserve"> 00001607 </t>
  </si>
  <si>
    <t>CONJUNTO ARRUELAS DE VEDACAO 5/16" PARA TELHA FIBROCIMENTO (UMA ARRUELA METALICA E UMA ARRUELA PVC - CONICAS)</t>
  </si>
  <si>
    <t xml:space="preserve"> 00007194 </t>
  </si>
  <si>
    <t>TELHA DE FIBROCIMENTO ONDULADA E = 6 MM, DE 2,44 X 1,10 M (SEM AMIANTO)</t>
  </si>
  <si>
    <t xml:space="preserve"> 00005104 </t>
  </si>
  <si>
    <t>REBITE DE REPUXO EM ALUMINIO VAZADO, DIAMETRO 3,2 X 8 MM DE COMPRIMENTO (1KG = 1025 UNIDADES)</t>
  </si>
  <si>
    <t xml:space="preserve"> 00013388 </t>
  </si>
  <si>
    <t>SOLDA EM BARRA DE ESTANHO-CHUMBO 50/50</t>
  </si>
  <si>
    <t xml:space="preserve"> 00040873 </t>
  </si>
  <si>
    <t>RUFO INTERNO/EXTERNO DE CHAPA DE ACO GALVANIZADA NUM 24, CORTE 25 CM</t>
  </si>
  <si>
    <t xml:space="preserve"> 00000142 </t>
  </si>
  <si>
    <t>SELANTE ELASTICO MONOCOMPONENTE A BASE DE POLIURETANO (PU) PARA JUNTAS DIVERSAS</t>
  </si>
  <si>
    <t>310ML</t>
  </si>
  <si>
    <t xml:space="preserve"> 00005061 </t>
  </si>
  <si>
    <t>PREGO DE ACO POLIDO COM CABECA 18 X 27 (2 1/2 X 10)</t>
  </si>
  <si>
    <t xml:space="preserve"> 00007231 </t>
  </si>
  <si>
    <t>TELHA ESTRUTURAL DE FIBROCIMENTO 2 ABAS, DE 1,00 X 6,00 M (SEM AMIANTO)</t>
  </si>
  <si>
    <t xml:space="preserve"> 00004312 </t>
  </si>
  <si>
    <t>FIXADOR DE ABA SIMPLES PARA TELHA DE FIBROCIMENTO, TIPO CANALETA 90 OU KALHETAO</t>
  </si>
  <si>
    <t xml:space="preserve"> 00004315 </t>
  </si>
  <si>
    <t>GANCHO CHATO EM ACO GALVANIZADO, L = 110 MM, RECOBRIMENTO = 100MM, SECAO 1/8 X 1/2" (3 MM X 12 MM), PARA FIXAR TELHA DE FIBROCIMENTO ONDULADA</t>
  </si>
  <si>
    <t xml:space="preserve"> B010000034 </t>
  </si>
  <si>
    <t>AJUDANTE DE TELHADISTA</t>
  </si>
  <si>
    <t xml:space="preserve"> D090000034 </t>
  </si>
  <si>
    <t>TELHA ONDULADA 8MM FIBROCIMENTO</t>
  </si>
  <si>
    <t xml:space="preserve"> D060000013 </t>
  </si>
  <si>
    <t>PECA MADEIRA LEI SERRADA 7,5 x 7,5 CM</t>
  </si>
  <si>
    <t xml:space="preserve"> B010000103 </t>
  </si>
  <si>
    <t>TELHADISTA</t>
  </si>
  <si>
    <t xml:space="preserve"> D090000045 </t>
  </si>
  <si>
    <t>FIXADOR DE ABAS SIMPLES (CANALETE 90)</t>
  </si>
  <si>
    <t xml:space="preserve"> D070000075 </t>
  </si>
  <si>
    <t>PREGO 2 1/2 x 10</t>
  </si>
  <si>
    <t>COBERTURAS</t>
  </si>
  <si>
    <t xml:space="preserve"> 004635 </t>
  </si>
  <si>
    <t xml:space="preserve"> 003256 </t>
  </si>
  <si>
    <t xml:space="preserve"> 099135 </t>
  </si>
  <si>
    <t>CARPINTEIRO DE TELHADOS/TELHADISTA</t>
  </si>
  <si>
    <t xml:space="preserve"> 099449 </t>
  </si>
  <si>
    <t>AJUDANTE DE CARPINTEIRO</t>
  </si>
  <si>
    <t xml:space="preserve"> 001450 </t>
  </si>
  <si>
    <t>PREGO FERRO GALVANIZADO 16x24 (285 un/kg)</t>
  </si>
  <si>
    <t xml:space="preserve"> 013008 </t>
  </si>
  <si>
    <t xml:space="preserve"> 001272 </t>
  </si>
  <si>
    <t>REVESTIMENTOS INTERNOS</t>
  </si>
  <si>
    <t xml:space="preserve"> 099900 </t>
  </si>
  <si>
    <t xml:space="preserve"> 005026 </t>
  </si>
  <si>
    <t>DRYWALL - TRAVESSA CLICADA 24 x 625mm</t>
  </si>
  <si>
    <t xml:space="preserve"> 005053 </t>
  </si>
  <si>
    <t>FORRO MINERAL DUNE MICROLOOK T15 16 x 625 x 625mm ARMSTRONG</t>
  </si>
  <si>
    <t xml:space="preserve"> 062222 </t>
  </si>
  <si>
    <t>DRYWALL - PERFIL TRAVESSA CLICADO PARA FORRO REMOVIVEL 24x625mm</t>
  </si>
  <si>
    <t xml:space="preserve"> 005052 </t>
  </si>
  <si>
    <t>DRYWALL - CANTONEIRA 25x30x3000mm</t>
  </si>
  <si>
    <t xml:space="preserve"> 005034 </t>
  </si>
  <si>
    <t>FINCAPINO C22 CURTO ACAO DIRETA PARA PISTOLA</t>
  </si>
  <si>
    <t xml:space="preserve"> 099360 </t>
  </si>
  <si>
    <t>CARPINTEIRO DE ESQUADRIA</t>
  </si>
  <si>
    <t>Forros</t>
  </si>
  <si>
    <t xml:space="preserve"> 00036225 </t>
  </si>
  <si>
    <t>FORRO DE PVC LISO, BRANCO, REGUA DE 20 CM, ESPESSURA APROXIMADA DE 8 MM, COMPRIMENTO 6 M (SEM COLOCACAO)</t>
  </si>
  <si>
    <t xml:space="preserve"> 00039427 </t>
  </si>
  <si>
    <t>PERFIL CANALETA, FORMATO C, EM ACO ZINCADO, PARA ESTRUTURA FORRO DRYWALL, E = 0,5 MM, *46 X 18* (L X H), COMPRIMENTO 3 M</t>
  </si>
  <si>
    <t xml:space="preserve"> 00039430 </t>
  </si>
  <si>
    <t>PENDURAL OU PRESILHA REGULADORA, EM ACO GALVANIZADO, COM CORPO, MOLA E REBITE, PARA PERFIL TIPO CANALETA DE ESTRUTURA EM FORROS DRYWALL</t>
  </si>
  <si>
    <t xml:space="preserve"> 00040547 </t>
  </si>
  <si>
    <t>PARAFUSO ZINCADO, AUTOBROCANTE, FLANGEADO, 4,2 MM X 19 MM</t>
  </si>
  <si>
    <t>CENTO</t>
  </si>
  <si>
    <t xml:space="preserve"> 00043131 </t>
  </si>
  <si>
    <t>ARAME GALVANIZADO 6 BWG, D = 5,16 MM (0,157 KG/M), OU 8 BWG, D = 4,19 MM (0,101 KG/M), OU 10 BWG, D = 3,40 MM (0,0713 KG/M)</t>
  </si>
  <si>
    <t xml:space="preserve"> 00040552 </t>
  </si>
  <si>
    <t>PARAFUSO, AUTOATARRAXANTE, CABECA CHATA, FENDA SIMPLES, EM ACO ZINCADO, 1/4" (6,35 MM) X 25 MM</t>
  </si>
  <si>
    <t>Impermeabilização, Proteção Mecânica e Tratamento de Junta</t>
  </si>
  <si>
    <t xml:space="preserve"> 88270 </t>
  </si>
  <si>
    <t>IMPERMEABILIZADOR COM ENCARGOS COMPLEMENTARES</t>
  </si>
  <si>
    <t xml:space="preserve"> 00000511 </t>
  </si>
  <si>
    <t>PRIMER PARA MANTA ASFALTICA A BASE DE ASFALTO MODIFICADO DILUIDO EM SOLVENTE, APLICACAO A FRIO</t>
  </si>
  <si>
    <t>L</t>
  </si>
  <si>
    <t xml:space="preserve"> 00004015 </t>
  </si>
  <si>
    <t>MANTA ASFALTICA ELASTOMERICA EM POLIESTER 4 MM, TIPO III, CLASSE B, ACABAMENTO PP (NBR 9952)</t>
  </si>
  <si>
    <t xml:space="preserve"> 00004226 </t>
  </si>
  <si>
    <t>GAS DE COZINHA - GLP</t>
  </si>
  <si>
    <t>Pisos</t>
  </si>
  <si>
    <t xml:space="preserve"> 00004792 </t>
  </si>
  <si>
    <t>PLACA VINILICA SEMIFLEXIVEL PARA PISOS, E = 3,2 MM, 30 X 30 CM (SEM COLOCACAO)</t>
  </si>
  <si>
    <t xml:space="preserve"> 00004791 </t>
  </si>
  <si>
    <t>ADESIVO ACRILICO DE BASE AQUOSA / COLA DE CONTATO</t>
  </si>
  <si>
    <t>F</t>
  </si>
  <si>
    <t>Materiais</t>
  </si>
  <si>
    <t xml:space="preserve"> MATED-9939 </t>
  </si>
  <si>
    <t>ARGAMASSA INDUSTRIALIZADA (TIPO: AUTONIVELANTE|TIPO DE EMBALAGEM: SACO|RENDIMENTO*: 1,7KG/M2/MM)*VALORES REFERENCIAIS APROXIMADOS</t>
  </si>
  <si>
    <t>Kg</t>
  </si>
  <si>
    <t>(F)Total:</t>
  </si>
  <si>
    <t xml:space="preserve"> ED-50381 </t>
  </si>
  <si>
    <t xml:space="preserve"> ED-50367 </t>
  </si>
  <si>
    <t>Chapisco</t>
  </si>
  <si>
    <t xml:space="preserve"> 87402 </t>
  </si>
  <si>
    <t>ARGAMASSA INDUSTRIALIZADA PARA CHAPISCO COLANTE, PREPARO MANUAL. AF_08/2019</t>
  </si>
  <si>
    <t>CHAPISCO APLICADO EM ALVENARIAS E ESTRUTURAS DE CONCRETO INTERNAS, COM COLHER DE PEDREIRO. ARGAMASSA TRAÇO 1:3 COM PREPARO MANUAL. AF_10/2022</t>
  </si>
  <si>
    <t xml:space="preserve"> 87377 </t>
  </si>
  <si>
    <t>ARGAMASSA TRAÇO 1:3 (EM VOLUME DE CIMENTO E AREIA GROSSA ÚMIDA) PARA CHAPISCO CONVENCIONAL, PREPARO MANUAL. AF_08/2019</t>
  </si>
  <si>
    <t>REVESTIMENTOS EXTERNOS</t>
  </si>
  <si>
    <t xml:space="preserve"> 099050 </t>
  </si>
  <si>
    <t>Massa Única Interna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</si>
  <si>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</si>
  <si>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</si>
  <si>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099140 </t>
  </si>
  <si>
    <t>ESTUCADOR</t>
  </si>
  <si>
    <t xml:space="preserve"> 000300 </t>
  </si>
  <si>
    <t>CAL HIDRATADA CH-III SACO 20kg (QUILOGRAMA)</t>
  </si>
  <si>
    <t xml:space="preserve"> 000110 </t>
  </si>
  <si>
    <t>AREIA FINA LAVADA</t>
  </si>
  <si>
    <t>RECONSTITUICAO DE ESTRUTURAS METALICAS LEVES,MEDIDAS POR KG DE ACO NECESSARIO(CHAPAS,PERFIS,ETC),INCLUSIVE FORNECIMENTO DOS MATERIAIS E PINTURA EM TINTA ANTICORROSIVA 3%-DESGASTE DE FERRAMENTAS E EPI 8,5%-DISCO DE CORTE 15%-APARELHO DE CORTE E ESMERILHADEIRA</t>
  </si>
  <si>
    <t>GUINDASTE SOBRE RODAS,MEIA LANCA,CAPACIDADE DE 6T,INCLUSIVE OPERADOR</t>
  </si>
  <si>
    <t xml:space="preserve"> 19.011.0010-4 </t>
  </si>
  <si>
    <t>MAQUINA DE SOLDA A ARCO,DE 375A,COM MOTOR ELETRICO,EXCLUSIVE OPERADOR</t>
  </si>
  <si>
    <t xml:space="preserve"> 19.011.0010-2 </t>
  </si>
  <si>
    <t>GUINDASTE SOBRE RODAS,MEIA LANCA,CAPACIDADE DE 6T,INCLUSIVE OPERADOR 50%-FILTRO</t>
  </si>
  <si>
    <t xml:space="preserve"> 01944 </t>
  </si>
  <si>
    <t>MAO-DE-OBRA DE SOLDADOR DA CONSTRUCAO CI VIL, INCLUSIVE ENCARGOS SOCIAIS</t>
  </si>
  <si>
    <t xml:space="preserve"> 00131 </t>
  </si>
  <si>
    <t>PRIMER DE PROTECAO ANTI-CORROSIVA</t>
  </si>
  <si>
    <t>GL</t>
  </si>
  <si>
    <t xml:space="preserve"> 01999 </t>
  </si>
  <si>
    <t>MAO-DE-OBRA DE SERVENTE DA CONSTRUCAO CI VIL, INCLUSIVE ENCARGOS SOCIAIS</t>
  </si>
  <si>
    <t xml:space="preserve"> 01975 </t>
  </si>
  <si>
    <t>MAO-DE-OBRA DE MONTADOR A (MONTAGEM DE E STRUTURAS METALICAS), INCLUSIVE ENCARGOS  SOCIAIS</t>
  </si>
  <si>
    <t xml:space="preserve"> 01417 </t>
  </si>
  <si>
    <t>CHAPA ACO CARBONO, P/USOS GERAIS, LAM.A QUENTE, TAM.PADRAO, BORDAS UNIV.,CHAPA P RETA, PRECO DE REVEND., C/ESPES.6,35MM</t>
  </si>
  <si>
    <t xml:space="preserve"> 00011 </t>
  </si>
  <si>
    <t>CANTONEIRA DE ACO DOCE, P/SERRALHERIA, P RECO DE REVENDEDOR, DE 5/8"X1/8" ATE 1.1 /2"X1/8"</t>
  </si>
  <si>
    <t xml:space="preserve"> 01966 </t>
  </si>
  <si>
    <t>MAO-DE-OBRA DE PINTOR, INCLUSIVE ENCARGO S SOCIAIS</t>
  </si>
  <si>
    <t xml:space="preserve"> 01943 </t>
  </si>
  <si>
    <t>MAO-DE-OBRA DE AJUDANTE DE SOLDADOR, INC LUSIVE ENCARGOS SOCIAIS</t>
  </si>
  <si>
    <t xml:space="preserve"> 00322 </t>
  </si>
  <si>
    <t>ELETRODO, P/SOLDA DE ACO (AWS E-6013), I ND.P/TRAB.EM SERRAL., ESTRUT.METAL.,TUBU L.CONSTR.GERAL CHAPAS FINAS, DIAM.4MM</t>
  </si>
  <si>
    <t>PINTURAS</t>
  </si>
  <si>
    <t xml:space="preserve"> 099550 </t>
  </si>
  <si>
    <t>PINTOR</t>
  </si>
  <si>
    <t xml:space="preserve"> 008227 </t>
  </si>
  <si>
    <t>TINTA ACRILICA ACETINADA METALATEX SHERWIM WILLIAMS (LATA 18 L)</t>
  </si>
  <si>
    <t xml:space="preserve"> 002950 </t>
  </si>
  <si>
    <t>FUNDO ANTICORROSIVO ZARCAO 200 ALARANJADO RENNER</t>
  </si>
  <si>
    <t xml:space="preserve"> 003336 </t>
  </si>
  <si>
    <t>JATO AREIA COMERCIAL</t>
  </si>
  <si>
    <t xml:space="preserve"> 006401 </t>
  </si>
  <si>
    <t>SOLVENTE (AGUARAS MINERAL)</t>
  </si>
  <si>
    <t>Pintura Interna</t>
  </si>
  <si>
    <t xml:space="preserve"> 88310 </t>
  </si>
  <si>
    <t>PINTOR COM ENCARGOS COMPLEMENTARES</t>
  </si>
  <si>
    <t xml:space="preserve"> 00006085 </t>
  </si>
  <si>
    <t>SELADOR ACRILICO OPACO PREMIUM INTERIOR/EXTERIOR</t>
  </si>
  <si>
    <t>Pintura Externa</t>
  </si>
  <si>
    <t xml:space="preserve"> 00003767 </t>
  </si>
  <si>
    <t>LIXA EM FOLHA PARA PAREDE OU MADEIRA, NUMERO 120, COR VERMELHA</t>
  </si>
  <si>
    <t xml:space="preserve"> 00043651 </t>
  </si>
  <si>
    <t>MASSA ACRILICA PARA SUPERFICIES INTERNAS E EXTERNAS</t>
  </si>
  <si>
    <t xml:space="preserve"> 00043626 </t>
  </si>
  <si>
    <t>MASSA CORRIDA PARA SUPERFICIES DE AMBIENTES INTERNOS</t>
  </si>
  <si>
    <t xml:space="preserve"> 00007356 </t>
  </si>
  <si>
    <t>TINTA LATEX ACRILICA PREMIUM, COR BRANCO FOSCO</t>
  </si>
  <si>
    <t>PINTURA COM TINTA ALQUÍDICA DE ACABAMENTO (ESMALTE SINTÉTICO BRILHANTE) PULVERIZADA SOBRE SUPERFÍCIES METÁLICAS (EXCETO PERFIL) EXECUTADO EM OBRA (POR DEMÃO). AF_01/2020_PE</t>
  </si>
  <si>
    <t>Pintura em Superfícies Metálicas</t>
  </si>
  <si>
    <t xml:space="preserve"> 00007292 </t>
  </si>
  <si>
    <t>TINTA ESMALTE SINTETICO PREMIUM BRILHANTE</t>
  </si>
  <si>
    <t xml:space="preserve"> 00005318 </t>
  </si>
  <si>
    <t>DILUENTE AGUARRAS</t>
  </si>
  <si>
    <t xml:space="preserve"> 00043652 </t>
  </si>
  <si>
    <t>MASSA PARA MADEIRA - INTERIOR E EXTERIOR</t>
  </si>
  <si>
    <t xml:space="preserve"> 00007288 </t>
  </si>
  <si>
    <t>TINTA ESMALTE SINTETICO PREMIUM FOSCO</t>
  </si>
  <si>
    <t>Pintura para Pisos e para Sinalização Horizontal e Vertical</t>
  </si>
  <si>
    <t xml:space="preserve"> 00012815 </t>
  </si>
  <si>
    <t>FITA CREPE ROLO DE *25* MM X 50 M</t>
  </si>
  <si>
    <t xml:space="preserve"> 00007304 </t>
  </si>
  <si>
    <t>TINTA EPOXI BASE AGUA PREMIUM, BRANCA</t>
  </si>
  <si>
    <t xml:space="preserve"> 00005330 </t>
  </si>
  <si>
    <t>DILUENTE EPOXI</t>
  </si>
  <si>
    <t xml:space="preserve"> 00044072 </t>
  </si>
  <si>
    <t>PRIMER EPOXI / EPOXIDICO</t>
  </si>
  <si>
    <t>Bombas Hidráulicas - Centrífugas, Horizontais e Submersíveis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</si>
  <si>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</si>
  <si>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</si>
  <si>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</si>
  <si>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</si>
  <si>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</si>
  <si>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</si>
  <si>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</si>
  <si>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</si>
  <si>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00011267 </t>
  </si>
  <si>
    <t>ARRUELA LISA, REDONDA, DE LATAO POLIDO, DIAMETRO NOMINAL 5/8", DIAMETRO EXTERNO = 34 MM, DIAMETRO DO FURO = 17 MM, ESPESSURA = *2,5* MM</t>
  </si>
  <si>
    <t xml:space="preserve"> 00039996 </t>
  </si>
  <si>
    <t>VERGALHAO ZINCADO ROSCA TOTAL, 1/4" (6,3 MM)</t>
  </si>
  <si>
    <t xml:space="preserve"> 00039997 </t>
  </si>
  <si>
    <t>PORCA ZINCADA, SEXTAVADA, DIAMETRO 1/4"</t>
  </si>
  <si>
    <t xml:space="preserve"> 00000732 </t>
  </si>
  <si>
    <t>BOMBA CENTRIFUGA MOTOR ELETRICO TRIFASICO 0,99HP DIAMETRO DE SUCCAO X ELEVACAO 1" X 1", DIAMETRO DO ROTOR 145 MM, HM/Q: 14 M / 8,4 M3/H A 40 M / 0,60 M3/H</t>
  </si>
  <si>
    <t>Equipamento para Aquisição Permanente</t>
  </si>
  <si>
    <t>VASO SANITÁRIO SIFONADO COM CAIXA ACOPLADA LOUÇA BRANCA, INCLUSO ENGATE FLEXÍVEL EM PLÁSTICO BRANCO, 1/2 X 40CM - FORNECIMENTO E INSTALAÇÃO. AF_01/2020</t>
  </si>
  <si>
    <t>Louças e Metais</t>
  </si>
  <si>
    <t xml:space="preserve"> 86888 </t>
  </si>
  <si>
    <t>VASO SANITÁRIO SIFONADO COM CAIXA ACOPLADA LOUÇA BRANCA - FORNECIMENTO E INSTALAÇÃO. AF_01/2020</t>
  </si>
  <si>
    <t xml:space="preserve"> 00000377 </t>
  </si>
  <si>
    <t>ASSENTO SANITARIO DE PLASTICO, TIPO CONVENCIONAL</t>
  </si>
  <si>
    <t xml:space="preserve"> 86906 </t>
  </si>
  <si>
    <t>TORNEIRA CROMADA DE MESA, 1/2" OU 3/4", PARA LAVATÓRIO, PADRÃO POPULAR - FORNECIMENTO E INSTALAÇÃO. AF_01/2020</t>
  </si>
  <si>
    <t xml:space="preserve"> 86902 </t>
  </si>
  <si>
    <t>LAVATÓRIO LOUÇA BRANCA COM COLUNA, *44 X 35,5* CM, PADRÃO POPULAR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</si>
  <si>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</si>
  <si>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</si>
  <si>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86884 </t>
  </si>
  <si>
    <t>ENGATE FLEXÍVEL EM PLÁSTICO BRANCO, 1/2" X 30CM - FORNECIMENTO E INSTALAÇÃO. AF_01/2020</t>
  </si>
  <si>
    <t>SIFÃO DO TIPO FLEXÍVEL EM PVC 1 X 1.1/2 - FORNECIMENTO E INSTALAÇÃO. AF_01/2020</t>
  </si>
  <si>
    <t>BARRA DE APOIO RETA, EM ALUMINIO, COMPRIMENTO 80 CM, FIXADA NA PAREDE - FORNECIMENTO E INSTALAÇÃO. AF_01/2020</t>
  </si>
  <si>
    <t xml:space="preserve"> 00036080 </t>
  </si>
  <si>
    <t>BARRA DE APOIO RETA, EM ALUMINIO, COMPRIMENTO 80 CM, DIAMETRO MINIMO 3 CM</t>
  </si>
  <si>
    <t xml:space="preserve"> 00004351 </t>
  </si>
  <si>
    <t>PARAFUSO NIQUELADO 3 1/2" COM ACABAMENTO CROMADO PARA FIXAR PECA SANITARIA, INCLUI PORCA CEGA, ARRUELA E BUCHA DE NYLON TAMANHO S-8</t>
  </si>
  <si>
    <t xml:space="preserve"> 00003146 </t>
  </si>
  <si>
    <t>FITA VEDA ROSCA, EM PTFE, ROLO DE 18 MM X 10 M (L X C)</t>
  </si>
  <si>
    <t xml:space="preserve"> 00036791 </t>
  </si>
  <si>
    <t>TORNEIRA METALICA CROMADA DE MESA PARA LAVATORIO, BICA ALTA, COM AREJADOR</t>
  </si>
  <si>
    <t xml:space="preserve"> 00044945 </t>
  </si>
  <si>
    <t>SIFAO / TUBO SINFONADO EXTENSIVEL/SANFONADO, UNIVERSAL/ SIMPLES, ENTRE *50 A 70* CM, DE PLASTICO BRANCO</t>
  </si>
  <si>
    <t xml:space="preserve"> 00011681 </t>
  </si>
  <si>
    <t>ENGATE/RABICHO FLEXIVEL PLASTICO (PVC OU ABS) BRANCO 1/2" X 40 CM</t>
  </si>
  <si>
    <t>Alambrados e Gradis</t>
  </si>
  <si>
    <t>29,85</t>
  </si>
  <si>
    <t>8,95</t>
  </si>
  <si>
    <t xml:space="preserve"> 12967 </t>
  </si>
  <si>
    <t>Barra de apoio para lavatório, constituida de barra lateral em "U", em aço inox, d=1 1/4"</t>
  </si>
  <si>
    <t>418,85</t>
  </si>
  <si>
    <t xml:space="preserve"> 00004750 </t>
  </si>
  <si>
    <t>PEDREIRO (HORISTA)</t>
  </si>
  <si>
    <t>22,45</t>
  </si>
  <si>
    <t>6,87</t>
  </si>
  <si>
    <t xml:space="preserve"> 00037371 </t>
  </si>
  <si>
    <t>TRANSPORTE - HORISTA (COLETADO CAIXA - ENCARGOS COMPLEMENTARES)</t>
  </si>
  <si>
    <t>0,54</t>
  </si>
  <si>
    <t>1,43</t>
  </si>
  <si>
    <t xml:space="preserve"> 00043465 </t>
  </si>
  <si>
    <t>FERRAMENTAS - FAMILIA PEDREIRO - HORISTA (ENCARGOS COMPLEMENTARES - COLETADO CAIXA)</t>
  </si>
  <si>
    <t>0,78</t>
  </si>
  <si>
    <t xml:space="preserve"> 00043489 </t>
  </si>
  <si>
    <t>EPI - FAMILIA PEDREIRO - HORISTA (ENCARGOS COMPLEMENTARES - COLETADO CAIXA)</t>
  </si>
  <si>
    <t>1,31</t>
  </si>
  <si>
    <t xml:space="preserve"> 00037370 </t>
  </si>
  <si>
    <t>ALIMENTACAO - HORISTA (COLETADO CAIXA - ENCARGOS COMPLEMENTARES)</t>
  </si>
  <si>
    <t>0,83</t>
  </si>
  <si>
    <t xml:space="preserve"> 00115 </t>
  </si>
  <si>
    <t>BUCHA E ARRUELA DE ALUMINIO PARA ELETROD UTO, DE 3/4"</t>
  </si>
  <si>
    <t xml:space="preserve"> 02341 </t>
  </si>
  <si>
    <t>ELETRODUTO DE PVC PRETO, RIGIDO ROSQUEAV EL, COM ROSCA EM AMBAS EXTREMIDADES, EM BARRAS DE 3 METROS, DE 3/4"</t>
  </si>
  <si>
    <t xml:space="preserve"> 02643 </t>
  </si>
  <si>
    <t>LUVA DE PVC RIGIDO ROSQUEAVEL, PARA ELET RODUTO, DE 3/4"</t>
  </si>
  <si>
    <t xml:space="preserve"> 05751 </t>
  </si>
  <si>
    <t>CAIXA DE LUZ DE PVC, DE 4"x4"</t>
  </si>
  <si>
    <t xml:space="preserve"> 00285 </t>
  </si>
  <si>
    <t>FIO C/ISOLAMENTO TERMOPLASTICO ANTICHAMA  DE 750V, DE 02,5MM2</t>
  </si>
  <si>
    <t xml:space="preserve"> 05269 </t>
  </si>
  <si>
    <t>ABRACADEIRA TIPO COPO, DE 3/4"</t>
  </si>
  <si>
    <t xml:space="preserve"> 05750 </t>
  </si>
  <si>
    <t>CAIXA DE LUZ DE PVC, DE 4"x2"</t>
  </si>
  <si>
    <t xml:space="preserve"> 04307 </t>
  </si>
  <si>
    <t>TOMADA ELETRICA 2P+T, 10A/250V, PADRAO B RASILEIRO, DE SOBREPOR</t>
  </si>
  <si>
    <t xml:space="preserve"> 02961 </t>
  </si>
  <si>
    <t>CURVA 90º DE PVC RIGIDO, ROSQUEAVEL, PAR A ELETRODUTO, DE 3/4"</t>
  </si>
  <si>
    <t xml:space="preserve"> 14479 </t>
  </si>
  <si>
    <t>TOMADA ELETRICA 2P+T, 20A/250V, PADRAO B RASILEIRO, DE SOBREPOR</t>
  </si>
  <si>
    <t>75,81</t>
  </si>
  <si>
    <t xml:space="preserve"> 87296 </t>
  </si>
  <si>
    <t>ARGAMASSA TRAÇO 1:3:12 (EM VOLUME DE CIMENTO, CAL E AREIA MÉDIA ÚMIDA) PARA EMBOÇO/MASSA ÚNICA/ASSENTAMENTO DE ALVENARIA DE VEDAÇÃO, PREPARO MECÂNICO COM BETONEIRA 600 L. AF_08/2019</t>
  </si>
  <si>
    <t xml:space="preserve"> 10552 </t>
  </si>
  <si>
    <t>Encargos Complementares - Eletricista</t>
  </si>
  <si>
    <t>3,66</t>
  </si>
  <si>
    <t xml:space="preserve"> 00002436/SINAPI </t>
  </si>
  <si>
    <t>Eletricista (horista)</t>
  </si>
  <si>
    <t xml:space="preserve"> 8261 </t>
  </si>
  <si>
    <t>Quadro de distribuição de embutir em chapa de aço, p/até 70 disjuntores c/barramento, padrão DIN, Cemar ou similar</t>
  </si>
  <si>
    <t xml:space="preserve"> 00000370 </t>
  </si>
  <si>
    <t>AREIA MEDIA - POSTO JAZIDA/FORNECEDOR (RETIRADO NA JAZIDA, SEM TRANSPORTE)</t>
  </si>
  <si>
    <t xml:space="preserve"> 00001106 </t>
  </si>
  <si>
    <t>CAL HIDRATADA CH-I PARA ARGAMASSAS</t>
  </si>
  <si>
    <t>1,75</t>
  </si>
  <si>
    <t>7,60</t>
  </si>
  <si>
    <t xml:space="preserve"> 00006111 </t>
  </si>
  <si>
    <t>SERVENTE DE OBRAS (HORISTA)</t>
  </si>
  <si>
    <t>16,89</t>
  </si>
  <si>
    <t xml:space="preserve"> 00043467 </t>
  </si>
  <si>
    <t>FERRAMENTAS - FAMILIA SERVENTE - HORISTA (ENCARGOS COMPLEMENTARES - COLETADO CAIXA)</t>
  </si>
  <si>
    <t>0,61</t>
  </si>
  <si>
    <t>0,26</t>
  </si>
  <si>
    <t xml:space="preserve"> 00043491 </t>
  </si>
  <si>
    <t>EPI - FAMILIA SERVENTE - HORISTA (ENCARGOS COMPLEMENTARES - COLETADO CAIXA)</t>
  </si>
  <si>
    <t>1,39</t>
  </si>
  <si>
    <t xml:space="preserve"> 00043488 </t>
  </si>
  <si>
    <t>EPI - FAMILIA OPERADOR ESCAVADEIRA - HORISTA (ENCARGOS COMPLEMENTARES - COLETADO CAIXA)</t>
  </si>
  <si>
    <t>0,89</t>
  </si>
  <si>
    <t xml:space="preserve"> 00043464 </t>
  </si>
  <si>
    <t>FERRAMENTAS - FAMILIA OPERADOR ESCAVADEIRA - HORISTA (ENCARGOS COMPLEMENTARES - COLETADO CAIXA)</t>
  </si>
  <si>
    <t xml:space="preserve"> 00037666 </t>
  </si>
  <si>
    <t>OPERADOR DE BETONEIRA ESTACIONARIA / MISTURADOR (HORISTA)</t>
  </si>
  <si>
    <t>16,72</t>
  </si>
  <si>
    <t>1,28</t>
  </si>
  <si>
    <t xml:space="preserve"> 00036397 </t>
  </si>
  <si>
    <t xml:space="preserve"> 00001379 </t>
  </si>
  <si>
    <t>CIMENTO PORTLAND COMPOSTO CP II-32</t>
  </si>
  <si>
    <t>0,69</t>
  </si>
  <si>
    <t xml:space="preserve"> 00002705 </t>
  </si>
  <si>
    <t>ENERGIA ELETRICA ATE 2000 KWH INDUSTRIAL, SEM DEMANDA</t>
  </si>
  <si>
    <t>Franquia</t>
  </si>
  <si>
    <t>KWH</t>
  </si>
  <si>
    <t>1,00</t>
  </si>
  <si>
    <t>32,35</t>
  </si>
  <si>
    <t xml:space="preserve"> 11242 </t>
  </si>
  <si>
    <t>Chave inglesa 12"</t>
  </si>
  <si>
    <t>0,19</t>
  </si>
  <si>
    <t>1,12</t>
  </si>
  <si>
    <t>11,55</t>
  </si>
  <si>
    <t>0,73</t>
  </si>
  <si>
    <t>0,07</t>
  </si>
  <si>
    <t>2,72</t>
  </si>
  <si>
    <t xml:space="preserve"> 11240 </t>
  </si>
  <si>
    <t>Alicate com isolamento</t>
  </si>
  <si>
    <t>47,69</t>
  </si>
  <si>
    <t>7,35</t>
  </si>
  <si>
    <t xml:space="preserve"> 11241 </t>
  </si>
  <si>
    <t>Alicate volt-amperimetro</t>
  </si>
  <si>
    <t>170,60</t>
  </si>
  <si>
    <t>0,47</t>
  </si>
  <si>
    <t>Instalações Elétricas - Quadros, Cabos, Disjuntores, Contatores e Barramentos Blindados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</si>
  <si>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</si>
  <si>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</si>
  <si>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00013393 </t>
  </si>
  <si>
    <t>QUADRO DE DISTRIBUICAO COM BARRAMENTO TRIFASICO, DE EMBUTIR, EM CHAPA DE ACO GALVANIZADO, PARA 12 DISJUNTORES DIN, 100 A</t>
  </si>
  <si>
    <t xml:space="preserve"> 00034653 </t>
  </si>
  <si>
    <t>DISJUNTOR TERMOMAGNETICO PARA TRILHO DIN (IEC), MONOPOLAR, 6 - 32 A</t>
  </si>
  <si>
    <t xml:space="preserve"> 00001571 </t>
  </si>
  <si>
    <t>TERMINAL A COMPRESSAO EM COBRE ESTANHADO PARA CABO 4 MM2, 1 FURO E 1 COMPRESSAO, PARA PARAFUSO DE FIXACAO M5</t>
  </si>
  <si>
    <t xml:space="preserve"> 00001570 </t>
  </si>
  <si>
    <t>TERMINAL A COMPRESSAO EM COBRE ESTANHADO PARA CABO 2,5 MM2, 1 FURO E 1 COMPRESSAO, PARA PARAFUSO DE FIXACAO M5</t>
  </si>
  <si>
    <t>Fusíveis, Disjuntores e Chaves</t>
  </si>
  <si>
    <t xml:space="preserve"> 9324 </t>
  </si>
  <si>
    <t>Disjuntor termomagnético tripolar 150 A, com caixa moldada 10KA</t>
  </si>
  <si>
    <t>522,00</t>
  </si>
  <si>
    <t>2,28</t>
  </si>
  <si>
    <t>8,74</t>
  </si>
  <si>
    <t>1,71</t>
  </si>
  <si>
    <t>0,14</t>
  </si>
  <si>
    <t>0,35</t>
  </si>
  <si>
    <t>0,43</t>
  </si>
  <si>
    <t>ELETRODUTOS E CONEXÕES</t>
  </si>
  <si>
    <t>B</t>
  </si>
  <si>
    <t>Custo Horário Total</t>
  </si>
  <si>
    <t xml:space="preserve"> 010101 </t>
  </si>
  <si>
    <t xml:space="preserve"> 010115 </t>
  </si>
  <si>
    <t>Adicional de Mão de obra (%)</t>
  </si>
  <si>
    <t>Custo horário total de mão de obra</t>
  </si>
  <si>
    <t>(E) Custo Unitário de Execução [(A) + (B) + (C)] / (D)</t>
  </si>
  <si>
    <t>MATERIAL</t>
  </si>
  <si>
    <t xml:space="preserve"> 042508 </t>
  </si>
  <si>
    <t>ELETRODUTO DE PVC RIGIDO 3" - ROSCAVEL SEM LUVA</t>
  </si>
  <si>
    <t>Custo unitário total de material</t>
  </si>
  <si>
    <t>Redes Enterradas de Distribuição Elétrica</t>
  </si>
  <si>
    <t xml:space="preserve"> 00002681 </t>
  </si>
  <si>
    <t>Instalações Elétricas - Rede de Distribuição</t>
  </si>
  <si>
    <t xml:space="preserve"> 00001018 </t>
  </si>
  <si>
    <t>CABO DE COBRE, FLEXIVEL, CLASSE 4 OU 5, ISOLACAO EM PVC/A, ANTICHAMA BWF-B, COBERTURA PVC-ST1, ANTICHAMA BWF-B, 1 CONDUTOR, 0,6/1 KV, SECAO NOMINAL 50 MM2</t>
  </si>
  <si>
    <t>Instalações Elétricas - Eletrodutos Embutidos, Cabos, Caixas, Tomadas e Interruptores</t>
  </si>
  <si>
    <t xml:space="preserve"> 00001014 </t>
  </si>
  <si>
    <t>CABO DE COBRE, FLEXIVEL, CLASSE 4 OU 5, ISOLACAO EM PVC/A, ANTICHAMA BWF-B, 1 CONDUTOR, 450/750 V, SECAO NOMINAL 2,5 MM2</t>
  </si>
  <si>
    <t xml:space="preserve"> 00021127 </t>
  </si>
  <si>
    <t>FITA ISOLANTE ADESIVA ANTICHAMA, USO ATE 750 V, EM ROLO DE 19 MM X 5 M</t>
  </si>
  <si>
    <t xml:space="preserve"> 00000979 </t>
  </si>
  <si>
    <t>CABO DE COBRE, FLEXIVEL, CLASSE 4 OU 5, ISOLACAO EM PVC/A, ANTICHAMA BWF-B, 1 CONDUTOR, 450/750 V, SECAO NOMINAL 16 MM2</t>
  </si>
  <si>
    <t xml:space="preserve"> 00000982 </t>
  </si>
  <si>
    <t>CABO DE COBRE, FLEXIVEL, CLASSE 4 OU 5, ISOLACAO EM PVC/A, ANTICHAMA BWF-B, 1 CONDUTOR, 450/750 V, SECAO NOMINAL 6 MM2</t>
  </si>
  <si>
    <t xml:space="preserve"> 280007 </t>
  </si>
  <si>
    <t xml:space="preserve"> 280014 </t>
  </si>
  <si>
    <t xml:space="preserve"> E00446 </t>
  </si>
  <si>
    <t>Caixa Airstop p/ disjuntor Bipolar de embutir até 50A</t>
  </si>
  <si>
    <t>INSTALACOES ELETRICAS - LUMINARIAS</t>
  </si>
  <si>
    <t xml:space="preserve"> 000220 </t>
  </si>
  <si>
    <t xml:space="preserve"> 004915 </t>
  </si>
  <si>
    <t>REATOR ELETROMAGNETICO PARTIDA RAPIDA 2x40W</t>
  </si>
  <si>
    <t xml:space="preserve"> 003420 </t>
  </si>
  <si>
    <t>FITA ISOLANTE HIGHLAND ADESIVA 19m x 20mm</t>
  </si>
  <si>
    <t xml:space="preserve"> 099806 </t>
  </si>
  <si>
    <t>AJUDANTE DE ELETRICISTA</t>
  </si>
  <si>
    <t xml:space="preserve"> 049516 </t>
  </si>
  <si>
    <t>LAMPADA FLUORESCENTE TUBULAR T8 32W LUZ NEUTRA PHILIPS</t>
  </si>
  <si>
    <t xml:space="preserve"> 099250 </t>
  </si>
  <si>
    <t>ELETRICISTA</t>
  </si>
  <si>
    <t xml:space="preserve"> 050372 </t>
  </si>
  <si>
    <t>Luminárias Internas</t>
  </si>
  <si>
    <t>16,03</t>
  </si>
  <si>
    <t xml:space="preserve"> 12920 </t>
  </si>
  <si>
    <t>104,05</t>
  </si>
  <si>
    <t>1,11</t>
  </si>
  <si>
    <t>0,64</t>
  </si>
  <si>
    <t>3,13</t>
  </si>
  <si>
    <t>1,88</t>
  </si>
  <si>
    <t xml:space="preserve"> 051551 </t>
  </si>
  <si>
    <t xml:space="preserve"> 039115 </t>
  </si>
  <si>
    <t xml:space="preserve"> 4051 </t>
  </si>
  <si>
    <t xml:space="preserve"> 6382 </t>
  </si>
  <si>
    <t xml:space="preserve"> 4004 </t>
  </si>
  <si>
    <t xml:space="preserve"> 049526 </t>
  </si>
  <si>
    <t>Luminárias Externas</t>
  </si>
  <si>
    <t xml:space="preserve"> 13646 </t>
  </si>
  <si>
    <t>Refletor TR Led, corpo em aluminio, vidro temperado, potencia 30W, bivolt, temp.cor 3000K/600k, IP-65, da Taschibra ou similar</t>
  </si>
  <si>
    <t xml:space="preserve"> 13786 </t>
  </si>
  <si>
    <t>Subsestação Transformadora Abrigada</t>
  </si>
  <si>
    <t xml:space="preserve"> 00000247/SINAPI </t>
  </si>
  <si>
    <t>Ajudante de eletricista (horista)</t>
  </si>
  <si>
    <t>14,90</t>
  </si>
  <si>
    <t>476,80</t>
  </si>
  <si>
    <t xml:space="preserve"> 10576 </t>
  </si>
  <si>
    <t>Encargos Complementares - Ajudante Pratico</t>
  </si>
  <si>
    <t>7,68</t>
  </si>
  <si>
    <t>2,07</t>
  </si>
  <si>
    <t>32,57</t>
  </si>
  <si>
    <t>1,41</t>
  </si>
  <si>
    <t>3,61</t>
  </si>
  <si>
    <t>22,96</t>
  </si>
  <si>
    <t>91,21</t>
  </si>
  <si>
    <t>PJ</t>
  </si>
  <si>
    <t xml:space="preserve"> TC 05.05.0050 </t>
  </si>
  <si>
    <t>Transporte de carga de qualquer natureza; exclusive as despesas de carga e descarga tanto de espera do caminhao como de servente ou equipamento auxiliar, em baixa velocidade (Vm=30Km/h), em Caminhao de Carroceria Fixa, a oleo diesel com capacidade util de 7,5t.</t>
  </si>
  <si>
    <t>TC</t>
  </si>
  <si>
    <t>t.Km</t>
  </si>
  <si>
    <t xml:space="preserve"> TC 10.05.0100 </t>
  </si>
  <si>
    <t>Carga e descarga manual de pecas de peso reduzido: tijolos, telhas, cimento e agregados em sacos, em Caminhao de Carroceria Fixa a oleo diesel, com capacidade util de 7,5t, inclusive tempo de carga, descarga e manobra.</t>
  </si>
  <si>
    <t>t</t>
  </si>
  <si>
    <t xml:space="preserve"> EVE000050 </t>
  </si>
  <si>
    <t>%</t>
  </si>
  <si>
    <t xml:space="preserve"> MOD002450 </t>
  </si>
  <si>
    <t>Servente</t>
  </si>
  <si>
    <t xml:space="preserve"> MAT097450 </t>
  </si>
  <si>
    <t>Cercas, Protetores e Alambrados</t>
  </si>
  <si>
    <t xml:space="preserve"> 94962 </t>
  </si>
  <si>
    <t>CONCRETO MAGRO PARA LASTRO, TRAÇO 1:4,5:4,5 (EM MASSA SECA DE CIMENTO/ AREIA MÉDIA/ BRITA 1) - PREPARO MECÂNICO COM BETONEIRA 400 L. AF_05/2021</t>
  </si>
  <si>
    <t>Produção de Concreto</t>
  </si>
  <si>
    <t xml:space="preserve"> 00043130 </t>
  </si>
  <si>
    <t>ARAME GALVANIZADO 12 BWG, D = 2,76 MM (0,048 KG/M) OU 14 BWG, D = 2,11 MM (0,026 KG/M)</t>
  </si>
  <si>
    <t xml:space="preserve"> 00007696 </t>
  </si>
  <si>
    <t>TUBO ACO GALVANIZADO COM COSTURA, CLASSE MEDIA, DN 2", E = *3,65* MM, PESO *5,10* KG/M (NBR 5580)</t>
  </si>
  <si>
    <t xml:space="preserve"> 00007698 </t>
  </si>
  <si>
    <t>TUBO ACO GALVANIZADO COM COSTURA, CLASSE MEDIA, DN 1.1/4", E = *3,25* MM, PESO *3,14* KG/M (NBR 5580)</t>
  </si>
  <si>
    <t xml:space="preserve"> 00011002 </t>
  </si>
  <si>
    <t>ELETRODO REVESTIDO AWS - E6013, DIAMETRO IGUAL A 2,50 MM</t>
  </si>
  <si>
    <t xml:space="preserve"> 00007162 </t>
  </si>
  <si>
    <t>TELA DE ARAME GALVANIZADA QUADRANGULAR / LOSANGULAR, FIO 3,4 MM (10 BWG), MALHA 5 X 5 CM, H = 2 M</t>
  </si>
  <si>
    <t xml:space="preserve"> 4688 </t>
  </si>
  <si>
    <t>Fornecimento e instalação de rede de proteção em nylon malha 5 x 5 cm para janelas, varandas, etc., inclusive ganchos em aço galv.</t>
  </si>
  <si>
    <t>25,00</t>
  </si>
  <si>
    <t>Urbanização de Parques e Praças</t>
  </si>
  <si>
    <t xml:space="preserve"> 243 </t>
  </si>
  <si>
    <t>Traves p/ futebol soçaite 4m, tubo 4", desmontável, med.ext.4x2,2m (cod.4043)</t>
  </si>
  <si>
    <t xml:space="preserve"> 1931 </t>
  </si>
  <si>
    <t>Rede p/ trave de futebol de salão (Futsal), nylon, fio 2,5mm, malha 10cm, med:3,20x2,10m (cod.2071)</t>
  </si>
  <si>
    <t xml:space="preserve"> 00025400/SINAPI </t>
  </si>
  <si>
    <t>Par de tabelas de basquete em compensado naval, oficial, 1800 x 1200 mm, incluindo aro de metal e rede em polipropileno 100% (sem suporte de fixacao)</t>
  </si>
  <si>
    <t xml:space="preserve"> 2508 </t>
  </si>
  <si>
    <t>Aro flexível p/cesta basquete profissional diam=45cm (cod.4002)</t>
  </si>
  <si>
    <t xml:space="preserve"> 1929 </t>
  </si>
  <si>
    <t>Rede para cesta basquete seda fio 3mm, medindo 45x45cm (cod.2019)</t>
  </si>
  <si>
    <t>URBANIZAÇÃO</t>
  </si>
  <si>
    <t xml:space="preserve"> I1140 </t>
  </si>
  <si>
    <t>REDE PARA PARA QUADRA DE  VOLEI COMPLETA, COM POSTES EM TUBO DE ACO GALVANIZADO 3", H = *255* CM, PINTURA EM TINTA ESMALTE SINTETICO, REDE DE NYLON COM 2 MM, MALHA 10 X 10 CM E ANTENAS OFICIAIS EM FIBRA DE VIDRO</t>
  </si>
  <si>
    <t>Esquadrias de Ferro</t>
  </si>
  <si>
    <t>11,66</t>
  </si>
  <si>
    <t xml:space="preserve"> 125 </t>
  </si>
  <si>
    <t>Concreto simples fck= 15 MPA (b1/b2), fabricado na obra, sem lançamento e adensamento</t>
  </si>
  <si>
    <t>Concreto Simples</t>
  </si>
  <si>
    <t xml:space="preserve"> 13233 </t>
  </si>
  <si>
    <t>Guarda-corpo h = 1,10m e Corrimão em Aço Inox, barras superiores alt=0,92m e 0,70m e barra inferior, diam= 1.1/2" r, barras verticais d=3/4" a cada 0,11m,curvas de aço inox.</t>
  </si>
  <si>
    <t>1.233,90</t>
  </si>
  <si>
    <t>0,67</t>
  </si>
  <si>
    <t>0,96</t>
  </si>
  <si>
    <t>0,55</t>
  </si>
  <si>
    <t>2,69</t>
  </si>
  <si>
    <t>12,97</t>
  </si>
  <si>
    <t xml:space="preserve"> 00000367/SINAPI </t>
  </si>
  <si>
    <t>Areia grossa - posto jazida/fornecedor (retirado na jazida, sem transporte)</t>
  </si>
  <si>
    <t>101,30</t>
  </si>
  <si>
    <t>1,38</t>
  </si>
  <si>
    <t xml:space="preserve"> 00004718/SINAPI </t>
  </si>
  <si>
    <t>Pedra britada n. 2 (19 a 38 mm) posto pedreira/fornecedor, sem frete</t>
  </si>
  <si>
    <t>138,48</t>
  </si>
  <si>
    <t>1,30</t>
  </si>
  <si>
    <t xml:space="preserve"> 00004721/SINAPI </t>
  </si>
  <si>
    <t>Pedra britada n. 1 (9,5 a 19 mm) posto pedreira/fornecedor, sem frete</t>
  </si>
  <si>
    <t>137,75</t>
  </si>
  <si>
    <t>Acessibilidade</t>
  </si>
  <si>
    <t xml:space="preserve"> 104658 </t>
  </si>
  <si>
    <t>PISO PODOTÁTIL DE ALERTA OU DIRECIONAL, DE CONCRETO, ASSENTADO SOBRE ARGAMASSA. AF_03/2024</t>
  </si>
  <si>
    <t xml:space="preserve"> 5952 </t>
  </si>
  <si>
    <t>MARTELETE OU ROMPEDOR PNEUMÁTICO MANUAL, 28 KG, COM SILENCIADOR - CHI DIURNO. AF_07/2016</t>
  </si>
  <si>
    <t xml:space="preserve"> 94965 </t>
  </si>
  <si>
    <t>CONCRETO FCK = 25MPA, TRAÇO 1:2,3:2,7 (EM MASSA SECA DE CIMENTO/ AREIA MÉDIA/ BRITA 1) - PREPARO MECÂNICO COM BETONEIRA 400 L. AF_05/2021</t>
  </si>
  <si>
    <t xml:space="preserve"> 90964 </t>
  </si>
  <si>
    <t>COMPRESSOR DE AR REBOCÁVEL, VAZÃO 89 PCM, PRESSÃO EFETIVA DE TRABALHO 102 PSI, MOTOR DIESEL, POTÊNCIA 20 CV - CHP DIURNO. AF_06/2015</t>
  </si>
  <si>
    <t xml:space="preserve"> 90965 </t>
  </si>
  <si>
    <t>COMPRESSOR DE AR REBOCÁVEL, VAZÃO 89 PCM, PRESSÃO EFETIVA DE TRABALHO 102 PSI, MOTOR DIESEL, POTÊNCIA 20 CV - CHI DIURNO. AF_06/2015</t>
  </si>
  <si>
    <t xml:space="preserve"> 5795 </t>
  </si>
  <si>
    <t>MARTELETE OU ROMPEDOR PNEUMÁTICO MANUAL, 28 KG, COM SILENCIADOR - CHP DIURNO. AF_07/2016</t>
  </si>
  <si>
    <t xml:space="preserve"> 00005068 </t>
  </si>
  <si>
    <t>PREGO DE ACO POLIDO COM CABECA 17 X 21 (2 X 11)</t>
  </si>
  <si>
    <t xml:space="preserve"> 00004718 </t>
  </si>
  <si>
    <t>PEDRA BRITADA N. 2 (19 A 38 MM) POSTO PEDREIRA/FORNECEDOR, SEM FRETE</t>
  </si>
  <si>
    <t>COBERTURA EM CHAPA DE POLICARBONATO ALVEOLAR,NA COR CRISTAL, COM 10MM DE ESPESSURA,INCL.MADEIRAMENTO EM PECAS DE MADEIRA E PILARES EM TUBO DE ACO GALVANIZADO.MEDIDO PELA AREA REAL D E COBERTURA.FORNECIMENTO E COLOCACAO 3%-DESGASTE DE FERRAMENTAS E EPI</t>
  </si>
  <si>
    <t xml:space="preserve"> 19.011.0045-C </t>
  </si>
  <si>
    <t>RETIFICADOR DE SOLDA,ELETRICO,DE 430A</t>
  </si>
  <si>
    <t xml:space="preserve"> 03.001.0001-B </t>
  </si>
  <si>
    <t>ESCAVACAO MANUAL DE VALA/CAVA EM MATERIAL DE 1ª CATEGORIA (A (AREIA,ARGILA OU PICARRA),ATE 1,50M DE PROFUNDIDADE,EXCLUSIV E ESCORAMENTO E ESGOTAMENTO 3% - DESGASTE DE FERRAMENTAS E EPI</t>
  </si>
  <si>
    <t xml:space="preserve"> 11.003.0001-B </t>
  </si>
  <si>
    <t>CONCRETO DOSADO RACIONALMENTE PARA UMA RESISTENCIA CARACTERI STICA A COMPRESSAO DE 10MPA,INCLUSIVE MATERIAIS,TRANSPORTE,P REPARO COM BETONEIRA,LANCAMENTO E ADENSAMENTO</t>
  </si>
  <si>
    <t xml:space="preserve"> 00196 </t>
  </si>
  <si>
    <t>TUBO DE ACO GALVANIZADO, COM COSTURA, PE SADO, NBR 5580, DN=2.1/2"</t>
  </si>
  <si>
    <t xml:space="preserve"> 00125 </t>
  </si>
  <si>
    <t>TINTA FUNDO SINTETICO NIVELADOR, PARA MA DEIRA, INTERIORES E EXTERIORES</t>
  </si>
  <si>
    <t xml:space="preserve"> 20134 </t>
  </si>
  <si>
    <t>MAO-DE-OBRA DE SOLDADOR DA CONSTRUCAO CI VIL, INCLUSIVE ENCARGOS SOCIAIS DESONERA DOS</t>
  </si>
  <si>
    <t xml:space="preserve"> 07235 </t>
  </si>
  <si>
    <t>CHAPA DE ACO CARBONO, P/USOS GERAIS, LAM IN.A QUENTE, TAM.PADRAO, BORDAS UNIV.CHA PA PRETA, PRECO REVEND.C/ESPES.3MM</t>
  </si>
  <si>
    <t xml:space="preserve"> 20006 </t>
  </si>
  <si>
    <t>MAO-DE-OBRA DE AJUDANTE DE SOLDADOR, INC LUSIVE ENCARGOS SOCIAIS DESONERADOS</t>
  </si>
  <si>
    <t xml:space="preserve"> 00124 </t>
  </si>
  <si>
    <t>ESMALTE SINTETICO ALQUIDICO ALTO BRILHO,  BRILHANTE, ACETINADO OU FOSCO</t>
  </si>
  <si>
    <t xml:space="preserve"> 20118 </t>
  </si>
  <si>
    <t>MAO-DE-OBRA DE PINTOR, INCLUSIVE ENCARGO S SOCIAIS DESONERADOS</t>
  </si>
  <si>
    <t xml:space="preserve"> 02385 </t>
  </si>
  <si>
    <t>LIXA D'AGUA Nº 100</t>
  </si>
  <si>
    <t xml:space="preserve"> 00413 </t>
  </si>
  <si>
    <t>MASSA PARA MADEIRA</t>
  </si>
  <si>
    <t xml:space="preserve"> 00247 </t>
  </si>
  <si>
    <t>ELETRODO P/SOLDA ACO (AWS E-7018), IND.P /ESTRUT.RIGIDAS, VASOS PRESSAO, CONST.NA VAIS, ACOS FUND.ACOS DESC.C/DIAM.4MM</t>
  </si>
  <si>
    <t xml:space="preserve"> 11102 </t>
  </si>
  <si>
    <t>TUBO DE ACO GALVANIZADO, COM COSTURA, 8"</t>
  </si>
  <si>
    <t xml:space="preserve"> 11100 </t>
  </si>
  <si>
    <t>PLACA DE POLICARBONATO ALVEOLAR, COR CRI STAL, COM ESPESSURA DE 10MM</t>
  </si>
  <si>
    <t xml:space="preserve"> 05936 </t>
  </si>
  <si>
    <t>MACARANDUBA EM PECAS, DE 7,50X22,50CM (3 "X9")</t>
  </si>
  <si>
    <t xml:space="preserve"> 20132 </t>
  </si>
  <si>
    <t>MAO-DE-OBRA DE SERVENTE DA CONSTRUCAO CI VIL, INCLUSIVE ENCARGOS SOCIAIS DESONERA DOS</t>
  </si>
  <si>
    <t xml:space="preserve"> 02605 </t>
  </si>
  <si>
    <t>MACARANDUBA EM RIPAS, DE (1,5x4)CM</t>
  </si>
  <si>
    <t xml:space="preserve"> 03878 </t>
  </si>
  <si>
    <t>VERNIZ ISOLANTE INCOLOR</t>
  </si>
  <si>
    <t xml:space="preserve"> 00324 </t>
  </si>
  <si>
    <t>LIXA P/MADEIRA Nº100</t>
  </si>
  <si>
    <t xml:space="preserve"> 06021 </t>
  </si>
  <si>
    <t>FUNDO ANTICORROSIVO DE SECAGEM RAPIDA LA RANJA</t>
  </si>
  <si>
    <t xml:space="preserve"> 00453 </t>
  </si>
  <si>
    <t>PREGO COM OU SEM CABECA, EM CAIXAS DE 50 KG, OU QUANTIDADES EQUIVALENTES, Nº12X12  A 18X30</t>
  </si>
  <si>
    <t xml:space="preserve"> 02604 </t>
  </si>
  <si>
    <t>MACARANDUBA EM PECAS, DE 7,50X7,50CM (3" X3")</t>
  </si>
  <si>
    <t xml:space="preserve"> 20045 </t>
  </si>
  <si>
    <t>MAO-DE-OBRA DE CARPINTEIRO DE ESQUADRIAS  DE MADEIRA, INCLUSIVE ENCARGOS SOCIAIS DESONERADOS</t>
  </si>
  <si>
    <t xml:space="preserve"> 11101 </t>
  </si>
  <si>
    <t>SILICONE BRANCO LEITOSO, BISNAGA COM APR OXIMADAMENTE 300 GRAMAS</t>
  </si>
  <si>
    <t>Composições Auxiliares</t>
  </si>
  <si>
    <t xml:space="preserve"> MOED-20137 </t>
  </si>
  <si>
    <t>AJUDANTE DE TELHADISTA (MODALIDADE: HORISTA|ENCARGOS SOCIAIS: INCLUSO)</t>
  </si>
  <si>
    <t xml:space="preserve"> MATED-13096 </t>
  </si>
  <si>
    <t>CESTA BÁSICA/ALIMENTAÇÃO - HORISTA (ENCARGOS COMPLEMENTARES)</t>
  </si>
  <si>
    <t xml:space="preserve"> MATED-13097 </t>
  </si>
  <si>
    <t>TRANSPORTE - HORISTA (ENCARGOS COMPLEMENTARES)</t>
  </si>
  <si>
    <t xml:space="preserve"> MATED-13099 </t>
  </si>
  <si>
    <t>EXAMES - HORISTA (ENCARGOS COMPLEMENTARES)</t>
  </si>
  <si>
    <t xml:space="preserve"> MATED-13098 </t>
  </si>
  <si>
    <t>SEGURO - HORISTA (ENCARGOS COMPLEMENTARES)</t>
  </si>
  <si>
    <t xml:space="preserve"> ED-14703 </t>
  </si>
  <si>
    <t>FERRAMENTAS PARA AJUDANTE DE TELHADISTA   HORISTA (ENCARGOS COMPLEMENTARES)</t>
  </si>
  <si>
    <t xml:space="preserve"> ED-14667 </t>
  </si>
  <si>
    <t>EPI PARA AJUDANTE DE TELHADISTA   HORISTA (ENCARGOS COMPLEMENTARES)</t>
  </si>
  <si>
    <t xml:space="preserve"> ED-5252 </t>
  </si>
  <si>
    <t>CURSO DE CAPACITAÇÃO PARA AJUDANTE DE TELHADISTA (ENCARGOS COMPLEMENTARES)  HORISTA</t>
  </si>
  <si>
    <t xml:space="preserve"> 95313 </t>
  </si>
  <si>
    <t>CURSO DE CAPACITAÇÃO PARA AJUDANTE ESPECIALIZADO (ENCARGOS COMPLEMENTARES) - HORISTA</t>
  </si>
  <si>
    <t xml:space="preserve"> 00000242 </t>
  </si>
  <si>
    <t>AJUDANTE ESPECIALIZADO (HORISTA)</t>
  </si>
  <si>
    <t xml:space="preserve"> 88261 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</si>
  <si>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</si>
  <si>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</si>
  <si>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00039026 </t>
  </si>
  <si>
    <t>PREGO DE ACO POLIDO SEM CABECA 15 X 15 (1 1/4 X 13)</t>
  </si>
  <si>
    <t xml:space="preserve"> 00037553 </t>
  </si>
  <si>
    <t>ARGAMASSA INDUSTRIALIZADA PARA CHAPISCO COLANTE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</si>
  <si>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</si>
  <si>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</si>
  <si>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</si>
  <si>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</si>
  <si>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88377 </t>
  </si>
  <si>
    <t>OPERADOR DE BETONEIRA ESTACIONÁRIA/MISTURADOR COM ENCARGOS COMPLEMENTARES</t>
  </si>
  <si>
    <t xml:space="preserve"> 00000367 </t>
  </si>
  <si>
    <t>AREIA GROSSA - POSTO JAZIDA/FORNECEDOR (RETIRADO NA JAZIDA, SEM TRANSPORTE)</t>
  </si>
  <si>
    <t xml:space="preserve"> 88629 </t>
  </si>
  <si>
    <t>ARGAMASSA TRAÇO 1:3 (EM VOLUME DE CIMENTO E AREIA MÉDIA ÚMIDA), PREPARO MANUAL. AF_08/2019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</si>
  <si>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</si>
  <si>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</si>
  <si>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</si>
  <si>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</si>
  <si>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295316 </t>
  </si>
  <si>
    <t>CURSO DE CAPACITAÇÃO PARA AUXILIAR DE ELETRICISTA (ENCARGOSCOMPLEMENTARES) - HORISTA</t>
  </si>
  <si>
    <t xml:space="preserve"> EC373710 </t>
  </si>
  <si>
    <t>TRANSPORTE - HORISTA (ENCARGOS COMPLEMENTARES)(COLETADOCAIXA)</t>
  </si>
  <si>
    <t xml:space="preserve"> EC373700 </t>
  </si>
  <si>
    <t>ALIMENTACAO - HORISTA (ENCARGOS COMPLEMENTARES)(COLETADOCAIXA)</t>
  </si>
  <si>
    <t xml:space="preserve"> EC373730 </t>
  </si>
  <si>
    <t>SEGURO - HORISTA (ENCARGOS COMPLEMENTARES) (COLETA CAIXA)</t>
  </si>
  <si>
    <t xml:space="preserve"> EC434840 </t>
  </si>
  <si>
    <t>EPI - FAMILIA ELETRICISTA - HORISTA (ENCARGOS COMPLEMENTARES -COLETADO CAIXA)</t>
  </si>
  <si>
    <t xml:space="preserve"> EC434600 </t>
  </si>
  <si>
    <t>FERRAMENTAS - FAMILIA ELETRICISTA - HORISTA (ENCARGOSCOMPLEMENTARES - COLETADO CAIXA)</t>
  </si>
  <si>
    <t xml:space="preserve"> MO247000 </t>
  </si>
  <si>
    <t xml:space="preserve"> EC373720 </t>
  </si>
  <si>
    <t>EXAMES - HORISTA (ENCARGOS COMPLEMENTARES) (COLETA CAIXA)</t>
  </si>
  <si>
    <t xml:space="preserve"> 95316 </t>
  </si>
  <si>
    <t>CURSO DE CAPACITAÇÃO PARA AUXILIAR DE ELETRICISTA (ENCARGOS COMPLEMENTARES) - HORISTA</t>
  </si>
  <si>
    <t xml:space="preserve"> 00000247 </t>
  </si>
  <si>
    <t>AJUDANTE DE ELETRICISTA (HORISTA)</t>
  </si>
  <si>
    <t xml:space="preserve"> 00043460 </t>
  </si>
  <si>
    <t>FERRAMENTAS - FAMILIA ELETRICISTA - HORISTA (ENCARGOS COMPLEMENTARES - COLETADO CAIXA)</t>
  </si>
  <si>
    <t xml:space="preserve"> 00043484 </t>
  </si>
  <si>
    <t>EPI - FAMILIA ELETRICISTA - HORISTA (ENCARGOS COMPLEMENTARES - COLETADO CAIXA)</t>
  </si>
  <si>
    <t xml:space="preserve"> 95317 </t>
  </si>
  <si>
    <t>CURSO DE CAPACITAÇÃO PARA AUXILIAR DE ENCANADOR OU BOMBEIRO HIDRÁULICO (ENCARGOS COMPLEMENTARES) - HORISTA</t>
  </si>
  <si>
    <t xml:space="preserve"> 00043485 </t>
  </si>
  <si>
    <t>EPI - FAMILIA ENCANADOR - HORISTA (ENCARGOS COMPLEMENTARES - COLETADO CAIXA)</t>
  </si>
  <si>
    <t xml:space="preserve"> 00043461 </t>
  </si>
  <si>
    <t>FERRAMENTAS - FAMILIA ENCANADOR - HORISTA (ENCARGOS COMPLEMENTARES - COLETADO CAIXA)</t>
  </si>
  <si>
    <t xml:space="preserve"> 00000246 </t>
  </si>
  <si>
    <t>AUXILIAR DE ENCANADOR OU BOMBEIRO HIDRAULICO (HORISTA)</t>
  </si>
  <si>
    <t>58,32</t>
  </si>
  <si>
    <t>108,00</t>
  </si>
  <si>
    <t>1,69</t>
  </si>
  <si>
    <t>2,03</t>
  </si>
  <si>
    <t>5,70</t>
  </si>
  <si>
    <t xml:space="preserve"> 90801 </t>
  </si>
  <si>
    <t>BATENTE PARA PORTA DE MADEIRA, PADRÃO MÉDIO - FORNECIMENTO E MONTAGEM. AF_12/2019</t>
  </si>
  <si>
    <t xml:space="preserve"> 00007319 </t>
  </si>
  <si>
    <t>TINTA ASFALTICA IMPERMEABILIZANTE DISPERSA EM AGUA, PARA MATERIAIS CIMENTICIOS</t>
  </si>
  <si>
    <t xml:space="preserve"> 00039027 </t>
  </si>
  <si>
    <t xml:space="preserve"> 00005075 </t>
  </si>
  <si>
    <t>PREGO DE ACO POLIDO COM CABECA 18 X 30 (2 3/4 X 10)</t>
  </si>
  <si>
    <t xml:space="preserve"> 00000183 </t>
  </si>
  <si>
    <t>BATENTE / PORTAL / ADUELA / MARCO EM MADEIRA MACICA COM REBAIXO, E = *3* CM, L = *14* CM, PARA PORTAS DE GIRO DE *60 CM A 120* CM X *210* CM, CEDRINHO / ANGELIM COMERCIAL / TAURI / CURUPIXA / PEROBA / CUMARU OU EQUIVALENTE DA REGIAO (NAO INCLUI ALIZARES)</t>
  </si>
  <si>
    <t>JG</t>
  </si>
  <si>
    <t xml:space="preserve"> 00005066 </t>
  </si>
  <si>
    <t>PREGO DE ACO POLIDO COM CABECA 12 X 12</t>
  </si>
  <si>
    <t xml:space="preserve"> 88827 </t>
  </si>
  <si>
    <t>BETONEIRA CAPACIDADE NOMINAL DE 400 L, CAPACIDADE DE MISTURA 280 L, MOTOR ELÉTRICO TRIFÁSICO POTÊNCIA DE 2 CV, SEM CARREGADOR - JUROS. AF_05/2023</t>
  </si>
  <si>
    <t>Depreciação, Juros, Impostos e Seguros, Manutenção e Materiais na Operação dos Equipamentos</t>
  </si>
  <si>
    <t xml:space="preserve"> 88826 </t>
  </si>
  <si>
    <t>BETONEIRA CAPACIDADE NOMINAL DE 400 L, CAPACIDADE DE MISTURA 280 L, MOTOR ELÉTRICO TRIFÁSICO POTÊNCIA DE 2 CV, SEM CARREGADOR - DEPRECIAÇÃO.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</si>
  <si>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</si>
  <si>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</si>
  <si>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</si>
  <si>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</si>
  <si>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00010535 </t>
  </si>
  <si>
    <t xml:space="preserve"> 89221 </t>
  </si>
  <si>
    <t>BETONEIRA CAPACIDADE NOMINAL DE 600 L, CAPACIDADE DE MISTURA 360 L, MOTOR ELÉTRICO TRIFÁSICO POTÊNCIA DE 4 CV, SEM CARREGADOR - DEPRECIAÇÃO. AF_05/2023</t>
  </si>
  <si>
    <t xml:space="preserve"> 89222 </t>
  </si>
  <si>
    <t>BETONEIRA CAPACIDADE NOMINAL DE 600 L, CAPACIDADE DE MISTURA 360 L, MOTOR ELÉTRICO TRIFÁSICO POTÊNCIA DE 4 CV, SEM CARREGADOR - JUROS. AF_05/2023</t>
  </si>
  <si>
    <t xml:space="preserve"> 89223 </t>
  </si>
  <si>
    <t>BETONEIRA CAPACIDADE NOMINAL DE 600 L, CAPACIDADE DE MISTURA 360 L, MOTOR ELÉTRICO TRIFÁSICO POTÊNCIA DE 4 CV, SEM CARREGADOR - MANUTENÇÃO. AF_05/2023</t>
  </si>
  <si>
    <t xml:space="preserve"> 89224 </t>
  </si>
  <si>
    <t>BETONEIRA CAPACIDADE NOMINAL DE 600 L, CAPACIDADE DE MISTURA 360 L, MOTOR ELÉTRICO TRIFÁSICO POTÊNCIA DE 4 CV, SEM CARREGADOR - MATERIAIS NA OPERAÇÃO. AF_05/2023</t>
  </si>
  <si>
    <t xml:space="preserve"> 19.007.0004-C </t>
  </si>
  <si>
    <t>BETONEIRA PARA 320L DE MISTURA SECA,DE CARREGAMENTO MECANICO E TAMBOR REVERSIVEL,COM MOTOR A GASOLINA,EXCLUSIVE OPERADOR</t>
  </si>
  <si>
    <t xml:space="preserve"> 00215 </t>
  </si>
  <si>
    <t>GASOLINA COMUM NA BOMBA</t>
  </si>
  <si>
    <t xml:space="preserve"> 00222 </t>
  </si>
  <si>
    <t>GRAXA COMUM P/LUBRIFICACAO DE CHASSIS, E M TAMBORES DE 170KG</t>
  </si>
  <si>
    <t xml:space="preserve"> 00220 </t>
  </si>
  <si>
    <t>OLEO LUBRIFICANTE MINERAL MULTIVISCOSO, CLASSIFICACAO API CG-4, GRAU SAE 20W-40</t>
  </si>
  <si>
    <t xml:space="preserve"> 01434 </t>
  </si>
  <si>
    <t>BETONEIRA PARA 320 LITROS DE MISTURA SEC A, SEM CARREGAMENTO MECANICO E TAMBOR RE VERSIVEL, COM MOTOR A GASOLINA</t>
  </si>
  <si>
    <t>4,08</t>
  </si>
  <si>
    <t>1,10</t>
  </si>
  <si>
    <t>1,03</t>
  </si>
  <si>
    <t>1,06</t>
  </si>
  <si>
    <t>4,17</t>
  </si>
  <si>
    <t>0,44</t>
  </si>
  <si>
    <t>1,23</t>
  </si>
  <si>
    <t xml:space="preserve"> 7058 </t>
  </si>
  <si>
    <t>CAMINHÃO BASCULANTE 6 M3 TOCO, PESO BRUTO TOTAL 16.000 KG, CARGA ÚTIL MÁXIMA 11.130 KG, DISTÂNCIA ENTRE EIXOS 5,36 M, POTÊNCIA 185 CV, INCLUSIVE CAÇAMBA METÁLICA - DEPRECIAÇÃO. AF_06/2014</t>
  </si>
  <si>
    <t xml:space="preserve"> 88281 </t>
  </si>
  <si>
    <t>MOTORISTA DE BASCULANTE COM ENCARGOS COMPLEMENTARES</t>
  </si>
  <si>
    <t xml:space="preserve"> 91402 </t>
  </si>
  <si>
    <t>CAMINHÃO BASCULANTE 6 M3 TOCO, PESO BRUTO TOTAL 16.000 KG, CARGA ÚTIL MÁXIMA 11.130 KG, DISTÂNCIA ENTRE EIXOS 5,36 M, POTÊNCIA 185 CV, INCLUSIVE CAÇAMBA METÁLICA - IMPOSTOS E SEGUROS. AF_06/2014</t>
  </si>
  <si>
    <t xml:space="preserve"> 7059 </t>
  </si>
  <si>
    <t>CAMINHÃO BASCULANTE 6 M3 TOCO, PESO BRUTO TOTAL 16.000 KG, CARGA ÚTIL MÁXIMA 11.130 KG, DISTÂNCIA ENTRE EIXOS 5,36 M, POTÊNCIA 185 CV, INCLUSIVE CAÇAMBA METÁLICA - JUROS. AF_06/2014</t>
  </si>
  <si>
    <t xml:space="preserve"> 7060 </t>
  </si>
  <si>
    <t>CAMINHÃO BASCULANTE 6 M3 TOCO, PESO BRUTO TOTAL 16.000 KG, CARGA ÚTIL MÁXIMA 11.130 KG, DISTÂNCIA ENTRE EIXOS 5,36 M, POTÊNCIA 185 CV, INCLUSIVE CAÇAMBA METÁLICA - MANUTENÇÃO. AF_06/2014</t>
  </si>
  <si>
    <t xml:space="preserve"> 7061 </t>
  </si>
  <si>
    <t>CAMINHÃO BASCULANTE 6 M3 TOCO, PESO BRUTO TOTAL 16.000 KG, CARGA ÚTIL MÁXIMA 11.130 KG, DISTÂNCIA ENTRE EIXOS 5,36 M, POTÊNCIA 185 CV, INCLUSIVE CAÇAMBA METÁLICA - MATERIAIS NA OPERAÇÃO. AF_06/2014</t>
  </si>
  <si>
    <t xml:space="preserve"> 00037752 </t>
  </si>
  <si>
    <t>CAMINHAO TOCO, PESO BRUTO TOTAL 16000 KG, CARGA UTIL MAXIMA 11030 KG, DISTANCIA ENTRE EIXOS 5,41 M, POTENCIA 185 CV (INCLUI CABINE E CHASSI, NAO INCLUI CARROCERIA)</t>
  </si>
  <si>
    <t xml:space="preserve"> 00037733 </t>
  </si>
  <si>
    <t>CACAMBA METALICA BASCULANTE COM CAPACIDADE DE 6 M3 (INCLUI MONTAGEM, NAO INCLUI CAMINHAO)</t>
  </si>
  <si>
    <t xml:space="preserve"> 00004221 </t>
  </si>
  <si>
    <t>OLEO DIESEL COMBUSTIVEL COMUM METROPOLITANO S-10 OU S-500</t>
  </si>
  <si>
    <t xml:space="preserve"> 95329 </t>
  </si>
  <si>
    <t>CURSO DE CAPACITAÇÃO PARA CARPINTEIRO DE ESQUADRIA (ENCARGOS COMPLEMENTARES) - HORISTA</t>
  </si>
  <si>
    <t xml:space="preserve"> 00001214 </t>
  </si>
  <si>
    <t>CARPINTEIRO DE ESQUADRIAS (HORISTA)</t>
  </si>
  <si>
    <t xml:space="preserve"> 00043483 </t>
  </si>
  <si>
    <t>EPI - FAMILIA CARPINTEIRO DE FORMAS - HORISTA (ENCARGOS COMPLEMENTARES - COLETADO CAIXA)</t>
  </si>
  <si>
    <t xml:space="preserve"> 00043459 </t>
  </si>
  <si>
    <t>FERRAMENTAS - FAMILIA CARPINTEIRO DE FORMAS - HORISTA (ENCARGOS COMPLEMENTARES - COLETADO CAIXA)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</si>
  <si>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</si>
  <si>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</si>
  <si>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</si>
  <si>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</si>
  <si>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90961 </t>
  </si>
  <si>
    <t>COMPRESSOR DE AR REBOCÁVEL, VAZÃO 89 PCM, PRESSÃO EFETIVA DE TRABALHO 102 PSI, MOTOR DIESEL, POTÊNCIA 20 CV - JUROS. AF_06/2015</t>
  </si>
  <si>
    <t xml:space="preserve"> 90960 </t>
  </si>
  <si>
    <t>COMPRESSOR DE AR REBOCÁVEL, VAZÃO 89 PCM, PRESSÃO EFETIVA DE TRABALHO 102 PSI, MOTOR DIESEL, POTÊNCIA 20 CV - DEPRECIAÇÃO. AF_06/2015</t>
  </si>
  <si>
    <t xml:space="preserve"> 90963 </t>
  </si>
  <si>
    <t>COMPRESSOR DE AR REBOCÁVEL, VAZÃO 89 PCM, PRESSÃO EFETIVA DE TRABALHO 102 PSI, MOTOR DIESEL, POTÊNCIA 20 CV - MATERIAIS NA OPERAÇÃO. AF_06/2015</t>
  </si>
  <si>
    <t xml:space="preserve"> 90962 </t>
  </si>
  <si>
    <t>COMPRESSOR DE AR REBOCÁVEL, VAZÃO 89 PCM, PRESSÃO EFETIVA DE TRABALHO 102 PSI, MOTOR DIESEL, POTÊNCIA 20 CV - MANUTENÇÃO. AF_06/2015</t>
  </si>
  <si>
    <t xml:space="preserve"> 00013803 </t>
  </si>
  <si>
    <t>COMPRESSOR DE AR REBOCAVEL, VAZAO 89 PCM, PRESSAO EFETIVA DE TRABALHO *102* PSI, MOTOR DIESEL, POTENCIA *20* CV</t>
  </si>
  <si>
    <t xml:space="preserve"> 11.001.0001-B </t>
  </si>
  <si>
    <t>CONCRETO DOSADO RACIONALMENTE PARA UMA RESISTENCIA CARACTERI STICA A COMPRESSAO DE 10MPA,COMPREENDENDO APENAS O FORNECIME NTO DOS MATERIAIS,INCLUSIVE 5% DE PERDAS 5%-PERDAS</t>
  </si>
  <si>
    <t xml:space="preserve"> 00149 </t>
  </si>
  <si>
    <t>CIMENTO PORTLAND COMPOSTO CP II-32, EM S ACO DE 50KG, CONFORME ABNT NBR 16697</t>
  </si>
  <si>
    <t xml:space="preserve"> 00001 </t>
  </si>
  <si>
    <t>AREIA LAVADA, GROSSA, PARA REGIAO METROP OLITANA DO RIO DE JANEIRO</t>
  </si>
  <si>
    <t xml:space="preserve"> 14543 </t>
  </si>
  <si>
    <t>PEDRA BRITADA 1 E 2 (MEDIA), PARA REGIAO  METROPOLITANA DO RIO DE JANEIRO</t>
  </si>
  <si>
    <t>T</t>
  </si>
  <si>
    <t xml:space="preserve"> 11.002.0013-B </t>
  </si>
  <si>
    <t>PREPARO DE CONCRETO,COMPREENDENDO MISTURA E AMASSAMENTO EM U MA BETONEIRA DE 320L,ADMITINDO-SE UMA PRODUCAO APROXIMADA DE 2,00M3/H,EXCLUINDO O FORNECIMENTO DOS MATERIAIS 3%-DESGASTE DE FERRAMENTAS E EPI</t>
  </si>
  <si>
    <t xml:space="preserve"> 11.002.0023-B </t>
  </si>
  <si>
    <t>LANCAMENTO DE CONCRETO EM PECAS ARMADAS,INCLUSIVE TRANSPORTE HORIZONTAL ATE 20,00M EM CARRINHOS,E VERTICAL ATE 10,00M CO M TORRE E GUINCHO,COLOCACAO,ADENSAMENTO E ACABAMENTO,CONSIDE RANDO UMA PRODUCAO APROXIMADA DE 2,00M3/H</t>
  </si>
  <si>
    <t xml:space="preserve"> 00004721 </t>
  </si>
  <si>
    <t>PEDRA BRITADA N. 1 (9,5 A 19 MM) POSTO PEDREIRA/FORNECEDOR, SEM FRETE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</si>
  <si>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</si>
  <si>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</si>
  <si>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</si>
  <si>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</si>
  <si>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295332 </t>
  </si>
  <si>
    <t>CURSO DE CAPACITAÇÃO PARA ELETRICISTA (ENCARGOSCOMPLEMENTARES) - HORISTA</t>
  </si>
  <si>
    <t xml:space="preserve"> MO243600 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</si>
  <si>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</si>
  <si>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</si>
  <si>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</si>
  <si>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</si>
  <si>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95338 </t>
  </si>
  <si>
    <t>CURSO DE CAPACITAÇÃO PARA IMPERMEABILIZADOR (ENCARGOS COMPLEMENTARES) - HORISTA</t>
  </si>
  <si>
    <t xml:space="preserve"> 00012873 </t>
  </si>
  <si>
    <t>IMPERMEABILIZADOR (HORISTA)</t>
  </si>
  <si>
    <t xml:space="preserve"> 95344 </t>
  </si>
  <si>
    <t>CURSO DE CAPACITAÇÃO PARA MONTADOR DE ESTRUTURA METÁLICA (ENCARGOS COMPLEMENTARES) - HORISTA</t>
  </si>
  <si>
    <t xml:space="preserve"> 00044497 </t>
  </si>
  <si>
    <t>MONTADOR DE ESTRUTURAS METALICAS HORISTA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</si>
  <si>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</si>
  <si>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</si>
  <si>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</si>
  <si>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</si>
  <si>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95389 </t>
  </si>
  <si>
    <t>CURSO DE CAPACITAÇÃO PARA OPERADOR DE BETONEIRA ESTACIONÁRIA/MISTURADOR (ENCARGOS COMPLEMENTARES) - HORISTA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</si>
  <si>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</si>
  <si>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</si>
  <si>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</si>
  <si>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</si>
  <si>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95358 </t>
  </si>
  <si>
    <t>CURSO DE CAPACITAÇÃO PARA OPERADOR DE GUINCHO (ENCARGOS COMPLEMENTARES) - HORISTA</t>
  </si>
  <si>
    <t xml:space="preserve"> 00004253 </t>
  </si>
  <si>
    <t>OPERADOR DE GUINCHO OU GUINCHEIRO (HORISTA)</t>
  </si>
  <si>
    <t xml:space="preserve"> 95361 </t>
  </si>
  <si>
    <t>CURSO DE CAPACITAÇÃO PARA OPERADOR DE MARTELETE OU MARTELETEIRO (ENCARGOS COMPLEMENTARES) - HORISTA</t>
  </si>
  <si>
    <t xml:space="preserve"> 00004257 </t>
  </si>
  <si>
    <t>OPERADOR DE MARTELETE OU MARTELETEIRO (HORISTA)</t>
  </si>
  <si>
    <t xml:space="preserve"> ED-5235 </t>
  </si>
  <si>
    <t>CURSO DE CAPACITAÇÃO PARA PEDREIRO (ENCARGOS COMPLEMENTARES)   HORISTA</t>
  </si>
  <si>
    <t xml:space="preserve"> MOED-20150 </t>
  </si>
  <si>
    <t>PEDREIRO (MODALIDADE: HORISTA|ENCARGOS SOCIAIS: INCLUSO)</t>
  </si>
  <si>
    <t xml:space="preserve"> 95371 </t>
  </si>
  <si>
    <t>CURSO DE CAPACITAÇÃO PARA PEDREIRO (ENCARGOS COMPLEMENTARES) - HORISTA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</si>
  <si>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</si>
  <si>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</si>
  <si>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</si>
  <si>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</si>
  <si>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95377 </t>
  </si>
  <si>
    <t>CURSO DE CAPACITAÇÃO PARA SERRALHEIRO (ENCARGOS COMPLEMENTARES) - HORISTA</t>
  </si>
  <si>
    <t xml:space="preserve"> 00006110 </t>
  </si>
  <si>
    <t>SERRALHEIRO (HORISTA)</t>
  </si>
  <si>
    <t xml:space="preserve"> ED-5236 </t>
  </si>
  <si>
    <t>CURSO DE CAPACITAÇÃO PARA SERVENTE (ENCARGOS COMPLEMENTARES)   HORISTA</t>
  </si>
  <si>
    <t xml:space="preserve"> MOED-20154 </t>
  </si>
  <si>
    <t>SERVENTE (MODALIDADE: HORISTA|ENCARGOS SOCIAIS: INCLUSO)</t>
  </si>
  <si>
    <t xml:space="preserve"> 95378 </t>
  </si>
  <si>
    <t>CURSO DE CAPACITAÇÃO PARA SERVENTE (ENCARGOS COMPLEMENTARES) - HORISTA</t>
  </si>
  <si>
    <t xml:space="preserve"> ED-5245 </t>
  </si>
  <si>
    <t>CURSO DE CAPACITAÇÃO PARA TELHADISTA (ENCARGOS COMPLEMENTARES)   HORISTA</t>
  </si>
  <si>
    <t xml:space="preserve"> MOED-20156 </t>
  </si>
  <si>
    <t>TELHADISTA (MODALIDADE: HORISTA|ENCARGOS SOCIAIS: INCLUSO)</t>
  </si>
  <si>
    <t xml:space="preserve"> 95385 </t>
  </si>
  <si>
    <t>CURSO DE CAPACITAÇÃO PARA TELHADISTA (ENCARGOS COMPLEMENTARES) - HORISTA</t>
  </si>
  <si>
    <t xml:space="preserve"> 00012869 </t>
  </si>
  <si>
    <t>TELHADOR / TELHADISTA (HORISTA)</t>
  </si>
  <si>
    <t xml:space="preserve"> 95387 </t>
  </si>
  <si>
    <t>CURSO DE CAPACITAÇÃO PARA VIDRACEIRO (ENCARGOS COMPLEMENTARES) - HORISTA</t>
  </si>
  <si>
    <t xml:space="preserve"> 00010489 </t>
  </si>
  <si>
    <t>VIDRACEIRO (HORISTA)</t>
  </si>
  <si>
    <t xml:space="preserve"> EQ 05.05.0406 </t>
  </si>
  <si>
    <t>Caminhao com Carroceria Fixa, capacidade de 7,5t, com motorista, com as seguintes especificacoes minimas: motor diesel de 162CV. Custo horario improdutivo (motor desligado).</t>
  </si>
  <si>
    <t>EQ</t>
  </si>
  <si>
    <t xml:space="preserve"> MOI002450 </t>
  </si>
  <si>
    <t xml:space="preserve"> IEQ003300 </t>
  </si>
  <si>
    <t xml:space="preserve"> IEQ004001 </t>
  </si>
  <si>
    <t xml:space="preserve"> EQ 05.05.0400 </t>
  </si>
  <si>
    <t>Caminhao com Carroceria Fixa, capacidade de 7,5t, com motorista, material de operacao e material de manutencao, com as seguintes especificacoes minimas: motor diesel de 162CV. Custo horario produtivo.</t>
  </si>
  <si>
    <t xml:space="preserve"> IEQ007850 </t>
  </si>
  <si>
    <t xml:space="preserve"> IEQ008551 </t>
  </si>
  <si>
    <t xml:space="preserve"> IEQ011250 </t>
  </si>
  <si>
    <t>l</t>
  </si>
  <si>
    <t>92,48</t>
  </si>
  <si>
    <t>86,82</t>
  </si>
  <si>
    <t>87,48</t>
  </si>
  <si>
    <t>28,78</t>
  </si>
  <si>
    <t>0,32</t>
  </si>
  <si>
    <t>2,54</t>
  </si>
  <si>
    <t>3,05</t>
  </si>
  <si>
    <t>8,55</t>
  </si>
  <si>
    <t>0,72</t>
  </si>
  <si>
    <t xml:space="preserve"> 00006141 </t>
  </si>
  <si>
    <t>ENGATE/RABICHO FLEXIVEL PLASTICO (PVC OU ABS) BRANCO 1/2" X 30 CM</t>
  </si>
  <si>
    <t xml:space="preserve"> MATED-14631 </t>
  </si>
  <si>
    <t>EPI PARA FAMÍLIA CARPINTEIRO DE FORMAS - HORISTA (ENCARGOS COMPLEMENTARES)</t>
  </si>
  <si>
    <t xml:space="preserve"> ED-14652 </t>
  </si>
  <si>
    <t>EPI PARA PEDREIRO   HORISTA (ENCARGOS COMPLEMENTARES)</t>
  </si>
  <si>
    <t xml:space="preserve"> MATED-14637 </t>
  </si>
  <si>
    <t>EPI PARA FAMÍLIA PEDREIRO - HORISTA (ENCARGOS COMPLEMENTARES)</t>
  </si>
  <si>
    <t xml:space="preserve"> ED-14664 </t>
  </si>
  <si>
    <t>EPI PARA SERVENTE   HORISTA (ENCARGOS COMPLEMENTARES)</t>
  </si>
  <si>
    <t xml:space="preserve"> MATED-14639 </t>
  </si>
  <si>
    <t>EPI PARA FAMÍLIA SERVENTE - HORISTA (ENCARGOS COMPLEMENTARES)</t>
  </si>
  <si>
    <t xml:space="preserve"> ED-14670 </t>
  </si>
  <si>
    <t>EPI PARA TELHADISTA   HORISTA (ENCARGOS COMPLEMENTARES)</t>
  </si>
  <si>
    <t xml:space="preserve"> 88294 </t>
  </si>
  <si>
    <t>OPERADOR DE ESCAVADEIRA COM ENCARGOS COMPLEMENTARES</t>
  </si>
  <si>
    <t xml:space="preserve"> 5627 </t>
  </si>
  <si>
    <t>ESCAVADEIRA HIDRÁULICA SOBRE ESTEIRAS, CAÇAMBA 0,80 M3, PESO OPERACIONAL 17 T, POTENCIA BRUTA 111 HP - DEPRECIAÇÃO. AF_06/2014</t>
  </si>
  <si>
    <t xml:space="preserve"> 5628 </t>
  </si>
  <si>
    <t>ESCAVADEIRA HIDRÁULICA SOBRE ESTEIRAS, CAÇAMBA 0,80 M3, PESO OPERACIONAL 17 T, POTENCIA BRUTA 111 HP - JUROS.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</si>
  <si>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</si>
  <si>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</si>
  <si>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5629 </t>
  </si>
  <si>
    <t>ESCAVADEIRA HIDRÁULICA SOBRE ESTEIRAS, CAÇAMBA 0,80 M3, PESO OPERACIONAL 17 T, POTENCIA BRUTA 111 HP - MANUTENÇÃO. AF_06/2014</t>
  </si>
  <si>
    <t xml:space="preserve"> 00010685 </t>
  </si>
  <si>
    <t>ESCAVADEIRA HIDRAULICA SOBRE ESTEIRAS, CACAMBA 0,80M3, PESO OPERACIONAL 17T, POTENCIA BRUTA 111HP</t>
  </si>
  <si>
    <t xml:space="preserve"> MATED-14619 </t>
  </si>
  <si>
    <t>FERRAMENTAS PARA FAMÍLIA CARPINTEIRO DE FORMAS - HORISTA (ENCARGOS COMPLEMENTARES)</t>
  </si>
  <si>
    <t xml:space="preserve"> ED-14688 </t>
  </si>
  <si>
    <t>FERRAMENTAS PARA PEDREIRO   HORISTA (ENCARGOS COMPLEMENTARES)</t>
  </si>
  <si>
    <t xml:space="preserve"> MATED-14625 </t>
  </si>
  <si>
    <t>FERRAMENTAS PARA FAMÍLIA PEDREIRO - HORISTA (ENCARGOS COMPLEMENTARES)</t>
  </si>
  <si>
    <t xml:space="preserve"> ED-14700 </t>
  </si>
  <si>
    <t>FERRAMENTAS PARA SERVENTE   HORISTA (ENCARGOS COMPLEMENTARES)</t>
  </si>
  <si>
    <t xml:space="preserve"> MATED-14627 </t>
  </si>
  <si>
    <t>FERRAMENTAS PARA FAMÍLIA SERVENTE - HORISTA (ENCARGOS COMPLEMENTARES)</t>
  </si>
  <si>
    <t xml:space="preserve"> ED-14706 </t>
  </si>
  <si>
    <t>FERRAMENTAS PARA TELHADISTA   HORISTA (ENCARGOS COMPLEMENTARES)</t>
  </si>
  <si>
    <t xml:space="preserve"> 93277 </t>
  </si>
  <si>
    <t>GUINCHO ELÉTRICO DE COLUNA, CAPACIDADE 400 KG, COM MOTO FREIO, MOTOR TRIFÁSICO DE 1,25 CV - DEPRECIAÇÃO. AF_03/2016</t>
  </si>
  <si>
    <t xml:space="preserve"> 88295 </t>
  </si>
  <si>
    <t>OPERADOR DE GUINCHO COM ENCARGOS COMPLEMENTARES</t>
  </si>
  <si>
    <t xml:space="preserve"> 93278 </t>
  </si>
  <si>
    <t>GUINCHO ELÉTRICO DE COLUNA, CAPACIDADE 400 KG, COM MOTO FREIO, MOTOR TRIFÁSICO DE 1,25 CV - JUROS. AF_03/2016</t>
  </si>
  <si>
    <t xml:space="preserve"> 93280 </t>
  </si>
  <si>
    <t>GUINCHO ELÉTRICO DE COLUNA, CAPACIDADE 400 KG, COM MOTO FREIO, MOTOR TRIFÁSICO DE 1,25 CV - MATERIAIS NA OPERAÇÃO. AF_03/2016</t>
  </si>
  <si>
    <t xml:space="preserve"> 93279 </t>
  </si>
  <si>
    <t>GUINCHO ELÉTRICO DE COLUNA, CAPACIDADE 400 KG, COM MOTO FREIO, MOTOR TRIFÁSICO DE 1,25 CV - MANUTENÇÃO. AF_03/2016</t>
  </si>
  <si>
    <t xml:space="preserve"> 00036487 </t>
  </si>
  <si>
    <t>GUINCHO ELETRICO DE COLUNA, CAPACIDADE 400 KG, COM MOTO FREIO, MOTOR TRIFASICO DE 1,25 CV</t>
  </si>
  <si>
    <t xml:space="preserve"> 01341 </t>
  </si>
  <si>
    <t>GUINDASTE SOBRE RODAS, PRECO SEM PNEUS, LANCA TELESCOPIA, COM MOTOR DIESEL DE 70 CV E CAPACIDADE DE 6T</t>
  </si>
  <si>
    <t xml:space="preserve"> 01970 </t>
  </si>
  <si>
    <t>MAO-DE-OBRA DE OPERADOR DE MAQUINA (TRAT OR, ETC), INCLUSIVE ENCARGOS SOCIAIS</t>
  </si>
  <si>
    <t xml:space="preserve"> 14918 </t>
  </si>
  <si>
    <t>CONJUNTO DE 4 PNEUS RADIAIS, 385/65R22.5</t>
  </si>
  <si>
    <t xml:space="preserve"> 00218 </t>
  </si>
  <si>
    <t>OLEO DIESEL COMBUSTIVEL COMUM, NA BOMBA</t>
  </si>
  <si>
    <t xml:space="preserve"> 19.007.0013-E </t>
  </si>
  <si>
    <t>VIBRADOR DE IMERSAO,TUBO DE 48X480MM,COM MANGOTE DE 5,00M DE COMPRIMENTO,MOTOR ELETRICO,EXCLUSIVE OPERADOR</t>
  </si>
  <si>
    <t xml:space="preserve"> 19.007.0013-C </t>
  </si>
  <si>
    <t xml:space="preserve"> 05.006.0002-B </t>
  </si>
  <si>
    <t>LOCACAO DE TORRE-ANDAIME TUBULAR SOBRE RODIZIOS,EXCLUSIVE AL UGUEL DOS RODIZIOS,TRANSPORTE DOS ELEMENTOS DA TORRE,PLATAFO RMA OU PASSARELA DE PINHO,MONTAGEM E DESMONTAGEM</t>
  </si>
  <si>
    <t>MXMES</t>
  </si>
  <si>
    <t xml:space="preserve"> 20112 </t>
  </si>
  <si>
    <t>MAO-DE-OBRA DE OPERADOR DE MAQUINAS AUX.  (COMPRESSOR, ROLO COMPACTADOR LEVE...),  INCLUSIVE ENCARGOS SOCIAIS DESONERADOS</t>
  </si>
  <si>
    <t xml:space="preserve"> 20046 </t>
  </si>
  <si>
    <t>MAO-DE-OBRA DE CARPINTEIRO DE FORMA DE C ONCRETO, INCLUSIVE ENCARGOS SOCIAIS DESO NERADOS</t>
  </si>
  <si>
    <t xml:space="preserve"> 20115 </t>
  </si>
  <si>
    <t>MAO-DE-OBRA DE PEDREIRO, INCLUSIVE ENCAR GOS SOCIAIS DESONERADOS</t>
  </si>
  <si>
    <t xml:space="preserve"> 99830 </t>
  </si>
  <si>
    <t>LAVADORA DE ALTA PRESSAO (LAVA-JATO) PARA AGUA FRIA, PRESSAO DE OPERACAO ENTRE 1400 E 1900 LIB/POL2, VAZAO MAXIMA ENTRE 400 E 700 L/H - JUROS. AF_05/2023</t>
  </si>
  <si>
    <t xml:space="preserve"> 99832 </t>
  </si>
  <si>
    <t>LAVADORA DE ALTA PRESSAO (LAVA-JATO) PARA AGUA FRIA, PRESSAO DE OPERACAO ENTRE 1400 E 1900 LIB/POL2, VAZAO MAXIMA ENTRE 400 E 700 L/H - MATERIAIS NA OPERAÇÃO. AF_05/2023</t>
  </si>
  <si>
    <t xml:space="preserve"> 99831 </t>
  </si>
  <si>
    <t>LAVADORA DE ALTA PRESSAO (LAVA-JATO) PARA AGUA FRIA, PRESSAO DE OPERACAO ENTRE 1400 E 1900 LIB/POL2, VAZAO MAXIMA ENTRE 400 E 700 L/H - MANUTENÇÃO. AF_05/2023</t>
  </si>
  <si>
    <t xml:space="preserve"> 99829 </t>
  </si>
  <si>
    <t>LAVADORA DE ALTA PRESSAO (LAVA-JATO) PARA AGUA FRIA, PRESSAO DE OPERACAO ENTRE 1400 E 1900 LIB/POL2, VAZAO MAXIMA ENTRE 400 E 700 L/H - DEPRECIAÇÃO. AF_05/2023</t>
  </si>
  <si>
    <t xml:space="preserve"> 00000746 </t>
  </si>
  <si>
    <t>LAVADORA DE ALTA PRESSAO (LAVA - JATO) PARA AGUA FRIA, PRESSAO DE OPERACAO ENTRE 1400 E 1900 LIB/POL2, VAZAO MAXIMA ENTRE 400 E 700 L/H, POTENCIA DE OPERACAO ENTRE 2,50 E 3,00 CV</t>
  </si>
  <si>
    <t xml:space="preserve"> 00036794 </t>
  </si>
  <si>
    <t>LAVATORIO DE LOUCA BRANCA, COM COLUNA, DIMENSOES *44 X 35* CM (L X C)</t>
  </si>
  <si>
    <t xml:space="preserve"> 00037329 </t>
  </si>
  <si>
    <t>REJUNTE EPOXI, QUALQUER COR</t>
  </si>
  <si>
    <t xml:space="preserve"> 14837 </t>
  </si>
  <si>
    <t>LOCACAO DE TORRE-ANDAIME METALICA COM EL EMENTOS TUBULARES SOBRE SAPATAS,(1,00X1, 00)M OU (1,50X1,50)M,EXCL.PISO,SAP.,TRAN</t>
  </si>
  <si>
    <t xml:space="preserve"> 00724 </t>
  </si>
  <si>
    <t>TARIFA DE ENERGIA ELETRICA, TIPO COMERCI AL</t>
  </si>
  <si>
    <t xml:space="preserve"> 01439 </t>
  </si>
  <si>
    <t>MAQUINA DE SOLDA A ARCO, DE 375A, COM MO TOR ELETRICO</t>
  </si>
  <si>
    <t xml:space="preserve"> 88298 </t>
  </si>
  <si>
    <t>OPERADOR DE MARTELETE OU MARTELETEIRO COM ENCARGOS COMPLEMENTARES</t>
  </si>
  <si>
    <t xml:space="preserve"> 95115 </t>
  </si>
  <si>
    <t>MARTELETE OU ROMPEDOR PNEUMÁTICO MANUAL, 28 KG, COM SILENCIADOR - JUROS. AF_07/2016</t>
  </si>
  <si>
    <t xml:space="preserve"> 95114 </t>
  </si>
  <si>
    <t>MARTELETE OU ROMPEDOR PNEUMÁTICO MANUAL, 28 KG, COM SILENCIADOR - DEPRECIAÇÃO. AF_07/2016</t>
  </si>
  <si>
    <t xml:space="preserve"> 53863 </t>
  </si>
  <si>
    <t>MARTELETE OU ROMPEDOR PNEUMÁTICO MANUAL, 28 KG, COM SILENCIADOR - MANUTENÇÃO. AF_07/2016</t>
  </si>
  <si>
    <t xml:space="preserve"> 00041898 </t>
  </si>
  <si>
    <t>MARTELO DEMOLIDOR PNEUMATICO MANUAL, PESO DE 28 KG, COM SILENCIADOR</t>
  </si>
  <si>
    <t xml:space="preserve"> 00043490 </t>
  </si>
  <si>
    <t>EPI - FAMILIA PINTOR - HORISTA (ENCARGOS COMPLEMENTARES - COLETADO CAIXA)</t>
  </si>
  <si>
    <t xml:space="preserve"> 00043466 </t>
  </si>
  <si>
    <t>FERRAMENTAS - FAMILIA PINTOR - HORISTA (ENCARGOS COMPLEMENTARES - COLETADO CAIXA)</t>
  </si>
  <si>
    <t xml:space="preserve"> 00007340 </t>
  </si>
  <si>
    <t>IMUNIZANTE PARA MADEIRA, INCOLOR</t>
  </si>
  <si>
    <t xml:space="preserve"> 00036178 </t>
  </si>
  <si>
    <t>PISO TATIL / PODOTATIL, LADRILHO HIDRAULICO/CONCRETO, *40 X 40* CM, E= 2,5* CM, PADRAO TATIL ALERTA OU DIRECIONAL, COR NATURAL</t>
  </si>
  <si>
    <t xml:space="preserve"> 00034353 </t>
  </si>
  <si>
    <t>ARGAMASSA COLANTE AC II</t>
  </si>
  <si>
    <t xml:space="preserve"> 00034357 </t>
  </si>
  <si>
    <t>REJUNTE CIMENTICIO, QUALQUER COR</t>
  </si>
  <si>
    <t xml:space="preserve"> 00020322 </t>
  </si>
  <si>
    <t>PORTA DE MADEIRA, FOLHA MEDIA (NBR 15930) DE 600 X 2100 MM, DE 35 MM A 40 MM DE ESPESSURA, NUCLEO SEMI-SOLIDO (SARRAFEADO), CAPA FRISADA EM HDF, ACABAMENTO MELAMINICO EM PADRAO MADEIRA</t>
  </si>
  <si>
    <t xml:space="preserve"> 00002432 </t>
  </si>
  <si>
    <t>DOBRADICA EM ACO/FERRO, 3 1/2" X 3", E= 1,9 A 2 MM, COM ANEL, CROMADO OU ZINCADO, TAMPA BOLA, COM PARAFUSOS</t>
  </si>
  <si>
    <t xml:space="preserve"> 00011055 </t>
  </si>
  <si>
    <t xml:space="preserve"> 13537 </t>
  </si>
  <si>
    <t>RETIFICADORA DE SOLDA ELETRICA DE 430A, MODELO TRR 2600, BANBOZZI OU SIMILAR</t>
  </si>
  <si>
    <t xml:space="preserve"> 00013415 </t>
  </si>
  <si>
    <t>TORNEIRA DE MESA/BANCADA, PARA LAVATORIO, FIXA, METALICA CROMADA, PADRAO POPULAR, 1/2" OU 3/4"</t>
  </si>
  <si>
    <t xml:space="preserve"> 00010422 </t>
  </si>
  <si>
    <t>BACIA SANITARIA (VASO) COM CAIXA ACOPLADA, SIFAO APARENTE, DE LOUCA BRANCA (SEM ASSENTO)</t>
  </si>
  <si>
    <t xml:space="preserve"> 00004384 </t>
  </si>
  <si>
    <t>PARAFUSO NIQUELADO COM ACABAMENTO CROMADO PARA FIXAR PECA SANITARIA, INCLUI PORCA CEGA, ARRUELA E BUCHA DE NYLON TAMANHO S-10</t>
  </si>
  <si>
    <t xml:space="preserve"> 00892 </t>
  </si>
  <si>
    <t>VIBRADOR DE IMERSAO, TUBO DE (48X480)MM,  COM MANGOTE DE 5,00M DE COMPRIM. COM MO TOR ELETRICO DE 2CV</t>
  </si>
  <si>
    <t xml:space="preserve"> 00006153 </t>
  </si>
  <si>
    <t>Curva ABC de Serviços</t>
  </si>
  <si>
    <t>Valor  Unit</t>
  </si>
  <si>
    <t>Peso Acumulado (%)</t>
  </si>
  <si>
    <t>561,29</t>
  </si>
  <si>
    <t>472,04</t>
  </si>
  <si>
    <t>148,0</t>
  </si>
  <si>
    <t>238,84</t>
  </si>
  <si>
    <t>327,83</t>
  </si>
  <si>
    <t>531,62</t>
  </si>
  <si>
    <t>125,0</t>
  </si>
  <si>
    <t>318,3</t>
  </si>
  <si>
    <t>264,0</t>
  </si>
  <si>
    <t>169,14</t>
  </si>
  <si>
    <t>44.652,96</t>
  </si>
  <si>
    <t>2.379,65</t>
  </si>
  <si>
    <t>3,16</t>
  </si>
  <si>
    <t>94,0</t>
  </si>
  <si>
    <t>13,0</t>
  </si>
  <si>
    <t>2,40</t>
  </si>
  <si>
    <t>4,0</t>
  </si>
  <si>
    <t>728,77</t>
  </si>
  <si>
    <t>854,19</t>
  </si>
  <si>
    <t>31,12</t>
  </si>
  <si>
    <t>26.582,39</t>
  </si>
  <si>
    <t>102,0</t>
  </si>
  <si>
    <t>1,73</t>
  </si>
  <si>
    <t>299,41</t>
  </si>
  <si>
    <t>308,0</t>
  </si>
  <si>
    <t>12,27</t>
  </si>
  <si>
    <t>12,5</t>
  </si>
  <si>
    <t>38,0</t>
  </si>
  <si>
    <t>512,19</t>
  </si>
  <si>
    <t>30,31</t>
  </si>
  <si>
    <t>15.524,47</t>
  </si>
  <si>
    <t>624,0</t>
  </si>
  <si>
    <t>520,38</t>
  </si>
  <si>
    <t>21,67</t>
  </si>
  <si>
    <t>10,72</t>
  </si>
  <si>
    <t>505,06</t>
  </si>
  <si>
    <t>341,3</t>
  </si>
  <si>
    <t>0,77</t>
  </si>
  <si>
    <t>6,12</t>
  </si>
  <si>
    <t>107,88</t>
  </si>
  <si>
    <t>48,79</t>
  </si>
  <si>
    <t>7,0</t>
  </si>
  <si>
    <t>86,80</t>
  </si>
  <si>
    <t>242,36</t>
  </si>
  <si>
    <t>0,62</t>
  </si>
  <si>
    <t>204,27</t>
  </si>
  <si>
    <t>0,60</t>
  </si>
  <si>
    <t>12,0</t>
  </si>
  <si>
    <t>32,92</t>
  </si>
  <si>
    <t>117,16</t>
  </si>
  <si>
    <t>0,49</t>
  </si>
  <si>
    <t>77,0</t>
  </si>
  <si>
    <t>0,46</t>
  </si>
  <si>
    <t>400,82</t>
  </si>
  <si>
    <t>15,87</t>
  </si>
  <si>
    <t>6.361,01</t>
  </si>
  <si>
    <t>132,15</t>
  </si>
  <si>
    <t>0,41</t>
  </si>
  <si>
    <t>240,27</t>
  </si>
  <si>
    <t>0,37</t>
  </si>
  <si>
    <t>0,34</t>
  </si>
  <si>
    <t>2,0</t>
  </si>
  <si>
    <t>3,0</t>
  </si>
  <si>
    <t>11,90</t>
  </si>
  <si>
    <t>3.787,77</t>
  </si>
  <si>
    <t>150,0</t>
  </si>
  <si>
    <t>26,77</t>
  </si>
  <si>
    <t>3.537,65</t>
  </si>
  <si>
    <t>1,0</t>
  </si>
  <si>
    <t>140,7</t>
  </si>
  <si>
    <t>3.365,43</t>
  </si>
  <si>
    <t>86,0</t>
  </si>
  <si>
    <t>92,5</t>
  </si>
  <si>
    <t>0,20</t>
  </si>
  <si>
    <t>4,5</t>
  </si>
  <si>
    <t>2,24</t>
  </si>
  <si>
    <t>34,0</t>
  </si>
  <si>
    <t>532,57</t>
  </si>
  <si>
    <t>2.130,28</t>
  </si>
  <si>
    <t>474,45</t>
  </si>
  <si>
    <t>112,24</t>
  </si>
  <si>
    <t>609,47</t>
  </si>
  <si>
    <t>98,15</t>
  </si>
  <si>
    <t>98,27</t>
  </si>
  <si>
    <t>4,91</t>
  </si>
  <si>
    <t>1.609,64</t>
  </si>
  <si>
    <t>98,38</t>
  </si>
  <si>
    <t>85,12</t>
  </si>
  <si>
    <t>98,49</t>
  </si>
  <si>
    <t>122,5</t>
  </si>
  <si>
    <t>98,60</t>
  </si>
  <si>
    <t>579,92</t>
  </si>
  <si>
    <t>2,56</t>
  </si>
  <si>
    <t>1.484,59</t>
  </si>
  <si>
    <t>98,81</t>
  </si>
  <si>
    <t>98,91</t>
  </si>
  <si>
    <t>99,10</t>
  </si>
  <si>
    <t>187,0</t>
  </si>
  <si>
    <t>70,0</t>
  </si>
  <si>
    <t>85,54</t>
  </si>
  <si>
    <t>56,28</t>
  </si>
  <si>
    <t>13,24</t>
  </si>
  <si>
    <t>745,14</t>
  </si>
  <si>
    <t>31,0</t>
  </si>
  <si>
    <t>99,78</t>
  </si>
  <si>
    <t>99,82</t>
  </si>
  <si>
    <t>47,92</t>
  </si>
  <si>
    <t>99,86</t>
  </si>
  <si>
    <t>99,89</t>
  </si>
  <si>
    <t>99,93</t>
  </si>
  <si>
    <t>99,95</t>
  </si>
  <si>
    <t>19,0</t>
  </si>
  <si>
    <t>99,97</t>
  </si>
  <si>
    <t>99,98</t>
  </si>
  <si>
    <t>30,0</t>
  </si>
  <si>
    <t>111,30</t>
  </si>
  <si>
    <t>99,99</t>
  </si>
  <si>
    <t>Cronograma Físico e Financeiro</t>
  </si>
  <si>
    <t>Total Por Etapa</t>
  </si>
  <si>
    <t>30 DIAS</t>
  </si>
  <si>
    <t>60 DIAS</t>
  </si>
  <si>
    <t>90 DIAS</t>
  </si>
  <si>
    <t>120 DIAS</t>
  </si>
  <si>
    <t>Porcentagem</t>
  </si>
  <si>
    <t>Custo</t>
  </si>
  <si>
    <t>Porcentagem Acumulado</t>
  </si>
  <si>
    <t>100,0%</t>
  </si>
  <si>
    <t>Custo Acumulado</t>
  </si>
  <si>
    <t>Memoria de calculo</t>
  </si>
  <si>
    <t>Taxa</t>
  </si>
  <si>
    <t>Comp.</t>
  </si>
  <si>
    <t>Larg.</t>
  </si>
  <si>
    <t>Alt.</t>
  </si>
  <si>
    <t>QTDE</t>
  </si>
  <si>
    <t>Placa de obra - medidas correspondentes ao manual da Caixa</t>
  </si>
  <si>
    <t>Medida em planta</t>
  </si>
  <si>
    <t>Projeto: AP-ARQ_Escola Parque</t>
  </si>
  <si>
    <t>Medida em planta - Demolição de piso vinilico</t>
  </si>
  <si>
    <t>EMPOLAMENTO</t>
  </si>
  <si>
    <t>ESPESSURA</t>
  </si>
  <si>
    <t>ÁREA</t>
  </si>
  <si>
    <t>Medida em planta - Demolição de Reboco</t>
  </si>
  <si>
    <t>Medida em planta - Demolição de Forro</t>
  </si>
  <si>
    <t>D.M.T x Carga</t>
  </si>
  <si>
    <t>DMT</t>
  </si>
  <si>
    <t>VOLUME DE CARGA</t>
  </si>
  <si>
    <t>DEPOSITO</t>
  </si>
  <si>
    <t>M²</t>
  </si>
  <si>
    <t>SALA GESTÃO</t>
  </si>
  <si>
    <t>SECRETARIA</t>
  </si>
  <si>
    <t xml:space="preserve">COZINHA </t>
  </si>
  <si>
    <t>BIBLIOTECA</t>
  </si>
  <si>
    <t>SALA PROFESSORES</t>
  </si>
  <si>
    <t>SALA AEE</t>
  </si>
  <si>
    <t>CIRCULAÇÃO - AEE</t>
  </si>
  <si>
    <t>WC PROF. FEMI.</t>
  </si>
  <si>
    <t>WC PROF. MASC.</t>
  </si>
  <si>
    <t>CIRCULAÇÃO 1</t>
  </si>
  <si>
    <t>CIRCULAÇÃO 2</t>
  </si>
  <si>
    <t>SALA 1</t>
  </si>
  <si>
    <t>SALA 2</t>
  </si>
  <si>
    <t>WC SALA 2</t>
  </si>
  <si>
    <t>SALA 3</t>
  </si>
  <si>
    <t>WC SALA 3</t>
  </si>
  <si>
    <t>SALA 4</t>
  </si>
  <si>
    <t>SALA 5</t>
  </si>
  <si>
    <t>WC SALA 5</t>
  </si>
  <si>
    <t>WC MASCULINO</t>
  </si>
  <si>
    <t>CIRCULAÇÃO WC MASCULINO</t>
  </si>
  <si>
    <t>BRINQUEDOTECA</t>
  </si>
  <si>
    <t>SALA 6/AUDITORIO</t>
  </si>
  <si>
    <t>SALA 7</t>
  </si>
  <si>
    <t>SALA 8</t>
  </si>
  <si>
    <t>SALA 9</t>
  </si>
  <si>
    <t>SALA 10</t>
  </si>
  <si>
    <t>SALA 11</t>
  </si>
  <si>
    <t>SALA 12</t>
  </si>
  <si>
    <t>SALA 13</t>
  </si>
  <si>
    <t>SALA 14</t>
  </si>
  <si>
    <t>SALA 15</t>
  </si>
  <si>
    <t>P1</t>
  </si>
  <si>
    <t>P2</t>
  </si>
  <si>
    <t>P3</t>
  </si>
  <si>
    <t>P4</t>
  </si>
  <si>
    <t>P5</t>
  </si>
  <si>
    <t>P6</t>
  </si>
  <si>
    <t>P7</t>
  </si>
  <si>
    <t>P11</t>
  </si>
  <si>
    <t>P13</t>
  </si>
  <si>
    <t>P16</t>
  </si>
  <si>
    <t>WC FEMININO</t>
  </si>
  <si>
    <t>CIRCULAÇÃO WC FEMI.</t>
  </si>
  <si>
    <t>CIRCULAÇÃO COZINHA 1</t>
  </si>
  <si>
    <t>CIRCULAÇÃO COZINHA 2</t>
  </si>
  <si>
    <t>CIRCULAÇÃO COZINHA 3</t>
  </si>
  <si>
    <t>aréa considerada para recuiperação</t>
  </si>
  <si>
    <t>CANTEIRO 01</t>
  </si>
  <si>
    <t>CANTEIRO 02</t>
  </si>
  <si>
    <t>CANTEIRO 03</t>
  </si>
  <si>
    <t>CANTEIRO 04</t>
  </si>
  <si>
    <t>CANTEIRO 05</t>
  </si>
  <si>
    <t>PÁTIO COM BANCOS 01</t>
  </si>
  <si>
    <t>PÁTIO COM BANCOS 02</t>
  </si>
  <si>
    <t>PÁTIO COM BANCOS 03</t>
  </si>
  <si>
    <t>CIRCULAÇÃO 01</t>
  </si>
  <si>
    <t>CIRCULAÇÃO 02</t>
  </si>
  <si>
    <t>CIRCULAÇÃO 03</t>
  </si>
  <si>
    <t>CIRCULAÇÃO 04</t>
  </si>
  <si>
    <t>CIRCULAÇÃO 05</t>
  </si>
  <si>
    <t>CIRCULAÇÃO 06</t>
  </si>
  <si>
    <t>CIRCULAÇÃO 07</t>
  </si>
  <si>
    <t>CIRCULAÇÃO 08</t>
  </si>
  <si>
    <t>CIRCULAÇÃO 09</t>
  </si>
  <si>
    <t>CIRCULAÇÃO 10</t>
  </si>
  <si>
    <t>HALL DE ENTRADA</t>
  </si>
  <si>
    <t xml:space="preserve"> 93567 </t>
  </si>
  <si>
    <t>04 meses de obra com 22 dias trabalhados e 3h por dia</t>
  </si>
  <si>
    <t xml:space="preserve">3h x 22 dias = 66 horas no mês </t>
  </si>
  <si>
    <t xml:space="preserve">1 mês tem 22 dias x 8 horas = 176 horas </t>
  </si>
  <si>
    <t>J4</t>
  </si>
  <si>
    <t>JANELA J11</t>
  </si>
  <si>
    <t>JANELA J12</t>
  </si>
  <si>
    <t>Po1</t>
  </si>
  <si>
    <t>Po2</t>
  </si>
  <si>
    <t>Po3</t>
  </si>
  <si>
    <t>CIRCULAÇÃO SALAS 6/11</t>
  </si>
  <si>
    <t>CIRCULAÇÃO SALAS 12/14</t>
  </si>
  <si>
    <t xml:space="preserve"> 96115 </t>
  </si>
  <si>
    <t>FORRO DE FIBRA MINERAL, PARA AMBIENTES COMERCIAIS, INCLUSIVE ESTRUTURA DE FIXAÇÃO. AF_05/2017_P</t>
  </si>
  <si>
    <t>Perimetro</t>
  </si>
  <si>
    <t xml:space="preserve"> 90409 </t>
  </si>
  <si>
    <t>MASSA ÚNICA, PARA RECEBIMENTO DE PINTURA, EM ARGAMASSA TRAÇO 1:2:8, PREPARO MANUAL, APLICADA MANUALMENTE EM TETO, ESPESSURA DE 10MM, COM EXECUÇÃO DE TALISCAS. AF_03/2015</t>
  </si>
  <si>
    <t xml:space="preserve"> 7.5</t>
  </si>
  <si>
    <t xml:space="preserve"> 7.6</t>
  </si>
  <si>
    <t>kg/m²</t>
  </si>
  <si>
    <t>Estrurura quadra</t>
  </si>
  <si>
    <t>Pilares Treliçados</t>
  </si>
  <si>
    <t>Treliças arqueadas</t>
  </si>
  <si>
    <t>Desconto</t>
  </si>
  <si>
    <t>SALA 01</t>
  </si>
  <si>
    <t>SALA 02</t>
  </si>
  <si>
    <t>SALA 03</t>
  </si>
  <si>
    <t>SALA 04 – BIBLIOTECA</t>
  </si>
  <si>
    <t>SALA 05</t>
  </si>
  <si>
    <t>SALA 06</t>
  </si>
  <si>
    <t>SALA 07</t>
  </si>
  <si>
    <t>SALA 08</t>
  </si>
  <si>
    <t>SALA 09</t>
  </si>
  <si>
    <t>SALA 16</t>
  </si>
  <si>
    <t>GESTÃO</t>
  </si>
  <si>
    <t>SALA DOS PROFESSORES</t>
  </si>
  <si>
    <t>DEPÓSITO</t>
  </si>
  <si>
    <t>WC PROF</t>
  </si>
  <si>
    <t>WC GESTÃO</t>
  </si>
  <si>
    <t>WC SALA 02</t>
  </si>
  <si>
    <t>WC SALA 03</t>
  </si>
  <si>
    <t>WC INFANTIL</t>
  </si>
  <si>
    <t>WC FEM</t>
  </si>
  <si>
    <t>WC MASC</t>
  </si>
  <si>
    <t>WC FUNCIONÁRIOS</t>
  </si>
  <si>
    <t>VESTIÁRIO FUNCIONÁRIOS</t>
  </si>
  <si>
    <t>CIRCULAÇÃO ACESSO 02</t>
  </si>
  <si>
    <t>PÁTIO COBERTO</t>
  </si>
  <si>
    <t>PÁTIO DESCOBERTO 01</t>
  </si>
  <si>
    <t>PÁTIO DESCOBERTO 02</t>
  </si>
  <si>
    <t>PÁTIO DESCOBERTO 03</t>
  </si>
  <si>
    <t>CISTERNA</t>
  </si>
  <si>
    <t>INSTALACAO DE PONTO DE LUZ, APARENTE, EQUIVALENTE À ATÉ 2 VARAS DE ELETRODUTO DE PVC RIGIDO DE 3/4 E OU FLEXIVEL", 12,00M DE FIO 2,5MM2, CAIXAS, CONEXOES, LUVAS, CURVA E INTERRUPTOR DE SOBREPOR</t>
  </si>
  <si>
    <t>AP-ARQ-ELET-LMT_Escola Parque</t>
  </si>
  <si>
    <t>INSTALACAO DE PONTO DE TOMADA, APARENTE, EQUIVALENTE À ATÉ 2 VARASDE ELETRODUTO DE PVC RIGIDO DE 3/4" E OU FLEXIVEL, 12,00M DE FIO 2,5MM2, CAIXAS, CONEXOES E TOMADA DE SOBREPOR 2P+T, 10A, PADRAO BRASILEIRO.</t>
  </si>
  <si>
    <t>Revisão de quadros elétricos em subestação abrigada</t>
  </si>
  <si>
    <t xml:space="preserve"> COMP 00005 </t>
  </si>
  <si>
    <t>INSTALACAO DE PONTO DE TOMADA, APARENTE, EQUIVALENTE À ATÉ 2 VARASDE ELETRODUTO DE PVC RIGIDO DE 3/4" E OU FLEXIVEL,18,00M DE FIO 6,0MM2, CAIXAS, CONEXOES E TOMADA DE SOBREPOR 2P+T,20A,PADRAO BRASILEIRO</t>
  </si>
  <si>
    <t>ELETRODUTO DE PVC RÍGIDO ROSCÁVEL, DIÂMETRO 3", INCLUSIVE CONEXÕES</t>
  </si>
  <si>
    <t xml:space="preserve">LUMINARIA COMERCIAL EMBUTIR ALETADA T8 2X18/32/40W - HGE </t>
  </si>
  <si>
    <t>REMOCAO DE GRAMA SINTETICA, INCLUSIVE CARGA, DESCARGA E TRANSPORTE A 30 KM.</t>
  </si>
  <si>
    <t>GRAMA SINTETICA EUROPEIA, EM ROLOS, COM FIOS DE 28MM DE COMPRIMENTO, FLEXIGRASS FLP PP 28MM OU SIMILAR, NA COR VERDE, INCLUSIVE MAO-DE-OBRA ESPECIALIZADA PARA EXECUCAO DE SERVICOS, FORNECIMENTO E INSTALACAO DE FAIXAS DE GRAMA SINTETICA BRANCA PARA AS DEMARCACOES DO CAMPO, REGULARIZACAO COM AREIA ADEQUADA E TRANSPORTE DO MATERIAL ATE O LOCAL DOS SERVICOS. FORNECIMENTO E COLOCACAO.</t>
  </si>
  <si>
    <t>RAMPA DE ACESSIBILIDADE EM CONCRETO MOLDADO IN LOCO, EM CALÇADA PRÉ EXISTENTE COM LARGURA MENOR À 3,00 M, FCK MPA, COM PISO PODOTÁTIL. AF_03/2024</t>
  </si>
  <si>
    <r>
      <rPr>
        <b/>
        <sz val="11"/>
        <color theme="0"/>
        <rFont val="Arial"/>
      </rPr>
      <t xml:space="preserve">Cálculo do BDI - Com desoneração sobre a folha de pagamento
</t>
    </r>
    <r>
      <rPr>
        <sz val="9"/>
        <color theme="0"/>
        <rFont val="Microsoft Sans Serif"/>
      </rPr>
      <t>Fórmula e parâmetros estabelecidos pelo Acórdão 2622/2013-TCU-Plenário</t>
    </r>
  </si>
  <si>
    <t>TIPOS DE OBRAS CONTEMPLADOS</t>
  </si>
  <si>
    <t>Para o tipo de obra "Construção de Edifícios" enquadram-se: a construção e reforma de: edifícios, unidades habitacionais, escolas, hospitais,  hotéis,  restaurantes,  armazéns  e  depósitos,  edifícios  para  uso  agropecuário,  estações  para  trens  e  metropolitanos, estádios  esportivos  e  quadras  cobertas,  instalações  para  embarque  e  desembarque  de  passageiros  (em  aeroportos,  rodoviárias, portos, etc.), penitenciárias e presídios, a construção de edifícios industriais (fábricas, oficinas, galpões industriais, etc.), conforme
classificação 4120-4 do CNAE 2.0.</t>
  </si>
  <si>
    <t>COMPOSIÇÃO ANALÍTICA DA TAXA DE BONIFICAÇÃO E DESPESAS INDIRETAS (BDI) - NÃO DESONERADO</t>
  </si>
  <si>
    <r>
      <rPr>
        <sz val="9"/>
        <color theme="1"/>
        <rFont val="Calibri"/>
      </rPr>
      <t>Item</t>
    </r>
  </si>
  <si>
    <r>
      <rPr>
        <sz val="9"/>
        <color theme="1"/>
        <rFont val="Calibri"/>
      </rPr>
      <t>Mínimo</t>
    </r>
  </si>
  <si>
    <r>
      <rPr>
        <sz val="9"/>
        <color theme="1"/>
        <rFont val="Calibri"/>
      </rPr>
      <t>Máximo</t>
    </r>
  </si>
  <si>
    <r>
      <rPr>
        <b/>
        <sz val="8"/>
        <color theme="1"/>
        <rFont val="Arial"/>
      </rPr>
      <t>BDI</t>
    </r>
  </si>
  <si>
    <r>
      <rPr>
        <sz val="9"/>
        <color theme="1"/>
        <rFont val="Calibri"/>
      </rPr>
      <t>Identificação</t>
    </r>
  </si>
  <si>
    <t>1º Quartil</t>
  </si>
  <si>
    <t>Mediana</t>
  </si>
  <si>
    <t>3º Quartil</t>
  </si>
  <si>
    <r>
      <rPr>
        <sz val="9"/>
        <color theme="1"/>
        <rFont val="Calibri"/>
      </rPr>
      <t>AC</t>
    </r>
  </si>
  <si>
    <r>
      <rPr>
        <sz val="9"/>
        <color theme="1"/>
        <rFont val="Calibri"/>
      </rPr>
      <t>Administração Central</t>
    </r>
  </si>
  <si>
    <t>Acordão</t>
  </si>
  <si>
    <r>
      <rPr>
        <sz val="9"/>
        <color theme="1"/>
        <rFont val="Calibri"/>
      </rPr>
      <t>S e G</t>
    </r>
  </si>
  <si>
    <r>
      <rPr>
        <sz val="9"/>
        <color theme="1"/>
        <rFont val="Calibri"/>
      </rPr>
      <t>Seguro e Garantia</t>
    </r>
  </si>
  <si>
    <r>
      <rPr>
        <sz val="9"/>
        <color theme="1"/>
        <rFont val="Calibri"/>
      </rPr>
      <t>R</t>
    </r>
  </si>
  <si>
    <r>
      <rPr>
        <sz val="9"/>
        <color theme="1"/>
        <rFont val="Calibri"/>
      </rPr>
      <t>Risco</t>
    </r>
  </si>
  <si>
    <r>
      <rPr>
        <sz val="9"/>
        <color theme="1"/>
        <rFont val="Calibri"/>
      </rPr>
      <t>DF</t>
    </r>
  </si>
  <si>
    <r>
      <rPr>
        <sz val="9"/>
        <color theme="1"/>
        <rFont val="Calibri"/>
      </rPr>
      <t>Despesas Financeiras</t>
    </r>
  </si>
  <si>
    <r>
      <rPr>
        <sz val="9"/>
        <color theme="1"/>
        <rFont val="Calibri"/>
      </rPr>
      <t>L</t>
    </r>
  </si>
  <si>
    <r>
      <rPr>
        <sz val="9"/>
        <color theme="1"/>
        <rFont val="Calibri"/>
      </rPr>
      <t>Lucro</t>
    </r>
  </si>
  <si>
    <r>
      <rPr>
        <sz val="9"/>
        <color theme="1"/>
        <rFont val="Calibri"/>
      </rPr>
      <t>I *</t>
    </r>
  </si>
  <si>
    <r>
      <rPr>
        <sz val="9"/>
        <color theme="1"/>
        <rFont val="Calibri"/>
      </rPr>
      <t>Tributos *</t>
    </r>
  </si>
  <si>
    <r>
      <rPr>
        <b/>
        <vertAlign val="superscript"/>
        <sz val="8"/>
        <color rgb="FF000000"/>
        <rFont val="Arial"/>
      </rPr>
      <t xml:space="preserve">    </t>
    </r>
    <r>
      <rPr>
        <b/>
        <sz val="10"/>
        <color rgb="FFFF0000"/>
        <rFont val="Arial"/>
      </rPr>
      <t xml:space="preserve">
</t>
    </r>
    <r>
      <rPr>
        <b/>
        <vertAlign val="superscript"/>
        <sz val="8"/>
        <color rgb="FF000000"/>
        <rFont val="Arial"/>
      </rPr>
      <t xml:space="preserve">     </t>
    </r>
    <r>
      <rPr>
        <b/>
        <vertAlign val="superscript"/>
        <sz val="6"/>
        <color rgb="FF000000"/>
        <rFont val="Arial"/>
      </rPr>
      <t xml:space="preserve">     </t>
    </r>
    <r>
      <rPr>
        <b/>
        <sz val="8"/>
        <color rgb="FF000000"/>
        <rFont val="Arial"/>
      </rPr>
      <t xml:space="preserve">
</t>
    </r>
  </si>
  <si>
    <t xml:space="preserve">TOTAL     </t>
  </si>
  <si>
    <t>← BDI A SER ADOTADO (com desoneração)</t>
  </si>
  <si>
    <t>* Em geral, os tributos ( I ) aplicáveis são PIS (0,65%), COFINS (3%) e ISS (variável, conforme Município, de 2 a 5% e, em alguns casos, isento).</t>
  </si>
  <si>
    <r>
      <rPr>
        <b/>
        <sz val="8"/>
        <color theme="1"/>
        <rFont val="Arial"/>
      </rPr>
      <t>TRIBUTOS</t>
    </r>
  </si>
  <si>
    <r>
      <rPr>
        <b/>
        <sz val="8"/>
        <color theme="1"/>
        <rFont val="Arial"/>
      </rPr>
      <t>%</t>
    </r>
  </si>
  <si>
    <r>
      <rPr>
        <sz val="8"/>
        <color theme="1"/>
        <rFont val="Microsoft Sans Serif"/>
      </rPr>
      <t>(Contribuição Previdenciária sobre a receita bruta, no caso de desoneração na folha)</t>
    </r>
  </si>
  <si>
    <r>
      <rPr>
        <sz val="9"/>
        <color theme="1"/>
        <rFont val="Calibri"/>
      </rPr>
      <t>PIS</t>
    </r>
  </si>
  <si>
    <r>
      <rPr>
        <sz val="9"/>
        <color theme="1"/>
        <rFont val="Calibri"/>
      </rPr>
      <t>COFINS</t>
    </r>
  </si>
  <si>
    <t>CPRB</t>
  </si>
  <si>
    <r>
      <rPr>
        <sz val="9"/>
        <color theme="1"/>
        <rFont val="Calibri"/>
      </rPr>
      <t>ISS</t>
    </r>
  </si>
  <si>
    <r>
      <rPr>
        <b/>
        <sz val="8"/>
        <color theme="1"/>
        <rFont val="Arial"/>
      </rPr>
      <t>Total</t>
    </r>
  </si>
  <si>
    <t>Conforme lesgislação tributária Municipal, a base de cálculo do ISS correspondente a 40% do valor deste tipo de obra, e sobre esta base, incide ISS com alícota de 4%.</t>
  </si>
  <si>
    <r>
      <rPr>
        <sz val="7"/>
        <color theme="1"/>
        <rFont val="Microsoft Sans Serif"/>
      </rPr>
      <t xml:space="preserve">Declaramos que, conforme </t>
    </r>
    <r>
      <rPr>
        <b/>
        <sz val="7"/>
        <color theme="1"/>
        <rFont val="Arial"/>
      </rPr>
      <t>legislação tributária municipal</t>
    </r>
    <r>
      <rPr>
        <sz val="7"/>
        <color theme="1"/>
        <rFont val="Microsoft Sans Serif"/>
      </rPr>
      <t>, a base de cálculo estimada do ISS é de</t>
    </r>
  </si>
  <si>
    <t xml:space="preserve">sobre o valor da obra e a aliquota do ISS aplicável no Município é de                        </t>
  </si>
  <si>
    <t xml:space="preserve"> ← (limitado a 5,00%)</t>
  </si>
  <si>
    <t>FÓRMULA</t>
  </si>
  <si>
    <r>
      <rPr>
        <sz val="9"/>
        <color theme="0"/>
        <rFont val="Calibri"/>
      </rPr>
      <t xml:space="preserve">BDI calculado pela expressão:
</t>
    </r>
    <r>
      <rPr>
        <b/>
        <sz val="8"/>
        <color theme="0"/>
        <rFont val="Arial"/>
      </rPr>
      <t>BDI = { [ (1+AC/100+S/100+R/100+G/100) x (1+DF/100) x (1+L/100) / (1-I/100)] -1} x 100</t>
    </r>
  </si>
  <si>
    <r>
      <rPr>
        <b/>
        <sz val="11"/>
        <color theme="0"/>
        <rFont val="Arial"/>
      </rPr>
      <t xml:space="preserve">Cálculo do BDI - Com desoneração sobre a folha de pagamento
</t>
    </r>
    <r>
      <rPr>
        <sz val="9"/>
        <color theme="0"/>
        <rFont val="Microsoft Sans Serif"/>
      </rPr>
      <t>Fórmula e parâmetros estabelecidos pelo Acórdão 2622/2013-TCU-Plenário</t>
    </r>
  </si>
  <si>
    <t>COMPOSIÇÃO ANALÍTICA DA TAXA DE BONIFICAÇÃO E DESPESAS INDIRETAS (BDI) - DESONERADO</t>
  </si>
  <si>
    <r>
      <rPr>
        <sz val="9"/>
        <color theme="1"/>
        <rFont val="Calibri"/>
      </rPr>
      <t>Item</t>
    </r>
  </si>
  <si>
    <r>
      <rPr>
        <sz val="9"/>
        <color theme="1"/>
        <rFont val="Calibri"/>
      </rPr>
      <t>Mínimo</t>
    </r>
  </si>
  <si>
    <r>
      <rPr>
        <sz val="9"/>
        <color theme="1"/>
        <rFont val="Calibri"/>
      </rPr>
      <t>Máximo</t>
    </r>
  </si>
  <si>
    <r>
      <rPr>
        <b/>
        <sz val="8"/>
        <color theme="1"/>
        <rFont val="Arial"/>
      </rPr>
      <t>BDI</t>
    </r>
  </si>
  <si>
    <r>
      <rPr>
        <sz val="9"/>
        <color theme="1"/>
        <rFont val="Calibri"/>
      </rPr>
      <t>Identificação</t>
    </r>
  </si>
  <si>
    <r>
      <rPr>
        <sz val="9"/>
        <color theme="1"/>
        <rFont val="Calibri"/>
      </rPr>
      <t>AC</t>
    </r>
  </si>
  <si>
    <r>
      <rPr>
        <sz val="9"/>
        <color theme="1"/>
        <rFont val="Calibri"/>
      </rPr>
      <t>Administração Central</t>
    </r>
  </si>
  <si>
    <r>
      <rPr>
        <sz val="9"/>
        <color theme="1"/>
        <rFont val="Calibri"/>
      </rPr>
      <t>S e G</t>
    </r>
  </si>
  <si>
    <r>
      <rPr>
        <sz val="9"/>
        <color theme="1"/>
        <rFont val="Calibri"/>
      </rPr>
      <t>Seguro e Garantia</t>
    </r>
  </si>
  <si>
    <r>
      <rPr>
        <sz val="9"/>
        <color theme="1"/>
        <rFont val="Calibri"/>
      </rPr>
      <t>R</t>
    </r>
  </si>
  <si>
    <r>
      <rPr>
        <sz val="9"/>
        <color theme="1"/>
        <rFont val="Calibri"/>
      </rPr>
      <t>Risco</t>
    </r>
  </si>
  <si>
    <r>
      <rPr>
        <sz val="9"/>
        <color theme="1"/>
        <rFont val="Calibri"/>
      </rPr>
      <t>DF</t>
    </r>
  </si>
  <si>
    <r>
      <rPr>
        <sz val="9"/>
        <color theme="1"/>
        <rFont val="Calibri"/>
      </rPr>
      <t>Despesas Financeiras</t>
    </r>
  </si>
  <si>
    <r>
      <rPr>
        <sz val="9"/>
        <color theme="1"/>
        <rFont val="Calibri"/>
      </rPr>
      <t>L</t>
    </r>
  </si>
  <si>
    <r>
      <rPr>
        <sz val="9"/>
        <color theme="1"/>
        <rFont val="Calibri"/>
      </rPr>
      <t>Lucro</t>
    </r>
  </si>
  <si>
    <r>
      <rPr>
        <sz val="9"/>
        <color theme="1"/>
        <rFont val="Calibri"/>
      </rPr>
      <t>I *</t>
    </r>
  </si>
  <si>
    <r>
      <rPr>
        <sz val="9"/>
        <color theme="1"/>
        <rFont val="Calibri"/>
      </rPr>
      <t>Tributos *</t>
    </r>
  </si>
  <si>
    <r>
      <rPr>
        <b/>
        <vertAlign val="superscript"/>
        <sz val="8"/>
        <color rgb="FF000000"/>
        <rFont val="Arial"/>
      </rPr>
      <t xml:space="preserve">    </t>
    </r>
    <r>
      <rPr>
        <b/>
        <sz val="10"/>
        <color rgb="FFFF0000"/>
        <rFont val="Arial"/>
      </rPr>
      <t xml:space="preserve">
</t>
    </r>
    <r>
      <rPr>
        <b/>
        <vertAlign val="superscript"/>
        <sz val="8"/>
        <color rgb="FF000000"/>
        <rFont val="Arial"/>
      </rPr>
      <t xml:space="preserve">     </t>
    </r>
    <r>
      <rPr>
        <b/>
        <vertAlign val="superscript"/>
        <sz val="6"/>
        <color rgb="FF000000"/>
        <rFont val="Arial"/>
      </rPr>
      <t xml:space="preserve">     </t>
    </r>
    <r>
      <rPr>
        <b/>
        <sz val="8"/>
        <color rgb="FF000000"/>
        <rFont val="Arial"/>
      </rPr>
      <t xml:space="preserve">
</t>
    </r>
  </si>
  <si>
    <r>
      <rPr>
        <b/>
        <sz val="8"/>
        <color theme="1"/>
        <rFont val="Arial"/>
      </rPr>
      <t>TRIBUTOS</t>
    </r>
  </si>
  <si>
    <r>
      <rPr>
        <b/>
        <sz val="8"/>
        <color theme="1"/>
        <rFont val="Arial"/>
      </rPr>
      <t>%</t>
    </r>
  </si>
  <si>
    <r>
      <rPr>
        <sz val="8"/>
        <color theme="1"/>
        <rFont val="Microsoft Sans Serif"/>
      </rPr>
      <t>(Contribuição Previdenciária sobre a receita bruta, no caso de desoneração na folha)</t>
    </r>
  </si>
  <si>
    <r>
      <rPr>
        <sz val="9"/>
        <color theme="1"/>
        <rFont val="Calibri"/>
      </rPr>
      <t>PIS</t>
    </r>
  </si>
  <si>
    <r>
      <rPr>
        <sz val="9"/>
        <color theme="1"/>
        <rFont val="Calibri"/>
      </rPr>
      <t>COFINS</t>
    </r>
  </si>
  <si>
    <r>
      <rPr>
        <sz val="9"/>
        <color theme="1"/>
        <rFont val="Calibri"/>
      </rPr>
      <t>ISS</t>
    </r>
  </si>
  <si>
    <r>
      <rPr>
        <b/>
        <sz val="8"/>
        <color theme="1"/>
        <rFont val="Arial"/>
      </rPr>
      <t>Total</t>
    </r>
  </si>
  <si>
    <r>
      <rPr>
        <sz val="7"/>
        <color theme="1"/>
        <rFont val="Microsoft Sans Serif"/>
      </rPr>
      <t xml:space="preserve">Declaramos que, conforme </t>
    </r>
    <r>
      <rPr>
        <b/>
        <sz val="7"/>
        <color theme="1"/>
        <rFont val="Arial"/>
      </rPr>
      <t>legislação tributária municipal</t>
    </r>
    <r>
      <rPr>
        <sz val="7"/>
        <color theme="1"/>
        <rFont val="Microsoft Sans Serif"/>
      </rPr>
      <t>, a base de cálculo estimada do ISS é de</t>
    </r>
  </si>
  <si>
    <r>
      <rPr>
        <sz val="9"/>
        <color theme="0"/>
        <rFont val="Calibri"/>
      </rPr>
      <t xml:space="preserve">BDI calculado pela expressão:
</t>
    </r>
    <r>
      <rPr>
        <b/>
        <sz val="8"/>
        <color theme="0"/>
        <rFont val="Arial"/>
      </rPr>
      <t>BDI = { [ (1+AC/100+S/100+R/100+G/100) x (1+DF/100) x (1+L/100) / (1-I/100)] -1} x 100</t>
    </r>
  </si>
  <si>
    <t>QUALIFICAÇÃO TÉCNICO-OPERACIONAL</t>
  </si>
  <si>
    <r>
      <rPr>
        <b/>
        <sz val="14"/>
        <color theme="1"/>
        <rFont val="Arial Narrow"/>
      </rPr>
      <t xml:space="preserve"> Descrição</t>
    </r>
    <r>
      <rPr>
        <b/>
        <sz val="14"/>
        <color rgb="FF000000"/>
        <rFont val="Arial Narrow"/>
      </rPr>
      <t xml:space="preserve"> </t>
    </r>
    <r>
      <rPr>
        <b/>
        <sz val="14"/>
        <color theme="1"/>
        <rFont val="Arial Narrow"/>
      </rPr>
      <t xml:space="preserve"> </t>
    </r>
  </si>
  <si>
    <t>Unid.</t>
  </si>
  <si>
    <t xml:space="preserve">CAPACIDADE TÉCNICA-PROFISSIONAL </t>
  </si>
  <si>
    <r>
      <rPr>
        <b/>
        <sz val="14"/>
        <color theme="1"/>
        <rFont val="Arial Narrow"/>
      </rPr>
      <t xml:space="preserve"> Descrição</t>
    </r>
    <r>
      <rPr>
        <b/>
        <sz val="14"/>
        <color rgb="FF000000"/>
        <rFont val="Arial Narrow"/>
      </rPr>
      <t xml:space="preserve"> </t>
    </r>
    <r>
      <rPr>
        <b/>
        <sz val="14"/>
        <color theme="1"/>
        <rFont val="Arial Narrow"/>
      </rPr>
      <t xml:space="preserve"> </t>
    </r>
  </si>
  <si>
    <t>3,86</t>
  </si>
  <si>
    <t>10,87</t>
  </si>
  <si>
    <t>13,50</t>
  </si>
  <si>
    <t>185,23</t>
  </si>
  <si>
    <t>73,93</t>
  </si>
  <si>
    <t>193,04</t>
  </si>
  <si>
    <t>0,28</t>
  </si>
  <si>
    <t>20,11</t>
  </si>
  <si>
    <t>4,81</t>
  </si>
  <si>
    <t>6,00</t>
  </si>
  <si>
    <t>205,00</t>
  </si>
  <si>
    <t>0,92</t>
  </si>
  <si>
    <t>Esgoteiro/cavoqueiro</t>
  </si>
  <si>
    <t>Ajudante de esgoteiro</t>
  </si>
  <si>
    <t>24,86</t>
  </si>
  <si>
    <t>30,46</t>
  </si>
  <si>
    <t>3,73</t>
  </si>
  <si>
    <t>20,44</t>
  </si>
  <si>
    <t>0,71</t>
  </si>
  <si>
    <t>319,90</t>
  </si>
  <si>
    <t>12,90</t>
  </si>
  <si>
    <t>2,04</t>
  </si>
  <si>
    <t>MONTADOR DE ESTRUTURAS METÁLICAS COM ENCARGOS COMPLEMENTARES</t>
  </si>
  <si>
    <t>72,90</t>
  </si>
  <si>
    <t>247,20</t>
  </si>
  <si>
    <t>74,16</t>
  </si>
  <si>
    <t>18,33</t>
  </si>
  <si>
    <t>16,63</t>
  </si>
  <si>
    <t>534,76</t>
  </si>
  <si>
    <t>5,34</t>
  </si>
  <si>
    <t>34,16</t>
  </si>
  <si>
    <t>102,48</t>
  </si>
  <si>
    <t>97,09</t>
  </si>
  <si>
    <t>3,81</t>
  </si>
  <si>
    <t>18,09</t>
  </si>
  <si>
    <t>410,00</t>
  </si>
  <si>
    <t>0,52</t>
  </si>
  <si>
    <t>2,76</t>
  </si>
  <si>
    <t>8,80</t>
  </si>
  <si>
    <t>3,52</t>
  </si>
  <si>
    <t>21,30</t>
  </si>
  <si>
    <t>979,65</t>
  </si>
  <si>
    <t>36,00</t>
  </si>
  <si>
    <t>39,10</t>
  </si>
  <si>
    <t>382,89</t>
  </si>
  <si>
    <t>174,50</t>
  </si>
  <si>
    <t>41,88</t>
  </si>
  <si>
    <t>76,65</t>
  </si>
  <si>
    <t>74,11</t>
  </si>
  <si>
    <t>422,42</t>
  </si>
  <si>
    <t>115,98</t>
  </si>
  <si>
    <t>231,96</t>
  </si>
  <si>
    <t>185,85</t>
  </si>
  <si>
    <t>14,28</t>
  </si>
  <si>
    <t>14,47</t>
  </si>
  <si>
    <t>765,78</t>
  </si>
  <si>
    <t>109,27</t>
  </si>
  <si>
    <t>11,51</t>
  </si>
  <si>
    <t>49,13</t>
  </si>
  <si>
    <t>308,04</t>
  </si>
  <si>
    <t>34,95</t>
  </si>
  <si>
    <t>6,74</t>
  </si>
  <si>
    <t>217,72</t>
  </si>
  <si>
    <t>2,18</t>
  </si>
  <si>
    <t>6,95</t>
  </si>
  <si>
    <t>Pedreiro</t>
  </si>
  <si>
    <t>VIGA MADEIRA DE LEI 7,5x12cm (3"x4,5"-0,009m3)</t>
  </si>
  <si>
    <t>VIGA MADEIRA DE LEI 7,5x16cm (3"x6"-0,012m3)</t>
  </si>
  <si>
    <t>CAIBRO MADEIRA 6x6 DE MACARANDUBA/MASSARANDUBA, ANGELIM OU EQUIVALENTE DA REGIAO</t>
  </si>
  <si>
    <t>VIGA MADEIRA DE LEI 7,5x15cm (3"x9"-0,009m3)</t>
  </si>
  <si>
    <t>7,18</t>
  </si>
  <si>
    <t>53,28</t>
  </si>
  <si>
    <t>22,66</t>
  </si>
  <si>
    <t>3,02</t>
  </si>
  <si>
    <t>31,22</t>
  </si>
  <si>
    <t>4,16</t>
  </si>
  <si>
    <t xml:space="preserve"> 19.004.0055-4 </t>
  </si>
  <si>
    <t xml:space="preserve"> 19.004.0055-2 </t>
  </si>
  <si>
    <t>52,22</t>
  </si>
  <si>
    <t>71,54</t>
  </si>
  <si>
    <t>682,28</t>
  </si>
  <si>
    <t>16,37</t>
  </si>
  <si>
    <t>20,07</t>
  </si>
  <si>
    <t>286,16</t>
  </si>
  <si>
    <t>1.850,00</t>
  </si>
  <si>
    <t>13,05</t>
  </si>
  <si>
    <t>0,56</t>
  </si>
  <si>
    <t>20,94</t>
  </si>
  <si>
    <t>BETONEIRA, CAPACIDADE NOMINAL 600 L, CAPACIDADE DE MISTURA 360 L, MOTOR ELETRICO TRIFASICO 220/380V, POTENCIA 4CV, SEM CARREGADOR</t>
  </si>
  <si>
    <t>20.743,72</t>
  </si>
  <si>
    <t>140,00</t>
  </si>
  <si>
    <t>4,06</t>
  </si>
  <si>
    <t>2,34</t>
  </si>
  <si>
    <t>QUADRO DE DISTRIBUIÇÃO DE ENERGIA EM CHAPA DE AÇO GALVANIZADO, DE EMBUTIR, COM BARRAMENTO TRIFÁSICO, PARA 12 DISJUNTORES DIN 100A - FORNECIMENTO E INSTALAÇÃO. AF_07/2025</t>
  </si>
  <si>
    <t>DISJUNTOR MONOPOLAR TIPO DIN, CORRENTE NOMINAL DE 20A - FORNECIMENTO E INSTALAÇÃO. AF_07/2025</t>
  </si>
  <si>
    <t>DISJUNTOR MONOPOLAR TIPO DIN, CORRENTE NOMINAL DE 25A - FORNECIMENTO E INSTALAÇÃO. AF_07/2025</t>
  </si>
  <si>
    <t>DISJUNTOR MONOPOLAR TIPO DIN, CORRENTE NOMINAL DE 16A - FORNECIMENTO E INSTALAÇÃO. AF_07/2025</t>
  </si>
  <si>
    <t>12,26</t>
  </si>
  <si>
    <t>2,31</t>
  </si>
  <si>
    <t>2,23</t>
  </si>
  <si>
    <t>AJUDANTE (AJUDANTE PRATICO - SINDUSCON)</t>
  </si>
  <si>
    <t>21,94</t>
  </si>
  <si>
    <t>13,16</t>
  </si>
  <si>
    <t>ELETRICISTA (OFICIAL - SINDUSCON)</t>
  </si>
  <si>
    <t>26,03</t>
  </si>
  <si>
    <t>15,61</t>
  </si>
  <si>
    <t>34,14</t>
  </si>
  <si>
    <t>39,26</t>
  </si>
  <si>
    <t>ELETRODUTO DE PVC RIGIDO ROSCAVEL DE 2", SEM LUVA</t>
  </si>
  <si>
    <t>LUMINARIA DE EMBUTIR COMERCIAL 1243x614x75mm HUNTER TRADE</t>
  </si>
  <si>
    <t xml:space="preserve"> 098755 </t>
  </si>
  <si>
    <t>CABO AFUMEX GREEN 450/750V 1,5mm2</t>
  </si>
  <si>
    <t>4,10</t>
  </si>
  <si>
    <t>4,24</t>
  </si>
  <si>
    <t>22,48</t>
  </si>
  <si>
    <t>2,02</t>
  </si>
  <si>
    <t xml:space="preserve"> 014201 </t>
  </si>
  <si>
    <t>BUCHA DE NYLON PARA FIXACAO TIPO S6 COM PARAFUSO</t>
  </si>
  <si>
    <t>LUMINARIA DE SOBREPOR HERMETICA PARA TUBULAR LED OU FLUOR.</t>
  </si>
  <si>
    <t xml:space="preserve"> 004919 </t>
  </si>
  <si>
    <t>REATOR ELETRԎICO 2X32W 220V AFP PHILIPS</t>
  </si>
  <si>
    <t>LUMINARIA LED DE SOBREPOR 36W, 2400LMS, 120CM, DA ELGIN OU SIMILAR - FORNECIMENTO E INSTALACAO</t>
  </si>
  <si>
    <t>INSTALACOES ELETRICAS</t>
  </si>
  <si>
    <t>AUXILIAR DE ELETRICISTA COM ENCARGOS COMPLEMENTARES - SINAPI -88247</t>
  </si>
  <si>
    <t>ELETRICISTA COM ENCARGOS COMPLEMENTARES - SINAPI -88264</t>
  </si>
  <si>
    <t>LUMINARIA LED DE SOBREPOR 36W, 2400LMS, 120CM, DA ELGIM OU SIMILAR</t>
  </si>
  <si>
    <t xml:space="preserve"> 014203 </t>
  </si>
  <si>
    <t>BUCHA DE NYLON PARA FIXACAO TIPO S8 C/PARAFUSO</t>
  </si>
  <si>
    <t>LUMINARIA/REFLETOR 100W LED LINEAR BLINDADO A PROVA DE AGUA</t>
  </si>
  <si>
    <t>35,95</t>
  </si>
  <si>
    <t>1,15</t>
  </si>
  <si>
    <t>1,86</t>
  </si>
  <si>
    <t>2.118,13</t>
  </si>
  <si>
    <t>119,36</t>
  </si>
  <si>
    <t>123,52</t>
  </si>
  <si>
    <t>654,08</t>
  </si>
  <si>
    <t>1,60</t>
  </si>
  <si>
    <t>59,04</t>
  </si>
  <si>
    <t>3,54</t>
  </si>
  <si>
    <t>18,53</t>
  </si>
  <si>
    <t>1,18</t>
  </si>
  <si>
    <t>3% incidente sobre mao de obra direta com Encargos Sociais para cobrir despesas relativa a equipamentos de protecao individual, uniformes e ferramentas</t>
  </si>
  <si>
    <t>Outros</t>
  </si>
  <si>
    <t>Servente (inclusive encargos sociais e encargos complementares)</t>
  </si>
  <si>
    <t>Piso de grama sintetica europeia, fios com comprimento de 28mm, referencia FLP PP, Flexigrass ou similar, colocado</t>
  </si>
  <si>
    <t>2.610,06</t>
  </si>
  <si>
    <t>292,86</t>
  </si>
  <si>
    <t>2.743,90</t>
  </si>
  <si>
    <t>664,26</t>
  </si>
  <si>
    <t>48,34</t>
  </si>
  <si>
    <t>3,08</t>
  </si>
  <si>
    <t>547,75</t>
  </si>
  <si>
    <t>8,21</t>
  </si>
  <si>
    <t>1,74</t>
  </si>
  <si>
    <t>18,23</t>
  </si>
  <si>
    <t>0,86</t>
  </si>
  <si>
    <t>2,12</t>
  </si>
  <si>
    <t>CARPINTEIRO DE ESQUADRIAS COM ENCARGOS COMPLEMENTARES</t>
  </si>
  <si>
    <t>15,44</t>
  </si>
  <si>
    <t>352,71</t>
  </si>
  <si>
    <t>3,69</t>
  </si>
  <si>
    <t>PREGO DE ACO POLIDO COM CABECA 19 X 36 (3 1/4 X 9)</t>
  </si>
  <si>
    <t>BETONEIRA, CAPACIDADE NOMINAL 400 L, CAPACIDADE DE MISTURA 280 L, MOTOR ELETRICO TRIFASICO 220/380 V, POTENCIA 2 CV, SEM CARREGADOR</t>
  </si>
  <si>
    <t>54,04</t>
  </si>
  <si>
    <t>5,72</t>
  </si>
  <si>
    <t>6,13</t>
  </si>
  <si>
    <t>0,79</t>
  </si>
  <si>
    <t>24,13</t>
  </si>
  <si>
    <t>15,83</t>
  </si>
  <si>
    <t>23,83</t>
  </si>
  <si>
    <t>Carroceria carga seca em madeira, aberta, para caminhao Ford Cargo 1317</t>
  </si>
  <si>
    <t>Caminhao, motor diesel de 162CV, Ford Cargo 1317 ou similar</t>
  </si>
  <si>
    <t>Motorista de Caminhao e Carreta (inclusive encargos sociais e encargos complementares)</t>
  </si>
  <si>
    <t>Custo de material de manutencao de Carrocerria carga seca em madeira, aberta, Ford Cargo 1317 - equivalente ao elementar IEQ004001</t>
  </si>
  <si>
    <t>Custo de material de manutencao de Caminhao Ford cargo 1317, motor diesel de 162CV - equivalente ao elementar IEQ003300</t>
  </si>
  <si>
    <t>Custo de material de operacao, incluindo combustiveis, oleos, lubrificantes, graxa, filtro para combustiveis e filtros lubrificantes - equivalente ao elementar oleo diesel IEQ016450</t>
  </si>
  <si>
    <t>23,16</t>
  </si>
  <si>
    <t>228,54</t>
  </si>
  <si>
    <t>5,53</t>
  </si>
  <si>
    <t>PARAFUSO ROSCA SOBERBA ZINCADO CABECA CHATA FENDA SIMPLES 3,5 X 25 MM (1")</t>
  </si>
  <si>
    <t>VALVULA EM PLASTICO BRANCO PARA TANQUE OU LAVATORIO 1", SEM UNHO E SEM LADRAO</t>
  </si>
  <si>
    <t>337,29</t>
  </si>
  <si>
    <t>189.317,50</t>
  </si>
  <si>
    <t>13,41</t>
  </si>
  <si>
    <t>244,59</t>
  </si>
  <si>
    <t>115.456,26</t>
  </si>
  <si>
    <t>8,18</t>
  </si>
  <si>
    <t>21,58</t>
  </si>
  <si>
    <t>567,85</t>
  </si>
  <si>
    <t>84.041,80</t>
  </si>
  <si>
    <t>5,95</t>
  </si>
  <si>
    <t>27,53</t>
  </si>
  <si>
    <t>265,47</t>
  </si>
  <si>
    <t>63.404,85</t>
  </si>
  <si>
    <t>4,49</t>
  </si>
  <si>
    <t>32,02</t>
  </si>
  <si>
    <t>100,37</t>
  </si>
  <si>
    <t>53.358,69</t>
  </si>
  <si>
    <t>3,78</t>
  </si>
  <si>
    <t>35,80</t>
  </si>
  <si>
    <t>413,45</t>
  </si>
  <si>
    <t>51.681,25</t>
  </si>
  <si>
    <t>39,46</t>
  </si>
  <si>
    <t>155,03</t>
  </si>
  <si>
    <t>50.823,48</t>
  </si>
  <si>
    <t>3,60</t>
  </si>
  <si>
    <t>43,06</t>
  </si>
  <si>
    <t>46,22</t>
  </si>
  <si>
    <t>18,65</t>
  </si>
  <si>
    <t>44.380,47</t>
  </si>
  <si>
    <t>3,14</t>
  </si>
  <si>
    <t>49,36</t>
  </si>
  <si>
    <t>134,09</t>
  </si>
  <si>
    <t>42.680,84</t>
  </si>
  <si>
    <t>52,38</t>
  </si>
  <si>
    <t>75,27</t>
  </si>
  <si>
    <t>42.248,29</t>
  </si>
  <si>
    <t>2,99</t>
  </si>
  <si>
    <t>55,37</t>
  </si>
  <si>
    <t>9.770,02</t>
  </si>
  <si>
    <t>39.080,08</t>
  </si>
  <si>
    <t>2,77</t>
  </si>
  <si>
    <t>58,14</t>
  </si>
  <si>
    <t>2.608,41</t>
  </si>
  <si>
    <t>33.909,33</t>
  </si>
  <si>
    <t>60,54</t>
  </si>
  <si>
    <t>292,48</t>
  </si>
  <si>
    <t>27.493,12</t>
  </si>
  <si>
    <t>1,95</t>
  </si>
  <si>
    <t>62,49</t>
  </si>
  <si>
    <t>64,37</t>
  </si>
  <si>
    <t>36,12</t>
  </si>
  <si>
    <t>26.323,17</t>
  </si>
  <si>
    <t>66,24</t>
  </si>
  <si>
    <t>256,85</t>
  </si>
  <si>
    <t>26.198,70</t>
  </si>
  <si>
    <t>68,09</t>
  </si>
  <si>
    <t>72,03</t>
  </si>
  <si>
    <t>23.613,59</t>
  </si>
  <si>
    <t>1,67</t>
  </si>
  <si>
    <t>69,76</t>
  </si>
  <si>
    <t>77,67</t>
  </si>
  <si>
    <t>23.255,17</t>
  </si>
  <si>
    <t>1,65</t>
  </si>
  <si>
    <t>71,41</t>
  </si>
  <si>
    <t>68,71</t>
  </si>
  <si>
    <t>21.162,68</t>
  </si>
  <si>
    <t>1,50</t>
  </si>
  <si>
    <t>72,91</t>
  </si>
  <si>
    <t>1.594,94</t>
  </si>
  <si>
    <t>19.936,75</t>
  </si>
  <si>
    <t>74,32</t>
  </si>
  <si>
    <t>1.620,82</t>
  </si>
  <si>
    <t>19.887,46</t>
  </si>
  <si>
    <t>75,73</t>
  </si>
  <si>
    <t>416,17</t>
  </si>
  <si>
    <t>15.814,46</t>
  </si>
  <si>
    <t>76,85</t>
  </si>
  <si>
    <t>77,95</t>
  </si>
  <si>
    <t>23,38</t>
  </si>
  <si>
    <t>14.589,12</t>
  </si>
  <si>
    <t>78,98</t>
  </si>
  <si>
    <t>14.158,91</t>
  </si>
  <si>
    <t>79,98</t>
  </si>
  <si>
    <t>1.192,13</t>
  </si>
  <si>
    <t>12.779,63</t>
  </si>
  <si>
    <t>80,89</t>
  </si>
  <si>
    <t>24,41</t>
  </si>
  <si>
    <t>12.702,47</t>
  </si>
  <si>
    <t>81,79</t>
  </si>
  <si>
    <t>574,46</t>
  </si>
  <si>
    <t>12.448,54</t>
  </si>
  <si>
    <t>0,88</t>
  </si>
  <si>
    <t>82,67</t>
  </si>
  <si>
    <t>22,17</t>
  </si>
  <si>
    <t>11.197,18</t>
  </si>
  <si>
    <t>83,46</t>
  </si>
  <si>
    <t>31,83</t>
  </si>
  <si>
    <t>10.863,57</t>
  </si>
  <si>
    <t>84,23</t>
  </si>
  <si>
    <t>87,12</t>
  </si>
  <si>
    <t>9.398,50</t>
  </si>
  <si>
    <t>84,90</t>
  </si>
  <si>
    <t>1.309,21</t>
  </si>
  <si>
    <t>9.164,47</t>
  </si>
  <si>
    <t>183,82</t>
  </si>
  <si>
    <t>8.968,57</t>
  </si>
  <si>
    <t>86,18</t>
  </si>
  <si>
    <t>36,06</t>
  </si>
  <si>
    <t>8.739,50</t>
  </si>
  <si>
    <t>259,04</t>
  </si>
  <si>
    <t>8.527,59</t>
  </si>
  <si>
    <t>87,40</t>
  </si>
  <si>
    <t>40,93</t>
  </si>
  <si>
    <t>8.360,77</t>
  </si>
  <si>
    <t>0,59</t>
  </si>
  <si>
    <t>87,99</t>
  </si>
  <si>
    <t>648,17</t>
  </si>
  <si>
    <t>7.778,04</t>
  </si>
  <si>
    <t>88,55</t>
  </si>
  <si>
    <t>1.134,54</t>
  </si>
  <si>
    <t>6.943,38</t>
  </si>
  <si>
    <t>89,04</t>
  </si>
  <si>
    <t>58,70</t>
  </si>
  <si>
    <t>6.877,29</t>
  </si>
  <si>
    <t>89,52</t>
  </si>
  <si>
    <t>84,69</t>
  </si>
  <si>
    <t>6.521,13</t>
  </si>
  <si>
    <t>89,99</t>
  </si>
  <si>
    <t>90,44</t>
  </si>
  <si>
    <t>505,40</t>
  </si>
  <si>
    <t>6.064,80</t>
  </si>
  <si>
    <t>90,87</t>
  </si>
  <si>
    <t>44,98</t>
  </si>
  <si>
    <t>5.944,10</t>
  </si>
  <si>
    <t>91,29</t>
  </si>
  <si>
    <t>14,23</t>
  </si>
  <si>
    <t>5.703,66</t>
  </si>
  <si>
    <t>91,69</t>
  </si>
  <si>
    <t>21,79</t>
  </si>
  <si>
    <t>5.235,48</t>
  </si>
  <si>
    <t>92,06</t>
  </si>
  <si>
    <t>11,82</t>
  </si>
  <si>
    <t>4.737,69</t>
  </si>
  <si>
    <t>92,40</t>
  </si>
  <si>
    <t>2.237,21</t>
  </si>
  <si>
    <t>4.474,42</t>
  </si>
  <si>
    <t>92,71</t>
  </si>
  <si>
    <t>602,23</t>
  </si>
  <si>
    <t>4.215,61</t>
  </si>
  <si>
    <t>93,01</t>
  </si>
  <si>
    <t>1.383,15</t>
  </si>
  <si>
    <t>4.149,45</t>
  </si>
  <si>
    <t>93,31</t>
  </si>
  <si>
    <t>93,57</t>
  </si>
  <si>
    <t>526,04</t>
  </si>
  <si>
    <t>3.682,28</t>
  </si>
  <si>
    <t>93,83</t>
  </si>
  <si>
    <t>24,04</t>
  </si>
  <si>
    <t>3.606,00</t>
  </si>
  <si>
    <t>94,09</t>
  </si>
  <si>
    <t>94,34</t>
  </si>
  <si>
    <t>3.416,15</t>
  </si>
  <si>
    <t>94,58</t>
  </si>
  <si>
    <t>94,82</t>
  </si>
  <si>
    <t>23,61</t>
  </si>
  <si>
    <t>3.321,92</t>
  </si>
  <si>
    <t>95,06</t>
  </si>
  <si>
    <t>95,29</t>
  </si>
  <si>
    <t>3.249,52</t>
  </si>
  <si>
    <t>95,52</t>
  </si>
  <si>
    <t>36,35</t>
  </si>
  <si>
    <t>3.126,10</t>
  </si>
  <si>
    <t>95,74</t>
  </si>
  <si>
    <t>2.972,05</t>
  </si>
  <si>
    <t>95,95</t>
  </si>
  <si>
    <t>31,79</t>
  </si>
  <si>
    <t>2.940,57</t>
  </si>
  <si>
    <t>96,16</t>
  </si>
  <si>
    <t>8,92</t>
  </si>
  <si>
    <t>2.924,24</t>
  </si>
  <si>
    <t>96,37</t>
  </si>
  <si>
    <t>2.658,98</t>
  </si>
  <si>
    <t>96,56</t>
  </si>
  <si>
    <t>885,44</t>
  </si>
  <si>
    <t>2.656,32</t>
  </si>
  <si>
    <t>96,74</t>
  </si>
  <si>
    <t>582,87</t>
  </si>
  <si>
    <t>2.622,91</t>
  </si>
  <si>
    <t>96,93</t>
  </si>
  <si>
    <t>6,52</t>
  </si>
  <si>
    <t>2.225,27</t>
  </si>
  <si>
    <t>65,41</t>
  </si>
  <si>
    <t>2.223,94</t>
  </si>
  <si>
    <t>97,25</t>
  </si>
  <si>
    <t>97,40</t>
  </si>
  <si>
    <t>4,09</t>
  </si>
  <si>
    <t>1.940,50</t>
  </si>
  <si>
    <t>97,53</t>
  </si>
  <si>
    <t>270,50</t>
  </si>
  <si>
    <t>1.893,50</t>
  </si>
  <si>
    <t>97,67</t>
  </si>
  <si>
    <t>7,24</t>
  </si>
  <si>
    <t>1.739,55</t>
  </si>
  <si>
    <t>97,79</t>
  </si>
  <si>
    <t>1.717,51</t>
  </si>
  <si>
    <t>97,91</t>
  </si>
  <si>
    <t>15,25</t>
  </si>
  <si>
    <t>1.711,66</t>
  </si>
  <si>
    <t>98,03</t>
  </si>
  <si>
    <t>2,75</t>
  </si>
  <si>
    <t>1.676,04</t>
  </si>
  <si>
    <t>827,00</t>
  </si>
  <si>
    <t>1.654,00</t>
  </si>
  <si>
    <t>18,15</t>
  </si>
  <si>
    <t>1.544,92</t>
  </si>
  <si>
    <t>12,32</t>
  </si>
  <si>
    <t>1.509,20</t>
  </si>
  <si>
    <t>98,70</t>
  </si>
  <si>
    <t>1.482,39</t>
  </si>
  <si>
    <t>491,12</t>
  </si>
  <si>
    <t>1.473,36</t>
  </si>
  <si>
    <t>208,63</t>
  </si>
  <si>
    <t>1.460,41</t>
  </si>
  <si>
    <t>99,02</t>
  </si>
  <si>
    <t>526,78</t>
  </si>
  <si>
    <t>1.179,98</t>
  </si>
  <si>
    <t>1.120,88</t>
  </si>
  <si>
    <t>99,18</t>
  </si>
  <si>
    <t>15,66</t>
  </si>
  <si>
    <t>1.096,20</t>
  </si>
  <si>
    <t>99,26</t>
  </si>
  <si>
    <t>1.069,64</t>
  </si>
  <si>
    <t>99,33</t>
  </si>
  <si>
    <t>340,60</t>
  </si>
  <si>
    <t>1.021,80</t>
  </si>
  <si>
    <t>99,41</t>
  </si>
  <si>
    <t>81,83</t>
  </si>
  <si>
    <t>981,96</t>
  </si>
  <si>
    <t>99,48</t>
  </si>
  <si>
    <t>71,20</t>
  </si>
  <si>
    <t>925,60</t>
  </si>
  <si>
    <t>99,54</t>
  </si>
  <si>
    <t>187,98</t>
  </si>
  <si>
    <t>751,92</t>
  </si>
  <si>
    <t>99,59</t>
  </si>
  <si>
    <t>99,65</t>
  </si>
  <si>
    <t>681,72</t>
  </si>
  <si>
    <t>99,70</t>
  </si>
  <si>
    <t>18,83</t>
  </si>
  <si>
    <t>640,22</t>
  </si>
  <si>
    <t>99,74</t>
  </si>
  <si>
    <t>11,77</t>
  </si>
  <si>
    <t>564,01</t>
  </si>
  <si>
    <t>17,64</t>
  </si>
  <si>
    <t>546,84</t>
  </si>
  <si>
    <t>43,10</t>
  </si>
  <si>
    <t>517,20</t>
  </si>
  <si>
    <t>16,43</t>
  </si>
  <si>
    <t>509,33</t>
  </si>
  <si>
    <t>66,66</t>
  </si>
  <si>
    <t>466,62</t>
  </si>
  <si>
    <t>364,61</t>
  </si>
  <si>
    <t>14,16</t>
  </si>
  <si>
    <t>269,04</t>
  </si>
  <si>
    <t>13,21</t>
  </si>
  <si>
    <t>158,51</t>
  </si>
  <si>
    <t>13,34</t>
  </si>
  <si>
    <t>93,38</t>
  </si>
  <si>
    <t>60,18</t>
  </si>
  <si>
    <t xml:space="preserve">SINAPI - 09/2025 - Pernambuco
SBC - 11/2025 - Pernambuco
SICRO3 - 07/2025 - Pernambuco
ORSE - 09/2025 - Sergipe
SEDOP - 10/2025 - Pará
SEINFRA - 028 - Ceará
</t>
  </si>
  <si>
    <t>SINAPI - 09/2025 - Pernambuco
SBC - 11/2025 - Pernambuco
SICRO3 - 07/2025 - Pernambuco
ORSE - 09/2025 - Sergipe
SEDOP - 10/2025 - Pará
SEINFRA - 028 - Ceará</t>
  </si>
  <si>
    <t>100,00%
41.810,97</t>
  </si>
  <si>
    <t>100,00%
83.733,04</t>
  </si>
  <si>
    <t>25,00%
20.933,26</t>
  </si>
  <si>
    <t>100,00%
96.265,32</t>
  </si>
  <si>
    <t>50,00%
48.132,66</t>
  </si>
  <si>
    <t>100,00%
185.544,27</t>
  </si>
  <si>
    <t>20,00%
37.108,85</t>
  </si>
  <si>
    <t>40,00%
74.217,71</t>
  </si>
  <si>
    <t>100,00%
50.823,48</t>
  </si>
  <si>
    <t>50,00%
25.411,74</t>
  </si>
  <si>
    <t>100,00%
231.565,79</t>
  </si>
  <si>
    <t>50,00%
115.782,90</t>
  </si>
  <si>
    <t>100,00%
33.011,94</t>
  </si>
  <si>
    <t>20,00%
6.602,39</t>
  </si>
  <si>
    <t>80,00%
26.409,55</t>
  </si>
  <si>
    <t>100,00%
37.844,29</t>
  </si>
  <si>
    <t>20,00%
7.568,86</t>
  </si>
  <si>
    <t>30,00%
11.353,29</t>
  </si>
  <si>
    <t>50,00%
18.922,15</t>
  </si>
  <si>
    <t>100,00%
181.849,22</t>
  </si>
  <si>
    <t>100,00%
24.169,55</t>
  </si>
  <si>
    <t>50,00%
12.084,78</t>
  </si>
  <si>
    <t>100,00%
238.507,58</t>
  </si>
  <si>
    <t>20,00%
47.701,52</t>
  </si>
  <si>
    <t>30,00%
71.552,27</t>
  </si>
  <si>
    <t>50,00%
119.253,79</t>
  </si>
  <si>
    <t>100,00%
148.565,74</t>
  </si>
  <si>
    <t>100,00%
46.135,45</t>
  </si>
  <si>
    <t>100,00%
12.448,54</t>
  </si>
  <si>
    <t>8,82%</t>
  </si>
  <si>
    <t>29,38%</t>
  </si>
  <si>
    <t>42,18%</t>
  </si>
  <si>
    <t>19,61%</t>
  </si>
  <si>
    <t>124.616,99</t>
  </si>
  <si>
    <t>414.904,74</t>
  </si>
  <si>
    <t>595.753,25</t>
  </si>
  <si>
    <t>277.000,18</t>
  </si>
  <si>
    <t>38,2%</t>
  </si>
  <si>
    <t>80,39%</t>
  </si>
  <si>
    <t>539.521,73</t>
  </si>
  <si>
    <t>1.135.274,98</t>
  </si>
  <si>
    <t>1.412.275,18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</si>
</sst>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_-&quot;R$&quot;\ * #,##0.00_-;\-&quot;R$&quot;\ * #,##0.00_-;_-&quot;R$&quot;\ * &quot;-&quot;??_-;_-@"/>
    <numFmt numFmtId="165" formatCode="#,##0.0000000"/>
    <numFmt numFmtId="166" formatCode="#,##0.0000"/>
    <numFmt numFmtId="167" formatCode="#,##0.00\ %"/>
    <numFmt numFmtId="168" formatCode="_(* #,##0.00_);_(* \(#,##0.00\);_(* &quot;-&quot;??_);_(@_)"/>
    <numFmt numFmtId="169" formatCode="0.0%"/>
    <numFmt numFmtId="170" formatCode="_(* #,##0.00000_);_(* \(#,##0.00000\);_(* \-??_);_(@_)"/>
  </numFmts>
  <fonts count="62">
    <font>
      <sz val="11"/>
      <color rgb="FF000000"/>
      <name val="Arial"/>
      <scheme val="minor"/>
    </font>
    <font>
      <b/>
      <sz val="11"/>
      <color theme="1"/>
      <name val="Arial"/>
    </font>
    <font>
      <sz val="11"/>
      <name val="Arial"/>
    </font>
    <font>
      <b/>
      <sz val="10"/>
      <color theme="1"/>
      <name val="Arial"/>
    </font>
    <font>
      <b/>
      <sz val="11"/>
      <color theme="0"/>
      <name val="Arial"/>
    </font>
    <font>
      <b/>
      <sz val="10"/>
      <color rgb="FFFFFFFF"/>
      <name val="Arial"/>
    </font>
    <font>
      <sz val="10"/>
      <color theme="1"/>
      <name val="Arial"/>
    </font>
    <font>
      <b/>
      <sz val="10"/>
      <color theme="0"/>
      <name val="Arial"/>
    </font>
    <font>
      <sz val="11"/>
      <color theme="0"/>
      <name val="Arial"/>
    </font>
    <font>
      <sz val="10"/>
      <color rgb="FF000000"/>
      <name val="Arial"/>
    </font>
    <font>
      <sz val="11"/>
      <color theme="1"/>
      <name val="Arial"/>
    </font>
    <font>
      <b/>
      <sz val="10"/>
      <color rgb="FF000000"/>
      <name val="Arial"/>
    </font>
    <font>
      <sz val="11"/>
      <color theme="1"/>
      <name val="Aptos Narrow"/>
    </font>
    <font>
      <sz val="10"/>
      <color theme="1"/>
      <name val="Aptos Narrow"/>
    </font>
    <font>
      <b/>
      <sz val="11"/>
      <color theme="1"/>
      <name val="Aptos Narrow"/>
    </font>
    <font>
      <i/>
      <sz val="10"/>
      <color theme="1"/>
      <name val="Arial"/>
    </font>
    <font>
      <sz val="11"/>
      <color rgb="FF12501B"/>
      <name val="Aptos Narrow"/>
    </font>
    <font>
      <sz val="10"/>
      <color theme="0"/>
      <name val="Times New Roman"/>
    </font>
    <font>
      <sz val="11"/>
      <color theme="0"/>
      <name val="Aptos Narrow"/>
    </font>
    <font>
      <b/>
      <sz val="9"/>
      <color rgb="FFF2F2F2"/>
      <name val="Arial"/>
    </font>
    <font>
      <sz val="7"/>
      <color theme="0"/>
      <name val="Helvetica Neue"/>
    </font>
    <font>
      <b/>
      <sz val="9"/>
      <color theme="0"/>
      <name val="Arial"/>
    </font>
    <font>
      <sz val="9"/>
      <color theme="1"/>
      <name val="Calibri"/>
    </font>
    <font>
      <b/>
      <sz val="8"/>
      <color theme="1"/>
      <name val="Arial"/>
    </font>
    <font>
      <sz val="11"/>
      <color rgb="FF000000"/>
      <name val="Calibri"/>
    </font>
    <font>
      <sz val="9"/>
      <color rgb="FF000000"/>
      <name val="Calibri"/>
    </font>
    <font>
      <sz val="9"/>
      <color theme="0"/>
      <name val="Calibri"/>
    </font>
    <font>
      <b/>
      <sz val="11"/>
      <color rgb="FF000000"/>
      <name val="Century Gothic"/>
    </font>
    <font>
      <sz val="11"/>
      <color theme="1"/>
      <name val="Century Gothic"/>
    </font>
    <font>
      <b/>
      <sz val="10"/>
      <color rgb="FF000000"/>
      <name val="Times New Roman"/>
    </font>
    <font>
      <b/>
      <sz val="10"/>
      <color theme="0"/>
      <name val="Times New Roman"/>
    </font>
    <font>
      <b/>
      <sz val="10"/>
      <color rgb="FFFF0000"/>
      <name val="Times New Roman"/>
    </font>
    <font>
      <sz val="10"/>
      <color rgb="FF000000"/>
      <name val="Times New Roman"/>
    </font>
    <font>
      <b/>
      <sz val="11"/>
      <color theme="1"/>
      <name val="Century Gothic"/>
    </font>
    <font>
      <sz val="8"/>
      <color theme="1"/>
      <name val="Helvetica Neue"/>
    </font>
    <font>
      <b/>
      <sz val="12"/>
      <color rgb="FF000000"/>
      <name val="Century Gothic"/>
    </font>
    <font>
      <b/>
      <sz val="8"/>
      <color rgb="FF000000"/>
      <name val="Arial"/>
    </font>
    <font>
      <b/>
      <sz val="8"/>
      <color rgb="FFF2F2F2"/>
      <name val="Arial"/>
    </font>
    <font>
      <sz val="7"/>
      <color theme="1"/>
      <name val="Helvetica Neue"/>
    </font>
    <font>
      <sz val="10"/>
      <color theme="1"/>
      <name val="Times New Roman"/>
    </font>
    <font>
      <b/>
      <sz val="12"/>
      <color rgb="FFFFFFFF"/>
      <name val="Calibri"/>
    </font>
    <font>
      <b/>
      <sz val="14"/>
      <color theme="1"/>
      <name val="Arial Narrow"/>
    </font>
    <font>
      <sz val="12"/>
      <color theme="1"/>
      <name val="Calibri"/>
    </font>
    <font>
      <sz val="9"/>
      <color theme="0"/>
      <name val="Microsoft Sans Serif"/>
    </font>
    <font>
      <b/>
      <vertAlign val="superscript"/>
      <sz val="8"/>
      <color rgb="FF000000"/>
      <name val="Arial"/>
    </font>
    <font>
      <b/>
      <sz val="10"/>
      <color rgb="FFFF0000"/>
      <name val="Arial"/>
    </font>
    <font>
      <b/>
      <vertAlign val="superscript"/>
      <sz val="6"/>
      <color rgb="FF000000"/>
      <name val="Arial"/>
    </font>
    <font>
      <sz val="8"/>
      <color theme="1"/>
      <name val="Microsoft Sans Serif"/>
    </font>
    <font>
      <sz val="7"/>
      <color theme="1"/>
      <name val="Microsoft Sans Serif"/>
    </font>
    <font>
      <b/>
      <sz val="7"/>
      <color theme="1"/>
      <name val="Arial"/>
    </font>
    <font>
      <b/>
      <sz val="8"/>
      <color theme="0"/>
      <name val="Arial"/>
    </font>
    <font>
      <b/>
      <sz val="14"/>
      <color rgb="FF000000"/>
      <name val="Arial Narrow"/>
    </font>
    <font>
      <sz val="11"/>
      <color rgb="FF000000"/>
      <name val="Arial"/>
      <scheme val="minor"/>
    </font>
    <font>
      <b/>
      <sz val="10"/>
      <color rgb="FFFFFFFF"/>
      <name val="Arial"/>
      <family val="1"/>
    </font>
    <font>
      <sz val="10"/>
      <color rgb="FF000000"/>
      <name val="Arial"/>
      <family val="1"/>
    </font>
    <font>
      <b/>
      <sz val="12"/>
      <color rgb="FF737C85"/>
      <name val="Arial"/>
      <family val="2"/>
      <scheme val="minor"/>
    </font>
    <font>
      <b/>
      <sz val="9"/>
      <color rgb="FF737C85"/>
      <name val="Arial"/>
      <family val="2"/>
      <scheme val="minor"/>
    </font>
    <font>
      <b/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color theme="1"/>
      <name val="Arial"/>
      <family val="2"/>
    </font>
    <font>
      <sz val="10"/>
      <color rgb="FFFFFFFF"/>
      <name val="Arial"/>
      <family val="1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1F33"/>
        <bgColor rgb="FF0B1F33"/>
      </patternFill>
    </fill>
    <fill>
      <patternFill patternType="solid">
        <fgColor rgb="FF0E2841"/>
        <bgColor rgb="FF0E2841"/>
      </patternFill>
    </fill>
    <fill>
      <patternFill patternType="solid">
        <fgColor rgb="FF013470"/>
        <bgColor rgb="FF013470"/>
      </patternFill>
    </fill>
    <fill>
      <patternFill patternType="solid">
        <fgColor rgb="FFFFFF00"/>
        <bgColor rgb="FFFFFF00"/>
      </patternFill>
    </fill>
    <fill>
      <patternFill patternType="solid">
        <fgColor rgb="FF0F4861"/>
        <bgColor rgb="FF0F4861"/>
      </patternFill>
    </fill>
    <fill>
      <patternFill patternType="solid">
        <fgColor rgb="FF3C7D22"/>
        <bgColor rgb="FF3C7D22"/>
      </patternFill>
    </fill>
    <fill>
      <patternFill patternType="solid">
        <fgColor rgb="FF3A7D22"/>
        <bgColor rgb="FF3A7D22"/>
      </patternFill>
    </fill>
    <fill>
      <patternFill patternType="solid">
        <fgColor rgb="FFD2E5F9"/>
        <bgColor rgb="FFD2E5F9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AEAEAE"/>
        <bgColor rgb="FFAEAEAE"/>
      </patternFill>
    </fill>
    <fill>
      <patternFill patternType="solid">
        <fgColor rgb="FFD9F2D0"/>
        <bgColor rgb="FFD9F2D0"/>
      </patternFill>
    </fill>
    <fill>
      <patternFill patternType="solid">
        <fgColor rgb="FF002060"/>
        <bgColor rgb="FF002060"/>
      </patternFill>
    </fill>
    <fill>
      <patternFill patternType="solid">
        <fgColor rgb="FFD8D8D8"/>
        <bgColor rgb="FFD8D8D8"/>
      </patternFill>
    </fill>
    <fill>
      <patternFill patternType="solid">
        <fgColor rgb="FF969696"/>
        <bgColor rgb="FF969696"/>
      </patternFill>
    </fill>
    <fill>
      <patternFill patternType="solid">
        <fgColor rgb="FFAECAEA"/>
        <bgColor rgb="FFAECAEA"/>
      </patternFill>
    </fill>
    <fill>
      <patternFill patternType="solid">
        <fgColor theme="4" tint="0.79998168889431442"/>
        <bgColor rgb="FFAECAEA"/>
      </patternFill>
    </fill>
  </fills>
  <borders count="7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dotted">
        <color rgb="FF747474"/>
      </left>
      <right style="dotted">
        <color rgb="FF747474"/>
      </right>
      <top style="dotted">
        <color rgb="FF747474"/>
      </top>
      <bottom style="dotted">
        <color rgb="FF747474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52" fillId="0" borderId="0" applyFont="0" applyFill="0" applyBorder="0" applyAlignment="0" applyProtection="0"/>
    <xf numFmtId="9" fontId="52" fillId="0" borderId="0" applyFont="0" applyFill="0" applyBorder="0" applyAlignment="0" applyProtection="0"/>
  </cellStyleXfs>
  <cellXfs count="28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4" fillId="4" borderId="5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vertical="center" wrapText="1"/>
    </xf>
    <xf numFmtId="0" fontId="5" fillId="5" borderId="8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vertical="center" wrapText="1"/>
    </xf>
    <xf numFmtId="164" fontId="5" fillId="5" borderId="9" xfId="0" applyNumberFormat="1" applyFont="1" applyFill="1" applyBorder="1" applyAlignment="1">
      <alignment vertical="center" wrapText="1"/>
    </xf>
    <xf numFmtId="10" fontId="5" fillId="5" borderId="10" xfId="0" applyNumberFormat="1" applyFont="1" applyFill="1" applyBorder="1" applyAlignment="1">
      <alignment vertical="center" wrapText="1"/>
    </xf>
    <xf numFmtId="0" fontId="5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164" fontId="5" fillId="5" borderId="6" xfId="0" applyNumberFormat="1" applyFont="1" applyFill="1" applyBorder="1" applyAlignment="1">
      <alignment vertical="center" wrapText="1"/>
    </xf>
    <xf numFmtId="10" fontId="5" fillId="5" borderId="7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/>
    </xf>
    <xf numFmtId="164" fontId="3" fillId="2" borderId="1" xfId="0" applyNumberFormat="1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164" fontId="3" fillId="6" borderId="1" xfId="0" applyNumberFormat="1" applyFont="1" applyFill="1" applyBorder="1" applyAlignment="1">
      <alignment vertical="top" wrapText="1"/>
    </xf>
    <xf numFmtId="4" fontId="3" fillId="6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4" fillId="7" borderId="1" xfId="0" applyFont="1" applyFill="1" applyBorder="1" applyAlignment="1">
      <alignment vertical="top" wrapText="1"/>
    </xf>
    <xf numFmtId="0" fontId="4" fillId="8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vertical="center"/>
    </xf>
    <xf numFmtId="0" fontId="8" fillId="9" borderId="9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164" fontId="3" fillId="0" borderId="0" xfId="0" applyNumberFormat="1" applyFont="1" applyAlignment="1">
      <alignment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right" vertical="top" wrapText="1"/>
    </xf>
    <xf numFmtId="0" fontId="1" fillId="2" borderId="15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11" fillId="14" borderId="20" xfId="0" applyFont="1" applyFill="1" applyBorder="1" applyAlignment="1">
      <alignment horizontal="center" vertical="center" wrapText="1"/>
    </xf>
    <xf numFmtId="0" fontId="11" fillId="14" borderId="20" xfId="0" applyFont="1" applyFill="1" applyBorder="1" applyAlignment="1">
      <alignment horizontal="left" vertical="center" wrapText="1"/>
    </xf>
    <xf numFmtId="4" fontId="11" fillId="14" borderId="20" xfId="0" applyNumberFormat="1" applyFont="1" applyFill="1" applyBorder="1" applyAlignment="1">
      <alignment horizontal="center" vertical="center" wrapText="1"/>
    </xf>
    <xf numFmtId="167" fontId="11" fillId="14" borderId="20" xfId="0" applyNumberFormat="1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4" fontId="10" fillId="0" borderId="20" xfId="0" applyNumberFormat="1" applyFont="1" applyBorder="1" applyAlignment="1">
      <alignment horizontal="center" vertical="center"/>
    </xf>
    <xf numFmtId="0" fontId="9" fillId="15" borderId="20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168" fontId="10" fillId="0" borderId="2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/>
    </xf>
    <xf numFmtId="4" fontId="9" fillId="0" borderId="20" xfId="0" applyNumberFormat="1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 wrapText="1"/>
    </xf>
    <xf numFmtId="168" fontId="12" fillId="0" borderId="20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168" fontId="10" fillId="0" borderId="20" xfId="0" applyNumberFormat="1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2" fontId="12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2" fontId="10" fillId="0" borderId="2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left" vertical="center" wrapText="1"/>
    </xf>
    <xf numFmtId="0" fontId="11" fillId="15" borderId="20" xfId="0" applyFont="1" applyFill="1" applyBorder="1" applyAlignment="1">
      <alignment horizontal="center" vertical="center" wrapText="1"/>
    </xf>
    <xf numFmtId="0" fontId="10" fillId="15" borderId="20" xfId="0" applyFont="1" applyFill="1" applyBorder="1" applyAlignment="1">
      <alignment horizontal="center" vertical="center"/>
    </xf>
    <xf numFmtId="2" fontId="9" fillId="15" borderId="20" xfId="0" applyNumberFormat="1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4" fontId="9" fillId="15" borderId="20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15" borderId="1" xfId="0" applyFont="1" applyFill="1" applyBorder="1" applyAlignment="1">
      <alignment horizontal="center" vertical="center"/>
    </xf>
    <xf numFmtId="0" fontId="12" fillId="0" borderId="0" xfId="0" applyFont="1"/>
    <xf numFmtId="0" fontId="22" fillId="0" borderId="40" xfId="0" applyFont="1" applyBorder="1" applyAlignment="1">
      <alignment horizontal="left" vertical="top" wrapText="1"/>
    </xf>
    <xf numFmtId="0" fontId="22" fillId="0" borderId="41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2" fontId="25" fillId="0" borderId="41" xfId="0" applyNumberFormat="1" applyFont="1" applyBorder="1" applyAlignment="1">
      <alignment horizontal="right" vertical="top" shrinkToFit="1"/>
    </xf>
    <xf numFmtId="169" fontId="26" fillId="16" borderId="41" xfId="0" applyNumberFormat="1" applyFont="1" applyFill="1" applyBorder="1" applyAlignment="1">
      <alignment horizontal="right" vertical="center" shrinkToFit="1"/>
    </xf>
    <xf numFmtId="10" fontId="26" fillId="16" borderId="41" xfId="0" applyNumberFormat="1" applyFont="1" applyFill="1" applyBorder="1" applyAlignment="1">
      <alignment horizontal="right" vertical="center" shrinkToFit="1"/>
    </xf>
    <xf numFmtId="10" fontId="27" fillId="0" borderId="36" xfId="0" applyNumberFormat="1" applyFont="1" applyBorder="1"/>
    <xf numFmtId="10" fontId="28" fillId="0" borderId="0" xfId="0" applyNumberFormat="1" applyFont="1"/>
    <xf numFmtId="10" fontId="28" fillId="0" borderId="0" xfId="0" applyNumberFormat="1" applyFont="1" applyAlignment="1">
      <alignment horizontal="right"/>
    </xf>
    <xf numFmtId="0" fontId="22" fillId="0" borderId="40" xfId="0" applyFont="1" applyBorder="1" applyAlignment="1">
      <alignment horizontal="left" vertical="center" wrapText="1"/>
    </xf>
    <xf numFmtId="2" fontId="25" fillId="0" borderId="41" xfId="0" applyNumberFormat="1" applyFont="1" applyBorder="1" applyAlignment="1">
      <alignment horizontal="right" vertical="center" shrinkToFit="1"/>
    </xf>
    <xf numFmtId="10" fontId="25" fillId="0" borderId="41" xfId="0" applyNumberFormat="1" applyFont="1" applyBorder="1" applyAlignment="1">
      <alignment horizontal="right" vertical="top" shrinkToFit="1"/>
    </xf>
    <xf numFmtId="0" fontId="22" fillId="0" borderId="43" xfId="0" applyFont="1" applyBorder="1" applyAlignment="1">
      <alignment horizontal="left" vertical="top" wrapText="1"/>
    </xf>
    <xf numFmtId="2" fontId="25" fillId="0" borderId="0" xfId="0" applyNumberFormat="1" applyFont="1" applyAlignment="1">
      <alignment horizontal="right" vertical="top" shrinkToFit="1"/>
    </xf>
    <xf numFmtId="0" fontId="22" fillId="0" borderId="0" xfId="0" applyFont="1" applyAlignment="1">
      <alignment horizontal="left" vertical="top" wrapText="1"/>
    </xf>
    <xf numFmtId="0" fontId="22" fillId="0" borderId="44" xfId="0" applyFont="1" applyBorder="1" applyAlignment="1">
      <alignment horizontal="left" vertical="top" wrapText="1"/>
    </xf>
    <xf numFmtId="0" fontId="11" fillId="0" borderId="43" xfId="0" applyFont="1" applyBorder="1" applyAlignment="1">
      <alignment vertical="top" wrapText="1"/>
    </xf>
    <xf numFmtId="0" fontId="12" fillId="0" borderId="0" xfId="0" applyFont="1" applyAlignment="1">
      <alignment vertical="top" wrapText="1"/>
    </xf>
    <xf numFmtId="0" fontId="29" fillId="0" borderId="0" xfId="0" applyFont="1" applyAlignment="1">
      <alignment horizontal="center" vertical="center" wrapText="1"/>
    </xf>
    <xf numFmtId="10" fontId="30" fillId="16" borderId="1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1" fillId="0" borderId="44" xfId="0" applyFont="1" applyBorder="1" applyAlignment="1">
      <alignment horizontal="left" vertical="center" wrapText="1"/>
    </xf>
    <xf numFmtId="0" fontId="32" fillId="0" borderId="43" xfId="0" applyFont="1" applyBorder="1" applyAlignment="1">
      <alignment vertical="top" wrapText="1"/>
    </xf>
    <xf numFmtId="0" fontId="32" fillId="0" borderId="0" xfId="0" applyFont="1" applyAlignment="1">
      <alignment horizontal="left" vertical="top" wrapText="1"/>
    </xf>
    <xf numFmtId="0" fontId="12" fillId="0" borderId="44" xfId="0" applyFont="1" applyBorder="1" applyAlignment="1">
      <alignment vertical="top" wrapText="1"/>
    </xf>
    <xf numFmtId="0" fontId="32" fillId="0" borderId="0" xfId="0" applyFont="1" applyAlignment="1">
      <alignment vertical="top" wrapText="1"/>
    </xf>
    <xf numFmtId="10" fontId="33" fillId="0" borderId="36" xfId="0" applyNumberFormat="1" applyFont="1" applyBorder="1"/>
    <xf numFmtId="0" fontId="23" fillId="0" borderId="40" xfId="0" applyFont="1" applyBorder="1" applyAlignment="1">
      <alignment horizontal="left" vertical="center" wrapText="1"/>
    </xf>
    <xf numFmtId="2" fontId="25" fillId="0" borderId="41" xfId="0" applyNumberFormat="1" applyFont="1" applyBorder="1" applyAlignment="1">
      <alignment horizontal="center" vertical="center" shrinkToFit="1"/>
    </xf>
    <xf numFmtId="0" fontId="24" fillId="0" borderId="0" xfId="0" applyFont="1"/>
    <xf numFmtId="10" fontId="35" fillId="17" borderId="46" xfId="0" applyNumberFormat="1" applyFont="1" applyFill="1" applyBorder="1"/>
    <xf numFmtId="2" fontId="36" fillId="0" borderId="47" xfId="0" applyNumberFormat="1" applyFont="1" applyBorder="1" applyAlignment="1">
      <alignment horizontal="center" vertical="center" shrinkToFit="1"/>
    </xf>
    <xf numFmtId="0" fontId="23" fillId="0" borderId="34" xfId="0" applyFont="1" applyBorder="1" applyAlignment="1">
      <alignment horizontal="left" vertical="center" wrapText="1"/>
    </xf>
    <xf numFmtId="2" fontId="36" fillId="0" borderId="48" xfId="0" applyNumberFormat="1" applyFont="1" applyBorder="1" applyAlignment="1">
      <alignment horizontal="center" vertical="center" shrinkToFit="1"/>
    </xf>
    <xf numFmtId="10" fontId="39" fillId="0" borderId="0" xfId="0" applyNumberFormat="1" applyFont="1" applyAlignment="1">
      <alignment horizontal="center" vertical="center" wrapText="1"/>
    </xf>
    <xf numFmtId="10" fontId="10" fillId="0" borderId="0" xfId="0" applyNumberFormat="1" applyFont="1"/>
    <xf numFmtId="0" fontId="10" fillId="0" borderId="54" xfId="0" applyFont="1" applyBorder="1"/>
    <xf numFmtId="0" fontId="10" fillId="0" borderId="55" xfId="0" applyFont="1" applyBorder="1"/>
    <xf numFmtId="0" fontId="1" fillId="2" borderId="56" xfId="0" applyFont="1" applyFill="1" applyBorder="1" applyAlignment="1">
      <alignment vertical="top" wrapText="1"/>
    </xf>
    <xf numFmtId="0" fontId="1" fillId="2" borderId="56" xfId="0" applyFont="1" applyFill="1" applyBorder="1" applyAlignment="1">
      <alignment horizontal="left" vertical="top" wrapText="1"/>
    </xf>
    <xf numFmtId="0" fontId="10" fillId="0" borderId="57" xfId="0" applyFont="1" applyBorder="1"/>
    <xf numFmtId="0" fontId="10" fillId="0" borderId="0" xfId="0" applyFont="1"/>
    <xf numFmtId="0" fontId="10" fillId="0" borderId="31" xfId="0" applyFont="1" applyBorder="1"/>
    <xf numFmtId="0" fontId="10" fillId="0" borderId="32" xfId="0" applyFont="1" applyBorder="1"/>
    <xf numFmtId="0" fontId="3" fillId="2" borderId="58" xfId="0" applyFont="1" applyFill="1" applyBorder="1" applyAlignment="1">
      <alignment horizontal="left" vertical="top" wrapText="1"/>
    </xf>
    <xf numFmtId="168" fontId="41" fillId="18" borderId="41" xfId="0" applyNumberFormat="1" applyFont="1" applyFill="1" applyBorder="1" applyAlignment="1">
      <alignment horizontal="center" vertical="center"/>
    </xf>
    <xf numFmtId="168" fontId="41" fillId="18" borderId="64" xfId="0" applyNumberFormat="1" applyFont="1" applyFill="1" applyBorder="1" applyAlignment="1">
      <alignment horizontal="center" vertical="center"/>
    </xf>
    <xf numFmtId="0" fontId="42" fillId="0" borderId="41" xfId="0" applyFont="1" applyBorder="1" applyAlignment="1">
      <alignment horizontal="center" vertical="center" wrapText="1"/>
    </xf>
    <xf numFmtId="2" fontId="42" fillId="0" borderId="64" xfId="0" applyNumberFormat="1" applyFont="1" applyBorder="1" applyAlignment="1">
      <alignment horizontal="center" vertical="center" wrapText="1"/>
    </xf>
    <xf numFmtId="0" fontId="42" fillId="0" borderId="64" xfId="0" applyFont="1" applyBorder="1" applyAlignment="1">
      <alignment horizontal="center" vertical="center" wrapText="1"/>
    </xf>
    <xf numFmtId="0" fontId="42" fillId="0" borderId="66" xfId="0" applyFont="1" applyBorder="1" applyAlignment="1">
      <alignment horizontal="center" vertical="center" wrapText="1"/>
    </xf>
    <xf numFmtId="0" fontId="42" fillId="0" borderId="67" xfId="0" applyFont="1" applyBorder="1" applyAlignment="1">
      <alignment horizontal="center" vertical="center" wrapText="1"/>
    </xf>
    <xf numFmtId="0" fontId="1" fillId="2" borderId="68" xfId="0" applyFont="1" applyFill="1" applyBorder="1" applyAlignment="1">
      <alignment vertical="top" wrapText="1"/>
    </xf>
    <xf numFmtId="0" fontId="3" fillId="2" borderId="69" xfId="0" applyFont="1" applyFill="1" applyBorder="1" applyAlignment="1">
      <alignment horizontal="left" vertical="top" wrapText="1"/>
    </xf>
    <xf numFmtId="0" fontId="53" fillId="5" borderId="11" xfId="0" applyFont="1" applyFill="1" applyBorder="1" applyAlignment="1">
      <alignment horizontal="right" vertical="top" wrapText="1"/>
    </xf>
    <xf numFmtId="0" fontId="54" fillId="19" borderId="11" xfId="0" applyFont="1" applyFill="1" applyBorder="1" applyAlignment="1">
      <alignment horizontal="right" vertical="top" wrapText="1"/>
    </xf>
    <xf numFmtId="4" fontId="54" fillId="19" borderId="11" xfId="0" applyNumberFormat="1" applyFont="1" applyFill="1" applyBorder="1" applyAlignment="1">
      <alignment horizontal="right" vertical="top" wrapText="1"/>
    </xf>
    <xf numFmtId="10" fontId="7" fillId="7" borderId="1" xfId="2" applyNumberFormat="1" applyFont="1" applyFill="1" applyBorder="1" applyAlignment="1">
      <alignment vertical="top" wrapText="1"/>
    </xf>
    <xf numFmtId="10" fontId="7" fillId="8" borderId="1" xfId="2" applyNumberFormat="1" applyFont="1" applyFill="1" applyBorder="1" applyAlignment="1">
      <alignment vertical="top" wrapText="1"/>
    </xf>
    <xf numFmtId="0" fontId="7" fillId="5" borderId="11" xfId="0" applyFont="1" applyFill="1" applyBorder="1" applyAlignment="1">
      <alignment vertical="center" wrapText="1"/>
    </xf>
    <xf numFmtId="0" fontId="9" fillId="10" borderId="1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vertical="top" wrapText="1"/>
    </xf>
    <xf numFmtId="44" fontId="53" fillId="5" borderId="11" xfId="1" applyFont="1" applyFill="1" applyBorder="1" applyAlignment="1">
      <alignment horizontal="center" vertical="center" wrapText="1"/>
    </xf>
    <xf numFmtId="44" fontId="54" fillId="19" borderId="11" xfId="1" applyFont="1" applyFill="1" applyBorder="1" applyAlignment="1">
      <alignment horizontal="center" vertical="center" wrapText="1"/>
    </xf>
    <xf numFmtId="44" fontId="54" fillId="20" borderId="11" xfId="1" applyFont="1" applyFill="1" applyBorder="1" applyAlignment="1">
      <alignment horizontal="center" vertical="center" wrapText="1"/>
    </xf>
    <xf numFmtId="44" fontId="54" fillId="13" borderId="11" xfId="1" applyFont="1" applyFill="1" applyBorder="1" applyAlignment="1">
      <alignment horizontal="center" vertical="center" wrapText="1"/>
    </xf>
    <xf numFmtId="4" fontId="55" fillId="0" borderId="0" xfId="0" applyNumberFormat="1" applyFont="1" applyAlignment="1">
      <alignment horizontal="right" vertical="center" wrapText="1"/>
    </xf>
    <xf numFmtId="4" fontId="56" fillId="0" borderId="0" xfId="0" applyNumberFormat="1" applyFont="1"/>
    <xf numFmtId="0" fontId="57" fillId="2" borderId="11" xfId="0" applyFont="1" applyFill="1" applyBorder="1" applyAlignment="1">
      <alignment horizontal="left" vertical="top" wrapText="1"/>
    </xf>
    <xf numFmtId="0" fontId="57" fillId="2" borderId="11" xfId="0" applyFont="1" applyFill="1" applyBorder="1" applyAlignment="1">
      <alignment horizontal="right" vertical="top" wrapText="1"/>
    </xf>
    <xf numFmtId="0" fontId="57" fillId="2" borderId="11" xfId="0" applyFont="1" applyFill="1" applyBorder="1" applyAlignment="1">
      <alignment horizontal="center" vertical="top" wrapText="1"/>
    </xf>
    <xf numFmtId="0" fontId="54" fillId="19" borderId="11" xfId="0" applyFont="1" applyFill="1" applyBorder="1" applyAlignment="1">
      <alignment horizontal="left" vertical="top" wrapText="1"/>
    </xf>
    <xf numFmtId="0" fontId="54" fillId="19" borderId="11" xfId="0" applyFont="1" applyFill="1" applyBorder="1" applyAlignment="1">
      <alignment horizontal="center" vertical="top" wrapText="1"/>
    </xf>
    <xf numFmtId="165" fontId="54" fillId="19" borderId="11" xfId="0" applyNumberFormat="1" applyFont="1" applyFill="1" applyBorder="1" applyAlignment="1">
      <alignment horizontal="right" vertical="top" wrapText="1"/>
    </xf>
    <xf numFmtId="0" fontId="58" fillId="11" borderId="11" xfId="0" applyFont="1" applyFill="1" applyBorder="1" applyAlignment="1">
      <alignment horizontal="left" vertical="top" wrapText="1"/>
    </xf>
    <xf numFmtId="0" fontId="58" fillId="11" borderId="11" xfId="0" applyFont="1" applyFill="1" applyBorder="1" applyAlignment="1">
      <alignment horizontal="right" vertical="top" wrapText="1"/>
    </xf>
    <xf numFmtId="0" fontId="58" fillId="11" borderId="11" xfId="0" applyFont="1" applyFill="1" applyBorder="1" applyAlignment="1">
      <alignment horizontal="center" vertical="top" wrapText="1"/>
    </xf>
    <xf numFmtId="165" fontId="58" fillId="11" borderId="11" xfId="0" applyNumberFormat="1" applyFont="1" applyFill="1" applyBorder="1" applyAlignment="1">
      <alignment horizontal="right" vertical="top" wrapText="1"/>
    </xf>
    <xf numFmtId="4" fontId="58" fillId="11" borderId="11" xfId="0" applyNumberFormat="1" applyFont="1" applyFill="1" applyBorder="1" applyAlignment="1">
      <alignment horizontal="right" vertical="top" wrapText="1"/>
    </xf>
    <xf numFmtId="0" fontId="58" fillId="12" borderId="11" xfId="0" applyFont="1" applyFill="1" applyBorder="1" applyAlignment="1">
      <alignment horizontal="left" vertical="top" wrapText="1"/>
    </xf>
    <xf numFmtId="0" fontId="58" fillId="12" borderId="11" xfId="0" applyFont="1" applyFill="1" applyBorder="1" applyAlignment="1">
      <alignment horizontal="right" vertical="top" wrapText="1"/>
    </xf>
    <xf numFmtId="0" fontId="58" fillId="12" borderId="11" xfId="0" applyFont="1" applyFill="1" applyBorder="1" applyAlignment="1">
      <alignment horizontal="center" vertical="top" wrapText="1"/>
    </xf>
    <xf numFmtId="165" fontId="58" fillId="12" borderId="11" xfId="0" applyNumberFormat="1" applyFont="1" applyFill="1" applyBorder="1" applyAlignment="1">
      <alignment horizontal="right" vertical="top" wrapText="1"/>
    </xf>
    <xf numFmtId="4" fontId="58" fillId="12" borderId="11" xfId="0" applyNumberFormat="1" applyFont="1" applyFill="1" applyBorder="1" applyAlignment="1">
      <alignment horizontal="right" vertical="top" wrapText="1"/>
    </xf>
    <xf numFmtId="0" fontId="58" fillId="2" borderId="0" xfId="0" applyFont="1" applyFill="1" applyAlignment="1">
      <alignment horizontal="right" vertical="top" wrapText="1"/>
    </xf>
    <xf numFmtId="4" fontId="58" fillId="2" borderId="0" xfId="0" applyNumberFormat="1" applyFont="1" applyFill="1" applyAlignment="1">
      <alignment horizontal="right" vertical="top" wrapText="1"/>
    </xf>
    <xf numFmtId="0" fontId="54" fillId="19" borderId="17" xfId="0" applyFont="1" applyFill="1" applyBorder="1" applyAlignment="1">
      <alignment horizontal="left" vertical="top" wrapText="1"/>
    </xf>
    <xf numFmtId="166" fontId="58" fillId="12" borderId="11" xfId="0" applyNumberFormat="1" applyFont="1" applyFill="1" applyBorder="1" applyAlignment="1">
      <alignment horizontal="right" vertical="top" wrapText="1"/>
    </xf>
    <xf numFmtId="166" fontId="58" fillId="11" borderId="11" xfId="0" applyNumberFormat="1" applyFont="1" applyFill="1" applyBorder="1" applyAlignment="1">
      <alignment horizontal="right" vertical="top" wrapText="1"/>
    </xf>
    <xf numFmtId="0" fontId="59" fillId="2" borderId="0" xfId="0" applyFont="1" applyFill="1" applyAlignment="1">
      <alignment horizontal="right" vertical="top" wrapText="1"/>
    </xf>
    <xf numFmtId="166" fontId="59" fillId="2" borderId="0" xfId="0" applyNumberFormat="1" applyFont="1" applyFill="1" applyAlignment="1">
      <alignment horizontal="right" vertical="top" wrapText="1"/>
    </xf>
    <xf numFmtId="0" fontId="58" fillId="2" borderId="0" xfId="0" applyFont="1" applyFill="1" applyAlignment="1">
      <alignment horizontal="center" vertical="top" wrapText="1"/>
    </xf>
    <xf numFmtId="0" fontId="58" fillId="2" borderId="0" xfId="0" applyFont="1" applyFill="1" applyAlignment="1">
      <alignment horizontal="left" vertical="top" wrapText="1"/>
    </xf>
    <xf numFmtId="0" fontId="59" fillId="2" borderId="0" xfId="0" applyFont="1" applyFill="1" applyAlignment="1">
      <alignment horizontal="left" vertical="top" wrapText="1"/>
    </xf>
    <xf numFmtId="0" fontId="1" fillId="2" borderId="16" xfId="0" applyFont="1" applyFill="1" applyBorder="1" applyAlignment="1">
      <alignment horizontal="left" vertical="top" wrapText="1"/>
    </xf>
    <xf numFmtId="4" fontId="59" fillId="2" borderId="0" xfId="0" applyNumberFormat="1" applyFont="1" applyFill="1" applyAlignment="1">
      <alignment horizontal="right" vertical="top" wrapText="1"/>
    </xf>
    <xf numFmtId="44" fontId="59" fillId="2" borderId="0" xfId="1" applyFont="1" applyFill="1" applyAlignment="1">
      <alignment vertical="top" wrapText="1"/>
    </xf>
    <xf numFmtId="0" fontId="58" fillId="11" borderId="11" xfId="0" applyFont="1" applyFill="1" applyBorder="1" applyAlignment="1">
      <alignment horizontal="left" vertical="center" wrapText="1"/>
    </xf>
    <xf numFmtId="0" fontId="58" fillId="11" borderId="11" xfId="0" applyFont="1" applyFill="1" applyBorder="1" applyAlignment="1">
      <alignment horizontal="center" vertical="center" wrapText="1"/>
    </xf>
    <xf numFmtId="0" fontId="58" fillId="12" borderId="11" xfId="0" applyFont="1" applyFill="1" applyBorder="1" applyAlignment="1">
      <alignment horizontal="left" vertical="center" wrapText="1"/>
    </xf>
    <xf numFmtId="0" fontId="58" fillId="12" borderId="11" xfId="0" applyFont="1" applyFill="1" applyBorder="1" applyAlignment="1">
      <alignment horizontal="center" vertical="center" wrapText="1"/>
    </xf>
    <xf numFmtId="0" fontId="54" fillId="13" borderId="11" xfId="0" applyFont="1" applyFill="1" applyBorder="1" applyAlignment="1">
      <alignment horizontal="left" vertical="center" wrapText="1"/>
    </xf>
    <xf numFmtId="0" fontId="54" fillId="13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60" fillId="2" borderId="1" xfId="0" applyFont="1" applyFill="1" applyBorder="1" applyAlignment="1">
      <alignment vertical="top" wrapText="1"/>
    </xf>
    <xf numFmtId="0" fontId="53" fillId="5" borderId="11" xfId="0" applyFont="1" applyFill="1" applyBorder="1" applyAlignment="1">
      <alignment horizontal="left" vertical="top" wrapText="1"/>
    </xf>
    <xf numFmtId="0" fontId="61" fillId="5" borderId="18" xfId="0" applyFont="1" applyFill="1" applyBorder="1" applyAlignment="1">
      <alignment horizontal="right" vertical="top" wrapText="1"/>
    </xf>
    <xf numFmtId="0" fontId="6" fillId="2" borderId="2" xfId="0" applyFont="1" applyFill="1" applyBorder="1" applyAlignment="1">
      <alignment horizontal="center" vertical="top" wrapText="1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60" fillId="2" borderId="2" xfId="0" applyFont="1" applyFill="1" applyBorder="1" applyAlignment="1">
      <alignment horizontal="left" vertical="top" wrapText="1"/>
    </xf>
    <xf numFmtId="0" fontId="58" fillId="11" borderId="11" xfId="0" applyFont="1" applyFill="1" applyBorder="1" applyAlignment="1">
      <alignment horizontal="left" vertical="top" wrapText="1"/>
    </xf>
    <xf numFmtId="0" fontId="58" fillId="12" borderId="11" xfId="0" applyFont="1" applyFill="1" applyBorder="1" applyAlignment="1">
      <alignment horizontal="left" vertical="top" wrapText="1"/>
    </xf>
    <xf numFmtId="0" fontId="58" fillId="2" borderId="0" xfId="0" applyFont="1" applyFill="1" applyAlignment="1">
      <alignment horizontal="right" vertical="top" wrapText="1"/>
    </xf>
    <xf numFmtId="0" fontId="59" fillId="2" borderId="0" xfId="0" applyFont="1" applyFill="1" applyAlignment="1">
      <alignment horizontal="right" vertical="top" wrapText="1"/>
    </xf>
    <xf numFmtId="0" fontId="59" fillId="2" borderId="0" xfId="0" applyFont="1" applyFill="1" applyAlignment="1">
      <alignment horizontal="left" vertical="top" wrapText="1"/>
    </xf>
    <xf numFmtId="166" fontId="58" fillId="11" borderId="11" xfId="0" applyNumberFormat="1" applyFont="1" applyFill="1" applyBorder="1" applyAlignment="1">
      <alignment horizontal="right" vertical="top" wrapText="1"/>
    </xf>
    <xf numFmtId="0" fontId="57" fillId="2" borderId="11" xfId="0" applyFont="1" applyFill="1" applyBorder="1" applyAlignment="1">
      <alignment horizontal="left" vertical="top" wrapText="1"/>
    </xf>
    <xf numFmtId="0" fontId="54" fillId="19" borderId="11" xfId="0" applyFont="1" applyFill="1" applyBorder="1" applyAlignment="1">
      <alignment horizontal="left" vertical="top" wrapText="1"/>
    </xf>
    <xf numFmtId="166" fontId="58" fillId="12" borderId="11" xfId="0" applyNumberFormat="1" applyFont="1" applyFill="1" applyBorder="1" applyAlignment="1">
      <alignment horizontal="right" vertical="top" wrapText="1"/>
    </xf>
    <xf numFmtId="0" fontId="57" fillId="2" borderId="11" xfId="0" applyFont="1" applyFill="1" applyBorder="1" applyAlignment="1">
      <alignment horizontal="center" vertical="center" wrapText="1"/>
    </xf>
    <xf numFmtId="0" fontId="57" fillId="2" borderId="11" xfId="0" applyFont="1" applyFill="1" applyBorder="1" applyAlignment="1">
      <alignment horizontal="right" vertical="top" wrapText="1"/>
    </xf>
    <xf numFmtId="0" fontId="57" fillId="2" borderId="0" xfId="0" applyFont="1" applyFill="1" applyAlignment="1">
      <alignment horizontal="center" wrapText="1"/>
    </xf>
    <xf numFmtId="0" fontId="0" fillId="0" borderId="0" xfId="0"/>
    <xf numFmtId="0" fontId="4" fillId="5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1" fillId="2" borderId="15" xfId="0" applyFont="1" applyFill="1" applyBorder="1" applyAlignment="1">
      <alignment horizontal="left" vertical="top" wrapText="1"/>
    </xf>
    <xf numFmtId="0" fontId="1" fillId="2" borderId="16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6" fillId="2" borderId="21" xfId="0" applyFont="1" applyFill="1" applyBorder="1" applyAlignment="1">
      <alignment horizontal="center" vertical="top" wrapText="1"/>
    </xf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39" fillId="0" borderId="0" xfId="0" applyFont="1" applyAlignment="1">
      <alignment horizontal="left" vertical="center"/>
    </xf>
    <xf numFmtId="0" fontId="2" fillId="0" borderId="44" xfId="0" applyFont="1" applyBorder="1"/>
    <xf numFmtId="0" fontId="19" fillId="16" borderId="29" xfId="0" applyFont="1" applyFill="1" applyBorder="1" applyAlignment="1">
      <alignment horizontal="center" vertical="top" wrapText="1"/>
    </xf>
    <xf numFmtId="0" fontId="2" fillId="0" borderId="30" xfId="0" applyFont="1" applyBorder="1"/>
    <xf numFmtId="0" fontId="12" fillId="0" borderId="31" xfId="0" applyFont="1" applyBorder="1" applyAlignment="1">
      <alignment horizontal="left" wrapText="1"/>
    </xf>
    <xf numFmtId="0" fontId="2" fillId="0" borderId="32" xfId="0" applyFont="1" applyBorder="1"/>
    <xf numFmtId="0" fontId="2" fillId="0" borderId="33" xfId="0" applyFont="1" applyBorder="1"/>
    <xf numFmtId="0" fontId="18" fillId="16" borderId="51" xfId="0" applyFont="1" applyFill="1" applyBorder="1" applyAlignment="1">
      <alignment horizontal="left" vertical="top" wrapText="1"/>
    </xf>
    <xf numFmtId="0" fontId="2" fillId="0" borderId="52" xfId="0" applyFont="1" applyBorder="1"/>
    <xf numFmtId="0" fontId="2" fillId="0" borderId="53" xfId="0" applyFont="1" applyBorder="1"/>
    <xf numFmtId="0" fontId="38" fillId="0" borderId="43" xfId="0" applyFont="1" applyBorder="1" applyAlignment="1">
      <alignment horizontal="left" vertical="center" wrapText="1"/>
    </xf>
    <xf numFmtId="0" fontId="22" fillId="0" borderId="42" xfId="0" applyFont="1" applyBorder="1" applyAlignment="1">
      <alignment horizontal="left" vertical="top" wrapText="1"/>
    </xf>
    <xf numFmtId="0" fontId="2" fillId="0" borderId="35" xfId="0" applyFont="1" applyBorder="1"/>
    <xf numFmtId="0" fontId="2" fillId="0" borderId="36" xfId="0" applyFont="1" applyBorder="1"/>
    <xf numFmtId="0" fontId="22" fillId="0" borderId="42" xfId="0" applyFont="1" applyBorder="1" applyAlignment="1">
      <alignment horizontal="left" vertical="center" wrapText="1"/>
    </xf>
    <xf numFmtId="10" fontId="37" fillId="16" borderId="49" xfId="0" applyNumberFormat="1" applyFont="1" applyFill="1" applyBorder="1" applyAlignment="1">
      <alignment horizontal="center" vertical="center" shrinkToFit="1"/>
    </xf>
    <xf numFmtId="0" fontId="2" fillId="0" borderId="50" xfId="0" applyFont="1" applyBorder="1"/>
    <xf numFmtId="0" fontId="31" fillId="0" borderId="0" xfId="0" applyFont="1" applyAlignment="1">
      <alignment horizontal="left" vertical="center" wrapText="1"/>
    </xf>
    <xf numFmtId="0" fontId="32" fillId="0" borderId="43" xfId="0" applyFont="1" applyBorder="1" applyAlignment="1">
      <alignment horizontal="left" vertical="center" wrapText="1"/>
    </xf>
    <xf numFmtId="0" fontId="34" fillId="0" borderId="45" xfId="0" applyFont="1" applyBorder="1" applyAlignment="1">
      <alignment horizontal="left" vertical="center" wrapText="1"/>
    </xf>
    <xf numFmtId="0" fontId="2" fillId="0" borderId="45" xfId="0" applyFont="1" applyBorder="1"/>
    <xf numFmtId="0" fontId="34" fillId="0" borderId="43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37" xfId="0" applyFont="1" applyBorder="1" applyAlignment="1">
      <alignment horizontal="left" wrapText="1"/>
    </xf>
    <xf numFmtId="0" fontId="2" fillId="0" borderId="38" xfId="0" applyFont="1" applyBorder="1"/>
    <xf numFmtId="0" fontId="2" fillId="0" borderId="39" xfId="0" applyFont="1" applyBorder="1"/>
    <xf numFmtId="0" fontId="21" fillId="16" borderId="34" xfId="0" applyFont="1" applyFill="1" applyBorder="1" applyAlignment="1">
      <alignment horizontal="center" vertical="top" wrapText="1"/>
    </xf>
    <xf numFmtId="0" fontId="12" fillId="0" borderId="34" xfId="0" applyFont="1" applyBorder="1" applyAlignment="1">
      <alignment horizontal="left" wrapText="1"/>
    </xf>
    <xf numFmtId="0" fontId="22" fillId="0" borderId="42" xfId="0" applyFont="1" applyBorder="1" applyAlignment="1">
      <alignment horizontal="center" vertical="center" wrapText="1"/>
    </xf>
    <xf numFmtId="0" fontId="17" fillId="16" borderId="29" xfId="0" applyFont="1" applyFill="1" applyBorder="1" applyAlignment="1">
      <alignment horizontal="center" vertical="center" wrapText="1"/>
    </xf>
    <xf numFmtId="0" fontId="18" fillId="16" borderId="29" xfId="0" applyFont="1" applyFill="1" applyBorder="1" applyAlignment="1">
      <alignment horizontal="left" wrapText="1"/>
    </xf>
    <xf numFmtId="0" fontId="19" fillId="4" borderId="29" xfId="0" applyFont="1" applyFill="1" applyBorder="1" applyAlignment="1">
      <alignment horizontal="center" vertical="center" wrapText="1"/>
    </xf>
    <xf numFmtId="0" fontId="20" fillId="16" borderId="34" xfId="0" applyFont="1" applyFill="1" applyBorder="1" applyAlignment="1">
      <alignment horizontal="left" vertical="center" wrapText="1"/>
    </xf>
    <xf numFmtId="0" fontId="19" fillId="7" borderId="29" xfId="0" applyFont="1" applyFill="1" applyBorder="1" applyAlignment="1">
      <alignment horizontal="center" vertical="top" wrapText="1"/>
    </xf>
    <xf numFmtId="0" fontId="3" fillId="2" borderId="59" xfId="0" applyFont="1" applyFill="1" applyBorder="1" applyAlignment="1">
      <alignment horizontal="left" vertical="top" wrapText="1"/>
    </xf>
    <xf numFmtId="0" fontId="2" fillId="0" borderId="60" xfId="0" applyFont="1" applyBorder="1"/>
    <xf numFmtId="170" fontId="40" fillId="4" borderId="61" xfId="0" applyNumberFormat="1" applyFont="1" applyFill="1" applyBorder="1" applyAlignment="1">
      <alignment horizontal="center" vertical="center"/>
    </xf>
    <xf numFmtId="0" fontId="2" fillId="0" borderId="62" xfId="0" applyFont="1" applyBorder="1"/>
    <xf numFmtId="168" fontId="41" fillId="18" borderId="34" xfId="0" applyNumberFormat="1" applyFont="1" applyFill="1" applyBorder="1" applyAlignment="1">
      <alignment horizontal="center" vertical="center" wrapText="1"/>
    </xf>
    <xf numFmtId="0" fontId="2" fillId="0" borderId="63" xfId="0" applyFont="1" applyBorder="1"/>
    <xf numFmtId="0" fontId="42" fillId="0" borderId="34" xfId="0" applyFont="1" applyBorder="1" applyAlignment="1">
      <alignment horizontal="center" vertical="center" wrapText="1"/>
    </xf>
    <xf numFmtId="0" fontId="42" fillId="0" borderId="51" xfId="0" applyFont="1" applyBorder="1" applyAlignment="1">
      <alignment horizontal="center" vertical="center" wrapText="1"/>
    </xf>
    <xf numFmtId="0" fontId="2" fillId="0" borderId="65" xfId="0" applyFont="1" applyBorder="1"/>
  </cellXfs>
  <cellStyles count="3">
    <cellStyle name="Moeda" xfId="1" builtinId="4"/>
    <cellStyle name="Normal" xfId="0" builtinId="0"/>
    <cellStyle name="Porcentagem" xfId="2" builtinId="5"/>
  </cellStyles>
  <dxfs count="2"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customschemas.google.com/relationships/workbookmetadata" Target="metadata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38250" cy="1238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38250" cy="10572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38250" cy="1057275"/>
    <xdr:pic>
      <xdr:nvPicPr>
        <xdr:cNvPr id="2" name="image1.png">
          <a:extLst>
            <a:ext uri="{FF2B5EF4-FFF2-40B4-BE49-F238E27FC236}">
              <a16:creationId xmlns:a16="http://schemas.microsoft.com/office/drawing/2014/main" id="{A54941FF-C5F6-452D-BD5B-94FC0CCD76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238250" cy="105727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38250" cy="1247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38250" cy="1238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38250" cy="1247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38250" cy="1238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561975</xdr:colOff>
      <xdr:row>14</xdr:row>
      <xdr:rowOff>114300</xdr:rowOff>
    </xdr:from>
    <xdr:ext cx="1323975" cy="22955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4688775" y="2632238"/>
          <a:ext cx="1314450" cy="2295525"/>
        </a:xfrm>
        <a:custGeom>
          <a:avLst/>
          <a:gdLst/>
          <a:ahLst/>
          <a:cxnLst/>
          <a:rect l="l" t="t" r="r" b="b"/>
          <a:pathLst>
            <a:path w="663575" h="2391410" extrusionOk="0">
              <a:moveTo>
                <a:pt x="12192" y="2368296"/>
              </a:moveTo>
              <a:lnTo>
                <a:pt x="6096" y="2366772"/>
              </a:lnTo>
              <a:lnTo>
                <a:pt x="5346" y="2370023"/>
              </a:lnTo>
              <a:lnTo>
                <a:pt x="4572" y="2369820"/>
              </a:lnTo>
              <a:lnTo>
                <a:pt x="0" y="2389632"/>
              </a:lnTo>
              <a:lnTo>
                <a:pt x="4572" y="2391156"/>
              </a:lnTo>
              <a:lnTo>
                <a:pt x="5562" y="2387943"/>
              </a:lnTo>
              <a:lnTo>
                <a:pt x="6096" y="2388108"/>
              </a:lnTo>
              <a:lnTo>
                <a:pt x="12192" y="2368296"/>
              </a:lnTo>
              <a:close/>
            </a:path>
            <a:path w="663575" h="2391410" extrusionOk="0">
              <a:moveTo>
                <a:pt x="21336" y="2333244"/>
              </a:moveTo>
              <a:lnTo>
                <a:pt x="16764" y="2331720"/>
              </a:lnTo>
              <a:lnTo>
                <a:pt x="15760" y="2334945"/>
              </a:lnTo>
              <a:lnTo>
                <a:pt x="15240" y="2334768"/>
              </a:lnTo>
              <a:lnTo>
                <a:pt x="9144" y="2354580"/>
              </a:lnTo>
              <a:lnTo>
                <a:pt x="13716" y="2356104"/>
              </a:lnTo>
              <a:lnTo>
                <a:pt x="14706" y="2352891"/>
              </a:lnTo>
              <a:lnTo>
                <a:pt x="15240" y="2353056"/>
              </a:lnTo>
              <a:lnTo>
                <a:pt x="21336" y="2333244"/>
              </a:lnTo>
              <a:close/>
            </a:path>
            <a:path w="663575" h="2391410" extrusionOk="0">
              <a:moveTo>
                <a:pt x="30480" y="2296668"/>
              </a:moveTo>
              <a:lnTo>
                <a:pt x="25908" y="2296668"/>
              </a:lnTo>
              <a:lnTo>
                <a:pt x="24904" y="2299893"/>
              </a:lnTo>
              <a:lnTo>
                <a:pt x="24384" y="2299716"/>
              </a:lnTo>
              <a:lnTo>
                <a:pt x="18288" y="2319528"/>
              </a:lnTo>
              <a:lnTo>
                <a:pt x="24384" y="2321052"/>
              </a:lnTo>
              <a:lnTo>
                <a:pt x="25120" y="2317813"/>
              </a:lnTo>
              <a:lnTo>
                <a:pt x="25908" y="2318004"/>
              </a:lnTo>
              <a:lnTo>
                <a:pt x="30480" y="2296668"/>
              </a:lnTo>
              <a:close/>
            </a:path>
            <a:path w="663575" h="2391410" extrusionOk="0">
              <a:moveTo>
                <a:pt x="39624" y="2261616"/>
              </a:moveTo>
              <a:lnTo>
                <a:pt x="35052" y="2260092"/>
              </a:lnTo>
              <a:lnTo>
                <a:pt x="33743" y="2264664"/>
              </a:lnTo>
              <a:lnTo>
                <a:pt x="33528" y="2264664"/>
              </a:lnTo>
              <a:lnTo>
                <a:pt x="32613" y="2268626"/>
              </a:lnTo>
              <a:lnTo>
                <a:pt x="28956" y="2281428"/>
              </a:lnTo>
              <a:lnTo>
                <a:pt x="29616" y="2281605"/>
              </a:lnTo>
              <a:lnTo>
                <a:pt x="28956" y="2284476"/>
              </a:lnTo>
              <a:lnTo>
                <a:pt x="33528" y="2286000"/>
              </a:lnTo>
              <a:lnTo>
                <a:pt x="34442" y="2282799"/>
              </a:lnTo>
              <a:lnTo>
                <a:pt x="35052" y="2282952"/>
              </a:lnTo>
              <a:lnTo>
                <a:pt x="37007" y="2273808"/>
              </a:lnTo>
              <a:lnTo>
                <a:pt x="39624" y="2264664"/>
              </a:lnTo>
              <a:lnTo>
                <a:pt x="38963" y="2264664"/>
              </a:lnTo>
              <a:lnTo>
                <a:pt x="39624" y="2261616"/>
              </a:lnTo>
              <a:close/>
            </a:path>
            <a:path w="663575" h="2391410" extrusionOk="0">
              <a:moveTo>
                <a:pt x="50292" y="2226564"/>
              </a:moveTo>
              <a:lnTo>
                <a:pt x="44196" y="2225040"/>
              </a:lnTo>
              <a:lnTo>
                <a:pt x="43497" y="2228304"/>
              </a:lnTo>
              <a:lnTo>
                <a:pt x="42672" y="2228088"/>
              </a:lnTo>
              <a:lnTo>
                <a:pt x="38100" y="2249424"/>
              </a:lnTo>
              <a:lnTo>
                <a:pt x="42672" y="2250948"/>
              </a:lnTo>
              <a:lnTo>
                <a:pt x="43967" y="2246376"/>
              </a:lnTo>
              <a:lnTo>
                <a:pt x="44196" y="2246376"/>
              </a:lnTo>
              <a:lnTo>
                <a:pt x="50292" y="2226564"/>
              </a:lnTo>
              <a:close/>
            </a:path>
            <a:path w="663575" h="2391410" extrusionOk="0">
              <a:moveTo>
                <a:pt x="59436" y="2191512"/>
              </a:moveTo>
              <a:lnTo>
                <a:pt x="53340" y="2189988"/>
              </a:lnTo>
              <a:lnTo>
                <a:pt x="49682" y="2205837"/>
              </a:lnTo>
              <a:lnTo>
                <a:pt x="47244" y="2214372"/>
              </a:lnTo>
              <a:lnTo>
                <a:pt x="51816" y="2214372"/>
              </a:lnTo>
              <a:lnTo>
                <a:pt x="52806" y="2211159"/>
              </a:lnTo>
              <a:lnTo>
                <a:pt x="53340" y="2211324"/>
              </a:lnTo>
              <a:lnTo>
                <a:pt x="59436" y="2191512"/>
              </a:lnTo>
              <a:close/>
            </a:path>
            <a:path w="663575" h="2391410" extrusionOk="0">
              <a:moveTo>
                <a:pt x="68580" y="2156460"/>
              </a:moveTo>
              <a:lnTo>
                <a:pt x="64008" y="2154936"/>
              </a:lnTo>
              <a:lnTo>
                <a:pt x="63004" y="2158161"/>
              </a:lnTo>
              <a:lnTo>
                <a:pt x="62484" y="2157984"/>
              </a:lnTo>
              <a:lnTo>
                <a:pt x="56388" y="2179320"/>
              </a:lnTo>
              <a:lnTo>
                <a:pt x="62484" y="2179320"/>
              </a:lnTo>
              <a:lnTo>
                <a:pt x="65290" y="2167128"/>
              </a:lnTo>
              <a:lnTo>
                <a:pt x="68580" y="2156460"/>
              </a:lnTo>
              <a:close/>
            </a:path>
            <a:path w="663575" h="2391410" extrusionOk="0">
              <a:moveTo>
                <a:pt x="77724" y="2121408"/>
              </a:moveTo>
              <a:lnTo>
                <a:pt x="73152" y="2119884"/>
              </a:lnTo>
              <a:lnTo>
                <a:pt x="72161" y="2123071"/>
              </a:lnTo>
              <a:lnTo>
                <a:pt x="71628" y="2122932"/>
              </a:lnTo>
              <a:lnTo>
                <a:pt x="69862" y="2130552"/>
              </a:lnTo>
              <a:lnTo>
                <a:pt x="67056" y="2139696"/>
              </a:lnTo>
              <a:lnTo>
                <a:pt x="67716" y="2139873"/>
              </a:lnTo>
              <a:lnTo>
                <a:pt x="67056" y="2142744"/>
              </a:lnTo>
              <a:lnTo>
                <a:pt x="71628" y="2144268"/>
              </a:lnTo>
              <a:lnTo>
                <a:pt x="72605" y="2141093"/>
              </a:lnTo>
              <a:lnTo>
                <a:pt x="73152" y="2141220"/>
              </a:lnTo>
              <a:lnTo>
                <a:pt x="74904" y="2133600"/>
              </a:lnTo>
              <a:lnTo>
                <a:pt x="77724" y="2124456"/>
              </a:lnTo>
              <a:lnTo>
                <a:pt x="77050" y="2124291"/>
              </a:lnTo>
              <a:lnTo>
                <a:pt x="77724" y="2121408"/>
              </a:lnTo>
              <a:close/>
            </a:path>
            <a:path w="663575" h="2391410" extrusionOk="0">
              <a:moveTo>
                <a:pt x="86868" y="2086356"/>
              </a:moveTo>
              <a:lnTo>
                <a:pt x="82296" y="2084832"/>
              </a:lnTo>
              <a:lnTo>
                <a:pt x="81305" y="2088019"/>
              </a:lnTo>
              <a:lnTo>
                <a:pt x="80772" y="2087880"/>
              </a:lnTo>
              <a:lnTo>
                <a:pt x="79006" y="2095500"/>
              </a:lnTo>
              <a:lnTo>
                <a:pt x="76200" y="2104644"/>
              </a:lnTo>
              <a:lnTo>
                <a:pt x="76860" y="2104821"/>
              </a:lnTo>
              <a:lnTo>
                <a:pt x="76200" y="2107692"/>
              </a:lnTo>
              <a:lnTo>
                <a:pt x="80772" y="2109216"/>
              </a:lnTo>
              <a:lnTo>
                <a:pt x="81749" y="2106041"/>
              </a:lnTo>
              <a:lnTo>
                <a:pt x="82296" y="2106168"/>
              </a:lnTo>
              <a:lnTo>
                <a:pt x="84048" y="2098548"/>
              </a:lnTo>
              <a:lnTo>
                <a:pt x="86868" y="2089404"/>
              </a:lnTo>
              <a:lnTo>
                <a:pt x="86194" y="2089238"/>
              </a:lnTo>
              <a:lnTo>
                <a:pt x="86868" y="2086356"/>
              </a:lnTo>
              <a:close/>
            </a:path>
            <a:path w="663575" h="2391410" extrusionOk="0">
              <a:moveTo>
                <a:pt x="96012" y="2051304"/>
              </a:moveTo>
              <a:lnTo>
                <a:pt x="91440" y="2049780"/>
              </a:lnTo>
              <a:lnTo>
                <a:pt x="88620" y="2061972"/>
              </a:lnTo>
              <a:lnTo>
                <a:pt x="85344" y="2072640"/>
              </a:lnTo>
              <a:lnTo>
                <a:pt x="89916" y="2074164"/>
              </a:lnTo>
              <a:lnTo>
                <a:pt x="90906" y="2070950"/>
              </a:lnTo>
              <a:lnTo>
                <a:pt x="91440" y="2071116"/>
              </a:lnTo>
              <a:lnTo>
                <a:pt x="93192" y="2063496"/>
              </a:lnTo>
              <a:lnTo>
                <a:pt x="96012" y="2054352"/>
              </a:lnTo>
              <a:lnTo>
                <a:pt x="95351" y="2054136"/>
              </a:lnTo>
              <a:lnTo>
                <a:pt x="96012" y="2051304"/>
              </a:lnTo>
              <a:close/>
            </a:path>
            <a:path w="663575" h="2391410" extrusionOk="0">
              <a:moveTo>
                <a:pt x="106680" y="2016252"/>
              </a:moveTo>
              <a:lnTo>
                <a:pt x="100584" y="2014728"/>
              </a:lnTo>
              <a:lnTo>
                <a:pt x="97764" y="2026920"/>
              </a:lnTo>
              <a:lnTo>
                <a:pt x="94488" y="2037588"/>
              </a:lnTo>
              <a:lnTo>
                <a:pt x="100584" y="2039112"/>
              </a:lnTo>
              <a:lnTo>
                <a:pt x="103390" y="2026920"/>
              </a:lnTo>
              <a:lnTo>
                <a:pt x="106680" y="2016252"/>
              </a:lnTo>
              <a:close/>
            </a:path>
            <a:path w="663575" h="2391410" extrusionOk="0">
              <a:moveTo>
                <a:pt x="115824" y="1981200"/>
              </a:moveTo>
              <a:lnTo>
                <a:pt x="109728" y="1979676"/>
              </a:lnTo>
              <a:lnTo>
                <a:pt x="105156" y="1999488"/>
              </a:lnTo>
              <a:lnTo>
                <a:pt x="105803" y="1999716"/>
              </a:lnTo>
              <a:lnTo>
                <a:pt x="105156" y="2002536"/>
              </a:lnTo>
              <a:lnTo>
                <a:pt x="109728" y="2004060"/>
              </a:lnTo>
              <a:lnTo>
                <a:pt x="115824" y="1984248"/>
              </a:lnTo>
              <a:lnTo>
                <a:pt x="114947" y="1984032"/>
              </a:lnTo>
              <a:lnTo>
                <a:pt x="115824" y="1981200"/>
              </a:lnTo>
              <a:close/>
            </a:path>
            <a:path w="663575" h="2391410" extrusionOk="0">
              <a:moveTo>
                <a:pt x="124968" y="1944624"/>
              </a:moveTo>
              <a:lnTo>
                <a:pt x="120396" y="1944624"/>
              </a:lnTo>
              <a:lnTo>
                <a:pt x="119405" y="1947811"/>
              </a:lnTo>
              <a:lnTo>
                <a:pt x="118872" y="1947672"/>
              </a:lnTo>
              <a:lnTo>
                <a:pt x="117106" y="1955292"/>
              </a:lnTo>
              <a:lnTo>
                <a:pt x="114300" y="1964436"/>
              </a:lnTo>
              <a:lnTo>
                <a:pt x="114947" y="1964664"/>
              </a:lnTo>
              <a:lnTo>
                <a:pt x="114300" y="1967484"/>
              </a:lnTo>
              <a:lnTo>
                <a:pt x="118872" y="1969008"/>
              </a:lnTo>
              <a:lnTo>
                <a:pt x="124968" y="1949196"/>
              </a:lnTo>
              <a:lnTo>
                <a:pt x="123748" y="1948891"/>
              </a:lnTo>
              <a:lnTo>
                <a:pt x="124968" y="1944624"/>
              </a:lnTo>
              <a:close/>
            </a:path>
            <a:path w="663575" h="2391410" extrusionOk="0">
              <a:moveTo>
                <a:pt x="134112" y="1909572"/>
              </a:moveTo>
              <a:lnTo>
                <a:pt x="129540" y="1908048"/>
              </a:lnTo>
              <a:lnTo>
                <a:pt x="123444" y="1929384"/>
              </a:lnTo>
              <a:lnTo>
                <a:pt x="124307" y="1929612"/>
              </a:lnTo>
              <a:lnTo>
                <a:pt x="123444" y="1932432"/>
              </a:lnTo>
              <a:lnTo>
                <a:pt x="128016" y="1933956"/>
              </a:lnTo>
              <a:lnTo>
                <a:pt x="128993" y="1930781"/>
              </a:lnTo>
              <a:lnTo>
                <a:pt x="129540" y="1930908"/>
              </a:lnTo>
              <a:lnTo>
                <a:pt x="130873" y="1924634"/>
              </a:lnTo>
              <a:lnTo>
                <a:pt x="134112" y="1914144"/>
              </a:lnTo>
              <a:lnTo>
                <a:pt x="133197" y="1913839"/>
              </a:lnTo>
              <a:lnTo>
                <a:pt x="134112" y="1909572"/>
              </a:lnTo>
              <a:close/>
            </a:path>
            <a:path w="663575" h="2391410" extrusionOk="0">
              <a:moveTo>
                <a:pt x="143256" y="1874520"/>
              </a:moveTo>
              <a:lnTo>
                <a:pt x="138684" y="1872996"/>
              </a:lnTo>
              <a:lnTo>
                <a:pt x="135445" y="1888058"/>
              </a:lnTo>
              <a:lnTo>
                <a:pt x="132588" y="1897380"/>
              </a:lnTo>
              <a:lnTo>
                <a:pt x="138684" y="1898904"/>
              </a:lnTo>
              <a:lnTo>
                <a:pt x="143256" y="1879092"/>
              </a:lnTo>
              <a:lnTo>
                <a:pt x="142265" y="1878774"/>
              </a:lnTo>
              <a:lnTo>
                <a:pt x="143256" y="1874520"/>
              </a:lnTo>
              <a:close/>
            </a:path>
            <a:path w="663575" h="2391410" extrusionOk="0">
              <a:moveTo>
                <a:pt x="153924" y="1839468"/>
              </a:moveTo>
              <a:lnTo>
                <a:pt x="147828" y="1837944"/>
              </a:lnTo>
              <a:lnTo>
                <a:pt x="143256" y="1857756"/>
              </a:lnTo>
              <a:lnTo>
                <a:pt x="144233" y="1858086"/>
              </a:lnTo>
              <a:lnTo>
                <a:pt x="143256" y="1862328"/>
              </a:lnTo>
              <a:lnTo>
                <a:pt x="147828" y="1863852"/>
              </a:lnTo>
              <a:lnTo>
                <a:pt x="153924" y="1842516"/>
              </a:lnTo>
              <a:lnTo>
                <a:pt x="152984" y="1842516"/>
              </a:lnTo>
              <a:lnTo>
                <a:pt x="153924" y="1839468"/>
              </a:lnTo>
              <a:close/>
            </a:path>
            <a:path w="663575" h="2391410" extrusionOk="0">
              <a:moveTo>
                <a:pt x="163068" y="1804416"/>
              </a:moveTo>
              <a:lnTo>
                <a:pt x="156972" y="1802892"/>
              </a:lnTo>
              <a:lnTo>
                <a:pt x="152400" y="1822704"/>
              </a:lnTo>
              <a:lnTo>
                <a:pt x="153314" y="1823008"/>
              </a:lnTo>
              <a:lnTo>
                <a:pt x="152400" y="1827276"/>
              </a:lnTo>
              <a:lnTo>
                <a:pt x="156972" y="1828800"/>
              </a:lnTo>
              <a:lnTo>
                <a:pt x="163068" y="1807464"/>
              </a:lnTo>
              <a:lnTo>
                <a:pt x="162191" y="1807248"/>
              </a:lnTo>
              <a:lnTo>
                <a:pt x="163068" y="1804416"/>
              </a:lnTo>
              <a:close/>
            </a:path>
            <a:path w="663575" h="2391410" extrusionOk="0">
              <a:moveTo>
                <a:pt x="172212" y="1769364"/>
              </a:moveTo>
              <a:lnTo>
                <a:pt x="167640" y="1767840"/>
              </a:lnTo>
              <a:lnTo>
                <a:pt x="161544" y="1787652"/>
              </a:lnTo>
              <a:lnTo>
                <a:pt x="162725" y="1788058"/>
              </a:lnTo>
              <a:lnTo>
                <a:pt x="161544" y="1792224"/>
              </a:lnTo>
              <a:lnTo>
                <a:pt x="166116" y="1792224"/>
              </a:lnTo>
              <a:lnTo>
                <a:pt x="172212" y="1772412"/>
              </a:lnTo>
              <a:lnTo>
                <a:pt x="171361" y="1772132"/>
              </a:lnTo>
              <a:lnTo>
                <a:pt x="172212" y="1769364"/>
              </a:lnTo>
              <a:close/>
            </a:path>
            <a:path w="663575" h="2391410" extrusionOk="0">
              <a:moveTo>
                <a:pt x="181356" y="1734312"/>
              </a:moveTo>
              <a:lnTo>
                <a:pt x="176784" y="1732788"/>
              </a:lnTo>
              <a:lnTo>
                <a:pt x="170688" y="1752600"/>
              </a:lnTo>
              <a:lnTo>
                <a:pt x="171551" y="1752828"/>
              </a:lnTo>
              <a:lnTo>
                <a:pt x="170688" y="1755648"/>
              </a:lnTo>
              <a:lnTo>
                <a:pt x="176784" y="1757172"/>
              </a:lnTo>
              <a:lnTo>
                <a:pt x="181356" y="1737360"/>
              </a:lnTo>
              <a:lnTo>
                <a:pt x="180695" y="1737144"/>
              </a:lnTo>
              <a:lnTo>
                <a:pt x="181356" y="1734312"/>
              </a:lnTo>
              <a:close/>
            </a:path>
            <a:path w="663575" h="2391410" extrusionOk="0">
              <a:moveTo>
                <a:pt x="192024" y="1702308"/>
              </a:moveTo>
              <a:lnTo>
                <a:pt x="189915" y="1701787"/>
              </a:lnTo>
              <a:lnTo>
                <a:pt x="190500" y="1699260"/>
              </a:lnTo>
              <a:lnTo>
                <a:pt x="185928" y="1697736"/>
              </a:lnTo>
              <a:lnTo>
                <a:pt x="179832" y="1717548"/>
              </a:lnTo>
              <a:lnTo>
                <a:pt x="181927" y="1718081"/>
              </a:lnTo>
              <a:lnTo>
                <a:pt x="181356" y="1720596"/>
              </a:lnTo>
              <a:lnTo>
                <a:pt x="185928" y="1722120"/>
              </a:lnTo>
              <a:lnTo>
                <a:pt x="192024" y="1702308"/>
              </a:lnTo>
              <a:close/>
            </a:path>
            <a:path w="663575" h="2391410" extrusionOk="0">
              <a:moveTo>
                <a:pt x="201168" y="1667256"/>
              </a:moveTo>
              <a:lnTo>
                <a:pt x="199097" y="1666570"/>
              </a:lnTo>
              <a:lnTo>
                <a:pt x="199644" y="1664208"/>
              </a:lnTo>
              <a:lnTo>
                <a:pt x="195072" y="1662684"/>
              </a:lnTo>
              <a:lnTo>
                <a:pt x="190500" y="1682496"/>
              </a:lnTo>
              <a:lnTo>
                <a:pt x="191338" y="1682788"/>
              </a:lnTo>
              <a:lnTo>
                <a:pt x="190500" y="1685544"/>
              </a:lnTo>
              <a:lnTo>
                <a:pt x="195072" y="1687068"/>
              </a:lnTo>
              <a:lnTo>
                <a:pt x="201168" y="1667256"/>
              </a:lnTo>
              <a:close/>
            </a:path>
            <a:path w="663575" h="2391410" extrusionOk="0">
              <a:moveTo>
                <a:pt x="210312" y="1629156"/>
              </a:moveTo>
              <a:lnTo>
                <a:pt x="204216" y="1627632"/>
              </a:lnTo>
              <a:lnTo>
                <a:pt x="199644" y="1647444"/>
              </a:lnTo>
              <a:lnTo>
                <a:pt x="200482" y="1647736"/>
              </a:lnTo>
              <a:lnTo>
                <a:pt x="199644" y="1650492"/>
              </a:lnTo>
              <a:lnTo>
                <a:pt x="204216" y="1652016"/>
              </a:lnTo>
              <a:lnTo>
                <a:pt x="210312" y="1632204"/>
              </a:lnTo>
              <a:lnTo>
                <a:pt x="209461" y="1631924"/>
              </a:lnTo>
              <a:lnTo>
                <a:pt x="210312" y="1629156"/>
              </a:lnTo>
              <a:close/>
            </a:path>
            <a:path w="663575" h="2391410" extrusionOk="0">
              <a:moveTo>
                <a:pt x="219456" y="1592580"/>
              </a:moveTo>
              <a:lnTo>
                <a:pt x="214884" y="1592580"/>
              </a:lnTo>
              <a:lnTo>
                <a:pt x="208788" y="1612392"/>
              </a:lnTo>
              <a:lnTo>
                <a:pt x="209626" y="1612684"/>
              </a:lnTo>
              <a:lnTo>
                <a:pt x="208788" y="1615440"/>
              </a:lnTo>
              <a:lnTo>
                <a:pt x="214884" y="1616964"/>
              </a:lnTo>
              <a:lnTo>
                <a:pt x="219456" y="1597152"/>
              </a:lnTo>
              <a:lnTo>
                <a:pt x="218262" y="1596758"/>
              </a:lnTo>
              <a:lnTo>
                <a:pt x="219456" y="1592580"/>
              </a:lnTo>
              <a:close/>
            </a:path>
            <a:path w="663575" h="2391410" extrusionOk="0">
              <a:moveTo>
                <a:pt x="230124" y="1562100"/>
              </a:moveTo>
              <a:lnTo>
                <a:pt x="227482" y="1561439"/>
              </a:lnTo>
              <a:lnTo>
                <a:pt x="228600" y="1557528"/>
              </a:lnTo>
              <a:lnTo>
                <a:pt x="224028" y="1556004"/>
              </a:lnTo>
              <a:lnTo>
                <a:pt x="217932" y="1577340"/>
              </a:lnTo>
              <a:lnTo>
                <a:pt x="219989" y="1578038"/>
              </a:lnTo>
              <a:lnTo>
                <a:pt x="219456" y="1580388"/>
              </a:lnTo>
              <a:lnTo>
                <a:pt x="224028" y="1581912"/>
              </a:lnTo>
              <a:lnTo>
                <a:pt x="230124" y="1562100"/>
              </a:lnTo>
              <a:close/>
            </a:path>
            <a:path w="663575" h="2391410" extrusionOk="0">
              <a:moveTo>
                <a:pt x="239280" y="1527048"/>
              </a:moveTo>
              <a:lnTo>
                <a:pt x="236880" y="1526260"/>
              </a:lnTo>
              <a:lnTo>
                <a:pt x="237756" y="1522476"/>
              </a:lnTo>
              <a:lnTo>
                <a:pt x="233184" y="1520952"/>
              </a:lnTo>
              <a:lnTo>
                <a:pt x="227088" y="1542288"/>
              </a:lnTo>
              <a:lnTo>
                <a:pt x="229539" y="1542288"/>
              </a:lnTo>
              <a:lnTo>
                <a:pt x="228612" y="1545336"/>
              </a:lnTo>
              <a:lnTo>
                <a:pt x="233184" y="1546860"/>
              </a:lnTo>
              <a:lnTo>
                <a:pt x="239280" y="1527048"/>
              </a:lnTo>
              <a:close/>
            </a:path>
            <a:path w="663575" h="2391410" extrusionOk="0">
              <a:moveTo>
                <a:pt x="248424" y="1491996"/>
              </a:moveTo>
              <a:lnTo>
                <a:pt x="246024" y="1491208"/>
              </a:lnTo>
              <a:lnTo>
                <a:pt x="246900" y="1487424"/>
              </a:lnTo>
              <a:lnTo>
                <a:pt x="242328" y="1485900"/>
              </a:lnTo>
              <a:lnTo>
                <a:pt x="237756" y="1505712"/>
              </a:lnTo>
              <a:lnTo>
                <a:pt x="239026" y="1506143"/>
              </a:lnTo>
              <a:lnTo>
                <a:pt x="237756" y="1510284"/>
              </a:lnTo>
              <a:lnTo>
                <a:pt x="242328" y="1511808"/>
              </a:lnTo>
              <a:lnTo>
                <a:pt x="248424" y="1491996"/>
              </a:lnTo>
              <a:close/>
            </a:path>
            <a:path w="663575" h="2391410" extrusionOk="0">
              <a:moveTo>
                <a:pt x="257568" y="1452372"/>
              </a:moveTo>
              <a:lnTo>
                <a:pt x="251472" y="1450848"/>
              </a:lnTo>
              <a:lnTo>
                <a:pt x="246900" y="1470660"/>
              </a:lnTo>
              <a:lnTo>
                <a:pt x="248170" y="1471091"/>
              </a:lnTo>
              <a:lnTo>
                <a:pt x="246900" y="1475232"/>
              </a:lnTo>
              <a:lnTo>
                <a:pt x="252996" y="1476756"/>
              </a:lnTo>
              <a:lnTo>
                <a:pt x="257568" y="1456944"/>
              </a:lnTo>
              <a:lnTo>
                <a:pt x="256286" y="1456524"/>
              </a:lnTo>
              <a:lnTo>
                <a:pt x="257568" y="1452372"/>
              </a:lnTo>
              <a:close/>
            </a:path>
            <a:path w="663575" h="2391410" extrusionOk="0">
              <a:moveTo>
                <a:pt x="268236" y="1420368"/>
              </a:moveTo>
              <a:lnTo>
                <a:pt x="265772" y="1420368"/>
              </a:lnTo>
              <a:lnTo>
                <a:pt x="266712" y="1417320"/>
              </a:lnTo>
              <a:lnTo>
                <a:pt x="260616" y="1415796"/>
              </a:lnTo>
              <a:lnTo>
                <a:pt x="256044" y="1435608"/>
              </a:lnTo>
              <a:lnTo>
                <a:pt x="258432" y="1436408"/>
              </a:lnTo>
              <a:lnTo>
                <a:pt x="257568" y="1440180"/>
              </a:lnTo>
              <a:lnTo>
                <a:pt x="262140" y="1441704"/>
              </a:lnTo>
              <a:lnTo>
                <a:pt x="268236" y="1420368"/>
              </a:lnTo>
              <a:close/>
            </a:path>
            <a:path w="663575" h="2391410" extrusionOk="0">
              <a:moveTo>
                <a:pt x="277380" y="1385316"/>
              </a:moveTo>
              <a:lnTo>
                <a:pt x="275145" y="1384579"/>
              </a:lnTo>
              <a:lnTo>
                <a:pt x="275856" y="1382268"/>
              </a:lnTo>
              <a:lnTo>
                <a:pt x="271284" y="1380744"/>
              </a:lnTo>
              <a:lnTo>
                <a:pt x="265188" y="1400556"/>
              </a:lnTo>
              <a:lnTo>
                <a:pt x="267766" y="1401419"/>
              </a:lnTo>
              <a:lnTo>
                <a:pt x="266712" y="1405128"/>
              </a:lnTo>
              <a:lnTo>
                <a:pt x="271284" y="1406652"/>
              </a:lnTo>
              <a:lnTo>
                <a:pt x="277380" y="1385316"/>
              </a:lnTo>
              <a:close/>
            </a:path>
            <a:path w="663575" h="2391410" extrusionOk="0">
              <a:moveTo>
                <a:pt x="286524" y="1350264"/>
              </a:moveTo>
              <a:lnTo>
                <a:pt x="284454" y="1349578"/>
              </a:lnTo>
              <a:lnTo>
                <a:pt x="285000" y="1347216"/>
              </a:lnTo>
              <a:lnTo>
                <a:pt x="280428" y="1345692"/>
              </a:lnTo>
              <a:lnTo>
                <a:pt x="274332" y="1365504"/>
              </a:lnTo>
              <a:lnTo>
                <a:pt x="276974" y="1366164"/>
              </a:lnTo>
              <a:lnTo>
                <a:pt x="275856" y="1370076"/>
              </a:lnTo>
              <a:lnTo>
                <a:pt x="280428" y="1370076"/>
              </a:lnTo>
              <a:lnTo>
                <a:pt x="286524" y="1350264"/>
              </a:lnTo>
              <a:close/>
            </a:path>
            <a:path w="663575" h="2391410" extrusionOk="0">
              <a:moveTo>
                <a:pt x="295668" y="1315212"/>
              </a:moveTo>
              <a:lnTo>
                <a:pt x="293598" y="1314526"/>
              </a:lnTo>
              <a:lnTo>
                <a:pt x="294144" y="1312164"/>
              </a:lnTo>
              <a:lnTo>
                <a:pt x="289572" y="1310640"/>
              </a:lnTo>
              <a:lnTo>
                <a:pt x="283476" y="1330452"/>
              </a:lnTo>
              <a:lnTo>
                <a:pt x="285762" y="1331023"/>
              </a:lnTo>
              <a:lnTo>
                <a:pt x="285000" y="1333500"/>
              </a:lnTo>
              <a:lnTo>
                <a:pt x="291096" y="1335024"/>
              </a:lnTo>
              <a:lnTo>
                <a:pt x="295668" y="1315212"/>
              </a:lnTo>
              <a:close/>
            </a:path>
            <a:path w="663575" h="2391410" extrusionOk="0">
              <a:moveTo>
                <a:pt x="306336" y="1280160"/>
              </a:moveTo>
              <a:lnTo>
                <a:pt x="302501" y="1279207"/>
              </a:lnTo>
              <a:lnTo>
                <a:pt x="303288" y="1275588"/>
              </a:lnTo>
              <a:lnTo>
                <a:pt x="298716" y="1275588"/>
              </a:lnTo>
              <a:lnTo>
                <a:pt x="294144" y="1295400"/>
              </a:lnTo>
              <a:lnTo>
                <a:pt x="296202" y="1296098"/>
              </a:lnTo>
              <a:lnTo>
                <a:pt x="295668" y="1298448"/>
              </a:lnTo>
              <a:lnTo>
                <a:pt x="300240" y="1299972"/>
              </a:lnTo>
              <a:lnTo>
                <a:pt x="306336" y="1280160"/>
              </a:lnTo>
              <a:close/>
            </a:path>
            <a:path w="663575" h="2391410" extrusionOk="0">
              <a:moveTo>
                <a:pt x="315480" y="1245108"/>
              </a:moveTo>
              <a:lnTo>
                <a:pt x="312889" y="1244257"/>
              </a:lnTo>
              <a:lnTo>
                <a:pt x="313956" y="1240536"/>
              </a:lnTo>
              <a:lnTo>
                <a:pt x="307860" y="1240536"/>
              </a:lnTo>
              <a:lnTo>
                <a:pt x="303288" y="1260348"/>
              </a:lnTo>
              <a:lnTo>
                <a:pt x="305511" y="1261097"/>
              </a:lnTo>
              <a:lnTo>
                <a:pt x="304812" y="1263396"/>
              </a:lnTo>
              <a:lnTo>
                <a:pt x="309384" y="1264920"/>
              </a:lnTo>
              <a:lnTo>
                <a:pt x="315480" y="1245108"/>
              </a:lnTo>
              <a:close/>
            </a:path>
            <a:path w="663575" h="2391410" extrusionOk="0">
              <a:moveTo>
                <a:pt x="324624" y="1210056"/>
              </a:moveTo>
              <a:lnTo>
                <a:pt x="321957" y="1209179"/>
              </a:lnTo>
              <a:lnTo>
                <a:pt x="323100" y="1205484"/>
              </a:lnTo>
              <a:lnTo>
                <a:pt x="318528" y="1203960"/>
              </a:lnTo>
              <a:lnTo>
                <a:pt x="312432" y="1225296"/>
              </a:lnTo>
              <a:lnTo>
                <a:pt x="314883" y="1225296"/>
              </a:lnTo>
              <a:lnTo>
                <a:pt x="313956" y="1228344"/>
              </a:lnTo>
              <a:lnTo>
                <a:pt x="318528" y="1229868"/>
              </a:lnTo>
              <a:lnTo>
                <a:pt x="324624" y="1210056"/>
              </a:lnTo>
              <a:close/>
            </a:path>
            <a:path w="663575" h="2391410" extrusionOk="0">
              <a:moveTo>
                <a:pt x="333768" y="1175004"/>
              </a:moveTo>
              <a:lnTo>
                <a:pt x="331101" y="1174127"/>
              </a:lnTo>
              <a:lnTo>
                <a:pt x="332244" y="1170432"/>
              </a:lnTo>
              <a:lnTo>
                <a:pt x="327672" y="1168908"/>
              </a:lnTo>
              <a:lnTo>
                <a:pt x="321576" y="1188720"/>
              </a:lnTo>
              <a:lnTo>
                <a:pt x="324231" y="1189609"/>
              </a:lnTo>
              <a:lnTo>
                <a:pt x="323100" y="1193292"/>
              </a:lnTo>
              <a:lnTo>
                <a:pt x="329196" y="1194816"/>
              </a:lnTo>
              <a:lnTo>
                <a:pt x="333768" y="1175004"/>
              </a:lnTo>
              <a:close/>
            </a:path>
            <a:path w="663575" h="2391410" extrusionOk="0">
              <a:moveTo>
                <a:pt x="344436" y="1139952"/>
              </a:moveTo>
              <a:lnTo>
                <a:pt x="340550" y="1138986"/>
              </a:lnTo>
              <a:lnTo>
                <a:pt x="341388" y="1135380"/>
              </a:lnTo>
              <a:lnTo>
                <a:pt x="336816" y="1133856"/>
              </a:lnTo>
              <a:lnTo>
                <a:pt x="330720" y="1153668"/>
              </a:lnTo>
              <a:lnTo>
                <a:pt x="334594" y="1154645"/>
              </a:lnTo>
              <a:lnTo>
                <a:pt x="333768" y="1158240"/>
              </a:lnTo>
              <a:lnTo>
                <a:pt x="338340" y="1159764"/>
              </a:lnTo>
              <a:lnTo>
                <a:pt x="344436" y="1139952"/>
              </a:lnTo>
              <a:close/>
            </a:path>
            <a:path w="663575" h="2391410" extrusionOk="0">
              <a:moveTo>
                <a:pt x="353580" y="1104900"/>
              </a:moveTo>
              <a:lnTo>
                <a:pt x="349770" y="1103630"/>
              </a:lnTo>
              <a:lnTo>
                <a:pt x="350532" y="1100328"/>
              </a:lnTo>
              <a:lnTo>
                <a:pt x="345960" y="1098804"/>
              </a:lnTo>
              <a:lnTo>
                <a:pt x="341388" y="1118616"/>
              </a:lnTo>
              <a:lnTo>
                <a:pt x="344043" y="1119505"/>
              </a:lnTo>
              <a:lnTo>
                <a:pt x="342912" y="1123188"/>
              </a:lnTo>
              <a:lnTo>
                <a:pt x="347484" y="1124712"/>
              </a:lnTo>
              <a:lnTo>
                <a:pt x="353580" y="1104900"/>
              </a:lnTo>
              <a:close/>
            </a:path>
            <a:path w="663575" h="2391410" extrusionOk="0">
              <a:moveTo>
                <a:pt x="362724" y="1069848"/>
              </a:moveTo>
              <a:lnTo>
                <a:pt x="360057" y="1068971"/>
              </a:lnTo>
              <a:lnTo>
                <a:pt x="361200" y="1065276"/>
              </a:lnTo>
              <a:lnTo>
                <a:pt x="355104" y="1063752"/>
              </a:lnTo>
              <a:lnTo>
                <a:pt x="350532" y="1083564"/>
              </a:lnTo>
              <a:lnTo>
                <a:pt x="353187" y="1084453"/>
              </a:lnTo>
              <a:lnTo>
                <a:pt x="352056" y="1088136"/>
              </a:lnTo>
              <a:lnTo>
                <a:pt x="356628" y="1089660"/>
              </a:lnTo>
              <a:lnTo>
                <a:pt x="362724" y="1069848"/>
              </a:lnTo>
              <a:close/>
            </a:path>
            <a:path w="663575" h="2391410" extrusionOk="0">
              <a:moveTo>
                <a:pt x="371868" y="1033272"/>
              </a:moveTo>
              <a:lnTo>
                <a:pt x="369404" y="1033272"/>
              </a:lnTo>
              <a:lnTo>
                <a:pt x="370344" y="1030224"/>
              </a:lnTo>
              <a:lnTo>
                <a:pt x="364248" y="1028700"/>
              </a:lnTo>
              <a:lnTo>
                <a:pt x="359676" y="1048512"/>
              </a:lnTo>
              <a:lnTo>
                <a:pt x="362331" y="1049401"/>
              </a:lnTo>
              <a:lnTo>
                <a:pt x="361200" y="1053084"/>
              </a:lnTo>
              <a:lnTo>
                <a:pt x="367296" y="1054608"/>
              </a:lnTo>
              <a:lnTo>
                <a:pt x="371868" y="1033272"/>
              </a:lnTo>
              <a:close/>
            </a:path>
            <a:path w="663575" h="2391410" extrusionOk="0">
              <a:moveTo>
                <a:pt x="382536" y="998220"/>
              </a:moveTo>
              <a:lnTo>
                <a:pt x="378548" y="998220"/>
              </a:lnTo>
              <a:lnTo>
                <a:pt x="379488" y="995172"/>
              </a:lnTo>
              <a:lnTo>
                <a:pt x="374916" y="993648"/>
              </a:lnTo>
              <a:lnTo>
                <a:pt x="368820" y="1013460"/>
              </a:lnTo>
              <a:lnTo>
                <a:pt x="372630" y="1014730"/>
              </a:lnTo>
              <a:lnTo>
                <a:pt x="371868" y="1018032"/>
              </a:lnTo>
              <a:lnTo>
                <a:pt x="376440" y="1019556"/>
              </a:lnTo>
              <a:lnTo>
                <a:pt x="382536" y="998220"/>
              </a:lnTo>
              <a:close/>
            </a:path>
            <a:path w="663575" h="2391410" extrusionOk="0">
              <a:moveTo>
                <a:pt x="391680" y="963168"/>
              </a:moveTo>
              <a:lnTo>
                <a:pt x="388188" y="962012"/>
              </a:lnTo>
              <a:lnTo>
                <a:pt x="388632" y="960120"/>
              </a:lnTo>
              <a:lnTo>
                <a:pt x="384060" y="958596"/>
              </a:lnTo>
              <a:lnTo>
                <a:pt x="377964" y="978408"/>
              </a:lnTo>
              <a:lnTo>
                <a:pt x="382028" y="979424"/>
              </a:lnTo>
              <a:lnTo>
                <a:pt x="381012" y="982980"/>
              </a:lnTo>
              <a:lnTo>
                <a:pt x="385584" y="984504"/>
              </a:lnTo>
              <a:lnTo>
                <a:pt x="391680" y="963168"/>
              </a:lnTo>
              <a:close/>
            </a:path>
            <a:path w="663575" h="2391410" extrusionOk="0">
              <a:moveTo>
                <a:pt x="400824" y="928116"/>
              </a:moveTo>
              <a:lnTo>
                <a:pt x="397065" y="926871"/>
              </a:lnTo>
              <a:lnTo>
                <a:pt x="397776" y="923544"/>
              </a:lnTo>
              <a:lnTo>
                <a:pt x="393204" y="923544"/>
              </a:lnTo>
              <a:lnTo>
                <a:pt x="387108" y="943356"/>
              </a:lnTo>
              <a:lnTo>
                <a:pt x="391172" y="944372"/>
              </a:lnTo>
              <a:lnTo>
                <a:pt x="390156" y="947928"/>
              </a:lnTo>
              <a:lnTo>
                <a:pt x="394728" y="947928"/>
              </a:lnTo>
              <a:lnTo>
                <a:pt x="400824" y="928116"/>
              </a:lnTo>
              <a:close/>
            </a:path>
            <a:path w="663575" h="2391410" extrusionOk="0">
              <a:moveTo>
                <a:pt x="409968" y="893064"/>
              </a:moveTo>
              <a:lnTo>
                <a:pt x="406209" y="891819"/>
              </a:lnTo>
              <a:lnTo>
                <a:pt x="406920" y="888492"/>
              </a:lnTo>
              <a:lnTo>
                <a:pt x="402348" y="886968"/>
              </a:lnTo>
              <a:lnTo>
                <a:pt x="397776" y="908304"/>
              </a:lnTo>
              <a:lnTo>
                <a:pt x="399999" y="909053"/>
              </a:lnTo>
              <a:lnTo>
                <a:pt x="399300" y="911352"/>
              </a:lnTo>
              <a:lnTo>
                <a:pt x="405396" y="912876"/>
              </a:lnTo>
              <a:lnTo>
                <a:pt x="409968" y="893064"/>
              </a:lnTo>
              <a:close/>
            </a:path>
            <a:path w="663575" h="2391410" extrusionOk="0">
              <a:moveTo>
                <a:pt x="420636" y="858012"/>
              </a:moveTo>
              <a:lnTo>
                <a:pt x="416496" y="856983"/>
              </a:lnTo>
              <a:lnTo>
                <a:pt x="417588" y="853440"/>
              </a:lnTo>
              <a:lnTo>
                <a:pt x="411492" y="851916"/>
              </a:lnTo>
              <a:lnTo>
                <a:pt x="406920" y="873252"/>
              </a:lnTo>
              <a:lnTo>
                <a:pt x="410667" y="873252"/>
              </a:lnTo>
              <a:lnTo>
                <a:pt x="409968" y="876300"/>
              </a:lnTo>
              <a:lnTo>
                <a:pt x="414540" y="877824"/>
              </a:lnTo>
              <a:lnTo>
                <a:pt x="420636" y="858012"/>
              </a:lnTo>
              <a:close/>
            </a:path>
            <a:path w="663575" h="2391410" extrusionOk="0">
              <a:moveTo>
                <a:pt x="429780" y="822960"/>
              </a:moveTo>
              <a:lnTo>
                <a:pt x="425729" y="821613"/>
              </a:lnTo>
              <a:lnTo>
                <a:pt x="426732" y="818388"/>
              </a:lnTo>
              <a:lnTo>
                <a:pt x="422160" y="816864"/>
              </a:lnTo>
              <a:lnTo>
                <a:pt x="416064" y="836676"/>
              </a:lnTo>
              <a:lnTo>
                <a:pt x="420103" y="838034"/>
              </a:lnTo>
              <a:lnTo>
                <a:pt x="419112" y="841248"/>
              </a:lnTo>
              <a:lnTo>
                <a:pt x="423684" y="842772"/>
              </a:lnTo>
              <a:lnTo>
                <a:pt x="429780" y="822960"/>
              </a:lnTo>
              <a:close/>
            </a:path>
            <a:path w="663575" h="2391410" extrusionOk="0">
              <a:moveTo>
                <a:pt x="438924" y="787908"/>
              </a:moveTo>
              <a:lnTo>
                <a:pt x="435114" y="786638"/>
              </a:lnTo>
              <a:lnTo>
                <a:pt x="435876" y="783336"/>
              </a:lnTo>
              <a:lnTo>
                <a:pt x="431304" y="781812"/>
              </a:lnTo>
              <a:lnTo>
                <a:pt x="425208" y="801624"/>
              </a:lnTo>
              <a:lnTo>
                <a:pt x="429336" y="802665"/>
              </a:lnTo>
              <a:lnTo>
                <a:pt x="428256" y="806196"/>
              </a:lnTo>
              <a:lnTo>
                <a:pt x="432828" y="807720"/>
              </a:lnTo>
              <a:lnTo>
                <a:pt x="438924" y="787908"/>
              </a:lnTo>
              <a:close/>
            </a:path>
            <a:path w="663575" h="2391410" extrusionOk="0">
              <a:moveTo>
                <a:pt x="448068" y="752856"/>
              </a:moveTo>
              <a:lnTo>
                <a:pt x="444258" y="751586"/>
              </a:lnTo>
              <a:lnTo>
                <a:pt x="445020" y="748284"/>
              </a:lnTo>
              <a:lnTo>
                <a:pt x="440448" y="746760"/>
              </a:lnTo>
              <a:lnTo>
                <a:pt x="434352" y="766572"/>
              </a:lnTo>
              <a:lnTo>
                <a:pt x="438480" y="767613"/>
              </a:lnTo>
              <a:lnTo>
                <a:pt x="437400" y="771144"/>
              </a:lnTo>
              <a:lnTo>
                <a:pt x="443496" y="772668"/>
              </a:lnTo>
              <a:lnTo>
                <a:pt x="448068" y="752856"/>
              </a:lnTo>
              <a:close/>
            </a:path>
            <a:path w="663575" h="2391410" extrusionOk="0">
              <a:moveTo>
                <a:pt x="458736" y="717804"/>
              </a:moveTo>
              <a:lnTo>
                <a:pt x="453415" y="716483"/>
              </a:lnTo>
              <a:lnTo>
                <a:pt x="454164" y="713232"/>
              </a:lnTo>
              <a:lnTo>
                <a:pt x="449592" y="711708"/>
              </a:lnTo>
              <a:lnTo>
                <a:pt x="445020" y="731520"/>
              </a:lnTo>
              <a:lnTo>
                <a:pt x="448830" y="732790"/>
              </a:lnTo>
              <a:lnTo>
                <a:pt x="448068" y="736092"/>
              </a:lnTo>
              <a:lnTo>
                <a:pt x="452640" y="737616"/>
              </a:lnTo>
              <a:lnTo>
                <a:pt x="458736" y="717804"/>
              </a:lnTo>
              <a:close/>
            </a:path>
            <a:path w="663575" h="2391410" extrusionOk="0">
              <a:moveTo>
                <a:pt x="467880" y="682752"/>
              </a:moveTo>
              <a:lnTo>
                <a:pt x="463829" y="681405"/>
              </a:lnTo>
              <a:lnTo>
                <a:pt x="464832" y="678180"/>
              </a:lnTo>
              <a:lnTo>
                <a:pt x="458736" y="676656"/>
              </a:lnTo>
              <a:lnTo>
                <a:pt x="454164" y="696468"/>
              </a:lnTo>
              <a:lnTo>
                <a:pt x="458203" y="697826"/>
              </a:lnTo>
              <a:lnTo>
                <a:pt x="457212" y="701040"/>
              </a:lnTo>
              <a:lnTo>
                <a:pt x="461784" y="702564"/>
              </a:lnTo>
              <a:lnTo>
                <a:pt x="467880" y="682752"/>
              </a:lnTo>
              <a:close/>
            </a:path>
            <a:path w="663575" h="2391410" extrusionOk="0">
              <a:moveTo>
                <a:pt x="477024" y="647700"/>
              </a:moveTo>
              <a:lnTo>
                <a:pt x="472973" y="646353"/>
              </a:lnTo>
              <a:lnTo>
                <a:pt x="473976" y="643128"/>
              </a:lnTo>
              <a:lnTo>
                <a:pt x="467880" y="641604"/>
              </a:lnTo>
              <a:lnTo>
                <a:pt x="463308" y="661416"/>
              </a:lnTo>
              <a:lnTo>
                <a:pt x="467347" y="662774"/>
              </a:lnTo>
              <a:lnTo>
                <a:pt x="466356" y="665988"/>
              </a:lnTo>
              <a:lnTo>
                <a:pt x="470928" y="667512"/>
              </a:lnTo>
              <a:lnTo>
                <a:pt x="477024" y="647700"/>
              </a:lnTo>
              <a:close/>
            </a:path>
            <a:path w="663575" h="2391410" extrusionOk="0">
              <a:moveTo>
                <a:pt x="486168" y="611124"/>
              </a:moveTo>
              <a:lnTo>
                <a:pt x="482180" y="611124"/>
              </a:lnTo>
              <a:lnTo>
                <a:pt x="483120" y="608076"/>
              </a:lnTo>
              <a:lnTo>
                <a:pt x="478548" y="606552"/>
              </a:lnTo>
              <a:lnTo>
                <a:pt x="472452" y="626364"/>
              </a:lnTo>
              <a:lnTo>
                <a:pt x="476491" y="627722"/>
              </a:lnTo>
              <a:lnTo>
                <a:pt x="475500" y="630936"/>
              </a:lnTo>
              <a:lnTo>
                <a:pt x="481596" y="632460"/>
              </a:lnTo>
              <a:lnTo>
                <a:pt x="486168" y="611124"/>
              </a:lnTo>
              <a:close/>
            </a:path>
            <a:path w="663575" h="2391410" extrusionOk="0">
              <a:moveTo>
                <a:pt x="496836" y="576072"/>
              </a:moveTo>
              <a:lnTo>
                <a:pt x="491566" y="574763"/>
              </a:lnTo>
              <a:lnTo>
                <a:pt x="492264" y="571500"/>
              </a:lnTo>
              <a:lnTo>
                <a:pt x="487692" y="571500"/>
              </a:lnTo>
              <a:lnTo>
                <a:pt x="481596" y="591312"/>
              </a:lnTo>
              <a:lnTo>
                <a:pt x="486854" y="592632"/>
              </a:lnTo>
              <a:lnTo>
                <a:pt x="486168" y="595884"/>
              </a:lnTo>
              <a:lnTo>
                <a:pt x="490740" y="597408"/>
              </a:lnTo>
              <a:lnTo>
                <a:pt x="496836" y="576072"/>
              </a:lnTo>
              <a:close/>
            </a:path>
            <a:path w="663575" h="2391410" extrusionOk="0">
              <a:moveTo>
                <a:pt x="505980" y="541020"/>
              </a:moveTo>
              <a:lnTo>
                <a:pt x="501408" y="539496"/>
              </a:lnTo>
              <a:lnTo>
                <a:pt x="498792" y="548640"/>
              </a:lnTo>
              <a:lnTo>
                <a:pt x="501408" y="536448"/>
              </a:lnTo>
              <a:lnTo>
                <a:pt x="496836" y="534924"/>
              </a:lnTo>
              <a:lnTo>
                <a:pt x="492264" y="556260"/>
              </a:lnTo>
              <a:lnTo>
                <a:pt x="496239" y="557593"/>
              </a:lnTo>
              <a:lnTo>
                <a:pt x="495312" y="560832"/>
              </a:lnTo>
              <a:lnTo>
                <a:pt x="499884" y="560832"/>
              </a:lnTo>
              <a:lnTo>
                <a:pt x="505980" y="541020"/>
              </a:lnTo>
              <a:close/>
            </a:path>
            <a:path w="663575" h="2391410" extrusionOk="0">
              <a:moveTo>
                <a:pt x="515124" y="505968"/>
              </a:moveTo>
              <a:lnTo>
                <a:pt x="511073" y="504621"/>
              </a:lnTo>
              <a:lnTo>
                <a:pt x="512076" y="501396"/>
              </a:lnTo>
              <a:lnTo>
                <a:pt x="505980" y="499872"/>
              </a:lnTo>
              <a:lnTo>
                <a:pt x="501408" y="521208"/>
              </a:lnTo>
              <a:lnTo>
                <a:pt x="505752" y="521208"/>
              </a:lnTo>
              <a:lnTo>
                <a:pt x="504456" y="525780"/>
              </a:lnTo>
              <a:lnTo>
                <a:pt x="509028" y="525780"/>
              </a:lnTo>
              <a:lnTo>
                <a:pt x="515124" y="505968"/>
              </a:lnTo>
              <a:close/>
            </a:path>
            <a:path w="663575" h="2391410" extrusionOk="0">
              <a:moveTo>
                <a:pt x="524268" y="470916"/>
              </a:moveTo>
              <a:lnTo>
                <a:pt x="520217" y="469569"/>
              </a:lnTo>
              <a:lnTo>
                <a:pt x="521220" y="466344"/>
              </a:lnTo>
              <a:lnTo>
                <a:pt x="515124" y="464820"/>
              </a:lnTo>
              <a:lnTo>
                <a:pt x="510552" y="484632"/>
              </a:lnTo>
              <a:lnTo>
                <a:pt x="514591" y="485990"/>
              </a:lnTo>
              <a:lnTo>
                <a:pt x="513600" y="489204"/>
              </a:lnTo>
              <a:lnTo>
                <a:pt x="519696" y="490728"/>
              </a:lnTo>
              <a:lnTo>
                <a:pt x="524268" y="470916"/>
              </a:lnTo>
              <a:close/>
            </a:path>
            <a:path w="663575" h="2391410" extrusionOk="0">
              <a:moveTo>
                <a:pt x="534936" y="435864"/>
              </a:moveTo>
              <a:lnTo>
                <a:pt x="529374" y="434479"/>
              </a:lnTo>
              <a:lnTo>
                <a:pt x="530364" y="431292"/>
              </a:lnTo>
              <a:lnTo>
                <a:pt x="525792" y="429768"/>
              </a:lnTo>
              <a:lnTo>
                <a:pt x="519696" y="449580"/>
              </a:lnTo>
              <a:lnTo>
                <a:pt x="524268" y="451104"/>
              </a:lnTo>
              <a:lnTo>
                <a:pt x="527075" y="441960"/>
              </a:lnTo>
              <a:lnTo>
                <a:pt x="524268" y="454152"/>
              </a:lnTo>
              <a:lnTo>
                <a:pt x="528840" y="455676"/>
              </a:lnTo>
              <a:lnTo>
                <a:pt x="534936" y="435864"/>
              </a:lnTo>
              <a:close/>
            </a:path>
            <a:path w="663575" h="2391410" extrusionOk="0">
              <a:moveTo>
                <a:pt x="544080" y="400812"/>
              </a:moveTo>
              <a:lnTo>
                <a:pt x="539508" y="399288"/>
              </a:lnTo>
              <a:lnTo>
                <a:pt x="536689" y="408432"/>
              </a:lnTo>
              <a:lnTo>
                <a:pt x="539508" y="396240"/>
              </a:lnTo>
              <a:lnTo>
                <a:pt x="534936" y="394716"/>
              </a:lnTo>
              <a:lnTo>
                <a:pt x="528840" y="414528"/>
              </a:lnTo>
              <a:lnTo>
                <a:pt x="534390" y="415925"/>
              </a:lnTo>
              <a:lnTo>
                <a:pt x="533412" y="419100"/>
              </a:lnTo>
              <a:lnTo>
                <a:pt x="537984" y="420624"/>
              </a:lnTo>
              <a:lnTo>
                <a:pt x="544080" y="400812"/>
              </a:lnTo>
              <a:close/>
            </a:path>
            <a:path w="663575" h="2391410" extrusionOk="0">
              <a:moveTo>
                <a:pt x="553224" y="365760"/>
              </a:moveTo>
              <a:lnTo>
                <a:pt x="548652" y="364236"/>
              </a:lnTo>
              <a:lnTo>
                <a:pt x="545833" y="373380"/>
              </a:lnTo>
              <a:lnTo>
                <a:pt x="548652" y="361188"/>
              </a:lnTo>
              <a:lnTo>
                <a:pt x="544080" y="359664"/>
              </a:lnTo>
              <a:lnTo>
                <a:pt x="537984" y="379476"/>
              </a:lnTo>
              <a:lnTo>
                <a:pt x="543534" y="380873"/>
              </a:lnTo>
              <a:lnTo>
                <a:pt x="542556" y="384048"/>
              </a:lnTo>
              <a:lnTo>
                <a:pt x="547128" y="385572"/>
              </a:lnTo>
              <a:lnTo>
                <a:pt x="553224" y="365760"/>
              </a:lnTo>
              <a:close/>
            </a:path>
            <a:path w="663575" h="2391410" extrusionOk="0">
              <a:moveTo>
                <a:pt x="562368" y="330708"/>
              </a:moveTo>
              <a:lnTo>
                <a:pt x="557796" y="329184"/>
              </a:lnTo>
              <a:lnTo>
                <a:pt x="554977" y="338328"/>
              </a:lnTo>
              <a:lnTo>
                <a:pt x="557796" y="326136"/>
              </a:lnTo>
              <a:lnTo>
                <a:pt x="553224" y="324612"/>
              </a:lnTo>
              <a:lnTo>
                <a:pt x="548652" y="344424"/>
              </a:lnTo>
              <a:lnTo>
                <a:pt x="552691" y="345782"/>
              </a:lnTo>
              <a:lnTo>
                <a:pt x="551700" y="348996"/>
              </a:lnTo>
              <a:lnTo>
                <a:pt x="557796" y="350520"/>
              </a:lnTo>
              <a:lnTo>
                <a:pt x="562368" y="330708"/>
              </a:lnTo>
              <a:close/>
            </a:path>
            <a:path w="663575" h="2391410" extrusionOk="0">
              <a:moveTo>
                <a:pt x="573036" y="295656"/>
              </a:moveTo>
              <a:lnTo>
                <a:pt x="567474" y="294271"/>
              </a:lnTo>
              <a:lnTo>
                <a:pt x="568464" y="291084"/>
              </a:lnTo>
              <a:lnTo>
                <a:pt x="562368" y="289560"/>
              </a:lnTo>
              <a:lnTo>
                <a:pt x="557796" y="309372"/>
              </a:lnTo>
              <a:lnTo>
                <a:pt x="562368" y="310896"/>
              </a:lnTo>
              <a:lnTo>
                <a:pt x="565175" y="301752"/>
              </a:lnTo>
              <a:lnTo>
                <a:pt x="562368" y="313944"/>
              </a:lnTo>
              <a:lnTo>
                <a:pt x="566940" y="315468"/>
              </a:lnTo>
              <a:lnTo>
                <a:pt x="573036" y="295656"/>
              </a:lnTo>
              <a:close/>
            </a:path>
            <a:path w="663575" h="2391410" extrusionOk="0">
              <a:moveTo>
                <a:pt x="577608" y="254508"/>
              </a:moveTo>
              <a:lnTo>
                <a:pt x="573036" y="254508"/>
              </a:lnTo>
              <a:lnTo>
                <a:pt x="566940" y="274320"/>
              </a:lnTo>
              <a:lnTo>
                <a:pt x="571512" y="275844"/>
              </a:lnTo>
              <a:lnTo>
                <a:pt x="577608" y="254508"/>
              </a:lnTo>
              <a:close/>
            </a:path>
            <a:path w="663575" h="2391410" extrusionOk="0">
              <a:moveTo>
                <a:pt x="582180" y="260604"/>
              </a:moveTo>
              <a:lnTo>
                <a:pt x="577608" y="259080"/>
              </a:lnTo>
              <a:lnTo>
                <a:pt x="571512" y="278892"/>
              </a:lnTo>
              <a:lnTo>
                <a:pt x="576084" y="280416"/>
              </a:lnTo>
              <a:lnTo>
                <a:pt x="582180" y="260604"/>
              </a:lnTo>
              <a:close/>
            </a:path>
            <a:path w="663575" h="2391410" extrusionOk="0">
              <a:moveTo>
                <a:pt x="586752" y="219456"/>
              </a:moveTo>
              <a:lnTo>
                <a:pt x="582180" y="219456"/>
              </a:lnTo>
              <a:lnTo>
                <a:pt x="576084" y="239268"/>
              </a:lnTo>
              <a:lnTo>
                <a:pt x="580656" y="240792"/>
              </a:lnTo>
              <a:lnTo>
                <a:pt x="586752" y="219456"/>
              </a:lnTo>
              <a:close/>
            </a:path>
            <a:path w="663575" h="2391410" extrusionOk="0">
              <a:moveTo>
                <a:pt x="591324" y="225552"/>
              </a:moveTo>
              <a:lnTo>
                <a:pt x="586752" y="224028"/>
              </a:lnTo>
              <a:lnTo>
                <a:pt x="580656" y="243840"/>
              </a:lnTo>
              <a:lnTo>
                <a:pt x="585228" y="245364"/>
              </a:lnTo>
              <a:lnTo>
                <a:pt x="591324" y="225552"/>
              </a:lnTo>
              <a:close/>
            </a:path>
            <a:path w="663575" h="2391410" extrusionOk="0">
              <a:moveTo>
                <a:pt x="600468" y="188976"/>
              </a:moveTo>
              <a:lnTo>
                <a:pt x="595896" y="188976"/>
              </a:lnTo>
              <a:lnTo>
                <a:pt x="591667" y="202692"/>
              </a:lnTo>
              <a:lnTo>
                <a:pt x="595896" y="184404"/>
              </a:lnTo>
              <a:lnTo>
                <a:pt x="591324" y="182880"/>
              </a:lnTo>
              <a:lnTo>
                <a:pt x="585228" y="204216"/>
              </a:lnTo>
              <a:lnTo>
                <a:pt x="591197" y="204216"/>
              </a:lnTo>
              <a:lnTo>
                <a:pt x="589800" y="208788"/>
              </a:lnTo>
              <a:lnTo>
                <a:pt x="595896" y="210312"/>
              </a:lnTo>
              <a:lnTo>
                <a:pt x="600468" y="188976"/>
              </a:lnTo>
              <a:close/>
            </a:path>
            <a:path w="663575" h="2391410" extrusionOk="0">
              <a:moveTo>
                <a:pt x="605040" y="149352"/>
              </a:moveTo>
              <a:lnTo>
                <a:pt x="600468" y="147828"/>
              </a:lnTo>
              <a:lnTo>
                <a:pt x="595896" y="167640"/>
              </a:lnTo>
              <a:lnTo>
                <a:pt x="600468" y="169164"/>
              </a:lnTo>
              <a:lnTo>
                <a:pt x="605040" y="149352"/>
              </a:lnTo>
              <a:close/>
            </a:path>
            <a:path w="663575" h="2391410" extrusionOk="0">
              <a:moveTo>
                <a:pt x="611136" y="153924"/>
              </a:moveTo>
              <a:lnTo>
                <a:pt x="605040" y="152400"/>
              </a:lnTo>
              <a:lnTo>
                <a:pt x="600468" y="173736"/>
              </a:lnTo>
              <a:lnTo>
                <a:pt x="605040" y="175260"/>
              </a:lnTo>
              <a:lnTo>
                <a:pt x="611136" y="153924"/>
              </a:lnTo>
              <a:close/>
            </a:path>
            <a:path w="663575" h="2391410" extrusionOk="0">
              <a:moveTo>
                <a:pt x="615708" y="114300"/>
              </a:moveTo>
              <a:lnTo>
                <a:pt x="609612" y="112776"/>
              </a:lnTo>
              <a:lnTo>
                <a:pt x="605040" y="132588"/>
              </a:lnTo>
              <a:lnTo>
                <a:pt x="609612" y="134112"/>
              </a:lnTo>
              <a:lnTo>
                <a:pt x="615708" y="114300"/>
              </a:lnTo>
              <a:close/>
            </a:path>
            <a:path w="663575" h="2391410" extrusionOk="0">
              <a:moveTo>
                <a:pt x="620280" y="118872"/>
              </a:moveTo>
              <a:lnTo>
                <a:pt x="615708" y="117348"/>
              </a:lnTo>
              <a:lnTo>
                <a:pt x="609612" y="138684"/>
              </a:lnTo>
              <a:lnTo>
                <a:pt x="614184" y="138684"/>
              </a:lnTo>
              <a:lnTo>
                <a:pt x="620280" y="118872"/>
              </a:lnTo>
              <a:close/>
            </a:path>
            <a:path w="663575" h="2391410" extrusionOk="0">
              <a:moveTo>
                <a:pt x="624852" y="79248"/>
              </a:moveTo>
              <a:lnTo>
                <a:pt x="618756" y="77724"/>
              </a:lnTo>
              <a:lnTo>
                <a:pt x="614184" y="97536"/>
              </a:lnTo>
              <a:lnTo>
                <a:pt x="618756" y="99060"/>
              </a:lnTo>
              <a:lnTo>
                <a:pt x="624852" y="79248"/>
              </a:lnTo>
              <a:close/>
            </a:path>
            <a:path w="663575" h="2391410" extrusionOk="0">
              <a:moveTo>
                <a:pt x="629424" y="83820"/>
              </a:moveTo>
              <a:lnTo>
                <a:pt x="624852" y="82296"/>
              </a:lnTo>
              <a:lnTo>
                <a:pt x="618756" y="102108"/>
              </a:lnTo>
              <a:lnTo>
                <a:pt x="624852" y="103632"/>
              </a:lnTo>
              <a:lnTo>
                <a:pt x="629424" y="83820"/>
              </a:lnTo>
              <a:close/>
            </a:path>
            <a:path w="663575" h="2391410" extrusionOk="0">
              <a:moveTo>
                <a:pt x="662952" y="73152"/>
              </a:moveTo>
              <a:lnTo>
                <a:pt x="658990" y="53340"/>
              </a:lnTo>
              <a:lnTo>
                <a:pt x="649236" y="4572"/>
              </a:lnTo>
              <a:lnTo>
                <a:pt x="644982" y="9232"/>
              </a:lnTo>
              <a:lnTo>
                <a:pt x="643140" y="0"/>
              </a:lnTo>
              <a:lnTo>
                <a:pt x="595896" y="51816"/>
              </a:lnTo>
              <a:lnTo>
                <a:pt x="604100" y="54076"/>
              </a:lnTo>
              <a:lnTo>
                <a:pt x="601992" y="56388"/>
              </a:lnTo>
              <a:lnTo>
                <a:pt x="623379" y="62280"/>
              </a:lnTo>
              <a:lnTo>
                <a:pt x="623328" y="62484"/>
              </a:lnTo>
              <a:lnTo>
                <a:pt x="627900" y="64008"/>
              </a:lnTo>
              <a:lnTo>
                <a:pt x="628053" y="63576"/>
              </a:lnTo>
              <a:lnTo>
                <a:pt x="628980" y="63817"/>
              </a:lnTo>
              <a:lnTo>
                <a:pt x="627900" y="67056"/>
              </a:lnTo>
              <a:lnTo>
                <a:pt x="633996" y="68580"/>
              </a:lnTo>
              <a:lnTo>
                <a:pt x="634695" y="65392"/>
              </a:lnTo>
              <a:lnTo>
                <a:pt x="662952" y="73152"/>
              </a:lnTo>
              <a:close/>
            </a:path>
          </a:pathLst>
        </a:custGeom>
        <a:solidFill>
          <a:srgbClr val="000000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085850" cy="10858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15</xdr:row>
      <xdr:rowOff>19050</xdr:rowOff>
    </xdr:from>
    <xdr:ext cx="1304925" cy="23431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4697115" y="2608823"/>
          <a:ext cx="1297771" cy="2342355"/>
        </a:xfrm>
        <a:custGeom>
          <a:avLst/>
          <a:gdLst/>
          <a:ahLst/>
          <a:cxnLst/>
          <a:rect l="l" t="t" r="r" b="b"/>
          <a:pathLst>
            <a:path w="663575" h="2391410" extrusionOk="0">
              <a:moveTo>
                <a:pt x="12192" y="2368296"/>
              </a:moveTo>
              <a:lnTo>
                <a:pt x="6096" y="2366772"/>
              </a:lnTo>
              <a:lnTo>
                <a:pt x="5346" y="2370023"/>
              </a:lnTo>
              <a:lnTo>
                <a:pt x="4572" y="2369820"/>
              </a:lnTo>
              <a:lnTo>
                <a:pt x="0" y="2389632"/>
              </a:lnTo>
              <a:lnTo>
                <a:pt x="4572" y="2391156"/>
              </a:lnTo>
              <a:lnTo>
                <a:pt x="5562" y="2387943"/>
              </a:lnTo>
              <a:lnTo>
                <a:pt x="6096" y="2388108"/>
              </a:lnTo>
              <a:lnTo>
                <a:pt x="12192" y="2368296"/>
              </a:lnTo>
              <a:close/>
            </a:path>
            <a:path w="663575" h="2391410" extrusionOk="0">
              <a:moveTo>
                <a:pt x="21336" y="2333244"/>
              </a:moveTo>
              <a:lnTo>
                <a:pt x="16764" y="2331720"/>
              </a:lnTo>
              <a:lnTo>
                <a:pt x="15760" y="2334945"/>
              </a:lnTo>
              <a:lnTo>
                <a:pt x="15240" y="2334768"/>
              </a:lnTo>
              <a:lnTo>
                <a:pt x="9144" y="2354580"/>
              </a:lnTo>
              <a:lnTo>
                <a:pt x="13716" y="2356104"/>
              </a:lnTo>
              <a:lnTo>
                <a:pt x="14706" y="2352891"/>
              </a:lnTo>
              <a:lnTo>
                <a:pt x="15240" y="2353056"/>
              </a:lnTo>
              <a:lnTo>
                <a:pt x="21336" y="2333244"/>
              </a:lnTo>
              <a:close/>
            </a:path>
            <a:path w="663575" h="2391410" extrusionOk="0">
              <a:moveTo>
                <a:pt x="30480" y="2296668"/>
              </a:moveTo>
              <a:lnTo>
                <a:pt x="25908" y="2296668"/>
              </a:lnTo>
              <a:lnTo>
                <a:pt x="24904" y="2299893"/>
              </a:lnTo>
              <a:lnTo>
                <a:pt x="24384" y="2299716"/>
              </a:lnTo>
              <a:lnTo>
                <a:pt x="18288" y="2319528"/>
              </a:lnTo>
              <a:lnTo>
                <a:pt x="24384" y="2321052"/>
              </a:lnTo>
              <a:lnTo>
                <a:pt x="25120" y="2317813"/>
              </a:lnTo>
              <a:lnTo>
                <a:pt x="25908" y="2318004"/>
              </a:lnTo>
              <a:lnTo>
                <a:pt x="30480" y="2296668"/>
              </a:lnTo>
              <a:close/>
            </a:path>
            <a:path w="663575" h="2391410" extrusionOk="0">
              <a:moveTo>
                <a:pt x="39624" y="2261616"/>
              </a:moveTo>
              <a:lnTo>
                <a:pt x="35052" y="2260092"/>
              </a:lnTo>
              <a:lnTo>
                <a:pt x="33743" y="2264664"/>
              </a:lnTo>
              <a:lnTo>
                <a:pt x="33528" y="2264664"/>
              </a:lnTo>
              <a:lnTo>
                <a:pt x="32613" y="2268626"/>
              </a:lnTo>
              <a:lnTo>
                <a:pt x="28956" y="2281428"/>
              </a:lnTo>
              <a:lnTo>
                <a:pt x="29616" y="2281605"/>
              </a:lnTo>
              <a:lnTo>
                <a:pt x="28956" y="2284476"/>
              </a:lnTo>
              <a:lnTo>
                <a:pt x="33528" y="2286000"/>
              </a:lnTo>
              <a:lnTo>
                <a:pt x="34442" y="2282799"/>
              </a:lnTo>
              <a:lnTo>
                <a:pt x="35052" y="2282952"/>
              </a:lnTo>
              <a:lnTo>
                <a:pt x="37007" y="2273808"/>
              </a:lnTo>
              <a:lnTo>
                <a:pt x="39624" y="2264664"/>
              </a:lnTo>
              <a:lnTo>
                <a:pt x="38963" y="2264664"/>
              </a:lnTo>
              <a:lnTo>
                <a:pt x="39624" y="2261616"/>
              </a:lnTo>
              <a:close/>
            </a:path>
            <a:path w="663575" h="2391410" extrusionOk="0">
              <a:moveTo>
                <a:pt x="50292" y="2226564"/>
              </a:moveTo>
              <a:lnTo>
                <a:pt x="44196" y="2225040"/>
              </a:lnTo>
              <a:lnTo>
                <a:pt x="43497" y="2228304"/>
              </a:lnTo>
              <a:lnTo>
                <a:pt x="42672" y="2228088"/>
              </a:lnTo>
              <a:lnTo>
                <a:pt x="38100" y="2249424"/>
              </a:lnTo>
              <a:lnTo>
                <a:pt x="42672" y="2250948"/>
              </a:lnTo>
              <a:lnTo>
                <a:pt x="43967" y="2246376"/>
              </a:lnTo>
              <a:lnTo>
                <a:pt x="44196" y="2246376"/>
              </a:lnTo>
              <a:lnTo>
                <a:pt x="50292" y="2226564"/>
              </a:lnTo>
              <a:close/>
            </a:path>
            <a:path w="663575" h="2391410" extrusionOk="0">
              <a:moveTo>
                <a:pt x="59436" y="2191512"/>
              </a:moveTo>
              <a:lnTo>
                <a:pt x="53340" y="2189988"/>
              </a:lnTo>
              <a:lnTo>
                <a:pt x="49682" y="2205837"/>
              </a:lnTo>
              <a:lnTo>
                <a:pt x="47244" y="2214372"/>
              </a:lnTo>
              <a:lnTo>
                <a:pt x="51816" y="2214372"/>
              </a:lnTo>
              <a:lnTo>
                <a:pt x="52806" y="2211159"/>
              </a:lnTo>
              <a:lnTo>
                <a:pt x="53340" y="2211324"/>
              </a:lnTo>
              <a:lnTo>
                <a:pt x="59436" y="2191512"/>
              </a:lnTo>
              <a:close/>
            </a:path>
            <a:path w="663575" h="2391410" extrusionOk="0">
              <a:moveTo>
                <a:pt x="68580" y="2156460"/>
              </a:moveTo>
              <a:lnTo>
                <a:pt x="64008" y="2154936"/>
              </a:lnTo>
              <a:lnTo>
                <a:pt x="63004" y="2158161"/>
              </a:lnTo>
              <a:lnTo>
                <a:pt x="62484" y="2157984"/>
              </a:lnTo>
              <a:lnTo>
                <a:pt x="56388" y="2179320"/>
              </a:lnTo>
              <a:lnTo>
                <a:pt x="62484" y="2179320"/>
              </a:lnTo>
              <a:lnTo>
                <a:pt x="65290" y="2167128"/>
              </a:lnTo>
              <a:lnTo>
                <a:pt x="68580" y="2156460"/>
              </a:lnTo>
              <a:close/>
            </a:path>
            <a:path w="663575" h="2391410" extrusionOk="0">
              <a:moveTo>
                <a:pt x="77724" y="2121408"/>
              </a:moveTo>
              <a:lnTo>
                <a:pt x="73152" y="2119884"/>
              </a:lnTo>
              <a:lnTo>
                <a:pt x="72161" y="2123071"/>
              </a:lnTo>
              <a:lnTo>
                <a:pt x="71628" y="2122932"/>
              </a:lnTo>
              <a:lnTo>
                <a:pt x="69862" y="2130552"/>
              </a:lnTo>
              <a:lnTo>
                <a:pt x="67056" y="2139696"/>
              </a:lnTo>
              <a:lnTo>
                <a:pt x="67716" y="2139873"/>
              </a:lnTo>
              <a:lnTo>
                <a:pt x="67056" y="2142744"/>
              </a:lnTo>
              <a:lnTo>
                <a:pt x="71628" y="2144268"/>
              </a:lnTo>
              <a:lnTo>
                <a:pt x="72605" y="2141093"/>
              </a:lnTo>
              <a:lnTo>
                <a:pt x="73152" y="2141220"/>
              </a:lnTo>
              <a:lnTo>
                <a:pt x="74904" y="2133600"/>
              </a:lnTo>
              <a:lnTo>
                <a:pt x="77724" y="2124456"/>
              </a:lnTo>
              <a:lnTo>
                <a:pt x="77050" y="2124291"/>
              </a:lnTo>
              <a:lnTo>
                <a:pt x="77724" y="2121408"/>
              </a:lnTo>
              <a:close/>
            </a:path>
            <a:path w="663575" h="2391410" extrusionOk="0">
              <a:moveTo>
                <a:pt x="86868" y="2086356"/>
              </a:moveTo>
              <a:lnTo>
                <a:pt x="82296" y="2084832"/>
              </a:lnTo>
              <a:lnTo>
                <a:pt x="81305" y="2088019"/>
              </a:lnTo>
              <a:lnTo>
                <a:pt x="80772" y="2087880"/>
              </a:lnTo>
              <a:lnTo>
                <a:pt x="79006" y="2095500"/>
              </a:lnTo>
              <a:lnTo>
                <a:pt x="76200" y="2104644"/>
              </a:lnTo>
              <a:lnTo>
                <a:pt x="76860" y="2104821"/>
              </a:lnTo>
              <a:lnTo>
                <a:pt x="76200" y="2107692"/>
              </a:lnTo>
              <a:lnTo>
                <a:pt x="80772" y="2109216"/>
              </a:lnTo>
              <a:lnTo>
                <a:pt x="81749" y="2106041"/>
              </a:lnTo>
              <a:lnTo>
                <a:pt x="82296" y="2106168"/>
              </a:lnTo>
              <a:lnTo>
                <a:pt x="84048" y="2098548"/>
              </a:lnTo>
              <a:lnTo>
                <a:pt x="86868" y="2089404"/>
              </a:lnTo>
              <a:lnTo>
                <a:pt x="86194" y="2089238"/>
              </a:lnTo>
              <a:lnTo>
                <a:pt x="86868" y="2086356"/>
              </a:lnTo>
              <a:close/>
            </a:path>
            <a:path w="663575" h="2391410" extrusionOk="0">
              <a:moveTo>
                <a:pt x="96012" y="2051304"/>
              </a:moveTo>
              <a:lnTo>
                <a:pt x="91440" y="2049780"/>
              </a:lnTo>
              <a:lnTo>
                <a:pt x="88620" y="2061972"/>
              </a:lnTo>
              <a:lnTo>
                <a:pt x="85344" y="2072640"/>
              </a:lnTo>
              <a:lnTo>
                <a:pt x="89916" y="2074164"/>
              </a:lnTo>
              <a:lnTo>
                <a:pt x="90906" y="2070950"/>
              </a:lnTo>
              <a:lnTo>
                <a:pt x="91440" y="2071116"/>
              </a:lnTo>
              <a:lnTo>
                <a:pt x="93192" y="2063496"/>
              </a:lnTo>
              <a:lnTo>
                <a:pt x="96012" y="2054352"/>
              </a:lnTo>
              <a:lnTo>
                <a:pt x="95351" y="2054136"/>
              </a:lnTo>
              <a:lnTo>
                <a:pt x="96012" y="2051304"/>
              </a:lnTo>
              <a:close/>
            </a:path>
            <a:path w="663575" h="2391410" extrusionOk="0">
              <a:moveTo>
                <a:pt x="106680" y="2016252"/>
              </a:moveTo>
              <a:lnTo>
                <a:pt x="100584" y="2014728"/>
              </a:lnTo>
              <a:lnTo>
                <a:pt x="97764" y="2026920"/>
              </a:lnTo>
              <a:lnTo>
                <a:pt x="94488" y="2037588"/>
              </a:lnTo>
              <a:lnTo>
                <a:pt x="100584" y="2039112"/>
              </a:lnTo>
              <a:lnTo>
                <a:pt x="103390" y="2026920"/>
              </a:lnTo>
              <a:lnTo>
                <a:pt x="106680" y="2016252"/>
              </a:lnTo>
              <a:close/>
            </a:path>
            <a:path w="663575" h="2391410" extrusionOk="0">
              <a:moveTo>
                <a:pt x="115824" y="1981200"/>
              </a:moveTo>
              <a:lnTo>
                <a:pt x="109728" y="1979676"/>
              </a:lnTo>
              <a:lnTo>
                <a:pt x="105156" y="1999488"/>
              </a:lnTo>
              <a:lnTo>
                <a:pt x="105803" y="1999716"/>
              </a:lnTo>
              <a:lnTo>
                <a:pt x="105156" y="2002536"/>
              </a:lnTo>
              <a:lnTo>
                <a:pt x="109728" y="2004060"/>
              </a:lnTo>
              <a:lnTo>
                <a:pt x="115824" y="1984248"/>
              </a:lnTo>
              <a:lnTo>
                <a:pt x="114947" y="1984032"/>
              </a:lnTo>
              <a:lnTo>
                <a:pt x="115824" y="1981200"/>
              </a:lnTo>
              <a:close/>
            </a:path>
            <a:path w="663575" h="2391410" extrusionOk="0">
              <a:moveTo>
                <a:pt x="124968" y="1944624"/>
              </a:moveTo>
              <a:lnTo>
                <a:pt x="120396" y="1944624"/>
              </a:lnTo>
              <a:lnTo>
                <a:pt x="119405" y="1947811"/>
              </a:lnTo>
              <a:lnTo>
                <a:pt x="118872" y="1947672"/>
              </a:lnTo>
              <a:lnTo>
                <a:pt x="117106" y="1955292"/>
              </a:lnTo>
              <a:lnTo>
                <a:pt x="114300" y="1964436"/>
              </a:lnTo>
              <a:lnTo>
                <a:pt x="114947" y="1964664"/>
              </a:lnTo>
              <a:lnTo>
                <a:pt x="114300" y="1967484"/>
              </a:lnTo>
              <a:lnTo>
                <a:pt x="118872" y="1969008"/>
              </a:lnTo>
              <a:lnTo>
                <a:pt x="124968" y="1949196"/>
              </a:lnTo>
              <a:lnTo>
                <a:pt x="123748" y="1948891"/>
              </a:lnTo>
              <a:lnTo>
                <a:pt x="124968" y="1944624"/>
              </a:lnTo>
              <a:close/>
            </a:path>
            <a:path w="663575" h="2391410" extrusionOk="0">
              <a:moveTo>
                <a:pt x="134112" y="1909572"/>
              </a:moveTo>
              <a:lnTo>
                <a:pt x="129540" y="1908048"/>
              </a:lnTo>
              <a:lnTo>
                <a:pt x="123444" y="1929384"/>
              </a:lnTo>
              <a:lnTo>
                <a:pt x="124307" y="1929612"/>
              </a:lnTo>
              <a:lnTo>
                <a:pt x="123444" y="1932432"/>
              </a:lnTo>
              <a:lnTo>
                <a:pt x="128016" y="1933956"/>
              </a:lnTo>
              <a:lnTo>
                <a:pt x="128993" y="1930781"/>
              </a:lnTo>
              <a:lnTo>
                <a:pt x="129540" y="1930908"/>
              </a:lnTo>
              <a:lnTo>
                <a:pt x="130873" y="1924634"/>
              </a:lnTo>
              <a:lnTo>
                <a:pt x="134112" y="1914144"/>
              </a:lnTo>
              <a:lnTo>
                <a:pt x="133197" y="1913839"/>
              </a:lnTo>
              <a:lnTo>
                <a:pt x="134112" y="1909572"/>
              </a:lnTo>
              <a:close/>
            </a:path>
            <a:path w="663575" h="2391410" extrusionOk="0">
              <a:moveTo>
                <a:pt x="143256" y="1874520"/>
              </a:moveTo>
              <a:lnTo>
                <a:pt x="138684" y="1872996"/>
              </a:lnTo>
              <a:lnTo>
                <a:pt x="135445" y="1888058"/>
              </a:lnTo>
              <a:lnTo>
                <a:pt x="132588" y="1897380"/>
              </a:lnTo>
              <a:lnTo>
                <a:pt x="138684" y="1898904"/>
              </a:lnTo>
              <a:lnTo>
                <a:pt x="143256" y="1879092"/>
              </a:lnTo>
              <a:lnTo>
                <a:pt x="142265" y="1878774"/>
              </a:lnTo>
              <a:lnTo>
                <a:pt x="143256" y="1874520"/>
              </a:lnTo>
              <a:close/>
            </a:path>
            <a:path w="663575" h="2391410" extrusionOk="0">
              <a:moveTo>
                <a:pt x="153924" y="1839468"/>
              </a:moveTo>
              <a:lnTo>
                <a:pt x="147828" y="1837944"/>
              </a:lnTo>
              <a:lnTo>
                <a:pt x="143256" y="1857756"/>
              </a:lnTo>
              <a:lnTo>
                <a:pt x="144233" y="1858086"/>
              </a:lnTo>
              <a:lnTo>
                <a:pt x="143256" y="1862328"/>
              </a:lnTo>
              <a:lnTo>
                <a:pt x="147828" y="1863852"/>
              </a:lnTo>
              <a:lnTo>
                <a:pt x="153924" y="1842516"/>
              </a:lnTo>
              <a:lnTo>
                <a:pt x="152984" y="1842516"/>
              </a:lnTo>
              <a:lnTo>
                <a:pt x="153924" y="1839468"/>
              </a:lnTo>
              <a:close/>
            </a:path>
            <a:path w="663575" h="2391410" extrusionOk="0">
              <a:moveTo>
                <a:pt x="163068" y="1804416"/>
              </a:moveTo>
              <a:lnTo>
                <a:pt x="156972" y="1802892"/>
              </a:lnTo>
              <a:lnTo>
                <a:pt x="152400" y="1822704"/>
              </a:lnTo>
              <a:lnTo>
                <a:pt x="153314" y="1823008"/>
              </a:lnTo>
              <a:lnTo>
                <a:pt x="152400" y="1827276"/>
              </a:lnTo>
              <a:lnTo>
                <a:pt x="156972" y="1828800"/>
              </a:lnTo>
              <a:lnTo>
                <a:pt x="163068" y="1807464"/>
              </a:lnTo>
              <a:lnTo>
                <a:pt x="162191" y="1807248"/>
              </a:lnTo>
              <a:lnTo>
                <a:pt x="163068" y="1804416"/>
              </a:lnTo>
              <a:close/>
            </a:path>
            <a:path w="663575" h="2391410" extrusionOk="0">
              <a:moveTo>
                <a:pt x="172212" y="1769364"/>
              </a:moveTo>
              <a:lnTo>
                <a:pt x="167640" y="1767840"/>
              </a:lnTo>
              <a:lnTo>
                <a:pt x="161544" y="1787652"/>
              </a:lnTo>
              <a:lnTo>
                <a:pt x="162725" y="1788058"/>
              </a:lnTo>
              <a:lnTo>
                <a:pt x="161544" y="1792224"/>
              </a:lnTo>
              <a:lnTo>
                <a:pt x="166116" y="1792224"/>
              </a:lnTo>
              <a:lnTo>
                <a:pt x="172212" y="1772412"/>
              </a:lnTo>
              <a:lnTo>
                <a:pt x="171361" y="1772132"/>
              </a:lnTo>
              <a:lnTo>
                <a:pt x="172212" y="1769364"/>
              </a:lnTo>
              <a:close/>
            </a:path>
            <a:path w="663575" h="2391410" extrusionOk="0">
              <a:moveTo>
                <a:pt x="181356" y="1734312"/>
              </a:moveTo>
              <a:lnTo>
                <a:pt x="176784" y="1732788"/>
              </a:lnTo>
              <a:lnTo>
                <a:pt x="170688" y="1752600"/>
              </a:lnTo>
              <a:lnTo>
                <a:pt x="171551" y="1752828"/>
              </a:lnTo>
              <a:lnTo>
                <a:pt x="170688" y="1755648"/>
              </a:lnTo>
              <a:lnTo>
                <a:pt x="176784" y="1757172"/>
              </a:lnTo>
              <a:lnTo>
                <a:pt x="181356" y="1737360"/>
              </a:lnTo>
              <a:lnTo>
                <a:pt x="180695" y="1737144"/>
              </a:lnTo>
              <a:lnTo>
                <a:pt x="181356" y="1734312"/>
              </a:lnTo>
              <a:close/>
            </a:path>
            <a:path w="663575" h="2391410" extrusionOk="0">
              <a:moveTo>
                <a:pt x="192024" y="1702308"/>
              </a:moveTo>
              <a:lnTo>
                <a:pt x="189915" y="1701787"/>
              </a:lnTo>
              <a:lnTo>
                <a:pt x="190500" y="1699260"/>
              </a:lnTo>
              <a:lnTo>
                <a:pt x="185928" y="1697736"/>
              </a:lnTo>
              <a:lnTo>
                <a:pt x="179832" y="1717548"/>
              </a:lnTo>
              <a:lnTo>
                <a:pt x="181927" y="1718081"/>
              </a:lnTo>
              <a:lnTo>
                <a:pt x="181356" y="1720596"/>
              </a:lnTo>
              <a:lnTo>
                <a:pt x="185928" y="1722120"/>
              </a:lnTo>
              <a:lnTo>
                <a:pt x="192024" y="1702308"/>
              </a:lnTo>
              <a:close/>
            </a:path>
            <a:path w="663575" h="2391410" extrusionOk="0">
              <a:moveTo>
                <a:pt x="201168" y="1667256"/>
              </a:moveTo>
              <a:lnTo>
                <a:pt x="199097" y="1666570"/>
              </a:lnTo>
              <a:lnTo>
                <a:pt x="199644" y="1664208"/>
              </a:lnTo>
              <a:lnTo>
                <a:pt x="195072" y="1662684"/>
              </a:lnTo>
              <a:lnTo>
                <a:pt x="190500" y="1682496"/>
              </a:lnTo>
              <a:lnTo>
                <a:pt x="191338" y="1682788"/>
              </a:lnTo>
              <a:lnTo>
                <a:pt x="190500" y="1685544"/>
              </a:lnTo>
              <a:lnTo>
                <a:pt x="195072" y="1687068"/>
              </a:lnTo>
              <a:lnTo>
                <a:pt x="201168" y="1667256"/>
              </a:lnTo>
              <a:close/>
            </a:path>
            <a:path w="663575" h="2391410" extrusionOk="0">
              <a:moveTo>
                <a:pt x="210312" y="1629156"/>
              </a:moveTo>
              <a:lnTo>
                <a:pt x="204216" y="1627632"/>
              </a:lnTo>
              <a:lnTo>
                <a:pt x="199644" y="1647444"/>
              </a:lnTo>
              <a:lnTo>
                <a:pt x="200482" y="1647736"/>
              </a:lnTo>
              <a:lnTo>
                <a:pt x="199644" y="1650492"/>
              </a:lnTo>
              <a:lnTo>
                <a:pt x="204216" y="1652016"/>
              </a:lnTo>
              <a:lnTo>
                <a:pt x="210312" y="1632204"/>
              </a:lnTo>
              <a:lnTo>
                <a:pt x="209461" y="1631924"/>
              </a:lnTo>
              <a:lnTo>
                <a:pt x="210312" y="1629156"/>
              </a:lnTo>
              <a:close/>
            </a:path>
            <a:path w="663575" h="2391410" extrusionOk="0">
              <a:moveTo>
                <a:pt x="219456" y="1592580"/>
              </a:moveTo>
              <a:lnTo>
                <a:pt x="214884" y="1592580"/>
              </a:lnTo>
              <a:lnTo>
                <a:pt x="208788" y="1612392"/>
              </a:lnTo>
              <a:lnTo>
                <a:pt x="209626" y="1612684"/>
              </a:lnTo>
              <a:lnTo>
                <a:pt x="208788" y="1615440"/>
              </a:lnTo>
              <a:lnTo>
                <a:pt x="214884" y="1616964"/>
              </a:lnTo>
              <a:lnTo>
                <a:pt x="219456" y="1597152"/>
              </a:lnTo>
              <a:lnTo>
                <a:pt x="218262" y="1596758"/>
              </a:lnTo>
              <a:lnTo>
                <a:pt x="219456" y="1592580"/>
              </a:lnTo>
              <a:close/>
            </a:path>
            <a:path w="663575" h="2391410" extrusionOk="0">
              <a:moveTo>
                <a:pt x="230124" y="1562100"/>
              </a:moveTo>
              <a:lnTo>
                <a:pt x="227482" y="1561439"/>
              </a:lnTo>
              <a:lnTo>
                <a:pt x="228600" y="1557528"/>
              </a:lnTo>
              <a:lnTo>
                <a:pt x="224028" y="1556004"/>
              </a:lnTo>
              <a:lnTo>
                <a:pt x="217932" y="1577340"/>
              </a:lnTo>
              <a:lnTo>
                <a:pt x="219989" y="1578038"/>
              </a:lnTo>
              <a:lnTo>
                <a:pt x="219456" y="1580388"/>
              </a:lnTo>
              <a:lnTo>
                <a:pt x="224028" y="1581912"/>
              </a:lnTo>
              <a:lnTo>
                <a:pt x="230124" y="1562100"/>
              </a:lnTo>
              <a:close/>
            </a:path>
            <a:path w="663575" h="2391410" extrusionOk="0">
              <a:moveTo>
                <a:pt x="239280" y="1527048"/>
              </a:moveTo>
              <a:lnTo>
                <a:pt x="236880" y="1526260"/>
              </a:lnTo>
              <a:lnTo>
                <a:pt x="237756" y="1522476"/>
              </a:lnTo>
              <a:lnTo>
                <a:pt x="233184" y="1520952"/>
              </a:lnTo>
              <a:lnTo>
                <a:pt x="227088" y="1542288"/>
              </a:lnTo>
              <a:lnTo>
                <a:pt x="229539" y="1542288"/>
              </a:lnTo>
              <a:lnTo>
                <a:pt x="228612" y="1545336"/>
              </a:lnTo>
              <a:lnTo>
                <a:pt x="233184" y="1546860"/>
              </a:lnTo>
              <a:lnTo>
                <a:pt x="239280" y="1527048"/>
              </a:lnTo>
              <a:close/>
            </a:path>
            <a:path w="663575" h="2391410" extrusionOk="0">
              <a:moveTo>
                <a:pt x="248424" y="1491996"/>
              </a:moveTo>
              <a:lnTo>
                <a:pt x="246024" y="1491208"/>
              </a:lnTo>
              <a:lnTo>
                <a:pt x="246900" y="1487424"/>
              </a:lnTo>
              <a:lnTo>
                <a:pt x="242328" y="1485900"/>
              </a:lnTo>
              <a:lnTo>
                <a:pt x="237756" y="1505712"/>
              </a:lnTo>
              <a:lnTo>
                <a:pt x="239026" y="1506143"/>
              </a:lnTo>
              <a:lnTo>
                <a:pt x="237756" y="1510284"/>
              </a:lnTo>
              <a:lnTo>
                <a:pt x="242328" y="1511808"/>
              </a:lnTo>
              <a:lnTo>
                <a:pt x="248424" y="1491996"/>
              </a:lnTo>
              <a:close/>
            </a:path>
            <a:path w="663575" h="2391410" extrusionOk="0">
              <a:moveTo>
                <a:pt x="257568" y="1452372"/>
              </a:moveTo>
              <a:lnTo>
                <a:pt x="251472" y="1450848"/>
              </a:lnTo>
              <a:lnTo>
                <a:pt x="246900" y="1470660"/>
              </a:lnTo>
              <a:lnTo>
                <a:pt x="248170" y="1471091"/>
              </a:lnTo>
              <a:lnTo>
                <a:pt x="246900" y="1475232"/>
              </a:lnTo>
              <a:lnTo>
                <a:pt x="252996" y="1476756"/>
              </a:lnTo>
              <a:lnTo>
                <a:pt x="257568" y="1456944"/>
              </a:lnTo>
              <a:lnTo>
                <a:pt x="256286" y="1456524"/>
              </a:lnTo>
              <a:lnTo>
                <a:pt x="257568" y="1452372"/>
              </a:lnTo>
              <a:close/>
            </a:path>
            <a:path w="663575" h="2391410" extrusionOk="0">
              <a:moveTo>
                <a:pt x="268236" y="1420368"/>
              </a:moveTo>
              <a:lnTo>
                <a:pt x="265772" y="1420368"/>
              </a:lnTo>
              <a:lnTo>
                <a:pt x="266712" y="1417320"/>
              </a:lnTo>
              <a:lnTo>
                <a:pt x="260616" y="1415796"/>
              </a:lnTo>
              <a:lnTo>
                <a:pt x="256044" y="1435608"/>
              </a:lnTo>
              <a:lnTo>
                <a:pt x="258432" y="1436408"/>
              </a:lnTo>
              <a:lnTo>
                <a:pt x="257568" y="1440180"/>
              </a:lnTo>
              <a:lnTo>
                <a:pt x="262140" y="1441704"/>
              </a:lnTo>
              <a:lnTo>
                <a:pt x="268236" y="1420368"/>
              </a:lnTo>
              <a:close/>
            </a:path>
            <a:path w="663575" h="2391410" extrusionOk="0">
              <a:moveTo>
                <a:pt x="277380" y="1385316"/>
              </a:moveTo>
              <a:lnTo>
                <a:pt x="275145" y="1384579"/>
              </a:lnTo>
              <a:lnTo>
                <a:pt x="275856" y="1382268"/>
              </a:lnTo>
              <a:lnTo>
                <a:pt x="271284" y="1380744"/>
              </a:lnTo>
              <a:lnTo>
                <a:pt x="265188" y="1400556"/>
              </a:lnTo>
              <a:lnTo>
                <a:pt x="267766" y="1401419"/>
              </a:lnTo>
              <a:lnTo>
                <a:pt x="266712" y="1405128"/>
              </a:lnTo>
              <a:lnTo>
                <a:pt x="271284" y="1406652"/>
              </a:lnTo>
              <a:lnTo>
                <a:pt x="277380" y="1385316"/>
              </a:lnTo>
              <a:close/>
            </a:path>
            <a:path w="663575" h="2391410" extrusionOk="0">
              <a:moveTo>
                <a:pt x="286524" y="1350264"/>
              </a:moveTo>
              <a:lnTo>
                <a:pt x="284454" y="1349578"/>
              </a:lnTo>
              <a:lnTo>
                <a:pt x="285000" y="1347216"/>
              </a:lnTo>
              <a:lnTo>
                <a:pt x="280428" y="1345692"/>
              </a:lnTo>
              <a:lnTo>
                <a:pt x="274332" y="1365504"/>
              </a:lnTo>
              <a:lnTo>
                <a:pt x="276974" y="1366164"/>
              </a:lnTo>
              <a:lnTo>
                <a:pt x="275856" y="1370076"/>
              </a:lnTo>
              <a:lnTo>
                <a:pt x="280428" y="1370076"/>
              </a:lnTo>
              <a:lnTo>
                <a:pt x="286524" y="1350264"/>
              </a:lnTo>
              <a:close/>
            </a:path>
            <a:path w="663575" h="2391410" extrusionOk="0">
              <a:moveTo>
                <a:pt x="295668" y="1315212"/>
              </a:moveTo>
              <a:lnTo>
                <a:pt x="293598" y="1314526"/>
              </a:lnTo>
              <a:lnTo>
                <a:pt x="294144" y="1312164"/>
              </a:lnTo>
              <a:lnTo>
                <a:pt x="289572" y="1310640"/>
              </a:lnTo>
              <a:lnTo>
                <a:pt x="283476" y="1330452"/>
              </a:lnTo>
              <a:lnTo>
                <a:pt x="285762" y="1331023"/>
              </a:lnTo>
              <a:lnTo>
                <a:pt x="285000" y="1333500"/>
              </a:lnTo>
              <a:lnTo>
                <a:pt x="291096" y="1335024"/>
              </a:lnTo>
              <a:lnTo>
                <a:pt x="295668" y="1315212"/>
              </a:lnTo>
              <a:close/>
            </a:path>
            <a:path w="663575" h="2391410" extrusionOk="0">
              <a:moveTo>
                <a:pt x="306336" y="1280160"/>
              </a:moveTo>
              <a:lnTo>
                <a:pt x="302501" y="1279207"/>
              </a:lnTo>
              <a:lnTo>
                <a:pt x="303288" y="1275588"/>
              </a:lnTo>
              <a:lnTo>
                <a:pt x="298716" y="1275588"/>
              </a:lnTo>
              <a:lnTo>
                <a:pt x="294144" y="1295400"/>
              </a:lnTo>
              <a:lnTo>
                <a:pt x="296202" y="1296098"/>
              </a:lnTo>
              <a:lnTo>
                <a:pt x="295668" y="1298448"/>
              </a:lnTo>
              <a:lnTo>
                <a:pt x="300240" y="1299972"/>
              </a:lnTo>
              <a:lnTo>
                <a:pt x="306336" y="1280160"/>
              </a:lnTo>
              <a:close/>
            </a:path>
            <a:path w="663575" h="2391410" extrusionOk="0">
              <a:moveTo>
                <a:pt x="315480" y="1245108"/>
              </a:moveTo>
              <a:lnTo>
                <a:pt x="312889" y="1244257"/>
              </a:lnTo>
              <a:lnTo>
                <a:pt x="313956" y="1240536"/>
              </a:lnTo>
              <a:lnTo>
                <a:pt x="307860" y="1240536"/>
              </a:lnTo>
              <a:lnTo>
                <a:pt x="303288" y="1260348"/>
              </a:lnTo>
              <a:lnTo>
                <a:pt x="305511" y="1261097"/>
              </a:lnTo>
              <a:lnTo>
                <a:pt x="304812" y="1263396"/>
              </a:lnTo>
              <a:lnTo>
                <a:pt x="309384" y="1264920"/>
              </a:lnTo>
              <a:lnTo>
                <a:pt x="315480" y="1245108"/>
              </a:lnTo>
              <a:close/>
            </a:path>
            <a:path w="663575" h="2391410" extrusionOk="0">
              <a:moveTo>
                <a:pt x="324624" y="1210056"/>
              </a:moveTo>
              <a:lnTo>
                <a:pt x="321957" y="1209179"/>
              </a:lnTo>
              <a:lnTo>
                <a:pt x="323100" y="1205484"/>
              </a:lnTo>
              <a:lnTo>
                <a:pt x="318528" y="1203960"/>
              </a:lnTo>
              <a:lnTo>
                <a:pt x="312432" y="1225296"/>
              </a:lnTo>
              <a:lnTo>
                <a:pt x="314883" y="1225296"/>
              </a:lnTo>
              <a:lnTo>
                <a:pt x="313956" y="1228344"/>
              </a:lnTo>
              <a:lnTo>
                <a:pt x="318528" y="1229868"/>
              </a:lnTo>
              <a:lnTo>
                <a:pt x="324624" y="1210056"/>
              </a:lnTo>
              <a:close/>
            </a:path>
            <a:path w="663575" h="2391410" extrusionOk="0">
              <a:moveTo>
                <a:pt x="333768" y="1175004"/>
              </a:moveTo>
              <a:lnTo>
                <a:pt x="331101" y="1174127"/>
              </a:lnTo>
              <a:lnTo>
                <a:pt x="332244" y="1170432"/>
              </a:lnTo>
              <a:lnTo>
                <a:pt x="327672" y="1168908"/>
              </a:lnTo>
              <a:lnTo>
                <a:pt x="321576" y="1188720"/>
              </a:lnTo>
              <a:lnTo>
                <a:pt x="324231" y="1189609"/>
              </a:lnTo>
              <a:lnTo>
                <a:pt x="323100" y="1193292"/>
              </a:lnTo>
              <a:lnTo>
                <a:pt x="329196" y="1194816"/>
              </a:lnTo>
              <a:lnTo>
                <a:pt x="333768" y="1175004"/>
              </a:lnTo>
              <a:close/>
            </a:path>
            <a:path w="663575" h="2391410" extrusionOk="0">
              <a:moveTo>
                <a:pt x="344436" y="1139952"/>
              </a:moveTo>
              <a:lnTo>
                <a:pt x="340550" y="1138986"/>
              </a:lnTo>
              <a:lnTo>
                <a:pt x="341388" y="1135380"/>
              </a:lnTo>
              <a:lnTo>
                <a:pt x="336816" y="1133856"/>
              </a:lnTo>
              <a:lnTo>
                <a:pt x="330720" y="1153668"/>
              </a:lnTo>
              <a:lnTo>
                <a:pt x="334594" y="1154645"/>
              </a:lnTo>
              <a:lnTo>
                <a:pt x="333768" y="1158240"/>
              </a:lnTo>
              <a:lnTo>
                <a:pt x="338340" y="1159764"/>
              </a:lnTo>
              <a:lnTo>
                <a:pt x="344436" y="1139952"/>
              </a:lnTo>
              <a:close/>
            </a:path>
            <a:path w="663575" h="2391410" extrusionOk="0">
              <a:moveTo>
                <a:pt x="353580" y="1104900"/>
              </a:moveTo>
              <a:lnTo>
                <a:pt x="349770" y="1103630"/>
              </a:lnTo>
              <a:lnTo>
                <a:pt x="350532" y="1100328"/>
              </a:lnTo>
              <a:lnTo>
                <a:pt x="345960" y="1098804"/>
              </a:lnTo>
              <a:lnTo>
                <a:pt x="341388" y="1118616"/>
              </a:lnTo>
              <a:lnTo>
                <a:pt x="344043" y="1119505"/>
              </a:lnTo>
              <a:lnTo>
                <a:pt x="342912" y="1123188"/>
              </a:lnTo>
              <a:lnTo>
                <a:pt x="347484" y="1124712"/>
              </a:lnTo>
              <a:lnTo>
                <a:pt x="353580" y="1104900"/>
              </a:lnTo>
              <a:close/>
            </a:path>
            <a:path w="663575" h="2391410" extrusionOk="0">
              <a:moveTo>
                <a:pt x="362724" y="1069848"/>
              </a:moveTo>
              <a:lnTo>
                <a:pt x="360057" y="1068971"/>
              </a:lnTo>
              <a:lnTo>
                <a:pt x="361200" y="1065276"/>
              </a:lnTo>
              <a:lnTo>
                <a:pt x="355104" y="1063752"/>
              </a:lnTo>
              <a:lnTo>
                <a:pt x="350532" y="1083564"/>
              </a:lnTo>
              <a:lnTo>
                <a:pt x="353187" y="1084453"/>
              </a:lnTo>
              <a:lnTo>
                <a:pt x="352056" y="1088136"/>
              </a:lnTo>
              <a:lnTo>
                <a:pt x="356628" y="1089660"/>
              </a:lnTo>
              <a:lnTo>
                <a:pt x="362724" y="1069848"/>
              </a:lnTo>
              <a:close/>
            </a:path>
            <a:path w="663575" h="2391410" extrusionOk="0">
              <a:moveTo>
                <a:pt x="371868" y="1033272"/>
              </a:moveTo>
              <a:lnTo>
                <a:pt x="369404" y="1033272"/>
              </a:lnTo>
              <a:lnTo>
                <a:pt x="370344" y="1030224"/>
              </a:lnTo>
              <a:lnTo>
                <a:pt x="364248" y="1028700"/>
              </a:lnTo>
              <a:lnTo>
                <a:pt x="359676" y="1048512"/>
              </a:lnTo>
              <a:lnTo>
                <a:pt x="362331" y="1049401"/>
              </a:lnTo>
              <a:lnTo>
                <a:pt x="361200" y="1053084"/>
              </a:lnTo>
              <a:lnTo>
                <a:pt x="367296" y="1054608"/>
              </a:lnTo>
              <a:lnTo>
                <a:pt x="371868" y="1033272"/>
              </a:lnTo>
              <a:close/>
            </a:path>
            <a:path w="663575" h="2391410" extrusionOk="0">
              <a:moveTo>
                <a:pt x="382536" y="998220"/>
              </a:moveTo>
              <a:lnTo>
                <a:pt x="378548" y="998220"/>
              </a:lnTo>
              <a:lnTo>
                <a:pt x="379488" y="995172"/>
              </a:lnTo>
              <a:lnTo>
                <a:pt x="374916" y="993648"/>
              </a:lnTo>
              <a:lnTo>
                <a:pt x="368820" y="1013460"/>
              </a:lnTo>
              <a:lnTo>
                <a:pt x="372630" y="1014730"/>
              </a:lnTo>
              <a:lnTo>
                <a:pt x="371868" y="1018032"/>
              </a:lnTo>
              <a:lnTo>
                <a:pt x="376440" y="1019556"/>
              </a:lnTo>
              <a:lnTo>
                <a:pt x="382536" y="998220"/>
              </a:lnTo>
              <a:close/>
            </a:path>
            <a:path w="663575" h="2391410" extrusionOk="0">
              <a:moveTo>
                <a:pt x="391680" y="963168"/>
              </a:moveTo>
              <a:lnTo>
                <a:pt x="388188" y="962012"/>
              </a:lnTo>
              <a:lnTo>
                <a:pt x="388632" y="960120"/>
              </a:lnTo>
              <a:lnTo>
                <a:pt x="384060" y="958596"/>
              </a:lnTo>
              <a:lnTo>
                <a:pt x="377964" y="978408"/>
              </a:lnTo>
              <a:lnTo>
                <a:pt x="382028" y="979424"/>
              </a:lnTo>
              <a:lnTo>
                <a:pt x="381012" y="982980"/>
              </a:lnTo>
              <a:lnTo>
                <a:pt x="385584" y="984504"/>
              </a:lnTo>
              <a:lnTo>
                <a:pt x="391680" y="963168"/>
              </a:lnTo>
              <a:close/>
            </a:path>
            <a:path w="663575" h="2391410" extrusionOk="0">
              <a:moveTo>
                <a:pt x="400824" y="928116"/>
              </a:moveTo>
              <a:lnTo>
                <a:pt x="397065" y="926871"/>
              </a:lnTo>
              <a:lnTo>
                <a:pt x="397776" y="923544"/>
              </a:lnTo>
              <a:lnTo>
                <a:pt x="393204" y="923544"/>
              </a:lnTo>
              <a:lnTo>
                <a:pt x="387108" y="943356"/>
              </a:lnTo>
              <a:lnTo>
                <a:pt x="391172" y="944372"/>
              </a:lnTo>
              <a:lnTo>
                <a:pt x="390156" y="947928"/>
              </a:lnTo>
              <a:lnTo>
                <a:pt x="394728" y="947928"/>
              </a:lnTo>
              <a:lnTo>
                <a:pt x="400824" y="928116"/>
              </a:lnTo>
              <a:close/>
            </a:path>
            <a:path w="663575" h="2391410" extrusionOk="0">
              <a:moveTo>
                <a:pt x="409968" y="893064"/>
              </a:moveTo>
              <a:lnTo>
                <a:pt x="406209" y="891819"/>
              </a:lnTo>
              <a:lnTo>
                <a:pt x="406920" y="888492"/>
              </a:lnTo>
              <a:lnTo>
                <a:pt x="402348" y="886968"/>
              </a:lnTo>
              <a:lnTo>
                <a:pt x="397776" y="908304"/>
              </a:lnTo>
              <a:lnTo>
                <a:pt x="399999" y="909053"/>
              </a:lnTo>
              <a:lnTo>
                <a:pt x="399300" y="911352"/>
              </a:lnTo>
              <a:lnTo>
                <a:pt x="405396" y="912876"/>
              </a:lnTo>
              <a:lnTo>
                <a:pt x="409968" y="893064"/>
              </a:lnTo>
              <a:close/>
            </a:path>
            <a:path w="663575" h="2391410" extrusionOk="0">
              <a:moveTo>
                <a:pt x="420636" y="858012"/>
              </a:moveTo>
              <a:lnTo>
                <a:pt x="416496" y="856983"/>
              </a:lnTo>
              <a:lnTo>
                <a:pt x="417588" y="853440"/>
              </a:lnTo>
              <a:lnTo>
                <a:pt x="411492" y="851916"/>
              </a:lnTo>
              <a:lnTo>
                <a:pt x="406920" y="873252"/>
              </a:lnTo>
              <a:lnTo>
                <a:pt x="410667" y="873252"/>
              </a:lnTo>
              <a:lnTo>
                <a:pt x="409968" y="876300"/>
              </a:lnTo>
              <a:lnTo>
                <a:pt x="414540" y="877824"/>
              </a:lnTo>
              <a:lnTo>
                <a:pt x="420636" y="858012"/>
              </a:lnTo>
              <a:close/>
            </a:path>
            <a:path w="663575" h="2391410" extrusionOk="0">
              <a:moveTo>
                <a:pt x="429780" y="822960"/>
              </a:moveTo>
              <a:lnTo>
                <a:pt x="425729" y="821613"/>
              </a:lnTo>
              <a:lnTo>
                <a:pt x="426732" y="818388"/>
              </a:lnTo>
              <a:lnTo>
                <a:pt x="422160" y="816864"/>
              </a:lnTo>
              <a:lnTo>
                <a:pt x="416064" y="836676"/>
              </a:lnTo>
              <a:lnTo>
                <a:pt x="420103" y="838034"/>
              </a:lnTo>
              <a:lnTo>
                <a:pt x="419112" y="841248"/>
              </a:lnTo>
              <a:lnTo>
                <a:pt x="423684" y="842772"/>
              </a:lnTo>
              <a:lnTo>
                <a:pt x="429780" y="822960"/>
              </a:lnTo>
              <a:close/>
            </a:path>
            <a:path w="663575" h="2391410" extrusionOk="0">
              <a:moveTo>
                <a:pt x="438924" y="787908"/>
              </a:moveTo>
              <a:lnTo>
                <a:pt x="435114" y="786638"/>
              </a:lnTo>
              <a:lnTo>
                <a:pt x="435876" y="783336"/>
              </a:lnTo>
              <a:lnTo>
                <a:pt x="431304" y="781812"/>
              </a:lnTo>
              <a:lnTo>
                <a:pt x="425208" y="801624"/>
              </a:lnTo>
              <a:lnTo>
                <a:pt x="429336" y="802665"/>
              </a:lnTo>
              <a:lnTo>
                <a:pt x="428256" y="806196"/>
              </a:lnTo>
              <a:lnTo>
                <a:pt x="432828" y="807720"/>
              </a:lnTo>
              <a:lnTo>
                <a:pt x="438924" y="787908"/>
              </a:lnTo>
              <a:close/>
            </a:path>
            <a:path w="663575" h="2391410" extrusionOk="0">
              <a:moveTo>
                <a:pt x="448068" y="752856"/>
              </a:moveTo>
              <a:lnTo>
                <a:pt x="444258" y="751586"/>
              </a:lnTo>
              <a:lnTo>
                <a:pt x="445020" y="748284"/>
              </a:lnTo>
              <a:lnTo>
                <a:pt x="440448" y="746760"/>
              </a:lnTo>
              <a:lnTo>
                <a:pt x="434352" y="766572"/>
              </a:lnTo>
              <a:lnTo>
                <a:pt x="438480" y="767613"/>
              </a:lnTo>
              <a:lnTo>
                <a:pt x="437400" y="771144"/>
              </a:lnTo>
              <a:lnTo>
                <a:pt x="443496" y="772668"/>
              </a:lnTo>
              <a:lnTo>
                <a:pt x="448068" y="752856"/>
              </a:lnTo>
              <a:close/>
            </a:path>
            <a:path w="663575" h="2391410" extrusionOk="0">
              <a:moveTo>
                <a:pt x="458736" y="717804"/>
              </a:moveTo>
              <a:lnTo>
                <a:pt x="453415" y="716483"/>
              </a:lnTo>
              <a:lnTo>
                <a:pt x="454164" y="713232"/>
              </a:lnTo>
              <a:lnTo>
                <a:pt x="449592" y="711708"/>
              </a:lnTo>
              <a:lnTo>
                <a:pt x="445020" y="731520"/>
              </a:lnTo>
              <a:lnTo>
                <a:pt x="448830" y="732790"/>
              </a:lnTo>
              <a:lnTo>
                <a:pt x="448068" y="736092"/>
              </a:lnTo>
              <a:lnTo>
                <a:pt x="452640" y="737616"/>
              </a:lnTo>
              <a:lnTo>
                <a:pt x="458736" y="717804"/>
              </a:lnTo>
              <a:close/>
            </a:path>
            <a:path w="663575" h="2391410" extrusionOk="0">
              <a:moveTo>
                <a:pt x="467880" y="682752"/>
              </a:moveTo>
              <a:lnTo>
                <a:pt x="463829" y="681405"/>
              </a:lnTo>
              <a:lnTo>
                <a:pt x="464832" y="678180"/>
              </a:lnTo>
              <a:lnTo>
                <a:pt x="458736" y="676656"/>
              </a:lnTo>
              <a:lnTo>
                <a:pt x="454164" y="696468"/>
              </a:lnTo>
              <a:lnTo>
                <a:pt x="458203" y="697826"/>
              </a:lnTo>
              <a:lnTo>
                <a:pt x="457212" y="701040"/>
              </a:lnTo>
              <a:lnTo>
                <a:pt x="461784" y="702564"/>
              </a:lnTo>
              <a:lnTo>
                <a:pt x="467880" y="682752"/>
              </a:lnTo>
              <a:close/>
            </a:path>
            <a:path w="663575" h="2391410" extrusionOk="0">
              <a:moveTo>
                <a:pt x="477024" y="647700"/>
              </a:moveTo>
              <a:lnTo>
                <a:pt x="472973" y="646353"/>
              </a:lnTo>
              <a:lnTo>
                <a:pt x="473976" y="643128"/>
              </a:lnTo>
              <a:lnTo>
                <a:pt x="467880" y="641604"/>
              </a:lnTo>
              <a:lnTo>
                <a:pt x="463308" y="661416"/>
              </a:lnTo>
              <a:lnTo>
                <a:pt x="467347" y="662774"/>
              </a:lnTo>
              <a:lnTo>
                <a:pt x="466356" y="665988"/>
              </a:lnTo>
              <a:lnTo>
                <a:pt x="470928" y="667512"/>
              </a:lnTo>
              <a:lnTo>
                <a:pt x="477024" y="647700"/>
              </a:lnTo>
              <a:close/>
            </a:path>
            <a:path w="663575" h="2391410" extrusionOk="0">
              <a:moveTo>
                <a:pt x="486168" y="611124"/>
              </a:moveTo>
              <a:lnTo>
                <a:pt x="482180" y="611124"/>
              </a:lnTo>
              <a:lnTo>
                <a:pt x="483120" y="608076"/>
              </a:lnTo>
              <a:lnTo>
                <a:pt x="478548" y="606552"/>
              </a:lnTo>
              <a:lnTo>
                <a:pt x="472452" y="626364"/>
              </a:lnTo>
              <a:lnTo>
                <a:pt x="476491" y="627722"/>
              </a:lnTo>
              <a:lnTo>
                <a:pt x="475500" y="630936"/>
              </a:lnTo>
              <a:lnTo>
                <a:pt x="481596" y="632460"/>
              </a:lnTo>
              <a:lnTo>
                <a:pt x="486168" y="611124"/>
              </a:lnTo>
              <a:close/>
            </a:path>
            <a:path w="663575" h="2391410" extrusionOk="0">
              <a:moveTo>
                <a:pt x="496836" y="576072"/>
              </a:moveTo>
              <a:lnTo>
                <a:pt x="491566" y="574763"/>
              </a:lnTo>
              <a:lnTo>
                <a:pt x="492264" y="571500"/>
              </a:lnTo>
              <a:lnTo>
                <a:pt x="487692" y="571500"/>
              </a:lnTo>
              <a:lnTo>
                <a:pt x="481596" y="591312"/>
              </a:lnTo>
              <a:lnTo>
                <a:pt x="486854" y="592632"/>
              </a:lnTo>
              <a:lnTo>
                <a:pt x="486168" y="595884"/>
              </a:lnTo>
              <a:lnTo>
                <a:pt x="490740" y="597408"/>
              </a:lnTo>
              <a:lnTo>
                <a:pt x="496836" y="576072"/>
              </a:lnTo>
              <a:close/>
            </a:path>
            <a:path w="663575" h="2391410" extrusionOk="0">
              <a:moveTo>
                <a:pt x="505980" y="541020"/>
              </a:moveTo>
              <a:lnTo>
                <a:pt x="501408" y="539496"/>
              </a:lnTo>
              <a:lnTo>
                <a:pt x="498792" y="548640"/>
              </a:lnTo>
              <a:lnTo>
                <a:pt x="501408" y="536448"/>
              </a:lnTo>
              <a:lnTo>
                <a:pt x="496836" y="534924"/>
              </a:lnTo>
              <a:lnTo>
                <a:pt x="492264" y="556260"/>
              </a:lnTo>
              <a:lnTo>
                <a:pt x="496239" y="557593"/>
              </a:lnTo>
              <a:lnTo>
                <a:pt x="495312" y="560832"/>
              </a:lnTo>
              <a:lnTo>
                <a:pt x="499884" y="560832"/>
              </a:lnTo>
              <a:lnTo>
                <a:pt x="505980" y="541020"/>
              </a:lnTo>
              <a:close/>
            </a:path>
            <a:path w="663575" h="2391410" extrusionOk="0">
              <a:moveTo>
                <a:pt x="515124" y="505968"/>
              </a:moveTo>
              <a:lnTo>
                <a:pt x="511073" y="504621"/>
              </a:lnTo>
              <a:lnTo>
                <a:pt x="512076" y="501396"/>
              </a:lnTo>
              <a:lnTo>
                <a:pt x="505980" y="499872"/>
              </a:lnTo>
              <a:lnTo>
                <a:pt x="501408" y="521208"/>
              </a:lnTo>
              <a:lnTo>
                <a:pt x="505752" y="521208"/>
              </a:lnTo>
              <a:lnTo>
                <a:pt x="504456" y="525780"/>
              </a:lnTo>
              <a:lnTo>
                <a:pt x="509028" y="525780"/>
              </a:lnTo>
              <a:lnTo>
                <a:pt x="515124" y="505968"/>
              </a:lnTo>
              <a:close/>
            </a:path>
            <a:path w="663575" h="2391410" extrusionOk="0">
              <a:moveTo>
                <a:pt x="524268" y="470916"/>
              </a:moveTo>
              <a:lnTo>
                <a:pt x="520217" y="469569"/>
              </a:lnTo>
              <a:lnTo>
                <a:pt x="521220" y="466344"/>
              </a:lnTo>
              <a:lnTo>
                <a:pt x="515124" y="464820"/>
              </a:lnTo>
              <a:lnTo>
                <a:pt x="510552" y="484632"/>
              </a:lnTo>
              <a:lnTo>
                <a:pt x="514591" y="485990"/>
              </a:lnTo>
              <a:lnTo>
                <a:pt x="513600" y="489204"/>
              </a:lnTo>
              <a:lnTo>
                <a:pt x="519696" y="490728"/>
              </a:lnTo>
              <a:lnTo>
                <a:pt x="524268" y="470916"/>
              </a:lnTo>
              <a:close/>
            </a:path>
            <a:path w="663575" h="2391410" extrusionOk="0">
              <a:moveTo>
                <a:pt x="534936" y="435864"/>
              </a:moveTo>
              <a:lnTo>
                <a:pt x="529374" y="434479"/>
              </a:lnTo>
              <a:lnTo>
                <a:pt x="530364" y="431292"/>
              </a:lnTo>
              <a:lnTo>
                <a:pt x="525792" y="429768"/>
              </a:lnTo>
              <a:lnTo>
                <a:pt x="519696" y="449580"/>
              </a:lnTo>
              <a:lnTo>
                <a:pt x="524268" y="451104"/>
              </a:lnTo>
              <a:lnTo>
                <a:pt x="527075" y="441960"/>
              </a:lnTo>
              <a:lnTo>
                <a:pt x="524268" y="454152"/>
              </a:lnTo>
              <a:lnTo>
                <a:pt x="528840" y="455676"/>
              </a:lnTo>
              <a:lnTo>
                <a:pt x="534936" y="435864"/>
              </a:lnTo>
              <a:close/>
            </a:path>
            <a:path w="663575" h="2391410" extrusionOk="0">
              <a:moveTo>
                <a:pt x="544080" y="400812"/>
              </a:moveTo>
              <a:lnTo>
                <a:pt x="539508" y="399288"/>
              </a:lnTo>
              <a:lnTo>
                <a:pt x="536689" y="408432"/>
              </a:lnTo>
              <a:lnTo>
                <a:pt x="539508" y="396240"/>
              </a:lnTo>
              <a:lnTo>
                <a:pt x="534936" y="394716"/>
              </a:lnTo>
              <a:lnTo>
                <a:pt x="528840" y="414528"/>
              </a:lnTo>
              <a:lnTo>
                <a:pt x="534390" y="415925"/>
              </a:lnTo>
              <a:lnTo>
                <a:pt x="533412" y="419100"/>
              </a:lnTo>
              <a:lnTo>
                <a:pt x="537984" y="420624"/>
              </a:lnTo>
              <a:lnTo>
                <a:pt x="544080" y="400812"/>
              </a:lnTo>
              <a:close/>
            </a:path>
            <a:path w="663575" h="2391410" extrusionOk="0">
              <a:moveTo>
                <a:pt x="553224" y="365760"/>
              </a:moveTo>
              <a:lnTo>
                <a:pt x="548652" y="364236"/>
              </a:lnTo>
              <a:lnTo>
                <a:pt x="545833" y="373380"/>
              </a:lnTo>
              <a:lnTo>
                <a:pt x="548652" y="361188"/>
              </a:lnTo>
              <a:lnTo>
                <a:pt x="544080" y="359664"/>
              </a:lnTo>
              <a:lnTo>
                <a:pt x="537984" y="379476"/>
              </a:lnTo>
              <a:lnTo>
                <a:pt x="543534" y="380873"/>
              </a:lnTo>
              <a:lnTo>
                <a:pt x="542556" y="384048"/>
              </a:lnTo>
              <a:lnTo>
                <a:pt x="547128" y="385572"/>
              </a:lnTo>
              <a:lnTo>
                <a:pt x="553224" y="365760"/>
              </a:lnTo>
              <a:close/>
            </a:path>
            <a:path w="663575" h="2391410" extrusionOk="0">
              <a:moveTo>
                <a:pt x="562368" y="330708"/>
              </a:moveTo>
              <a:lnTo>
                <a:pt x="557796" y="329184"/>
              </a:lnTo>
              <a:lnTo>
                <a:pt x="554977" y="338328"/>
              </a:lnTo>
              <a:lnTo>
                <a:pt x="557796" y="326136"/>
              </a:lnTo>
              <a:lnTo>
                <a:pt x="553224" y="324612"/>
              </a:lnTo>
              <a:lnTo>
                <a:pt x="548652" y="344424"/>
              </a:lnTo>
              <a:lnTo>
                <a:pt x="552691" y="345782"/>
              </a:lnTo>
              <a:lnTo>
                <a:pt x="551700" y="348996"/>
              </a:lnTo>
              <a:lnTo>
                <a:pt x="557796" y="350520"/>
              </a:lnTo>
              <a:lnTo>
                <a:pt x="562368" y="330708"/>
              </a:lnTo>
              <a:close/>
            </a:path>
            <a:path w="663575" h="2391410" extrusionOk="0">
              <a:moveTo>
                <a:pt x="573036" y="295656"/>
              </a:moveTo>
              <a:lnTo>
                <a:pt x="567474" y="294271"/>
              </a:lnTo>
              <a:lnTo>
                <a:pt x="568464" y="291084"/>
              </a:lnTo>
              <a:lnTo>
                <a:pt x="562368" y="289560"/>
              </a:lnTo>
              <a:lnTo>
                <a:pt x="557796" y="309372"/>
              </a:lnTo>
              <a:lnTo>
                <a:pt x="562368" y="310896"/>
              </a:lnTo>
              <a:lnTo>
                <a:pt x="565175" y="301752"/>
              </a:lnTo>
              <a:lnTo>
                <a:pt x="562368" y="313944"/>
              </a:lnTo>
              <a:lnTo>
                <a:pt x="566940" y="315468"/>
              </a:lnTo>
              <a:lnTo>
                <a:pt x="573036" y="295656"/>
              </a:lnTo>
              <a:close/>
            </a:path>
            <a:path w="663575" h="2391410" extrusionOk="0">
              <a:moveTo>
                <a:pt x="577608" y="254508"/>
              </a:moveTo>
              <a:lnTo>
                <a:pt x="573036" y="254508"/>
              </a:lnTo>
              <a:lnTo>
                <a:pt x="566940" y="274320"/>
              </a:lnTo>
              <a:lnTo>
                <a:pt x="571512" y="275844"/>
              </a:lnTo>
              <a:lnTo>
                <a:pt x="577608" y="254508"/>
              </a:lnTo>
              <a:close/>
            </a:path>
            <a:path w="663575" h="2391410" extrusionOk="0">
              <a:moveTo>
                <a:pt x="582180" y="260604"/>
              </a:moveTo>
              <a:lnTo>
                <a:pt x="577608" y="259080"/>
              </a:lnTo>
              <a:lnTo>
                <a:pt x="571512" y="278892"/>
              </a:lnTo>
              <a:lnTo>
                <a:pt x="576084" y="280416"/>
              </a:lnTo>
              <a:lnTo>
                <a:pt x="582180" y="260604"/>
              </a:lnTo>
              <a:close/>
            </a:path>
            <a:path w="663575" h="2391410" extrusionOk="0">
              <a:moveTo>
                <a:pt x="586752" y="219456"/>
              </a:moveTo>
              <a:lnTo>
                <a:pt x="582180" y="219456"/>
              </a:lnTo>
              <a:lnTo>
                <a:pt x="576084" y="239268"/>
              </a:lnTo>
              <a:lnTo>
                <a:pt x="580656" y="240792"/>
              </a:lnTo>
              <a:lnTo>
                <a:pt x="586752" y="219456"/>
              </a:lnTo>
              <a:close/>
            </a:path>
            <a:path w="663575" h="2391410" extrusionOk="0">
              <a:moveTo>
                <a:pt x="591324" y="225552"/>
              </a:moveTo>
              <a:lnTo>
                <a:pt x="586752" y="224028"/>
              </a:lnTo>
              <a:lnTo>
                <a:pt x="580656" y="243840"/>
              </a:lnTo>
              <a:lnTo>
                <a:pt x="585228" y="245364"/>
              </a:lnTo>
              <a:lnTo>
                <a:pt x="591324" y="225552"/>
              </a:lnTo>
              <a:close/>
            </a:path>
            <a:path w="663575" h="2391410" extrusionOk="0">
              <a:moveTo>
                <a:pt x="600468" y="188976"/>
              </a:moveTo>
              <a:lnTo>
                <a:pt x="595896" y="188976"/>
              </a:lnTo>
              <a:lnTo>
                <a:pt x="591667" y="202692"/>
              </a:lnTo>
              <a:lnTo>
                <a:pt x="595896" y="184404"/>
              </a:lnTo>
              <a:lnTo>
                <a:pt x="591324" y="182880"/>
              </a:lnTo>
              <a:lnTo>
                <a:pt x="585228" y="204216"/>
              </a:lnTo>
              <a:lnTo>
                <a:pt x="591197" y="204216"/>
              </a:lnTo>
              <a:lnTo>
                <a:pt x="589800" y="208788"/>
              </a:lnTo>
              <a:lnTo>
                <a:pt x="595896" y="210312"/>
              </a:lnTo>
              <a:lnTo>
                <a:pt x="600468" y="188976"/>
              </a:lnTo>
              <a:close/>
            </a:path>
            <a:path w="663575" h="2391410" extrusionOk="0">
              <a:moveTo>
                <a:pt x="605040" y="149352"/>
              </a:moveTo>
              <a:lnTo>
                <a:pt x="600468" y="147828"/>
              </a:lnTo>
              <a:lnTo>
                <a:pt x="595896" y="167640"/>
              </a:lnTo>
              <a:lnTo>
                <a:pt x="600468" y="169164"/>
              </a:lnTo>
              <a:lnTo>
                <a:pt x="605040" y="149352"/>
              </a:lnTo>
              <a:close/>
            </a:path>
            <a:path w="663575" h="2391410" extrusionOk="0">
              <a:moveTo>
                <a:pt x="611136" y="153924"/>
              </a:moveTo>
              <a:lnTo>
                <a:pt x="605040" y="152400"/>
              </a:lnTo>
              <a:lnTo>
                <a:pt x="600468" y="173736"/>
              </a:lnTo>
              <a:lnTo>
                <a:pt x="605040" y="175260"/>
              </a:lnTo>
              <a:lnTo>
                <a:pt x="611136" y="153924"/>
              </a:lnTo>
              <a:close/>
            </a:path>
            <a:path w="663575" h="2391410" extrusionOk="0">
              <a:moveTo>
                <a:pt x="615708" y="114300"/>
              </a:moveTo>
              <a:lnTo>
                <a:pt x="609612" y="112776"/>
              </a:lnTo>
              <a:lnTo>
                <a:pt x="605040" y="132588"/>
              </a:lnTo>
              <a:lnTo>
                <a:pt x="609612" y="134112"/>
              </a:lnTo>
              <a:lnTo>
                <a:pt x="615708" y="114300"/>
              </a:lnTo>
              <a:close/>
            </a:path>
            <a:path w="663575" h="2391410" extrusionOk="0">
              <a:moveTo>
                <a:pt x="620280" y="118872"/>
              </a:moveTo>
              <a:lnTo>
                <a:pt x="615708" y="117348"/>
              </a:lnTo>
              <a:lnTo>
                <a:pt x="609612" y="138684"/>
              </a:lnTo>
              <a:lnTo>
                <a:pt x="614184" y="138684"/>
              </a:lnTo>
              <a:lnTo>
                <a:pt x="620280" y="118872"/>
              </a:lnTo>
              <a:close/>
            </a:path>
            <a:path w="663575" h="2391410" extrusionOk="0">
              <a:moveTo>
                <a:pt x="624852" y="79248"/>
              </a:moveTo>
              <a:lnTo>
                <a:pt x="618756" y="77724"/>
              </a:lnTo>
              <a:lnTo>
                <a:pt x="614184" y="97536"/>
              </a:lnTo>
              <a:lnTo>
                <a:pt x="618756" y="99060"/>
              </a:lnTo>
              <a:lnTo>
                <a:pt x="624852" y="79248"/>
              </a:lnTo>
              <a:close/>
            </a:path>
            <a:path w="663575" h="2391410" extrusionOk="0">
              <a:moveTo>
                <a:pt x="629424" y="83820"/>
              </a:moveTo>
              <a:lnTo>
                <a:pt x="624852" y="82296"/>
              </a:lnTo>
              <a:lnTo>
                <a:pt x="618756" y="102108"/>
              </a:lnTo>
              <a:lnTo>
                <a:pt x="624852" y="103632"/>
              </a:lnTo>
              <a:lnTo>
                <a:pt x="629424" y="83820"/>
              </a:lnTo>
              <a:close/>
            </a:path>
            <a:path w="663575" h="2391410" extrusionOk="0">
              <a:moveTo>
                <a:pt x="662952" y="73152"/>
              </a:moveTo>
              <a:lnTo>
                <a:pt x="658990" y="53340"/>
              </a:lnTo>
              <a:lnTo>
                <a:pt x="649236" y="4572"/>
              </a:lnTo>
              <a:lnTo>
                <a:pt x="644982" y="9232"/>
              </a:lnTo>
              <a:lnTo>
                <a:pt x="643140" y="0"/>
              </a:lnTo>
              <a:lnTo>
                <a:pt x="595896" y="51816"/>
              </a:lnTo>
              <a:lnTo>
                <a:pt x="604100" y="54076"/>
              </a:lnTo>
              <a:lnTo>
                <a:pt x="601992" y="56388"/>
              </a:lnTo>
              <a:lnTo>
                <a:pt x="623379" y="62280"/>
              </a:lnTo>
              <a:lnTo>
                <a:pt x="623328" y="62484"/>
              </a:lnTo>
              <a:lnTo>
                <a:pt x="627900" y="64008"/>
              </a:lnTo>
              <a:lnTo>
                <a:pt x="628053" y="63576"/>
              </a:lnTo>
              <a:lnTo>
                <a:pt x="628980" y="63817"/>
              </a:lnTo>
              <a:lnTo>
                <a:pt x="627900" y="67056"/>
              </a:lnTo>
              <a:lnTo>
                <a:pt x="633996" y="68580"/>
              </a:lnTo>
              <a:lnTo>
                <a:pt x="634695" y="65392"/>
              </a:lnTo>
              <a:lnTo>
                <a:pt x="662952" y="73152"/>
              </a:lnTo>
              <a:close/>
            </a:path>
          </a:pathLst>
        </a:custGeom>
        <a:solidFill>
          <a:srgbClr val="000000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085850" cy="10858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1381125" cy="13811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1381125" cy="13811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8461dbf8fccbb834/&#193;rea%20de%20Trabalho/memoria%20de%20calculo%20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2"/>
      <sheetName val="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K1000"/>
  <sheetViews>
    <sheetView topLeftCell="A8" workbookViewId="0">
      <selection activeCell="D23" sqref="D23"/>
    </sheetView>
  </sheetViews>
  <sheetFormatPr defaultColWidth="12.625" defaultRowHeight="15" customHeight="1"/>
  <cols>
    <col min="1" max="2" width="10" customWidth="1"/>
    <col min="3" max="3" width="8.625" hidden="1" customWidth="1"/>
    <col min="4" max="4" width="60" customWidth="1"/>
    <col min="5" max="5" width="30" customWidth="1"/>
    <col min="6" max="6" width="5" customWidth="1"/>
    <col min="7" max="8" width="10" customWidth="1"/>
    <col min="9" max="9" width="13" customWidth="1"/>
    <col min="10" max="10" width="14.375" customWidth="1"/>
    <col min="11" max="11" width="8.625" hidden="1" customWidth="1"/>
    <col min="12" max="26" width="8.625" customWidth="1"/>
  </cols>
  <sheetData>
    <row r="1" spans="1:11" ht="13.5" customHeight="1">
      <c r="A1" s="1"/>
      <c r="B1" s="1"/>
      <c r="C1" s="1"/>
      <c r="D1" s="1" t="s">
        <v>0</v>
      </c>
      <c r="E1" s="1" t="s">
        <v>1</v>
      </c>
      <c r="F1" s="206" t="s">
        <v>2</v>
      </c>
      <c r="G1" s="204"/>
      <c r="H1" s="205"/>
      <c r="I1" s="206"/>
      <c r="J1" s="204"/>
      <c r="K1" s="205"/>
    </row>
    <row r="2" spans="1:11" ht="87.75" customHeight="1">
      <c r="A2" s="2"/>
      <c r="B2" s="2"/>
      <c r="C2" s="2"/>
      <c r="D2" s="2" t="s">
        <v>3</v>
      </c>
      <c r="E2" s="200" t="s">
        <v>2563</v>
      </c>
      <c r="F2" s="207" t="s">
        <v>4</v>
      </c>
      <c r="G2" s="204"/>
      <c r="H2" s="205"/>
      <c r="I2" s="207"/>
      <c r="J2" s="204"/>
      <c r="K2" s="205"/>
    </row>
    <row r="3" spans="1:11" ht="24" customHeight="1">
      <c r="A3" s="208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5"/>
    </row>
    <row r="4" spans="1:11" ht="30" customHeight="1">
      <c r="A4" s="4" t="s">
        <v>6</v>
      </c>
      <c r="B4" s="5"/>
      <c r="C4" s="5"/>
      <c r="D4" s="5" t="s">
        <v>7</v>
      </c>
      <c r="E4" s="5"/>
      <c r="F4" s="5"/>
      <c r="G4" s="5"/>
      <c r="H4" s="5"/>
      <c r="I4" s="5" t="s">
        <v>8</v>
      </c>
      <c r="J4" s="6" t="s">
        <v>9</v>
      </c>
    </row>
    <row r="5" spans="1:11" ht="20.25" customHeight="1">
      <c r="A5" s="7" t="s">
        <v>10</v>
      </c>
      <c r="B5" s="8"/>
      <c r="C5" s="8"/>
      <c r="D5" s="8" t="s">
        <v>11</v>
      </c>
      <c r="E5" s="8"/>
      <c r="F5" s="8"/>
      <c r="G5" s="8">
        <v>1</v>
      </c>
      <c r="H5" s="8"/>
      <c r="I5" s="9">
        <v>41810.97</v>
      </c>
      <c r="J5" s="10">
        <v>2.9605398857183059E-2</v>
      </c>
    </row>
    <row r="6" spans="1:11" ht="20.25" customHeight="1">
      <c r="A6" s="11" t="s">
        <v>12</v>
      </c>
      <c r="B6" s="12"/>
      <c r="C6" s="12"/>
      <c r="D6" s="12" t="s">
        <v>13</v>
      </c>
      <c r="E6" s="12"/>
      <c r="F6" s="12"/>
      <c r="G6" s="12">
        <v>1</v>
      </c>
      <c r="H6" s="12"/>
      <c r="I6" s="13">
        <v>83733.039999999994</v>
      </c>
      <c r="J6" s="14">
        <v>5.928946510268629E-2</v>
      </c>
    </row>
    <row r="7" spans="1:11" ht="20.25" customHeight="1">
      <c r="A7" s="11" t="s">
        <v>14</v>
      </c>
      <c r="B7" s="12"/>
      <c r="C7" s="12"/>
      <c r="D7" s="12" t="s">
        <v>15</v>
      </c>
      <c r="E7" s="12"/>
      <c r="F7" s="12"/>
      <c r="G7" s="12">
        <v>1</v>
      </c>
      <c r="H7" s="12"/>
      <c r="I7" s="13">
        <v>96265.32</v>
      </c>
      <c r="J7" s="14">
        <v>6.8163288120662149E-2</v>
      </c>
    </row>
    <row r="8" spans="1:11" ht="20.25" customHeight="1">
      <c r="A8" s="11" t="s">
        <v>16</v>
      </c>
      <c r="B8" s="12"/>
      <c r="C8" s="12"/>
      <c r="D8" s="12" t="s">
        <v>17</v>
      </c>
      <c r="E8" s="12"/>
      <c r="F8" s="12"/>
      <c r="G8" s="12">
        <v>1</v>
      </c>
      <c r="H8" s="12"/>
      <c r="I8" s="13">
        <v>185544.27</v>
      </c>
      <c r="J8" s="14">
        <v>0.13137968621667628</v>
      </c>
    </row>
    <row r="9" spans="1:11" ht="20.25" customHeight="1">
      <c r="A9" s="11" t="s">
        <v>18</v>
      </c>
      <c r="B9" s="12"/>
      <c r="C9" s="12"/>
      <c r="D9" s="12" t="s">
        <v>19</v>
      </c>
      <c r="E9" s="12"/>
      <c r="F9" s="12"/>
      <c r="G9" s="12">
        <v>1</v>
      </c>
      <c r="H9" s="12"/>
      <c r="I9" s="13">
        <v>50823.48</v>
      </c>
      <c r="J9" s="14">
        <v>3.598695262774497E-2</v>
      </c>
    </row>
    <row r="10" spans="1:11" ht="20.25" customHeight="1">
      <c r="A10" s="11" t="s">
        <v>20</v>
      </c>
      <c r="B10" s="12"/>
      <c r="C10" s="12"/>
      <c r="D10" s="12" t="s">
        <v>21</v>
      </c>
      <c r="E10" s="12"/>
      <c r="F10" s="12"/>
      <c r="G10" s="12">
        <v>1</v>
      </c>
      <c r="H10" s="12"/>
      <c r="I10" s="13">
        <v>231565.79</v>
      </c>
      <c r="J10" s="14">
        <v>0.16396647996037148</v>
      </c>
    </row>
    <row r="11" spans="1:11" ht="20.25" customHeight="1">
      <c r="A11" s="11" t="s">
        <v>22</v>
      </c>
      <c r="B11" s="12"/>
      <c r="C11" s="12"/>
      <c r="D11" s="12" t="s">
        <v>23</v>
      </c>
      <c r="E11" s="12"/>
      <c r="F11" s="12"/>
      <c r="G11" s="12">
        <v>1</v>
      </c>
      <c r="H11" s="12"/>
      <c r="I11" s="13">
        <v>33011.94</v>
      </c>
      <c r="J11" s="14">
        <v>2.3375005429182718E-2</v>
      </c>
    </row>
    <row r="12" spans="1:11" ht="20.25" customHeight="1">
      <c r="A12" s="11" t="s">
        <v>24</v>
      </c>
      <c r="B12" s="12"/>
      <c r="C12" s="12"/>
      <c r="D12" s="12" t="s">
        <v>25</v>
      </c>
      <c r="E12" s="12"/>
      <c r="F12" s="12"/>
      <c r="G12" s="12">
        <v>1</v>
      </c>
      <c r="H12" s="12"/>
      <c r="I12" s="13">
        <v>37844.29</v>
      </c>
      <c r="J12" s="14">
        <v>2.6796682782458867E-2</v>
      </c>
    </row>
    <row r="13" spans="1:11" ht="20.25" customHeight="1">
      <c r="A13" s="11" t="s">
        <v>26</v>
      </c>
      <c r="B13" s="12"/>
      <c r="C13" s="12"/>
      <c r="D13" s="12" t="s">
        <v>27</v>
      </c>
      <c r="E13" s="12"/>
      <c r="F13" s="12"/>
      <c r="G13" s="12">
        <v>1</v>
      </c>
      <c r="H13" s="12"/>
      <c r="I13" s="13">
        <v>181849.22</v>
      </c>
      <c r="J13" s="14">
        <v>0.12876330517966053</v>
      </c>
    </row>
    <row r="14" spans="1:11" ht="20.25" customHeight="1">
      <c r="A14" s="11" t="s">
        <v>28</v>
      </c>
      <c r="B14" s="12"/>
      <c r="C14" s="12"/>
      <c r="D14" s="12" t="s">
        <v>29</v>
      </c>
      <c r="E14" s="12"/>
      <c r="F14" s="12"/>
      <c r="G14" s="12">
        <v>1</v>
      </c>
      <c r="H14" s="12"/>
      <c r="I14" s="13">
        <v>24169.55</v>
      </c>
      <c r="J14" s="14">
        <v>1.7113909769341129E-2</v>
      </c>
    </row>
    <row r="15" spans="1:11" ht="20.25" customHeight="1">
      <c r="A15" s="11" t="s">
        <v>30</v>
      </c>
      <c r="B15" s="12"/>
      <c r="C15" s="12"/>
      <c r="D15" s="12" t="s">
        <v>31</v>
      </c>
      <c r="E15" s="12"/>
      <c r="F15" s="12"/>
      <c r="G15" s="12">
        <v>1</v>
      </c>
      <c r="H15" s="12"/>
      <c r="I15" s="13">
        <v>238507.58</v>
      </c>
      <c r="J15" s="14">
        <v>0.16888180389886906</v>
      </c>
    </row>
    <row r="16" spans="1:11" ht="20.25" customHeight="1">
      <c r="A16" s="11" t="s">
        <v>32</v>
      </c>
      <c r="B16" s="12"/>
      <c r="C16" s="12"/>
      <c r="D16" s="12" t="s">
        <v>33</v>
      </c>
      <c r="E16" s="12"/>
      <c r="F16" s="12"/>
      <c r="G16" s="12">
        <v>1</v>
      </c>
      <c r="H16" s="12"/>
      <c r="I16" s="13">
        <v>148565.74</v>
      </c>
      <c r="J16" s="14">
        <v>0.1051960284397266</v>
      </c>
    </row>
    <row r="17" spans="1:11" ht="20.25" customHeight="1">
      <c r="A17" s="11" t="s">
        <v>34</v>
      </c>
      <c r="B17" s="12"/>
      <c r="C17" s="12"/>
      <c r="D17" s="12" t="s">
        <v>35</v>
      </c>
      <c r="E17" s="12"/>
      <c r="F17" s="12"/>
      <c r="G17" s="12">
        <v>1</v>
      </c>
      <c r="H17" s="12"/>
      <c r="I17" s="13">
        <v>46135.45</v>
      </c>
      <c r="J17" s="14">
        <v>3.2667464990781755E-2</v>
      </c>
    </row>
    <row r="18" spans="1:11" ht="20.25" customHeight="1">
      <c r="A18" s="11" t="s">
        <v>36</v>
      </c>
      <c r="B18" s="12"/>
      <c r="C18" s="12"/>
      <c r="D18" s="12" t="s">
        <v>37</v>
      </c>
      <c r="E18" s="12"/>
      <c r="F18" s="12"/>
      <c r="G18" s="12">
        <v>1</v>
      </c>
      <c r="H18" s="12"/>
      <c r="I18" s="13">
        <v>12448.54</v>
      </c>
      <c r="J18" s="14">
        <v>8.8145286246551473E-3</v>
      </c>
    </row>
    <row r="19" spans="1:11" ht="13.5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1" ht="13.5" customHeight="1">
      <c r="A20" s="3"/>
      <c r="B20" s="3"/>
      <c r="C20" s="3"/>
      <c r="D20" s="16"/>
      <c r="E20" s="17"/>
      <c r="F20" s="17"/>
      <c r="G20" s="3" t="s">
        <v>38</v>
      </c>
      <c r="H20" s="3"/>
      <c r="I20" s="3"/>
      <c r="J20" s="18">
        <v>1134423.1599999999</v>
      </c>
      <c r="K20" s="19"/>
    </row>
    <row r="21" spans="1:11" ht="13.5" customHeight="1">
      <c r="A21" s="3"/>
      <c r="B21" s="3"/>
      <c r="C21" s="3"/>
      <c r="D21" s="16"/>
      <c r="E21" s="17"/>
      <c r="F21" s="17"/>
      <c r="G21" s="3" t="s">
        <v>39</v>
      </c>
      <c r="H21" s="3"/>
      <c r="I21" s="3"/>
      <c r="J21" s="18">
        <v>277852.02</v>
      </c>
      <c r="K21" s="19"/>
    </row>
    <row r="22" spans="1:11" ht="13.5" customHeight="1">
      <c r="A22" s="3"/>
      <c r="B22" s="3"/>
      <c r="C22" s="3"/>
      <c r="D22" s="16"/>
      <c r="E22" s="17"/>
      <c r="F22" s="17"/>
      <c r="G22" s="20" t="s">
        <v>40</v>
      </c>
      <c r="H22" s="20"/>
      <c r="I22" s="20"/>
      <c r="J22" s="21">
        <v>1412275.18</v>
      </c>
      <c r="K22" s="22"/>
    </row>
    <row r="23" spans="1:11" ht="60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</row>
    <row r="24" spans="1:11" ht="69.75" customHeight="1">
      <c r="A24" s="203" t="s">
        <v>41</v>
      </c>
      <c r="B24" s="204"/>
      <c r="C24" s="204"/>
      <c r="D24" s="204"/>
      <c r="E24" s="204"/>
      <c r="F24" s="204"/>
      <c r="G24" s="204"/>
      <c r="H24" s="204"/>
      <c r="I24" s="204"/>
      <c r="J24" s="204"/>
      <c r="K24" s="205"/>
    </row>
    <row r="25" spans="1:11" ht="13.5" customHeight="1"/>
    <row r="26" spans="1:11" ht="13.5" customHeight="1"/>
    <row r="27" spans="1:11" ht="13.5" customHeight="1"/>
    <row r="28" spans="1:11" ht="13.5" customHeight="1"/>
    <row r="29" spans="1:11" ht="13.5" customHeight="1"/>
    <row r="30" spans="1:11" ht="13.5" customHeight="1"/>
    <row r="31" spans="1:11" ht="13.5" customHeight="1"/>
    <row r="32" spans="1:11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6">
    <mergeCell ref="A24:K24"/>
    <mergeCell ref="F1:H1"/>
    <mergeCell ref="I1:K1"/>
    <mergeCell ref="F2:H2"/>
    <mergeCell ref="I2:K2"/>
    <mergeCell ref="A3:K3"/>
  </mergeCells>
  <printOptions horizontalCentered="1" verticalCentered="1"/>
  <pageMargins left="0.51181102362204722" right="0.51181102362204722" top="0.98425196850393704" bottom="0.98425196850393704" header="0" footer="0"/>
  <pageSetup paperSize="9" scale="71" orientation="landscape" r:id="rId1"/>
  <headerFooter>
    <oddHeader>&amp;L &amp;CPREFEITURA MUNICIPAL DE JABOATÃO DOS GUARARAPES SECRETARIA MUNICIPAL DE EDUCAÇÃO</oddHeader>
    <oddFooter>&amp;L &amp;CAvenida Barreto de Menezes, 1648 – Bairro: Prazeres – Jaboatão dos Guararapes – CEP: 54310-310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E2841"/>
    <pageSetUpPr fitToPage="1"/>
  </sheetPr>
  <dimension ref="A1:M1000"/>
  <sheetViews>
    <sheetView zoomScale="70" zoomScaleNormal="70" workbookViewId="0">
      <selection activeCell="K14" sqref="K14"/>
    </sheetView>
  </sheetViews>
  <sheetFormatPr defaultColWidth="12.625" defaultRowHeight="15" customHeight="1"/>
  <cols>
    <col min="1" max="2" width="10" customWidth="1"/>
    <col min="3" max="3" width="13.25" customWidth="1"/>
    <col min="4" max="4" width="60" customWidth="1"/>
    <col min="5" max="5" width="8" customWidth="1"/>
    <col min="6" max="7" width="13" customWidth="1"/>
    <col min="8" max="8" width="14.375" customWidth="1"/>
    <col min="9" max="9" width="14.125" customWidth="1"/>
    <col min="10" max="10" width="13.625" bestFit="1" customWidth="1"/>
    <col min="11" max="11" width="17.375" bestFit="1" customWidth="1"/>
    <col min="12" max="12" width="22.625" bestFit="1" customWidth="1"/>
    <col min="13" max="26" width="8.625" customWidth="1"/>
  </cols>
  <sheetData>
    <row r="1" spans="1:13" ht="13.5" customHeight="1">
      <c r="A1" s="1"/>
      <c r="B1" s="1"/>
      <c r="C1" s="1"/>
      <c r="D1" s="24" t="s">
        <v>0</v>
      </c>
      <c r="E1" s="1" t="s">
        <v>1</v>
      </c>
      <c r="G1" s="24"/>
      <c r="H1" s="25" t="s">
        <v>42</v>
      </c>
      <c r="I1" s="26" t="s">
        <v>43</v>
      </c>
      <c r="J1" s="24"/>
      <c r="K1" s="24"/>
      <c r="L1" s="24"/>
      <c r="M1" s="24"/>
    </row>
    <row r="2" spans="1:13" ht="97.5" customHeight="1">
      <c r="A2" s="2"/>
      <c r="B2" s="2"/>
      <c r="C2" s="2"/>
      <c r="D2" s="3" t="s">
        <v>3</v>
      </c>
      <c r="E2" s="209" t="s">
        <v>2564</v>
      </c>
      <c r="F2" s="204"/>
      <c r="G2" s="205"/>
      <c r="H2" s="149">
        <v>0.245</v>
      </c>
      <c r="I2" s="150">
        <v>0.29470000000000002</v>
      </c>
      <c r="J2" s="3"/>
      <c r="K2" s="3"/>
      <c r="L2" s="3"/>
      <c r="M2" s="3"/>
    </row>
    <row r="3" spans="1:13" ht="21" customHeight="1">
      <c r="A3" s="27" t="s">
        <v>44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3" ht="21" customHeight="1">
      <c r="A4" s="29"/>
      <c r="B4" s="28"/>
      <c r="C4" s="28"/>
      <c r="D4" s="28"/>
      <c r="E4" s="28"/>
      <c r="F4" s="28"/>
      <c r="G4" s="30" t="s">
        <v>45</v>
      </c>
      <c r="H4" s="30"/>
      <c r="I4" s="30"/>
      <c r="J4" s="31" t="s">
        <v>46</v>
      </c>
      <c r="K4" s="31"/>
      <c r="L4" s="31"/>
    </row>
    <row r="5" spans="1:13" ht="30" customHeight="1">
      <c r="A5" s="32" t="s">
        <v>6</v>
      </c>
      <c r="B5" s="32" t="s">
        <v>47</v>
      </c>
      <c r="C5" s="32" t="s">
        <v>48</v>
      </c>
      <c r="D5" s="4" t="s">
        <v>7</v>
      </c>
      <c r="E5" s="32" t="s">
        <v>49</v>
      </c>
      <c r="F5" s="32" t="s">
        <v>50</v>
      </c>
      <c r="G5" s="32" t="s">
        <v>51</v>
      </c>
      <c r="H5" s="33" t="s">
        <v>52</v>
      </c>
      <c r="I5" s="32" t="s">
        <v>8</v>
      </c>
      <c r="J5" s="32"/>
      <c r="K5" s="32"/>
      <c r="L5" s="32"/>
    </row>
    <row r="6" spans="1:13" s="153" customFormat="1" ht="24" customHeight="1">
      <c r="A6" s="34" t="s">
        <v>10</v>
      </c>
      <c r="B6" s="34" t="s">
        <v>53</v>
      </c>
      <c r="C6" s="34"/>
      <c r="D6" s="151" t="s">
        <v>11</v>
      </c>
      <c r="E6" s="34"/>
      <c r="F6" s="34">
        <v>1</v>
      </c>
      <c r="G6" s="155" t="s">
        <v>54</v>
      </c>
      <c r="H6" s="155">
        <f>I7 + I15</f>
        <v>41810.97</v>
      </c>
      <c r="I6" s="155">
        <f t="shared" ref="I6:I69" si="0">TRUNC(F6 * H6,2)</f>
        <v>41810.97</v>
      </c>
      <c r="J6" s="155" t="s">
        <v>54</v>
      </c>
      <c r="K6" s="155">
        <f>L7 + L15</f>
        <v>41117.22</v>
      </c>
      <c r="L6" s="155">
        <f>TRUNC(F6 * K6,2)</f>
        <v>41117.22</v>
      </c>
    </row>
    <row r="7" spans="1:13" s="153" customFormat="1" ht="24" customHeight="1">
      <c r="A7" s="34" t="s">
        <v>55</v>
      </c>
      <c r="B7" s="34" t="s">
        <v>53</v>
      </c>
      <c r="C7" s="34"/>
      <c r="D7" s="151" t="s">
        <v>11</v>
      </c>
      <c r="E7" s="34"/>
      <c r="F7" s="34">
        <v>1</v>
      </c>
      <c r="G7" s="155" t="s">
        <v>54</v>
      </c>
      <c r="H7" s="155">
        <f>I8 + I9 + I10 + I11 + I12 + I13 + I14</f>
        <v>11616.960000000001</v>
      </c>
      <c r="I7" s="155">
        <f t="shared" si="0"/>
        <v>11616.96</v>
      </c>
      <c r="J7" s="155" t="s">
        <v>54</v>
      </c>
      <c r="K7" s="155">
        <f>L8 + L9 + L10 + L11 + L12 + L13 + L14</f>
        <v>11763.36</v>
      </c>
      <c r="L7" s="155">
        <f>TRUNC(F7 * K7,2)</f>
        <v>11763.36</v>
      </c>
    </row>
    <row r="8" spans="1:13" s="153" customFormat="1" ht="39" customHeight="1">
      <c r="A8" s="35" t="s">
        <v>56</v>
      </c>
      <c r="B8" s="35" t="s">
        <v>57</v>
      </c>
      <c r="C8" s="35" t="s">
        <v>58</v>
      </c>
      <c r="D8" s="152" t="s">
        <v>59</v>
      </c>
      <c r="E8" s="35" t="s">
        <v>60</v>
      </c>
      <c r="F8" s="35">
        <v>4.5</v>
      </c>
      <c r="G8" s="156">
        <v>468.17</v>
      </c>
      <c r="H8" s="156">
        <f>TRUNC(TRUNC(G8 * $H$2, 2) + G8, 2)</f>
        <v>582.87</v>
      </c>
      <c r="I8" s="156">
        <f t="shared" si="0"/>
        <v>2622.91</v>
      </c>
      <c r="J8" s="157">
        <v>464.7</v>
      </c>
      <c r="K8" s="157">
        <f>TRUNC(TRUNC(J8 * $I$2, 2) + J8, 2)</f>
        <v>601.64</v>
      </c>
      <c r="L8" s="157">
        <f>TRUNC(F8 * K8,2)</f>
        <v>2707.38</v>
      </c>
    </row>
    <row r="9" spans="1:13" s="153" customFormat="1" ht="25.5" customHeight="1">
      <c r="A9" s="35" t="s">
        <v>61</v>
      </c>
      <c r="B9" s="35" t="s">
        <v>62</v>
      </c>
      <c r="C9" s="35" t="s">
        <v>63</v>
      </c>
      <c r="D9" s="152" t="s">
        <v>64</v>
      </c>
      <c r="E9" s="35" t="s">
        <v>65</v>
      </c>
      <c r="F9" s="35">
        <v>150</v>
      </c>
      <c r="G9" s="156">
        <v>19.309999999999999</v>
      </c>
      <c r="H9" s="156">
        <f>TRUNC(TRUNC(G9 * $H$2, 2) + G9, 2)</f>
        <v>24.04</v>
      </c>
      <c r="I9" s="156">
        <f t="shared" si="0"/>
        <v>3606</v>
      </c>
      <c r="J9" s="157">
        <v>19.309999999999999</v>
      </c>
      <c r="K9" s="157">
        <f t="shared" ref="K9:K14" si="1">TRUNC(TRUNC(J9 * $I$2, 2) + J9, 2)</f>
        <v>25</v>
      </c>
      <c r="L9" s="157">
        <f t="shared" ref="L9:L72" si="2">TRUNC(F9 * K9,2)</f>
        <v>3750</v>
      </c>
    </row>
    <row r="10" spans="1:13" s="153" customFormat="1" ht="25.5" customHeight="1">
      <c r="A10" s="35" t="s">
        <v>66</v>
      </c>
      <c r="B10" s="35" t="s">
        <v>67</v>
      </c>
      <c r="C10" s="35" t="s">
        <v>68</v>
      </c>
      <c r="D10" s="152" t="s">
        <v>69</v>
      </c>
      <c r="E10" s="35" t="s">
        <v>65</v>
      </c>
      <c r="F10" s="35">
        <v>70</v>
      </c>
      <c r="G10" s="156">
        <v>12.58</v>
      </c>
      <c r="H10" s="156">
        <f t="shared" ref="H10:H14" si="3">TRUNC(TRUNC(G10 * $H$2, 2) + G10, 2)</f>
        <v>15.66</v>
      </c>
      <c r="I10" s="156">
        <f t="shared" si="0"/>
        <v>1096.2</v>
      </c>
      <c r="J10" s="157">
        <v>11.32</v>
      </c>
      <c r="K10" s="157">
        <f t="shared" si="1"/>
        <v>14.65</v>
      </c>
      <c r="L10" s="157">
        <f t="shared" si="2"/>
        <v>1025.5</v>
      </c>
    </row>
    <row r="11" spans="1:13" s="153" customFormat="1" ht="25.5" customHeight="1">
      <c r="A11" s="35" t="s">
        <v>70</v>
      </c>
      <c r="B11" s="35" t="s">
        <v>71</v>
      </c>
      <c r="C11" s="35" t="s">
        <v>72</v>
      </c>
      <c r="D11" s="152" t="s">
        <v>73</v>
      </c>
      <c r="E11" s="35" t="s">
        <v>65</v>
      </c>
      <c r="F11" s="35">
        <v>30</v>
      </c>
      <c r="G11" s="156">
        <v>2.98</v>
      </c>
      <c r="H11" s="156">
        <f t="shared" si="3"/>
        <v>3.71</v>
      </c>
      <c r="I11" s="156">
        <f t="shared" si="0"/>
        <v>111.3</v>
      </c>
      <c r="J11" s="157">
        <v>2.74</v>
      </c>
      <c r="K11" s="157">
        <f t="shared" si="1"/>
        <v>3.54</v>
      </c>
      <c r="L11" s="157">
        <f t="shared" si="2"/>
        <v>106.2</v>
      </c>
    </row>
    <row r="12" spans="1:13" s="153" customFormat="1" ht="25.5" customHeight="1">
      <c r="A12" s="35" t="s">
        <v>74</v>
      </c>
      <c r="B12" s="35" t="s">
        <v>75</v>
      </c>
      <c r="C12" s="35" t="s">
        <v>58</v>
      </c>
      <c r="D12" s="152" t="s">
        <v>76</v>
      </c>
      <c r="E12" s="35" t="s">
        <v>60</v>
      </c>
      <c r="F12" s="35">
        <v>609.47</v>
      </c>
      <c r="G12" s="156">
        <v>2.21</v>
      </c>
      <c r="H12" s="156">
        <f t="shared" si="3"/>
        <v>2.75</v>
      </c>
      <c r="I12" s="156">
        <f t="shared" si="0"/>
        <v>1676.04</v>
      </c>
      <c r="J12" s="157">
        <v>2.0499999999999998</v>
      </c>
      <c r="K12" s="157">
        <f t="shared" si="1"/>
        <v>2.65</v>
      </c>
      <c r="L12" s="157">
        <f t="shared" si="2"/>
        <v>1615.09</v>
      </c>
    </row>
    <row r="13" spans="1:13" s="153" customFormat="1" ht="51.75" customHeight="1">
      <c r="A13" s="35" t="s">
        <v>77</v>
      </c>
      <c r="B13" s="35" t="s">
        <v>78</v>
      </c>
      <c r="C13" s="35" t="s">
        <v>58</v>
      </c>
      <c r="D13" s="152" t="s">
        <v>79</v>
      </c>
      <c r="E13" s="35" t="s">
        <v>80</v>
      </c>
      <c r="F13" s="35">
        <v>47.92</v>
      </c>
      <c r="G13" s="156">
        <v>9.4600000000000009</v>
      </c>
      <c r="H13" s="156">
        <f t="shared" si="3"/>
        <v>11.77</v>
      </c>
      <c r="I13" s="156">
        <f t="shared" si="0"/>
        <v>564.01</v>
      </c>
      <c r="J13" s="157">
        <v>9.2899999999999991</v>
      </c>
      <c r="K13" s="157">
        <f t="shared" si="1"/>
        <v>12.02</v>
      </c>
      <c r="L13" s="157">
        <f t="shared" si="2"/>
        <v>575.99</v>
      </c>
    </row>
    <row r="14" spans="1:13" s="153" customFormat="1" ht="39" customHeight="1">
      <c r="A14" s="35" t="s">
        <v>81</v>
      </c>
      <c r="B14" s="35" t="s">
        <v>82</v>
      </c>
      <c r="C14" s="35" t="s">
        <v>58</v>
      </c>
      <c r="D14" s="152" t="s">
        <v>83</v>
      </c>
      <c r="E14" s="35" t="s">
        <v>84</v>
      </c>
      <c r="F14" s="35">
        <v>474.45</v>
      </c>
      <c r="G14" s="156">
        <v>3.29</v>
      </c>
      <c r="H14" s="156">
        <f t="shared" si="3"/>
        <v>4.09</v>
      </c>
      <c r="I14" s="156">
        <f t="shared" si="0"/>
        <v>1940.5</v>
      </c>
      <c r="J14" s="157">
        <v>3.23</v>
      </c>
      <c r="K14" s="157">
        <f t="shared" si="1"/>
        <v>4.18</v>
      </c>
      <c r="L14" s="157">
        <f t="shared" si="2"/>
        <v>1983.2</v>
      </c>
    </row>
    <row r="15" spans="1:13" s="153" customFormat="1" ht="24" customHeight="1">
      <c r="A15" s="34" t="s">
        <v>85</v>
      </c>
      <c r="B15" s="34" t="s">
        <v>53</v>
      </c>
      <c r="C15" s="34"/>
      <c r="D15" s="151" t="s">
        <v>86</v>
      </c>
      <c r="E15" s="34"/>
      <c r="F15" s="34">
        <v>1</v>
      </c>
      <c r="G15" s="155" t="s">
        <v>54</v>
      </c>
      <c r="H15" s="155">
        <f>I16 + I17 + I18 + I19 + I20 + I21 + I22</f>
        <v>30194.010000000002</v>
      </c>
      <c r="I15" s="155">
        <f t="shared" si="0"/>
        <v>30194.01</v>
      </c>
      <c r="J15" s="155" t="s">
        <v>54</v>
      </c>
      <c r="K15" s="155">
        <f>L16 + L17 + L18 + L19 + L20 + L21 + L22</f>
        <v>29353.86</v>
      </c>
      <c r="L15" s="155">
        <f t="shared" si="2"/>
        <v>29353.86</v>
      </c>
    </row>
    <row r="16" spans="1:13" s="153" customFormat="1" ht="24" customHeight="1">
      <c r="A16" s="35" t="s">
        <v>87</v>
      </c>
      <c r="B16" s="35" t="s">
        <v>88</v>
      </c>
      <c r="C16" s="35" t="s">
        <v>63</v>
      </c>
      <c r="D16" s="152" t="s">
        <v>89</v>
      </c>
      <c r="E16" s="35" t="s">
        <v>60</v>
      </c>
      <c r="F16" s="35">
        <v>85.12</v>
      </c>
      <c r="G16" s="156">
        <v>14.58</v>
      </c>
      <c r="H16" s="156">
        <f t="shared" ref="H16:H22" si="4">TRUNC(TRUNC(G16 * $H$2, 2) + G16, 2)</f>
        <v>18.149999999999999</v>
      </c>
      <c r="I16" s="156">
        <f t="shared" si="0"/>
        <v>1544.92</v>
      </c>
      <c r="J16" s="157">
        <v>14.58</v>
      </c>
      <c r="K16" s="157">
        <f t="shared" ref="K16:K22" si="5">TRUNC(TRUNC(J16 * $I$2, 2) + J16, 2)</f>
        <v>18.87</v>
      </c>
      <c r="L16" s="157">
        <f t="shared" si="2"/>
        <v>1606.21</v>
      </c>
    </row>
    <row r="17" spans="1:12" s="153" customFormat="1" ht="24" customHeight="1">
      <c r="A17" s="35" t="s">
        <v>90</v>
      </c>
      <c r="B17" s="35" t="s">
        <v>91</v>
      </c>
      <c r="C17" s="35" t="s">
        <v>63</v>
      </c>
      <c r="D17" s="152" t="s">
        <v>92</v>
      </c>
      <c r="E17" s="35" t="s">
        <v>60</v>
      </c>
      <c r="F17" s="35">
        <v>327.83</v>
      </c>
      <c r="G17" s="156">
        <v>7.17</v>
      </c>
      <c r="H17" s="156">
        <f t="shared" si="4"/>
        <v>8.92</v>
      </c>
      <c r="I17" s="156">
        <f t="shared" si="0"/>
        <v>2924.24</v>
      </c>
      <c r="J17" s="157">
        <v>7.17</v>
      </c>
      <c r="K17" s="157">
        <f t="shared" si="5"/>
        <v>9.2799999999999994</v>
      </c>
      <c r="L17" s="157">
        <f t="shared" si="2"/>
        <v>3042.26</v>
      </c>
    </row>
    <row r="18" spans="1:12" s="153" customFormat="1" ht="39" customHeight="1">
      <c r="A18" s="35" t="s">
        <v>93</v>
      </c>
      <c r="B18" s="35" t="s">
        <v>94</v>
      </c>
      <c r="C18" s="35" t="s">
        <v>58</v>
      </c>
      <c r="D18" s="152" t="s">
        <v>95</v>
      </c>
      <c r="E18" s="35" t="s">
        <v>60</v>
      </c>
      <c r="F18" s="35">
        <v>327.83</v>
      </c>
      <c r="G18" s="156">
        <v>3.95</v>
      </c>
      <c r="H18" s="156">
        <f t="shared" si="4"/>
        <v>4.91</v>
      </c>
      <c r="I18" s="156">
        <f t="shared" si="0"/>
        <v>1609.64</v>
      </c>
      <c r="J18" s="157">
        <v>3.65</v>
      </c>
      <c r="K18" s="157">
        <f t="shared" si="5"/>
        <v>4.72</v>
      </c>
      <c r="L18" s="157">
        <f t="shared" si="2"/>
        <v>1547.35</v>
      </c>
    </row>
    <row r="19" spans="1:12" s="153" customFormat="1" ht="25.5" customHeight="1">
      <c r="A19" s="35" t="s">
        <v>96</v>
      </c>
      <c r="B19" s="35" t="s">
        <v>97</v>
      </c>
      <c r="C19" s="35" t="s">
        <v>98</v>
      </c>
      <c r="D19" s="152" t="s">
        <v>99</v>
      </c>
      <c r="E19" s="35" t="s">
        <v>60</v>
      </c>
      <c r="F19" s="35">
        <v>512.19000000000005</v>
      </c>
      <c r="G19" s="156">
        <v>24.35</v>
      </c>
      <c r="H19" s="156">
        <f t="shared" si="4"/>
        <v>30.31</v>
      </c>
      <c r="I19" s="156">
        <f t="shared" si="0"/>
        <v>15524.47</v>
      </c>
      <c r="J19" s="157">
        <v>22.49</v>
      </c>
      <c r="K19" s="157">
        <f t="shared" si="5"/>
        <v>29.11</v>
      </c>
      <c r="L19" s="157">
        <f t="shared" si="2"/>
        <v>14909.85</v>
      </c>
    </row>
    <row r="20" spans="1:12" s="153" customFormat="1" ht="25.5" customHeight="1">
      <c r="A20" s="35" t="s">
        <v>100</v>
      </c>
      <c r="B20" s="35" t="s">
        <v>101</v>
      </c>
      <c r="C20" s="35" t="s">
        <v>58</v>
      </c>
      <c r="D20" s="152" t="s">
        <v>102</v>
      </c>
      <c r="E20" s="35" t="s">
        <v>60</v>
      </c>
      <c r="F20" s="35">
        <v>56.28</v>
      </c>
      <c r="G20" s="156">
        <v>10.64</v>
      </c>
      <c r="H20" s="156">
        <f t="shared" si="4"/>
        <v>13.24</v>
      </c>
      <c r="I20" s="156">
        <f t="shared" si="0"/>
        <v>745.14</v>
      </c>
      <c r="J20" s="157">
        <v>9.82</v>
      </c>
      <c r="K20" s="157">
        <f t="shared" si="5"/>
        <v>12.71</v>
      </c>
      <c r="L20" s="157">
        <f t="shared" si="2"/>
        <v>715.31</v>
      </c>
    </row>
    <row r="21" spans="1:12" s="153" customFormat="1" ht="25.5" customHeight="1">
      <c r="A21" s="35" t="s">
        <v>103</v>
      </c>
      <c r="B21" s="35" t="s">
        <v>104</v>
      </c>
      <c r="C21" s="35" t="s">
        <v>58</v>
      </c>
      <c r="D21" s="152" t="s">
        <v>105</v>
      </c>
      <c r="E21" s="35" t="s">
        <v>60</v>
      </c>
      <c r="F21" s="35">
        <v>579.91999999999996</v>
      </c>
      <c r="G21" s="156">
        <v>2.06</v>
      </c>
      <c r="H21" s="156">
        <f t="shared" si="4"/>
        <v>2.56</v>
      </c>
      <c r="I21" s="156">
        <f t="shared" si="0"/>
        <v>1484.59</v>
      </c>
      <c r="J21" s="157">
        <v>1.91</v>
      </c>
      <c r="K21" s="157">
        <f t="shared" si="5"/>
        <v>2.4700000000000002</v>
      </c>
      <c r="L21" s="157">
        <f t="shared" si="2"/>
        <v>1432.4</v>
      </c>
    </row>
    <row r="22" spans="1:12" s="153" customFormat="1" ht="25.5" customHeight="1">
      <c r="A22" s="35" t="s">
        <v>106</v>
      </c>
      <c r="B22" s="35" t="s">
        <v>107</v>
      </c>
      <c r="C22" s="35" t="s">
        <v>58</v>
      </c>
      <c r="D22" s="152" t="s">
        <v>108</v>
      </c>
      <c r="E22" s="35" t="s">
        <v>60</v>
      </c>
      <c r="F22" s="35">
        <v>400.82</v>
      </c>
      <c r="G22" s="156">
        <v>12.75</v>
      </c>
      <c r="H22" s="156">
        <f t="shared" si="4"/>
        <v>15.87</v>
      </c>
      <c r="I22" s="156">
        <f t="shared" si="0"/>
        <v>6361.01</v>
      </c>
      <c r="J22" s="157">
        <v>11.76</v>
      </c>
      <c r="K22" s="157">
        <f t="shared" si="5"/>
        <v>15.22</v>
      </c>
      <c r="L22" s="157">
        <f t="shared" si="2"/>
        <v>6100.48</v>
      </c>
    </row>
    <row r="23" spans="1:12" s="153" customFormat="1" ht="24" customHeight="1">
      <c r="A23" s="34" t="s">
        <v>12</v>
      </c>
      <c r="B23" s="34" t="s">
        <v>53</v>
      </c>
      <c r="C23" s="34"/>
      <c r="D23" s="151" t="s">
        <v>13</v>
      </c>
      <c r="E23" s="34"/>
      <c r="F23" s="34">
        <v>1</v>
      </c>
      <c r="G23" s="155" t="s">
        <v>54</v>
      </c>
      <c r="H23" s="155">
        <f>I24 + I25</f>
        <v>83733.040000000008</v>
      </c>
      <c r="I23" s="155">
        <f t="shared" si="0"/>
        <v>83733.039999999994</v>
      </c>
      <c r="J23" s="155" t="s">
        <v>54</v>
      </c>
      <c r="K23" s="155">
        <f>L24 + L25</f>
        <v>78242.200000000012</v>
      </c>
      <c r="L23" s="155">
        <f t="shared" si="2"/>
        <v>78242.2</v>
      </c>
    </row>
    <row r="24" spans="1:12" s="153" customFormat="1" ht="25.5" customHeight="1">
      <c r="A24" s="35" t="s">
        <v>109</v>
      </c>
      <c r="B24" s="35" t="s">
        <v>110</v>
      </c>
      <c r="C24" s="35" t="s">
        <v>58</v>
      </c>
      <c r="D24" s="152" t="s">
        <v>111</v>
      </c>
      <c r="E24" s="35" t="s">
        <v>112</v>
      </c>
      <c r="F24" s="35">
        <v>4</v>
      </c>
      <c r="G24" s="156">
        <v>7847.41</v>
      </c>
      <c r="H24" s="156">
        <f t="shared" ref="H24:H25" si="6">TRUNC(TRUNC(G24 * $H$2, 2) + G24, 2)</f>
        <v>9770.02</v>
      </c>
      <c r="I24" s="156">
        <f t="shared" si="0"/>
        <v>39080.080000000002</v>
      </c>
      <c r="J24" s="157">
        <v>7073.68</v>
      </c>
      <c r="K24" s="157">
        <f t="shared" ref="K24:K25" si="7">TRUNC(TRUNC(J24 * $I$2, 2) + J24, 2)</f>
        <v>9158.2900000000009</v>
      </c>
      <c r="L24" s="157">
        <f t="shared" si="2"/>
        <v>36633.160000000003</v>
      </c>
    </row>
    <row r="25" spans="1:12" s="153" customFormat="1" ht="25.5" customHeight="1">
      <c r="A25" s="35" t="s">
        <v>113</v>
      </c>
      <c r="B25" s="35" t="s">
        <v>114</v>
      </c>
      <c r="C25" s="35" t="s">
        <v>58</v>
      </c>
      <c r="D25" s="152" t="s">
        <v>115</v>
      </c>
      <c r="E25" s="35" t="s">
        <v>116</v>
      </c>
      <c r="F25" s="35">
        <v>264</v>
      </c>
      <c r="G25" s="156">
        <v>135.86000000000001</v>
      </c>
      <c r="H25" s="156">
        <f t="shared" si="6"/>
        <v>169.14</v>
      </c>
      <c r="I25" s="156">
        <f t="shared" si="0"/>
        <v>44652.959999999999</v>
      </c>
      <c r="J25" s="157">
        <v>121.74</v>
      </c>
      <c r="K25" s="157">
        <f t="shared" si="7"/>
        <v>157.61000000000001</v>
      </c>
      <c r="L25" s="157">
        <f t="shared" si="2"/>
        <v>41609.040000000001</v>
      </c>
    </row>
    <row r="26" spans="1:12" s="153" customFormat="1" ht="24" customHeight="1">
      <c r="A26" s="34" t="s">
        <v>14</v>
      </c>
      <c r="B26" s="34" t="s">
        <v>53</v>
      </c>
      <c r="C26" s="34"/>
      <c r="D26" s="151" t="s">
        <v>15</v>
      </c>
      <c r="E26" s="34"/>
      <c r="F26" s="34">
        <v>1</v>
      </c>
      <c r="G26" s="155" t="s">
        <v>54</v>
      </c>
      <c r="H26" s="155">
        <f>I27 + I30 + I37</f>
        <v>96265.32</v>
      </c>
      <c r="I26" s="155">
        <f t="shared" si="0"/>
        <v>96265.32</v>
      </c>
      <c r="J26" s="155" t="s">
        <v>54</v>
      </c>
      <c r="K26" s="155">
        <f>L27 + L30 + L37</f>
        <v>99895.459999999992</v>
      </c>
      <c r="L26" s="155">
        <f t="shared" si="2"/>
        <v>99895.46</v>
      </c>
    </row>
    <row r="27" spans="1:12" s="153" customFormat="1" ht="24" customHeight="1">
      <c r="A27" s="34" t="s">
        <v>117</v>
      </c>
      <c r="B27" s="34" t="s">
        <v>53</v>
      </c>
      <c r="C27" s="34"/>
      <c r="D27" s="151" t="s">
        <v>118</v>
      </c>
      <c r="E27" s="34"/>
      <c r="F27" s="34">
        <v>1</v>
      </c>
      <c r="G27" s="155" t="s">
        <v>54</v>
      </c>
      <c r="H27" s="155">
        <f>I28 + I29</f>
        <v>8123.3600000000006</v>
      </c>
      <c r="I27" s="155">
        <f t="shared" si="0"/>
        <v>8123.36</v>
      </c>
      <c r="J27" s="155" t="s">
        <v>54</v>
      </c>
      <c r="K27" s="155">
        <f>L28 + L29</f>
        <v>8395.75</v>
      </c>
      <c r="L27" s="155">
        <f t="shared" si="2"/>
        <v>8395.75</v>
      </c>
    </row>
    <row r="28" spans="1:12" s="153" customFormat="1" ht="24" customHeight="1">
      <c r="A28" s="35" t="s">
        <v>119</v>
      </c>
      <c r="B28" s="35" t="s">
        <v>120</v>
      </c>
      <c r="C28" s="35" t="s">
        <v>121</v>
      </c>
      <c r="D28" s="152" t="s">
        <v>122</v>
      </c>
      <c r="E28" s="35" t="s">
        <v>60</v>
      </c>
      <c r="F28" s="35">
        <v>6.12</v>
      </c>
      <c r="G28" s="156">
        <v>911.28</v>
      </c>
      <c r="H28" s="156">
        <f t="shared" ref="H28:H29" si="8">TRUNC(TRUNC(G28 * $H$2, 2) + G28, 2)</f>
        <v>1134.54</v>
      </c>
      <c r="I28" s="156">
        <f t="shared" si="0"/>
        <v>6943.38</v>
      </c>
      <c r="J28" s="157">
        <v>904.73</v>
      </c>
      <c r="K28" s="157">
        <f t="shared" ref="K28:K29" si="9">TRUNC(TRUNC(J28 * $I$2, 2) + J28, 2)</f>
        <v>1171.3499999999999</v>
      </c>
      <c r="L28" s="157">
        <f t="shared" si="2"/>
        <v>7168.66</v>
      </c>
    </row>
    <row r="29" spans="1:12" s="153" customFormat="1" ht="24" customHeight="1">
      <c r="A29" s="35" t="s">
        <v>123</v>
      </c>
      <c r="B29" s="35" t="s">
        <v>124</v>
      </c>
      <c r="C29" s="35" t="s">
        <v>125</v>
      </c>
      <c r="D29" s="152" t="s">
        <v>126</v>
      </c>
      <c r="E29" s="35" t="s">
        <v>60</v>
      </c>
      <c r="F29" s="35">
        <v>2.2400000000000002</v>
      </c>
      <c r="G29" s="156">
        <v>423.12</v>
      </c>
      <c r="H29" s="156">
        <f t="shared" si="8"/>
        <v>526.78</v>
      </c>
      <c r="I29" s="156">
        <f t="shared" si="0"/>
        <v>1179.98</v>
      </c>
      <c r="J29" s="157">
        <v>423.12</v>
      </c>
      <c r="K29" s="157">
        <f t="shared" si="9"/>
        <v>547.80999999999995</v>
      </c>
      <c r="L29" s="157">
        <f t="shared" si="2"/>
        <v>1227.0899999999999</v>
      </c>
    </row>
    <row r="30" spans="1:12" s="153" customFormat="1" ht="24" customHeight="1">
      <c r="A30" s="34" t="s">
        <v>127</v>
      </c>
      <c r="B30" s="34" t="s">
        <v>53</v>
      </c>
      <c r="C30" s="34"/>
      <c r="D30" s="151" t="s">
        <v>128</v>
      </c>
      <c r="E30" s="34"/>
      <c r="F30" s="34">
        <v>1</v>
      </c>
      <c r="G30" s="155" t="s">
        <v>54</v>
      </c>
      <c r="H30" s="155">
        <f>I31 + I32 + I33 + I34 + I35 + I36</f>
        <v>55474.869999999995</v>
      </c>
      <c r="I30" s="155">
        <f t="shared" si="0"/>
        <v>55474.87</v>
      </c>
      <c r="J30" s="155" t="s">
        <v>54</v>
      </c>
      <c r="K30" s="155">
        <f>L31 + L32 + L33 + L34 + L35 + L36</f>
        <v>57661.390000000007</v>
      </c>
      <c r="L30" s="155">
        <f t="shared" si="2"/>
        <v>57661.39</v>
      </c>
    </row>
    <row r="31" spans="1:12" s="153" customFormat="1" ht="39" customHeight="1">
      <c r="A31" s="35" t="s">
        <v>129</v>
      </c>
      <c r="B31" s="35" t="s">
        <v>130</v>
      </c>
      <c r="C31" s="35" t="s">
        <v>63</v>
      </c>
      <c r="D31" s="152" t="s">
        <v>131</v>
      </c>
      <c r="E31" s="35" t="s">
        <v>132</v>
      </c>
      <c r="F31" s="35">
        <v>3</v>
      </c>
      <c r="G31" s="156">
        <v>1110.97</v>
      </c>
      <c r="H31" s="156">
        <f t="shared" ref="H31:H36" si="10">TRUNC(TRUNC(G31 * $H$2, 2) + G31, 2)</f>
        <v>1383.15</v>
      </c>
      <c r="I31" s="156">
        <f t="shared" si="0"/>
        <v>4149.45</v>
      </c>
      <c r="J31" s="157">
        <v>1110.97</v>
      </c>
      <c r="K31" s="157">
        <f t="shared" ref="K31:K36" si="11">TRUNC(TRUNC(J31 * $I$2, 2) + J31, 2)</f>
        <v>1438.37</v>
      </c>
      <c r="L31" s="157">
        <f t="shared" si="2"/>
        <v>4315.1099999999997</v>
      </c>
    </row>
    <row r="32" spans="1:12" s="153" customFormat="1" ht="39" customHeight="1">
      <c r="A32" s="35" t="s">
        <v>133</v>
      </c>
      <c r="B32" s="35" t="s">
        <v>134</v>
      </c>
      <c r="C32" s="35" t="s">
        <v>63</v>
      </c>
      <c r="D32" s="152" t="s">
        <v>135</v>
      </c>
      <c r="E32" s="35" t="s">
        <v>132</v>
      </c>
      <c r="F32" s="35">
        <v>7</v>
      </c>
      <c r="G32" s="156">
        <v>1051.58</v>
      </c>
      <c r="H32" s="156">
        <f t="shared" si="10"/>
        <v>1309.21</v>
      </c>
      <c r="I32" s="156">
        <f t="shared" si="0"/>
        <v>9164.4699999999993</v>
      </c>
      <c r="J32" s="157">
        <v>1051.58</v>
      </c>
      <c r="K32" s="157">
        <f t="shared" si="11"/>
        <v>1361.48</v>
      </c>
      <c r="L32" s="157">
        <f t="shared" si="2"/>
        <v>9530.36</v>
      </c>
    </row>
    <row r="33" spans="1:12" s="153" customFormat="1" ht="39" customHeight="1">
      <c r="A33" s="35" t="s">
        <v>136</v>
      </c>
      <c r="B33" s="35" t="s">
        <v>137</v>
      </c>
      <c r="C33" s="35" t="s">
        <v>63</v>
      </c>
      <c r="D33" s="152" t="s">
        <v>138</v>
      </c>
      <c r="E33" s="35" t="s">
        <v>132</v>
      </c>
      <c r="F33" s="35">
        <v>2</v>
      </c>
      <c r="G33" s="156">
        <v>1796.96</v>
      </c>
      <c r="H33" s="156">
        <f t="shared" si="10"/>
        <v>2237.21</v>
      </c>
      <c r="I33" s="156">
        <f t="shared" si="0"/>
        <v>4474.42</v>
      </c>
      <c r="J33" s="157">
        <v>1796.96</v>
      </c>
      <c r="K33" s="157">
        <f t="shared" si="11"/>
        <v>2326.52</v>
      </c>
      <c r="L33" s="157">
        <f t="shared" si="2"/>
        <v>4653.04</v>
      </c>
    </row>
    <row r="34" spans="1:12" s="153" customFormat="1" ht="39" customHeight="1">
      <c r="A34" s="35" t="s">
        <v>139</v>
      </c>
      <c r="B34" s="35" t="s">
        <v>140</v>
      </c>
      <c r="C34" s="35" t="s">
        <v>63</v>
      </c>
      <c r="D34" s="152" t="s">
        <v>141</v>
      </c>
      <c r="E34" s="35" t="s">
        <v>132</v>
      </c>
      <c r="F34" s="35">
        <v>13</v>
      </c>
      <c r="G34" s="156">
        <v>2095.11</v>
      </c>
      <c r="H34" s="156">
        <f t="shared" si="10"/>
        <v>2608.41</v>
      </c>
      <c r="I34" s="156">
        <f t="shared" si="0"/>
        <v>33909.33</v>
      </c>
      <c r="J34" s="157">
        <v>2095.11</v>
      </c>
      <c r="K34" s="157">
        <f t="shared" si="11"/>
        <v>2712.53</v>
      </c>
      <c r="L34" s="157">
        <f t="shared" si="2"/>
        <v>35262.89</v>
      </c>
    </row>
    <row r="35" spans="1:12" s="153" customFormat="1" ht="25.5" customHeight="1">
      <c r="A35" s="35" t="s">
        <v>142</v>
      </c>
      <c r="B35" s="35" t="s">
        <v>143</v>
      </c>
      <c r="C35" s="35" t="s">
        <v>63</v>
      </c>
      <c r="D35" s="152" t="s">
        <v>144</v>
      </c>
      <c r="E35" s="35" t="s">
        <v>132</v>
      </c>
      <c r="F35" s="35">
        <v>3</v>
      </c>
      <c r="G35" s="156">
        <v>711.2</v>
      </c>
      <c r="H35" s="156">
        <f t="shared" si="10"/>
        <v>885.44</v>
      </c>
      <c r="I35" s="156">
        <f t="shared" si="0"/>
        <v>2656.32</v>
      </c>
      <c r="J35" s="157">
        <v>711.2</v>
      </c>
      <c r="K35" s="157">
        <f t="shared" si="11"/>
        <v>920.79</v>
      </c>
      <c r="L35" s="157">
        <f t="shared" si="2"/>
        <v>2762.37</v>
      </c>
    </row>
    <row r="36" spans="1:12" s="153" customFormat="1" ht="64.5" customHeight="1">
      <c r="A36" s="35" t="s">
        <v>145</v>
      </c>
      <c r="B36" s="35" t="s">
        <v>146</v>
      </c>
      <c r="C36" s="35" t="s">
        <v>58</v>
      </c>
      <c r="D36" s="152" t="s">
        <v>147</v>
      </c>
      <c r="E36" s="35" t="s">
        <v>148</v>
      </c>
      <c r="F36" s="35">
        <v>1</v>
      </c>
      <c r="G36" s="156">
        <v>900.31</v>
      </c>
      <c r="H36" s="156">
        <f t="shared" si="10"/>
        <v>1120.8800000000001</v>
      </c>
      <c r="I36" s="156">
        <f t="shared" si="0"/>
        <v>1120.8800000000001</v>
      </c>
      <c r="J36" s="157">
        <v>878.68</v>
      </c>
      <c r="K36" s="157">
        <f t="shared" si="11"/>
        <v>1137.6199999999999</v>
      </c>
      <c r="L36" s="157">
        <f t="shared" si="2"/>
        <v>1137.6199999999999</v>
      </c>
    </row>
    <row r="37" spans="1:12" s="153" customFormat="1" ht="24" customHeight="1">
      <c r="A37" s="34" t="s">
        <v>149</v>
      </c>
      <c r="B37" s="34" t="s">
        <v>53</v>
      </c>
      <c r="C37" s="34"/>
      <c r="D37" s="151" t="s">
        <v>150</v>
      </c>
      <c r="E37" s="34"/>
      <c r="F37" s="34">
        <v>1</v>
      </c>
      <c r="G37" s="155" t="s">
        <v>54</v>
      </c>
      <c r="H37" s="155">
        <f>I38 + I39</f>
        <v>32667.089999999997</v>
      </c>
      <c r="I37" s="155">
        <f t="shared" si="0"/>
        <v>32667.09</v>
      </c>
      <c r="J37" s="155" t="s">
        <v>54</v>
      </c>
      <c r="K37" s="155">
        <f>L38 + L39</f>
        <v>33838.32</v>
      </c>
      <c r="L37" s="155">
        <f t="shared" si="2"/>
        <v>33838.32</v>
      </c>
    </row>
    <row r="38" spans="1:12" s="153" customFormat="1" ht="25.5" customHeight="1">
      <c r="A38" s="35" t="s">
        <v>151</v>
      </c>
      <c r="B38" s="35" t="s">
        <v>152</v>
      </c>
      <c r="C38" s="35" t="s">
        <v>125</v>
      </c>
      <c r="D38" s="152" t="s">
        <v>153</v>
      </c>
      <c r="E38" s="35" t="s">
        <v>60</v>
      </c>
      <c r="F38" s="35">
        <v>12.27</v>
      </c>
      <c r="G38" s="156">
        <v>1301.8699999999999</v>
      </c>
      <c r="H38" s="156">
        <f t="shared" ref="H38:H39" si="12">TRUNC(TRUNC(G38 * $H$2, 2) + G38, 2)</f>
        <v>1620.82</v>
      </c>
      <c r="I38" s="156">
        <f t="shared" si="0"/>
        <v>19887.46</v>
      </c>
      <c r="J38" s="157">
        <v>1301.8699999999999</v>
      </c>
      <c r="K38" s="157">
        <f t="shared" ref="K38:K39" si="13">TRUNC(TRUNC(J38 * $I$2, 2) + J38, 2)</f>
        <v>1685.53</v>
      </c>
      <c r="L38" s="157">
        <f t="shared" si="2"/>
        <v>20681.45</v>
      </c>
    </row>
    <row r="39" spans="1:12" s="153" customFormat="1" ht="24" customHeight="1">
      <c r="A39" s="35" t="s">
        <v>154</v>
      </c>
      <c r="B39" s="35" t="s">
        <v>155</v>
      </c>
      <c r="C39" s="35" t="s">
        <v>68</v>
      </c>
      <c r="D39" s="152" t="s">
        <v>156</v>
      </c>
      <c r="E39" s="35" t="s">
        <v>60</v>
      </c>
      <c r="F39" s="35">
        <v>10.72</v>
      </c>
      <c r="G39" s="156">
        <v>957.54</v>
      </c>
      <c r="H39" s="156">
        <f t="shared" si="12"/>
        <v>1192.1300000000001</v>
      </c>
      <c r="I39" s="156">
        <f t="shared" si="0"/>
        <v>12779.63</v>
      </c>
      <c r="J39" s="157">
        <v>947.96</v>
      </c>
      <c r="K39" s="157">
        <f t="shared" si="13"/>
        <v>1227.32</v>
      </c>
      <c r="L39" s="157">
        <f t="shared" si="2"/>
        <v>13156.87</v>
      </c>
    </row>
    <row r="40" spans="1:12" s="153" customFormat="1" ht="24" customHeight="1">
      <c r="A40" s="34" t="s">
        <v>16</v>
      </c>
      <c r="B40" s="34" t="s">
        <v>53</v>
      </c>
      <c r="C40" s="34"/>
      <c r="D40" s="151" t="s">
        <v>17</v>
      </c>
      <c r="E40" s="34"/>
      <c r="F40" s="34">
        <v>1</v>
      </c>
      <c r="G40" s="155" t="s">
        <v>54</v>
      </c>
      <c r="H40" s="155">
        <f>I41 + I47</f>
        <v>185544.27</v>
      </c>
      <c r="I40" s="155">
        <f t="shared" si="0"/>
        <v>185544.27</v>
      </c>
      <c r="J40" s="155" t="s">
        <v>54</v>
      </c>
      <c r="K40" s="155">
        <f>L41 + L47</f>
        <v>192364.69</v>
      </c>
      <c r="L40" s="155">
        <f t="shared" si="2"/>
        <v>192364.69</v>
      </c>
    </row>
    <row r="41" spans="1:12" s="153" customFormat="1" ht="24" customHeight="1">
      <c r="A41" s="34" t="s">
        <v>157</v>
      </c>
      <c r="B41" s="34" t="s">
        <v>53</v>
      </c>
      <c r="C41" s="34"/>
      <c r="D41" s="151" t="s">
        <v>158</v>
      </c>
      <c r="E41" s="34"/>
      <c r="F41" s="34">
        <v>1</v>
      </c>
      <c r="G41" s="155" t="s">
        <v>54</v>
      </c>
      <c r="H41" s="155">
        <f>I42 + I43 + I44 + I45 + I46</f>
        <v>60689.509999999995</v>
      </c>
      <c r="I41" s="155">
        <f t="shared" si="0"/>
        <v>60689.51</v>
      </c>
      <c r="J41" s="155" t="s">
        <v>54</v>
      </c>
      <c r="K41" s="155">
        <f>L42 + L43 + L44 + L45 + L46</f>
        <v>62698.929999999993</v>
      </c>
      <c r="L41" s="155">
        <f t="shared" si="2"/>
        <v>62698.93</v>
      </c>
    </row>
    <row r="42" spans="1:12" s="153" customFormat="1" ht="51.75" customHeight="1">
      <c r="A42" s="35" t="s">
        <v>159</v>
      </c>
      <c r="B42" s="35" t="s">
        <v>160</v>
      </c>
      <c r="C42" s="35" t="s">
        <v>58</v>
      </c>
      <c r="D42" s="152" t="s">
        <v>161</v>
      </c>
      <c r="E42" s="35" t="s">
        <v>60</v>
      </c>
      <c r="F42" s="35">
        <v>327.83</v>
      </c>
      <c r="G42" s="156">
        <v>57.86</v>
      </c>
      <c r="H42" s="156">
        <f t="shared" ref="H42:H46" si="14">TRUNC(TRUNC(G42 * $H$2, 2) + G42, 2)</f>
        <v>72.03</v>
      </c>
      <c r="I42" s="156">
        <f t="shared" si="0"/>
        <v>23613.59</v>
      </c>
      <c r="J42" s="157">
        <v>57.24</v>
      </c>
      <c r="K42" s="157">
        <f t="shared" ref="K42:K46" si="15">TRUNC(TRUNC(J42 * $I$2, 2) + J42, 2)</f>
        <v>74.099999999999994</v>
      </c>
      <c r="L42" s="157">
        <f t="shared" si="2"/>
        <v>24292.2</v>
      </c>
    </row>
    <row r="43" spans="1:12" s="153" customFormat="1" ht="25.5" customHeight="1">
      <c r="A43" s="35" t="s">
        <v>162</v>
      </c>
      <c r="B43" s="35" t="s">
        <v>163</v>
      </c>
      <c r="C43" s="35" t="s">
        <v>58</v>
      </c>
      <c r="D43" s="152" t="s">
        <v>164</v>
      </c>
      <c r="E43" s="35" t="s">
        <v>165</v>
      </c>
      <c r="F43" s="35">
        <v>117.16</v>
      </c>
      <c r="G43" s="156">
        <v>47.15</v>
      </c>
      <c r="H43" s="156">
        <f t="shared" si="14"/>
        <v>58.7</v>
      </c>
      <c r="I43" s="156">
        <f t="shared" si="0"/>
        <v>6877.29</v>
      </c>
      <c r="J43" s="157">
        <v>46.45</v>
      </c>
      <c r="K43" s="157">
        <f t="shared" si="15"/>
        <v>60.13</v>
      </c>
      <c r="L43" s="157">
        <f t="shared" si="2"/>
        <v>7044.83</v>
      </c>
    </row>
    <row r="44" spans="1:12" s="153" customFormat="1" ht="39" customHeight="1">
      <c r="A44" s="35" t="s">
        <v>166</v>
      </c>
      <c r="B44" s="35" t="s">
        <v>167</v>
      </c>
      <c r="C44" s="35" t="s">
        <v>58</v>
      </c>
      <c r="D44" s="152" t="s">
        <v>168</v>
      </c>
      <c r="E44" s="35" t="s">
        <v>60</v>
      </c>
      <c r="F44" s="35">
        <v>48.79</v>
      </c>
      <c r="G44" s="156">
        <v>147.65</v>
      </c>
      <c r="H44" s="156">
        <f t="shared" si="14"/>
        <v>183.82</v>
      </c>
      <c r="I44" s="156">
        <f t="shared" si="0"/>
        <v>8968.57</v>
      </c>
      <c r="J44" s="157">
        <v>147.02000000000001</v>
      </c>
      <c r="K44" s="157">
        <f t="shared" si="15"/>
        <v>190.34</v>
      </c>
      <c r="L44" s="157">
        <f t="shared" si="2"/>
        <v>9286.68</v>
      </c>
    </row>
    <row r="45" spans="1:12" s="153" customFormat="1" ht="25.5" customHeight="1">
      <c r="A45" s="35" t="s">
        <v>169</v>
      </c>
      <c r="B45" s="35" t="s">
        <v>170</v>
      </c>
      <c r="C45" s="35" t="s">
        <v>171</v>
      </c>
      <c r="D45" s="152" t="s">
        <v>172</v>
      </c>
      <c r="E45" s="35" t="s">
        <v>60</v>
      </c>
      <c r="F45" s="35">
        <v>520.38</v>
      </c>
      <c r="G45" s="156">
        <v>19.61</v>
      </c>
      <c r="H45" s="156">
        <f t="shared" si="14"/>
        <v>24.41</v>
      </c>
      <c r="I45" s="156">
        <f t="shared" si="0"/>
        <v>12702.47</v>
      </c>
      <c r="J45" s="157">
        <v>19.61</v>
      </c>
      <c r="K45" s="157">
        <f t="shared" si="15"/>
        <v>25.38</v>
      </c>
      <c r="L45" s="157">
        <f t="shared" si="2"/>
        <v>13207.24</v>
      </c>
    </row>
    <row r="46" spans="1:12" s="153" customFormat="1" ht="25.5" customHeight="1">
      <c r="A46" s="35" t="s">
        <v>173</v>
      </c>
      <c r="B46" s="35" t="s">
        <v>174</v>
      </c>
      <c r="C46" s="35" t="s">
        <v>125</v>
      </c>
      <c r="D46" s="152" t="s">
        <v>175</v>
      </c>
      <c r="E46" s="35" t="s">
        <v>60</v>
      </c>
      <c r="F46" s="35">
        <v>32.92</v>
      </c>
      <c r="G46" s="156">
        <v>208.07</v>
      </c>
      <c r="H46" s="156">
        <f t="shared" si="14"/>
        <v>259.04000000000002</v>
      </c>
      <c r="I46" s="156">
        <f t="shared" si="0"/>
        <v>8527.59</v>
      </c>
      <c r="J46" s="157">
        <v>208.07</v>
      </c>
      <c r="K46" s="157">
        <f t="shared" si="15"/>
        <v>269.38</v>
      </c>
      <c r="L46" s="157">
        <f t="shared" si="2"/>
        <v>8867.98</v>
      </c>
    </row>
    <row r="47" spans="1:12" s="153" customFormat="1" ht="24" customHeight="1">
      <c r="A47" s="34" t="s">
        <v>176</v>
      </c>
      <c r="B47" s="34" t="s">
        <v>53</v>
      </c>
      <c r="C47" s="34"/>
      <c r="D47" s="151" t="s">
        <v>177</v>
      </c>
      <c r="E47" s="34"/>
      <c r="F47" s="34">
        <v>1</v>
      </c>
      <c r="G47" s="155" t="s">
        <v>54</v>
      </c>
      <c r="H47" s="155">
        <f>I48 + I49</f>
        <v>124854.76</v>
      </c>
      <c r="I47" s="155">
        <f t="shared" si="0"/>
        <v>124854.76</v>
      </c>
      <c r="J47" s="155" t="s">
        <v>54</v>
      </c>
      <c r="K47" s="155">
        <f>L48 + L49</f>
        <v>129665.76</v>
      </c>
      <c r="L47" s="155">
        <f t="shared" si="2"/>
        <v>129665.76</v>
      </c>
    </row>
    <row r="48" spans="1:12" s="153" customFormat="1" ht="25.5" customHeight="1">
      <c r="A48" s="35" t="s">
        <v>178</v>
      </c>
      <c r="B48" s="35" t="s">
        <v>179</v>
      </c>
      <c r="C48" s="35" t="s">
        <v>125</v>
      </c>
      <c r="D48" s="152" t="s">
        <v>180</v>
      </c>
      <c r="E48" s="35" t="s">
        <v>60</v>
      </c>
      <c r="F48" s="35">
        <v>472.04</v>
      </c>
      <c r="G48" s="156">
        <v>196.46</v>
      </c>
      <c r="H48" s="156">
        <f t="shared" ref="H48:H49" si="16">TRUNC(TRUNC(G48 * $H$2, 2) + G48, 2)</f>
        <v>244.59</v>
      </c>
      <c r="I48" s="156">
        <f t="shared" si="0"/>
        <v>115456.26</v>
      </c>
      <c r="J48" s="157">
        <v>196.46</v>
      </c>
      <c r="K48" s="157">
        <f t="shared" ref="K48:K49" si="17">TRUNC(TRUNC(J48 * $I$2, 2) + J48, 2)</f>
        <v>254.35</v>
      </c>
      <c r="L48" s="157">
        <f t="shared" si="2"/>
        <v>120063.37</v>
      </c>
    </row>
    <row r="49" spans="1:12" s="153" customFormat="1" ht="39" customHeight="1">
      <c r="A49" s="35" t="s">
        <v>181</v>
      </c>
      <c r="B49" s="35" t="s">
        <v>182</v>
      </c>
      <c r="C49" s="35" t="s">
        <v>58</v>
      </c>
      <c r="D49" s="152" t="s">
        <v>183</v>
      </c>
      <c r="E49" s="35" t="s">
        <v>60</v>
      </c>
      <c r="F49" s="35">
        <v>107.88</v>
      </c>
      <c r="G49" s="156">
        <v>69.98</v>
      </c>
      <c r="H49" s="156">
        <f t="shared" si="16"/>
        <v>87.12</v>
      </c>
      <c r="I49" s="156">
        <f t="shared" si="0"/>
        <v>9398.5</v>
      </c>
      <c r="J49" s="157">
        <v>68.75</v>
      </c>
      <c r="K49" s="157">
        <f t="shared" si="17"/>
        <v>89.01</v>
      </c>
      <c r="L49" s="157">
        <f t="shared" si="2"/>
        <v>9602.39</v>
      </c>
    </row>
    <row r="50" spans="1:12" s="153" customFormat="1" ht="24" customHeight="1">
      <c r="A50" s="34" t="s">
        <v>18</v>
      </c>
      <c r="B50" s="34" t="s">
        <v>53</v>
      </c>
      <c r="C50" s="34"/>
      <c r="D50" s="151" t="s">
        <v>19</v>
      </c>
      <c r="E50" s="34"/>
      <c r="F50" s="34">
        <v>1</v>
      </c>
      <c r="G50" s="155" t="s">
        <v>54</v>
      </c>
      <c r="H50" s="155">
        <f>I51</f>
        <v>50823.48</v>
      </c>
      <c r="I50" s="155">
        <f t="shared" si="0"/>
        <v>50823.48</v>
      </c>
      <c r="J50" s="155" t="s">
        <v>54</v>
      </c>
      <c r="K50" s="155">
        <f>L51</f>
        <v>51721.73</v>
      </c>
      <c r="L50" s="155">
        <f t="shared" si="2"/>
        <v>51721.73</v>
      </c>
    </row>
    <row r="51" spans="1:12" s="153" customFormat="1" ht="39" customHeight="1">
      <c r="A51" s="35" t="s">
        <v>184</v>
      </c>
      <c r="B51" s="35" t="s">
        <v>185</v>
      </c>
      <c r="C51" s="35" t="s">
        <v>58</v>
      </c>
      <c r="D51" s="152" t="s">
        <v>186</v>
      </c>
      <c r="E51" s="35" t="s">
        <v>60</v>
      </c>
      <c r="F51" s="35">
        <v>327.83</v>
      </c>
      <c r="G51" s="156">
        <v>124.53</v>
      </c>
      <c r="H51" s="156">
        <f>TRUNC(TRUNC(G51 * $H$2, 2) + G51, 2)</f>
        <v>155.03</v>
      </c>
      <c r="I51" s="156">
        <f t="shared" si="0"/>
        <v>50823.48</v>
      </c>
      <c r="J51" s="157">
        <v>121.86</v>
      </c>
      <c r="K51" s="157">
        <f>TRUNC(TRUNC(J51 * $I$2, 2) + J51, 2)</f>
        <v>157.77000000000001</v>
      </c>
      <c r="L51" s="157">
        <f t="shared" si="2"/>
        <v>51721.73</v>
      </c>
    </row>
    <row r="52" spans="1:12" s="153" customFormat="1" ht="24" customHeight="1">
      <c r="A52" s="34" t="s">
        <v>20</v>
      </c>
      <c r="B52" s="34" t="s">
        <v>53</v>
      </c>
      <c r="C52" s="34"/>
      <c r="D52" s="151" t="s">
        <v>21</v>
      </c>
      <c r="E52" s="34"/>
      <c r="F52" s="34">
        <v>1</v>
      </c>
      <c r="G52" s="155" t="s">
        <v>54</v>
      </c>
      <c r="H52" s="155">
        <f>I53 + I54</f>
        <v>231565.79</v>
      </c>
      <c r="I52" s="155">
        <f t="shared" si="0"/>
        <v>231565.79</v>
      </c>
      <c r="J52" s="155" t="s">
        <v>54</v>
      </c>
      <c r="K52" s="155">
        <f>L53 + L54</f>
        <v>239973.91999999998</v>
      </c>
      <c r="L52" s="155">
        <f t="shared" si="2"/>
        <v>239973.92</v>
      </c>
    </row>
    <row r="53" spans="1:12" s="153" customFormat="1" ht="25.5" customHeight="1">
      <c r="A53" s="35" t="s">
        <v>187</v>
      </c>
      <c r="B53" s="35" t="s">
        <v>188</v>
      </c>
      <c r="C53" s="35" t="s">
        <v>58</v>
      </c>
      <c r="D53" s="152" t="s">
        <v>189</v>
      </c>
      <c r="E53" s="35" t="s">
        <v>60</v>
      </c>
      <c r="F53" s="35">
        <v>561.29</v>
      </c>
      <c r="G53" s="156">
        <v>270.92</v>
      </c>
      <c r="H53" s="156">
        <f t="shared" ref="H53:H54" si="18">TRUNC(TRUNC(G53 * $H$2, 2) + G53, 2)</f>
        <v>337.29</v>
      </c>
      <c r="I53" s="156">
        <f t="shared" si="0"/>
        <v>189317.5</v>
      </c>
      <c r="J53" s="157">
        <v>270.35000000000002</v>
      </c>
      <c r="K53" s="157">
        <f t="shared" ref="K53:K54" si="19">TRUNC(TRUNC(J53 * $I$2, 2) + J53, 2)</f>
        <v>350.02</v>
      </c>
      <c r="L53" s="157">
        <f t="shared" si="2"/>
        <v>196462.72</v>
      </c>
    </row>
    <row r="54" spans="1:12" s="153" customFormat="1" ht="39" customHeight="1">
      <c r="A54" s="35" t="s">
        <v>190</v>
      </c>
      <c r="B54" s="35" t="s">
        <v>191</v>
      </c>
      <c r="C54" s="35" t="s">
        <v>72</v>
      </c>
      <c r="D54" s="152" t="s">
        <v>192</v>
      </c>
      <c r="E54" s="35" t="s">
        <v>60</v>
      </c>
      <c r="F54" s="35">
        <v>561.29</v>
      </c>
      <c r="G54" s="156">
        <v>60.46</v>
      </c>
      <c r="H54" s="156">
        <f t="shared" si="18"/>
        <v>75.27</v>
      </c>
      <c r="I54" s="156">
        <f t="shared" si="0"/>
        <v>42248.29</v>
      </c>
      <c r="J54" s="157">
        <v>59.88</v>
      </c>
      <c r="K54" s="157">
        <f t="shared" si="19"/>
        <v>77.52</v>
      </c>
      <c r="L54" s="157">
        <f t="shared" si="2"/>
        <v>43511.199999999997</v>
      </c>
    </row>
    <row r="55" spans="1:12" s="153" customFormat="1" ht="24" customHeight="1">
      <c r="A55" s="34" t="s">
        <v>22</v>
      </c>
      <c r="B55" s="34" t="s">
        <v>53</v>
      </c>
      <c r="C55" s="34"/>
      <c r="D55" s="151" t="s">
        <v>23</v>
      </c>
      <c r="E55" s="34"/>
      <c r="F55" s="34">
        <v>1</v>
      </c>
      <c r="G55" s="155" t="s">
        <v>54</v>
      </c>
      <c r="H55" s="155">
        <f>I56 + I57 + I58 + I59 + I60 + I61</f>
        <v>33011.94</v>
      </c>
      <c r="I55" s="155">
        <f t="shared" si="0"/>
        <v>33011.94</v>
      </c>
      <c r="J55" s="155" t="s">
        <v>54</v>
      </c>
      <c r="K55" s="155">
        <f>L56 + L57 + L58 + L59 + L60 + L61</f>
        <v>33294.310000000005</v>
      </c>
      <c r="L55" s="155">
        <f t="shared" si="2"/>
        <v>33294.31</v>
      </c>
    </row>
    <row r="56" spans="1:12" s="153" customFormat="1" ht="39" customHeight="1">
      <c r="A56" s="35" t="s">
        <v>193</v>
      </c>
      <c r="B56" s="35" t="s">
        <v>194</v>
      </c>
      <c r="C56" s="35" t="s">
        <v>58</v>
      </c>
      <c r="D56" s="152" t="s">
        <v>195</v>
      </c>
      <c r="E56" s="35" t="s">
        <v>60</v>
      </c>
      <c r="F56" s="35">
        <v>132.15</v>
      </c>
      <c r="G56" s="156">
        <v>21.51</v>
      </c>
      <c r="H56" s="156">
        <f t="shared" ref="H56:H61" si="20">TRUNC(TRUNC(G56 * $H$2, 2) + G56, 2)</f>
        <v>26.77</v>
      </c>
      <c r="I56" s="156">
        <f t="shared" si="0"/>
        <v>3537.65</v>
      </c>
      <c r="J56" s="157">
        <v>21.01</v>
      </c>
      <c r="K56" s="157">
        <f t="shared" ref="K56:K61" si="21">TRUNC(TRUNC(J56 * $I$2, 2) + J56, 2)</f>
        <v>27.2</v>
      </c>
      <c r="L56" s="157">
        <f t="shared" si="2"/>
        <v>3594.48</v>
      </c>
    </row>
    <row r="57" spans="1:12" s="153" customFormat="1" ht="39" customHeight="1">
      <c r="A57" s="35" t="s">
        <v>196</v>
      </c>
      <c r="B57" s="35" t="s">
        <v>197</v>
      </c>
      <c r="C57" s="35" t="s">
        <v>58</v>
      </c>
      <c r="D57" s="152" t="s">
        <v>198</v>
      </c>
      <c r="E57" s="35" t="s">
        <v>60</v>
      </c>
      <c r="F57" s="35">
        <v>341.3</v>
      </c>
      <c r="G57" s="156">
        <v>5.24</v>
      </c>
      <c r="H57" s="156">
        <f t="shared" si="20"/>
        <v>6.52</v>
      </c>
      <c r="I57" s="156">
        <f t="shared" si="0"/>
        <v>2225.27</v>
      </c>
      <c r="J57" s="157">
        <v>4.9400000000000004</v>
      </c>
      <c r="K57" s="157">
        <f t="shared" si="21"/>
        <v>6.39</v>
      </c>
      <c r="L57" s="157">
        <f t="shared" si="2"/>
        <v>2180.9</v>
      </c>
    </row>
    <row r="58" spans="1:12" s="153" customFormat="1" ht="24" customHeight="1">
      <c r="A58" s="35" t="s">
        <v>199</v>
      </c>
      <c r="B58" s="35" t="s">
        <v>200</v>
      </c>
      <c r="C58" s="35" t="s">
        <v>125</v>
      </c>
      <c r="D58" s="152" t="s">
        <v>201</v>
      </c>
      <c r="E58" s="35" t="s">
        <v>60</v>
      </c>
      <c r="F58" s="35">
        <v>400.82</v>
      </c>
      <c r="G58" s="156">
        <v>9.5</v>
      </c>
      <c r="H58" s="156">
        <f t="shared" si="20"/>
        <v>11.82</v>
      </c>
      <c r="I58" s="156">
        <f t="shared" si="0"/>
        <v>4737.6899999999996</v>
      </c>
      <c r="J58" s="157">
        <v>9.5</v>
      </c>
      <c r="K58" s="157">
        <f t="shared" si="21"/>
        <v>12.29</v>
      </c>
      <c r="L58" s="157">
        <f t="shared" si="2"/>
        <v>4926.07</v>
      </c>
    </row>
    <row r="59" spans="1:12" s="153" customFormat="1" ht="51.75" customHeight="1">
      <c r="A59" s="35" t="s">
        <v>202</v>
      </c>
      <c r="B59" s="35" t="s">
        <v>203</v>
      </c>
      <c r="C59" s="35" t="s">
        <v>58</v>
      </c>
      <c r="D59" s="152" t="s">
        <v>204</v>
      </c>
      <c r="E59" s="35" t="s">
        <v>60</v>
      </c>
      <c r="F59" s="35">
        <v>132.15</v>
      </c>
      <c r="G59" s="156">
        <v>36.130000000000003</v>
      </c>
      <c r="H59" s="156">
        <f t="shared" si="20"/>
        <v>44.98</v>
      </c>
      <c r="I59" s="156">
        <f t="shared" si="0"/>
        <v>5944.1</v>
      </c>
      <c r="J59" s="157">
        <v>34.19</v>
      </c>
      <c r="K59" s="157">
        <f t="shared" si="21"/>
        <v>44.26</v>
      </c>
      <c r="L59" s="157">
        <f t="shared" si="2"/>
        <v>5848.95</v>
      </c>
    </row>
    <row r="60" spans="1:12" s="153" customFormat="1" ht="51.75" customHeight="1">
      <c r="A60" s="35" t="s">
        <v>205</v>
      </c>
      <c r="B60" s="35" t="s">
        <v>206</v>
      </c>
      <c r="C60" s="35" t="s">
        <v>58</v>
      </c>
      <c r="D60" s="152" t="s">
        <v>207</v>
      </c>
      <c r="E60" s="35" t="s">
        <v>60</v>
      </c>
      <c r="F60" s="35">
        <v>341.3</v>
      </c>
      <c r="G60" s="156">
        <v>25.57</v>
      </c>
      <c r="H60" s="156">
        <f t="shared" si="20"/>
        <v>31.83</v>
      </c>
      <c r="I60" s="156">
        <f t="shared" si="0"/>
        <v>10863.57</v>
      </c>
      <c r="J60" s="157">
        <v>24.48</v>
      </c>
      <c r="K60" s="157">
        <f t="shared" si="21"/>
        <v>31.69</v>
      </c>
      <c r="L60" s="157">
        <f t="shared" si="2"/>
        <v>10815.79</v>
      </c>
    </row>
    <row r="61" spans="1:12" s="153" customFormat="1" ht="24" customHeight="1">
      <c r="A61" s="35" t="s">
        <v>208</v>
      </c>
      <c r="B61" s="35" t="s">
        <v>209</v>
      </c>
      <c r="C61" s="35" t="s">
        <v>125</v>
      </c>
      <c r="D61" s="152" t="s">
        <v>210</v>
      </c>
      <c r="E61" s="35" t="s">
        <v>60</v>
      </c>
      <c r="F61" s="35">
        <v>400.82</v>
      </c>
      <c r="G61" s="156">
        <v>11.43</v>
      </c>
      <c r="H61" s="156">
        <f t="shared" si="20"/>
        <v>14.23</v>
      </c>
      <c r="I61" s="156">
        <f t="shared" si="0"/>
        <v>5703.66</v>
      </c>
      <c r="J61" s="157">
        <v>11.43</v>
      </c>
      <c r="K61" s="157">
        <f t="shared" si="21"/>
        <v>14.79</v>
      </c>
      <c r="L61" s="157">
        <f t="shared" si="2"/>
        <v>5928.12</v>
      </c>
    </row>
    <row r="62" spans="1:12" s="153" customFormat="1" ht="24" customHeight="1">
      <c r="A62" s="34" t="s">
        <v>24</v>
      </c>
      <c r="B62" s="34" t="s">
        <v>53</v>
      </c>
      <c r="C62" s="34"/>
      <c r="D62" s="151" t="s">
        <v>25</v>
      </c>
      <c r="E62" s="34"/>
      <c r="F62" s="34">
        <v>1</v>
      </c>
      <c r="G62" s="155" t="s">
        <v>54</v>
      </c>
      <c r="H62" s="155">
        <f>I63 + I64</f>
        <v>37844.29</v>
      </c>
      <c r="I62" s="155">
        <f t="shared" si="0"/>
        <v>37844.29</v>
      </c>
      <c r="J62" s="155" t="s">
        <v>54</v>
      </c>
      <c r="K62" s="155">
        <f>L63 + L64</f>
        <v>38884.78</v>
      </c>
      <c r="L62" s="155">
        <f t="shared" si="2"/>
        <v>38884.78</v>
      </c>
    </row>
    <row r="63" spans="1:12" s="153" customFormat="1" ht="51.75" customHeight="1">
      <c r="A63" s="35" t="s">
        <v>211</v>
      </c>
      <c r="B63" s="35" t="s">
        <v>212</v>
      </c>
      <c r="C63" s="35" t="s">
        <v>213</v>
      </c>
      <c r="D63" s="152" t="s">
        <v>214</v>
      </c>
      <c r="E63" s="35" t="s">
        <v>215</v>
      </c>
      <c r="F63" s="35">
        <v>624</v>
      </c>
      <c r="G63" s="156">
        <v>18.78</v>
      </c>
      <c r="H63" s="156">
        <f t="shared" ref="H63:H64" si="22">TRUNC(TRUNC(G63 * $H$2, 2) + G63, 2)</f>
        <v>23.38</v>
      </c>
      <c r="I63" s="156">
        <f t="shared" si="0"/>
        <v>14589.12</v>
      </c>
      <c r="J63" s="157">
        <v>18.2</v>
      </c>
      <c r="K63" s="157">
        <f t="shared" ref="K63:K64" si="23">TRUNC(TRUNC(J63 * $I$2, 2) + J63, 2)</f>
        <v>23.56</v>
      </c>
      <c r="L63" s="157">
        <f t="shared" si="2"/>
        <v>14701.44</v>
      </c>
    </row>
    <row r="64" spans="1:12" s="153" customFormat="1" ht="24" customHeight="1">
      <c r="A64" s="35" t="s">
        <v>216</v>
      </c>
      <c r="B64" s="35" t="s">
        <v>217</v>
      </c>
      <c r="C64" s="35" t="s">
        <v>125</v>
      </c>
      <c r="D64" s="152" t="s">
        <v>218</v>
      </c>
      <c r="E64" s="35" t="s">
        <v>60</v>
      </c>
      <c r="F64" s="35">
        <v>299.41000000000003</v>
      </c>
      <c r="G64" s="156">
        <v>62.39</v>
      </c>
      <c r="H64" s="156">
        <f t="shared" si="22"/>
        <v>77.67</v>
      </c>
      <c r="I64" s="156">
        <f t="shared" si="0"/>
        <v>23255.17</v>
      </c>
      <c r="J64" s="157">
        <v>62.39</v>
      </c>
      <c r="K64" s="157">
        <f t="shared" si="23"/>
        <v>80.77</v>
      </c>
      <c r="L64" s="157">
        <f t="shared" si="2"/>
        <v>24183.34</v>
      </c>
    </row>
    <row r="65" spans="1:12" s="153" customFormat="1" ht="24" customHeight="1">
      <c r="A65" s="34" t="s">
        <v>26</v>
      </c>
      <c r="B65" s="34" t="s">
        <v>53</v>
      </c>
      <c r="C65" s="34"/>
      <c r="D65" s="151" t="s">
        <v>27</v>
      </c>
      <c r="E65" s="34"/>
      <c r="F65" s="34">
        <v>1</v>
      </c>
      <c r="G65" s="155" t="s">
        <v>54</v>
      </c>
      <c r="H65" s="155">
        <f>I66 + I67 + I68 + I69 + I70 + I71 + I72 + I73 + I74 + I75 + I76 + I77</f>
        <v>181849.22</v>
      </c>
      <c r="I65" s="155">
        <f t="shared" si="0"/>
        <v>181849.22</v>
      </c>
      <c r="J65" s="155" t="s">
        <v>54</v>
      </c>
      <c r="K65" s="155">
        <f>L66 + L67 + L68 + L69 + L70 + L71 + L72 + L73 + L74 + L75 + L76 + L77</f>
        <v>182290.78000000003</v>
      </c>
      <c r="L65" s="155">
        <f t="shared" si="2"/>
        <v>182290.78</v>
      </c>
    </row>
    <row r="66" spans="1:12" s="153" customFormat="1" ht="25.5" customHeight="1">
      <c r="A66" s="35" t="s">
        <v>219</v>
      </c>
      <c r="B66" s="35" t="s">
        <v>220</v>
      </c>
      <c r="C66" s="35" t="s">
        <v>58</v>
      </c>
      <c r="D66" s="152" t="s">
        <v>221</v>
      </c>
      <c r="E66" s="35" t="s">
        <v>60</v>
      </c>
      <c r="F66" s="35">
        <v>2379.65</v>
      </c>
      <c r="G66" s="156">
        <v>4.78</v>
      </c>
      <c r="H66" s="156">
        <f t="shared" ref="H66:H77" si="24">TRUNC(TRUNC(G66 * $H$2, 2) + G66, 2)</f>
        <v>5.95</v>
      </c>
      <c r="I66" s="156">
        <f t="shared" si="0"/>
        <v>14158.91</v>
      </c>
      <c r="J66" s="157">
        <v>4.58</v>
      </c>
      <c r="K66" s="157">
        <f t="shared" ref="K66:K77" si="25">TRUNC(TRUNC(J66 * $I$2, 2) + J66, 2)</f>
        <v>5.92</v>
      </c>
      <c r="L66" s="157">
        <f t="shared" si="2"/>
        <v>14087.52</v>
      </c>
    </row>
    <row r="67" spans="1:12" s="153" customFormat="1" ht="25.5" customHeight="1">
      <c r="A67" s="35" t="s">
        <v>222</v>
      </c>
      <c r="B67" s="35" t="s">
        <v>223</v>
      </c>
      <c r="C67" s="35" t="s">
        <v>58</v>
      </c>
      <c r="D67" s="152" t="s">
        <v>224</v>
      </c>
      <c r="E67" s="35" t="s">
        <v>60</v>
      </c>
      <c r="F67" s="35">
        <v>240.27</v>
      </c>
      <c r="G67" s="156">
        <v>5.82</v>
      </c>
      <c r="H67" s="156">
        <f t="shared" si="24"/>
        <v>7.24</v>
      </c>
      <c r="I67" s="156">
        <f t="shared" si="0"/>
        <v>1739.55</v>
      </c>
      <c r="J67" s="157">
        <v>5.53</v>
      </c>
      <c r="K67" s="157">
        <f t="shared" si="25"/>
        <v>7.15</v>
      </c>
      <c r="L67" s="157">
        <f t="shared" si="2"/>
        <v>1717.93</v>
      </c>
    </row>
    <row r="68" spans="1:12" s="153" customFormat="1" ht="25.5" customHeight="1">
      <c r="A68" s="35" t="s">
        <v>225</v>
      </c>
      <c r="B68" s="35" t="s">
        <v>226</v>
      </c>
      <c r="C68" s="35" t="s">
        <v>58</v>
      </c>
      <c r="D68" s="152" t="s">
        <v>227</v>
      </c>
      <c r="E68" s="35" t="s">
        <v>60</v>
      </c>
      <c r="F68" s="35">
        <v>728.77</v>
      </c>
      <c r="G68" s="156">
        <v>29.02</v>
      </c>
      <c r="H68" s="156">
        <f t="shared" si="24"/>
        <v>36.119999999999997</v>
      </c>
      <c r="I68" s="156">
        <f t="shared" si="0"/>
        <v>26323.17</v>
      </c>
      <c r="J68" s="157">
        <v>27.3</v>
      </c>
      <c r="K68" s="157">
        <f t="shared" si="25"/>
        <v>35.340000000000003</v>
      </c>
      <c r="L68" s="157">
        <f t="shared" si="2"/>
        <v>25754.73</v>
      </c>
    </row>
    <row r="69" spans="1:12" s="153" customFormat="1" ht="25.5" customHeight="1">
      <c r="A69" s="35" t="s">
        <v>228</v>
      </c>
      <c r="B69" s="35" t="s">
        <v>229</v>
      </c>
      <c r="C69" s="35" t="s">
        <v>58</v>
      </c>
      <c r="D69" s="152" t="s">
        <v>230</v>
      </c>
      <c r="E69" s="35" t="s">
        <v>60</v>
      </c>
      <c r="F69" s="35">
        <v>505.06</v>
      </c>
      <c r="G69" s="156">
        <v>17.809999999999999</v>
      </c>
      <c r="H69" s="156">
        <f t="shared" si="24"/>
        <v>22.17</v>
      </c>
      <c r="I69" s="156">
        <f t="shared" si="0"/>
        <v>11197.18</v>
      </c>
      <c r="J69" s="157">
        <v>16.72</v>
      </c>
      <c r="K69" s="157">
        <f t="shared" si="25"/>
        <v>21.64</v>
      </c>
      <c r="L69" s="157">
        <f t="shared" si="2"/>
        <v>10929.49</v>
      </c>
    </row>
    <row r="70" spans="1:12" s="153" customFormat="1" ht="25.5" customHeight="1">
      <c r="A70" s="35" t="s">
        <v>231</v>
      </c>
      <c r="B70" s="35" t="s">
        <v>232</v>
      </c>
      <c r="C70" s="35" t="s">
        <v>58</v>
      </c>
      <c r="D70" s="152" t="s">
        <v>233</v>
      </c>
      <c r="E70" s="35" t="s">
        <v>60</v>
      </c>
      <c r="F70" s="35">
        <v>204.27</v>
      </c>
      <c r="G70" s="156">
        <v>32.880000000000003</v>
      </c>
      <c r="H70" s="156">
        <f t="shared" si="24"/>
        <v>40.93</v>
      </c>
      <c r="I70" s="156">
        <f t="shared" ref="I70:I133" si="26">TRUNC(F70 * H70,2)</f>
        <v>8360.77</v>
      </c>
      <c r="J70" s="157">
        <v>30.63</v>
      </c>
      <c r="K70" s="157">
        <f t="shared" si="25"/>
        <v>39.65</v>
      </c>
      <c r="L70" s="157">
        <f t="shared" si="2"/>
        <v>8099.3</v>
      </c>
    </row>
    <row r="71" spans="1:12" s="153" customFormat="1" ht="25.5" customHeight="1">
      <c r="A71" s="35" t="s">
        <v>234</v>
      </c>
      <c r="B71" s="35" t="s">
        <v>235</v>
      </c>
      <c r="C71" s="35" t="s">
        <v>58</v>
      </c>
      <c r="D71" s="152" t="s">
        <v>236</v>
      </c>
      <c r="E71" s="35" t="s">
        <v>60</v>
      </c>
      <c r="F71" s="35">
        <v>2379.65</v>
      </c>
      <c r="G71" s="156">
        <v>14.98</v>
      </c>
      <c r="H71" s="156">
        <f t="shared" si="24"/>
        <v>18.649999999999999</v>
      </c>
      <c r="I71" s="156">
        <f t="shared" si="26"/>
        <v>44380.47</v>
      </c>
      <c r="J71" s="157">
        <v>14.49</v>
      </c>
      <c r="K71" s="157">
        <f t="shared" si="25"/>
        <v>18.760000000000002</v>
      </c>
      <c r="L71" s="157">
        <f t="shared" si="2"/>
        <v>44642.23</v>
      </c>
    </row>
    <row r="72" spans="1:12" s="153" customFormat="1" ht="25.5" customHeight="1">
      <c r="A72" s="35" t="s">
        <v>237</v>
      </c>
      <c r="B72" s="35" t="s">
        <v>238</v>
      </c>
      <c r="C72" s="35" t="s">
        <v>58</v>
      </c>
      <c r="D72" s="152" t="s">
        <v>239</v>
      </c>
      <c r="E72" s="35" t="s">
        <v>60</v>
      </c>
      <c r="F72" s="35">
        <v>240.27</v>
      </c>
      <c r="G72" s="156">
        <v>17.510000000000002</v>
      </c>
      <c r="H72" s="156">
        <f t="shared" si="24"/>
        <v>21.79</v>
      </c>
      <c r="I72" s="156">
        <f t="shared" si="26"/>
        <v>5235.4799999999996</v>
      </c>
      <c r="J72" s="157">
        <v>16.82</v>
      </c>
      <c r="K72" s="157">
        <f t="shared" si="25"/>
        <v>21.77</v>
      </c>
      <c r="L72" s="157">
        <f t="shared" si="2"/>
        <v>5230.67</v>
      </c>
    </row>
    <row r="73" spans="1:12" s="153" customFormat="1" ht="51.75" customHeight="1">
      <c r="A73" s="35" t="s">
        <v>240</v>
      </c>
      <c r="B73" s="35" t="s">
        <v>241</v>
      </c>
      <c r="C73" s="35" t="s">
        <v>58</v>
      </c>
      <c r="D73" s="152" t="s">
        <v>242</v>
      </c>
      <c r="E73" s="35" t="s">
        <v>60</v>
      </c>
      <c r="F73" s="35">
        <v>242.36</v>
      </c>
      <c r="G73" s="156">
        <v>28.97</v>
      </c>
      <c r="H73" s="156">
        <f t="shared" si="24"/>
        <v>36.06</v>
      </c>
      <c r="I73" s="156">
        <f t="shared" si="26"/>
        <v>8739.5</v>
      </c>
      <c r="J73" s="157">
        <v>27.7</v>
      </c>
      <c r="K73" s="157">
        <f t="shared" si="25"/>
        <v>35.86</v>
      </c>
      <c r="L73" s="157">
        <f t="shared" ref="L73:L133" si="27">TRUNC(F73 * K73,2)</f>
        <v>8691.02</v>
      </c>
    </row>
    <row r="74" spans="1:12" s="153" customFormat="1" ht="39" customHeight="1">
      <c r="A74" s="35" t="s">
        <v>243</v>
      </c>
      <c r="B74" s="35" t="s">
        <v>244</v>
      </c>
      <c r="C74" s="35" t="s">
        <v>58</v>
      </c>
      <c r="D74" s="152" t="s">
        <v>245</v>
      </c>
      <c r="E74" s="35" t="s">
        <v>60</v>
      </c>
      <c r="F74" s="35">
        <v>140.69999999999999</v>
      </c>
      <c r="G74" s="156">
        <v>18.97</v>
      </c>
      <c r="H74" s="156">
        <f t="shared" si="24"/>
        <v>23.61</v>
      </c>
      <c r="I74" s="156">
        <f t="shared" si="26"/>
        <v>3321.92</v>
      </c>
      <c r="J74" s="157">
        <v>18.079999999999998</v>
      </c>
      <c r="K74" s="157">
        <f t="shared" si="25"/>
        <v>23.4</v>
      </c>
      <c r="L74" s="157">
        <f t="shared" si="27"/>
        <v>3292.38</v>
      </c>
    </row>
    <row r="75" spans="1:12" s="153" customFormat="1" ht="25.5" customHeight="1">
      <c r="A75" s="35" t="s">
        <v>246</v>
      </c>
      <c r="B75" s="35" t="s">
        <v>247</v>
      </c>
      <c r="C75" s="35" t="s">
        <v>58</v>
      </c>
      <c r="D75" s="152" t="s">
        <v>248</v>
      </c>
      <c r="E75" s="35" t="s">
        <v>60</v>
      </c>
      <c r="F75" s="35">
        <v>140.69999999999999</v>
      </c>
      <c r="G75" s="156">
        <v>18.97</v>
      </c>
      <c r="H75" s="156">
        <f t="shared" si="24"/>
        <v>23.61</v>
      </c>
      <c r="I75" s="156">
        <f t="shared" si="26"/>
        <v>3321.92</v>
      </c>
      <c r="J75" s="157">
        <v>18.05</v>
      </c>
      <c r="K75" s="157">
        <f t="shared" si="25"/>
        <v>23.36</v>
      </c>
      <c r="L75" s="157">
        <f t="shared" si="27"/>
        <v>3286.75</v>
      </c>
    </row>
    <row r="76" spans="1:12" s="153" customFormat="1" ht="39" customHeight="1">
      <c r="A76" s="35" t="s">
        <v>249</v>
      </c>
      <c r="B76" s="35" t="s">
        <v>250</v>
      </c>
      <c r="C76" s="35" t="s">
        <v>58</v>
      </c>
      <c r="D76" s="152" t="s">
        <v>251</v>
      </c>
      <c r="E76" s="35" t="s">
        <v>165</v>
      </c>
      <c r="F76" s="35">
        <v>112.24</v>
      </c>
      <c r="G76" s="156">
        <v>12.25</v>
      </c>
      <c r="H76" s="156">
        <f t="shared" si="24"/>
        <v>15.25</v>
      </c>
      <c r="I76" s="156">
        <f t="shared" si="26"/>
        <v>1711.66</v>
      </c>
      <c r="J76" s="157">
        <v>11.49</v>
      </c>
      <c r="K76" s="157">
        <f t="shared" si="25"/>
        <v>14.87</v>
      </c>
      <c r="L76" s="157">
        <f t="shared" si="27"/>
        <v>1669</v>
      </c>
    </row>
    <row r="77" spans="1:12" s="153" customFormat="1" ht="25.5" customHeight="1">
      <c r="A77" s="35" t="s">
        <v>252</v>
      </c>
      <c r="B77" s="35" t="s">
        <v>253</v>
      </c>
      <c r="C77" s="35" t="s">
        <v>58</v>
      </c>
      <c r="D77" s="152" t="s">
        <v>254</v>
      </c>
      <c r="E77" s="35" t="s">
        <v>60</v>
      </c>
      <c r="F77" s="35">
        <v>531.62</v>
      </c>
      <c r="G77" s="156">
        <v>80.62</v>
      </c>
      <c r="H77" s="156">
        <f t="shared" si="24"/>
        <v>100.37</v>
      </c>
      <c r="I77" s="156">
        <f t="shared" si="26"/>
        <v>53358.69</v>
      </c>
      <c r="J77" s="157">
        <v>79.75</v>
      </c>
      <c r="K77" s="157">
        <f t="shared" si="25"/>
        <v>103.25</v>
      </c>
      <c r="L77" s="157">
        <f t="shared" si="27"/>
        <v>54889.760000000002</v>
      </c>
    </row>
    <row r="78" spans="1:12" s="153" customFormat="1" ht="24" customHeight="1">
      <c r="A78" s="34" t="s">
        <v>28</v>
      </c>
      <c r="B78" s="34" t="s">
        <v>53</v>
      </c>
      <c r="C78" s="34"/>
      <c r="D78" s="151" t="s">
        <v>29</v>
      </c>
      <c r="E78" s="34"/>
      <c r="F78" s="34">
        <v>1</v>
      </c>
      <c r="G78" s="155" t="s">
        <v>54</v>
      </c>
      <c r="H78" s="155">
        <f>I79 + I81</f>
        <v>24169.55</v>
      </c>
      <c r="I78" s="155">
        <f t="shared" si="26"/>
        <v>24169.55</v>
      </c>
      <c r="J78" s="155" t="s">
        <v>54</v>
      </c>
      <c r="K78" s="155">
        <f>L79 + L81</f>
        <v>24960.63</v>
      </c>
      <c r="L78" s="155">
        <f t="shared" si="27"/>
        <v>24960.63</v>
      </c>
    </row>
    <row r="79" spans="1:12" s="153" customFormat="1" ht="24" customHeight="1">
      <c r="A79" s="34" t="s">
        <v>255</v>
      </c>
      <c r="B79" s="34" t="s">
        <v>53</v>
      </c>
      <c r="C79" s="34"/>
      <c r="D79" s="151" t="s">
        <v>256</v>
      </c>
      <c r="E79" s="34"/>
      <c r="F79" s="34">
        <v>1</v>
      </c>
      <c r="G79" s="155" t="s">
        <v>54</v>
      </c>
      <c r="H79" s="155">
        <f>I80</f>
        <v>1482.39</v>
      </c>
      <c r="I79" s="155">
        <f t="shared" si="26"/>
        <v>1482.39</v>
      </c>
      <c r="J79" s="155" t="s">
        <v>54</v>
      </c>
      <c r="K79" s="155">
        <f>L80</f>
        <v>1526.02</v>
      </c>
      <c r="L79" s="155">
        <f t="shared" si="27"/>
        <v>1526.02</v>
      </c>
    </row>
    <row r="80" spans="1:12" s="153" customFormat="1" ht="39" customHeight="1">
      <c r="A80" s="35" t="s">
        <v>257</v>
      </c>
      <c r="B80" s="35" t="s">
        <v>258</v>
      </c>
      <c r="C80" s="35" t="s">
        <v>58</v>
      </c>
      <c r="D80" s="152" t="s">
        <v>259</v>
      </c>
      <c r="E80" s="35" t="s">
        <v>148</v>
      </c>
      <c r="F80" s="35">
        <v>1</v>
      </c>
      <c r="G80" s="156">
        <v>1190.68</v>
      </c>
      <c r="H80" s="156">
        <f>TRUNC(TRUNC(G80 * $H$2, 2) + G80, 2)</f>
        <v>1482.39</v>
      </c>
      <c r="I80" s="156">
        <f t="shared" si="26"/>
        <v>1482.39</v>
      </c>
      <c r="J80" s="157">
        <v>1178.67</v>
      </c>
      <c r="K80" s="157">
        <f>TRUNC(TRUNC(J80 * $I$2, 2) + J80, 2)</f>
        <v>1526.02</v>
      </c>
      <c r="L80" s="157">
        <f t="shared" si="27"/>
        <v>1526.02</v>
      </c>
    </row>
    <row r="81" spans="1:12" s="153" customFormat="1" ht="24" customHeight="1">
      <c r="A81" s="34" t="s">
        <v>260</v>
      </c>
      <c r="B81" s="34" t="s">
        <v>53</v>
      </c>
      <c r="C81" s="34"/>
      <c r="D81" s="151" t="s">
        <v>261</v>
      </c>
      <c r="E81" s="34"/>
      <c r="F81" s="34">
        <v>1</v>
      </c>
      <c r="G81" s="155" t="s">
        <v>54</v>
      </c>
      <c r="H81" s="155">
        <f>I82 + I83 + I84 + I85 + I86 + I87 + I88 + I89 + I90</f>
        <v>22687.16</v>
      </c>
      <c r="I81" s="155">
        <f t="shared" si="26"/>
        <v>22687.16</v>
      </c>
      <c r="J81" s="155" t="s">
        <v>54</v>
      </c>
      <c r="K81" s="155">
        <f>L82 + L83 + L84 + L85 + L86 + L87 + L88 + L89 + L90</f>
        <v>23434.609999999997</v>
      </c>
      <c r="L81" s="155">
        <f t="shared" si="27"/>
        <v>23434.61</v>
      </c>
    </row>
    <row r="82" spans="1:12" s="153" customFormat="1" ht="51.75" customHeight="1">
      <c r="A82" s="35" t="s">
        <v>262</v>
      </c>
      <c r="B82" s="35" t="s">
        <v>263</v>
      </c>
      <c r="C82" s="35" t="s">
        <v>58</v>
      </c>
      <c r="D82" s="152" t="s">
        <v>264</v>
      </c>
      <c r="E82" s="35" t="s">
        <v>148</v>
      </c>
      <c r="F82" s="35">
        <v>12</v>
      </c>
      <c r="G82" s="156">
        <v>520.62</v>
      </c>
      <c r="H82" s="156">
        <f t="shared" ref="H82:H89" si="28">TRUNC(TRUNC(G82 * $H$2, 2) + G82, 2)</f>
        <v>648.16999999999996</v>
      </c>
      <c r="I82" s="156">
        <f t="shared" si="26"/>
        <v>7778.04</v>
      </c>
      <c r="J82" s="157">
        <v>517.48</v>
      </c>
      <c r="K82" s="157">
        <f t="shared" ref="K82:K133" si="29">TRUNC(TRUNC(J82 * $I$2, 2) + J82, 2)</f>
        <v>669.98</v>
      </c>
      <c r="L82" s="157">
        <f t="shared" si="27"/>
        <v>8039.76</v>
      </c>
    </row>
    <row r="83" spans="1:12" s="153" customFormat="1" ht="25.5" customHeight="1">
      <c r="A83" s="35" t="s">
        <v>265</v>
      </c>
      <c r="B83" s="35" t="s">
        <v>266</v>
      </c>
      <c r="C83" s="35" t="s">
        <v>58</v>
      </c>
      <c r="D83" s="152" t="s">
        <v>267</v>
      </c>
      <c r="E83" s="35" t="s">
        <v>148</v>
      </c>
      <c r="F83" s="35">
        <v>12</v>
      </c>
      <c r="G83" s="156">
        <v>34.619999999999997</v>
      </c>
      <c r="H83" s="156">
        <f t="shared" si="28"/>
        <v>43.1</v>
      </c>
      <c r="I83" s="156">
        <f t="shared" si="26"/>
        <v>517.20000000000005</v>
      </c>
      <c r="J83" s="157">
        <v>34.159999999999997</v>
      </c>
      <c r="K83" s="157">
        <f t="shared" si="29"/>
        <v>44.22</v>
      </c>
      <c r="L83" s="157">
        <f t="shared" si="27"/>
        <v>530.64</v>
      </c>
    </row>
    <row r="84" spans="1:12" s="153" customFormat="1" ht="64.5" customHeight="1">
      <c r="A84" s="35" t="s">
        <v>268</v>
      </c>
      <c r="B84" s="35" t="s">
        <v>269</v>
      </c>
      <c r="C84" s="35" t="s">
        <v>58</v>
      </c>
      <c r="D84" s="152" t="s">
        <v>270</v>
      </c>
      <c r="E84" s="35" t="s">
        <v>148</v>
      </c>
      <c r="F84" s="35">
        <v>7</v>
      </c>
      <c r="G84" s="156">
        <v>483.72</v>
      </c>
      <c r="H84" s="156">
        <f t="shared" si="28"/>
        <v>602.23</v>
      </c>
      <c r="I84" s="156">
        <f t="shared" si="26"/>
        <v>4215.6099999999997</v>
      </c>
      <c r="J84" s="157">
        <v>479.45</v>
      </c>
      <c r="K84" s="157">
        <f t="shared" si="29"/>
        <v>620.74</v>
      </c>
      <c r="L84" s="157">
        <f t="shared" si="27"/>
        <v>4345.18</v>
      </c>
    </row>
    <row r="85" spans="1:12" s="153" customFormat="1" ht="39" customHeight="1">
      <c r="A85" s="35" t="s">
        <v>271</v>
      </c>
      <c r="B85" s="35" t="s">
        <v>272</v>
      </c>
      <c r="C85" s="35" t="s">
        <v>58</v>
      </c>
      <c r="D85" s="152" t="s">
        <v>273</v>
      </c>
      <c r="E85" s="35" t="s">
        <v>148</v>
      </c>
      <c r="F85" s="35">
        <v>12</v>
      </c>
      <c r="G85" s="156">
        <v>405.95</v>
      </c>
      <c r="H85" s="156">
        <f t="shared" si="28"/>
        <v>505.4</v>
      </c>
      <c r="I85" s="156">
        <f t="shared" si="26"/>
        <v>6064.8</v>
      </c>
      <c r="J85" s="157">
        <v>403.12</v>
      </c>
      <c r="K85" s="157">
        <f t="shared" si="29"/>
        <v>521.91</v>
      </c>
      <c r="L85" s="157">
        <f t="shared" si="27"/>
        <v>6262.92</v>
      </c>
    </row>
    <row r="86" spans="1:12" s="153" customFormat="1" ht="39" customHeight="1">
      <c r="A86" s="35" t="s">
        <v>274</v>
      </c>
      <c r="B86" s="35" t="s">
        <v>275</v>
      </c>
      <c r="C86" s="35" t="s">
        <v>58</v>
      </c>
      <c r="D86" s="152" t="s">
        <v>276</v>
      </c>
      <c r="E86" s="35" t="s">
        <v>148</v>
      </c>
      <c r="F86" s="35">
        <v>7</v>
      </c>
      <c r="G86" s="156">
        <v>167.58</v>
      </c>
      <c r="H86" s="156">
        <f t="shared" si="28"/>
        <v>208.63</v>
      </c>
      <c r="I86" s="156">
        <f t="shared" si="26"/>
        <v>1460.41</v>
      </c>
      <c r="J86" s="157">
        <v>167.3</v>
      </c>
      <c r="K86" s="157">
        <f t="shared" si="29"/>
        <v>216.6</v>
      </c>
      <c r="L86" s="157">
        <f t="shared" si="27"/>
        <v>1516.2</v>
      </c>
    </row>
    <row r="87" spans="1:12" s="153" customFormat="1" ht="25.5" customHeight="1">
      <c r="A87" s="35" t="s">
        <v>277</v>
      </c>
      <c r="B87" s="35" t="s">
        <v>278</v>
      </c>
      <c r="C87" s="35" t="s">
        <v>58</v>
      </c>
      <c r="D87" s="152" t="s">
        <v>279</v>
      </c>
      <c r="E87" s="35" t="s">
        <v>148</v>
      </c>
      <c r="F87" s="35">
        <v>7</v>
      </c>
      <c r="G87" s="156">
        <v>10.72</v>
      </c>
      <c r="H87" s="156">
        <f t="shared" si="28"/>
        <v>13.34</v>
      </c>
      <c r="I87" s="156">
        <f t="shared" si="26"/>
        <v>93.38</v>
      </c>
      <c r="J87" s="157">
        <v>10.46</v>
      </c>
      <c r="K87" s="157">
        <f t="shared" si="29"/>
        <v>13.54</v>
      </c>
      <c r="L87" s="157">
        <f t="shared" si="27"/>
        <v>94.78</v>
      </c>
    </row>
    <row r="88" spans="1:12" s="153" customFormat="1" ht="25.5" customHeight="1">
      <c r="A88" s="35" t="s">
        <v>280</v>
      </c>
      <c r="B88" s="35" t="s">
        <v>281</v>
      </c>
      <c r="C88" s="35" t="s">
        <v>58</v>
      </c>
      <c r="D88" s="152" t="s">
        <v>282</v>
      </c>
      <c r="E88" s="35" t="s">
        <v>148</v>
      </c>
      <c r="F88" s="35">
        <v>19</v>
      </c>
      <c r="G88" s="156">
        <v>11.38</v>
      </c>
      <c r="H88" s="156">
        <f t="shared" si="28"/>
        <v>14.16</v>
      </c>
      <c r="I88" s="156">
        <f t="shared" si="26"/>
        <v>269.04000000000002</v>
      </c>
      <c r="J88" s="157">
        <v>10.93</v>
      </c>
      <c r="K88" s="157">
        <f t="shared" si="29"/>
        <v>14.15</v>
      </c>
      <c r="L88" s="157">
        <f t="shared" si="27"/>
        <v>268.85000000000002</v>
      </c>
    </row>
    <row r="89" spans="1:12" s="153" customFormat="1" ht="39" customHeight="1">
      <c r="A89" s="35" t="s">
        <v>283</v>
      </c>
      <c r="B89" s="35" t="s">
        <v>284</v>
      </c>
      <c r="C89" s="35" t="s">
        <v>63</v>
      </c>
      <c r="D89" s="152" t="s">
        <v>285</v>
      </c>
      <c r="E89" s="35" t="s">
        <v>286</v>
      </c>
      <c r="F89" s="35">
        <v>4</v>
      </c>
      <c r="G89" s="156">
        <v>427.77</v>
      </c>
      <c r="H89" s="156">
        <f t="shared" si="28"/>
        <v>532.57000000000005</v>
      </c>
      <c r="I89" s="156">
        <f t="shared" si="26"/>
        <v>2130.2800000000002</v>
      </c>
      <c r="J89" s="157">
        <v>427.04</v>
      </c>
      <c r="K89" s="157">
        <f t="shared" si="29"/>
        <v>552.88</v>
      </c>
      <c r="L89" s="157">
        <f t="shared" si="27"/>
        <v>2211.52</v>
      </c>
    </row>
    <row r="90" spans="1:12" s="153" customFormat="1" ht="25.5" customHeight="1">
      <c r="A90" s="35" t="s">
        <v>287</v>
      </c>
      <c r="B90" s="35" t="s">
        <v>288</v>
      </c>
      <c r="C90" s="35" t="s">
        <v>58</v>
      </c>
      <c r="D90" s="152" t="s">
        <v>289</v>
      </c>
      <c r="E90" s="35" t="s">
        <v>148</v>
      </c>
      <c r="F90" s="35">
        <v>12</v>
      </c>
      <c r="G90" s="158">
        <v>10.61</v>
      </c>
      <c r="H90" s="158">
        <f>TRUNC(TRUNC(G90 * H2, 2) + G90, 2)</f>
        <v>13.2</v>
      </c>
      <c r="I90" s="158">
        <f t="shared" si="26"/>
        <v>158.4</v>
      </c>
      <c r="J90" s="158">
        <v>10.61</v>
      </c>
      <c r="K90" s="158">
        <f t="shared" si="29"/>
        <v>13.73</v>
      </c>
      <c r="L90" s="158">
        <f t="shared" si="27"/>
        <v>164.76</v>
      </c>
    </row>
    <row r="91" spans="1:12" s="153" customFormat="1" ht="24" customHeight="1">
      <c r="A91" s="34" t="s">
        <v>30</v>
      </c>
      <c r="B91" s="34" t="s">
        <v>53</v>
      </c>
      <c r="C91" s="34"/>
      <c r="D91" s="151" t="s">
        <v>31</v>
      </c>
      <c r="E91" s="34"/>
      <c r="F91" s="34">
        <v>1</v>
      </c>
      <c r="G91" s="155" t="s">
        <v>54</v>
      </c>
      <c r="H91" s="155">
        <f>I92 + I93 + I94 + I95 + I96 + I97 + I98 + I99 + I100 + I101 + I102 + I103 + I104 + I105 + I106 + I107 + I108 + I109 + I110 + I111 + I112 + I113 + I114 + I115 + I116 + I117</f>
        <v>238507.58</v>
      </c>
      <c r="I91" s="155">
        <f t="shared" si="26"/>
        <v>238507.58</v>
      </c>
      <c r="J91" s="155" t="s">
        <v>54</v>
      </c>
      <c r="K91" s="155">
        <f>L92 + L93 + L94 + L95 + L96 + L97 + L98 + L99 + L100 + L101 + L102 + L103 + L104 + L105 + L106 + L107 + L108 + L109 + L110 + L111 + L112 + L113 + L114 + L115 + L116 + L117</f>
        <v>239108.66000000003</v>
      </c>
      <c r="L91" s="155">
        <f t="shared" si="27"/>
        <v>239108.66</v>
      </c>
    </row>
    <row r="92" spans="1:12" s="153" customFormat="1" ht="51.75" customHeight="1">
      <c r="A92" s="35" t="s">
        <v>290</v>
      </c>
      <c r="B92" s="35" t="s">
        <v>291</v>
      </c>
      <c r="C92" s="35" t="s">
        <v>121</v>
      </c>
      <c r="D92" s="152" t="s">
        <v>292</v>
      </c>
      <c r="E92" s="35" t="s">
        <v>148</v>
      </c>
      <c r="F92" s="35">
        <v>148</v>
      </c>
      <c r="G92" s="156">
        <v>456.11</v>
      </c>
      <c r="H92" s="156">
        <f t="shared" ref="H92:H133" si="30">TRUNC(TRUNC(G92 * $H$2, 2) + G92, 2)</f>
        <v>567.85</v>
      </c>
      <c r="I92" s="156">
        <f t="shared" si="26"/>
        <v>84041.8</v>
      </c>
      <c r="J92" s="157">
        <v>432.14</v>
      </c>
      <c r="K92" s="157">
        <f t="shared" si="29"/>
        <v>559.49</v>
      </c>
      <c r="L92" s="157">
        <f t="shared" si="27"/>
        <v>82804.52</v>
      </c>
    </row>
    <row r="93" spans="1:12" s="153" customFormat="1" ht="64.5" customHeight="1">
      <c r="A93" s="35" t="s">
        <v>293</v>
      </c>
      <c r="B93" s="35" t="s">
        <v>294</v>
      </c>
      <c r="C93" s="35" t="s">
        <v>121</v>
      </c>
      <c r="D93" s="152" t="s">
        <v>295</v>
      </c>
      <c r="E93" s="35" t="s">
        <v>148</v>
      </c>
      <c r="F93" s="35">
        <v>125</v>
      </c>
      <c r="G93" s="156">
        <v>332.09</v>
      </c>
      <c r="H93" s="156">
        <f t="shared" si="30"/>
        <v>413.45</v>
      </c>
      <c r="I93" s="156">
        <f t="shared" si="26"/>
        <v>51681.25</v>
      </c>
      <c r="J93" s="157">
        <v>312.88</v>
      </c>
      <c r="K93" s="157">
        <f t="shared" si="29"/>
        <v>405.08</v>
      </c>
      <c r="L93" s="157">
        <f t="shared" si="27"/>
        <v>50635</v>
      </c>
    </row>
    <row r="94" spans="1:12" s="153" customFormat="1" ht="25.5" customHeight="1">
      <c r="A94" s="35" t="s">
        <v>296</v>
      </c>
      <c r="B94" s="35" t="s">
        <v>297</v>
      </c>
      <c r="C94" s="35" t="s">
        <v>121</v>
      </c>
      <c r="D94" s="152" t="s">
        <v>298</v>
      </c>
      <c r="E94" s="35" t="s">
        <v>148</v>
      </c>
      <c r="F94" s="35">
        <v>38</v>
      </c>
      <c r="G94" s="156">
        <v>334.28</v>
      </c>
      <c r="H94" s="156">
        <f t="shared" si="30"/>
        <v>416.17</v>
      </c>
      <c r="I94" s="156">
        <f t="shared" si="26"/>
        <v>15814.46</v>
      </c>
      <c r="J94" s="157">
        <v>315.07</v>
      </c>
      <c r="K94" s="157">
        <f t="shared" si="29"/>
        <v>407.92</v>
      </c>
      <c r="L94" s="157">
        <f t="shared" si="27"/>
        <v>15500.96</v>
      </c>
    </row>
    <row r="95" spans="1:12" s="153" customFormat="1" ht="64.5" customHeight="1">
      <c r="A95" s="35" t="s">
        <v>299</v>
      </c>
      <c r="B95" s="35" t="s">
        <v>300</v>
      </c>
      <c r="C95" s="35" t="s">
        <v>63</v>
      </c>
      <c r="D95" s="152" t="s">
        <v>301</v>
      </c>
      <c r="E95" s="35" t="s">
        <v>132</v>
      </c>
      <c r="F95" s="35">
        <v>1</v>
      </c>
      <c r="G95" s="156">
        <v>2387.19</v>
      </c>
      <c r="H95" s="156">
        <f t="shared" si="30"/>
        <v>2972.05</v>
      </c>
      <c r="I95" s="156">
        <f t="shared" si="26"/>
        <v>2972.05</v>
      </c>
      <c r="J95" s="157">
        <v>2387.02</v>
      </c>
      <c r="K95" s="157">
        <f t="shared" si="29"/>
        <v>3090.47</v>
      </c>
      <c r="L95" s="157">
        <f t="shared" si="27"/>
        <v>3090.47</v>
      </c>
    </row>
    <row r="96" spans="1:12" s="153" customFormat="1" ht="39" customHeight="1">
      <c r="A96" s="35" t="s">
        <v>302</v>
      </c>
      <c r="B96" s="35" t="s">
        <v>303</v>
      </c>
      <c r="C96" s="35" t="s">
        <v>58</v>
      </c>
      <c r="D96" s="152" t="s">
        <v>304</v>
      </c>
      <c r="E96" s="35" t="s">
        <v>148</v>
      </c>
      <c r="F96" s="35">
        <v>3</v>
      </c>
      <c r="G96" s="156">
        <v>394.48</v>
      </c>
      <c r="H96" s="156">
        <f t="shared" si="30"/>
        <v>491.12</v>
      </c>
      <c r="I96" s="156">
        <f t="shared" si="26"/>
        <v>1473.36</v>
      </c>
      <c r="J96" s="157">
        <v>387.8</v>
      </c>
      <c r="K96" s="157">
        <f t="shared" si="29"/>
        <v>502.08</v>
      </c>
      <c r="L96" s="157">
        <f t="shared" si="27"/>
        <v>1506.24</v>
      </c>
    </row>
    <row r="97" spans="1:12" s="153" customFormat="1" ht="51.75" customHeight="1">
      <c r="A97" s="35" t="s">
        <v>305</v>
      </c>
      <c r="B97" s="35" t="s">
        <v>306</v>
      </c>
      <c r="C97" s="35" t="s">
        <v>58</v>
      </c>
      <c r="D97" s="152" t="s">
        <v>307</v>
      </c>
      <c r="E97" s="35" t="s">
        <v>148</v>
      </c>
      <c r="F97" s="35">
        <v>31</v>
      </c>
      <c r="G97" s="156">
        <v>14.17</v>
      </c>
      <c r="H97" s="156">
        <f t="shared" si="30"/>
        <v>17.64</v>
      </c>
      <c r="I97" s="156">
        <f t="shared" si="26"/>
        <v>546.84</v>
      </c>
      <c r="J97" s="157">
        <v>13.97</v>
      </c>
      <c r="K97" s="157">
        <f t="shared" si="29"/>
        <v>18.079999999999998</v>
      </c>
      <c r="L97" s="157">
        <f t="shared" si="27"/>
        <v>560.48</v>
      </c>
    </row>
    <row r="98" spans="1:12" s="153" customFormat="1" ht="25.5" customHeight="1">
      <c r="A98" s="35" t="s">
        <v>308</v>
      </c>
      <c r="B98" s="35" t="s">
        <v>309</v>
      </c>
      <c r="C98" s="35" t="s">
        <v>58</v>
      </c>
      <c r="D98" s="152" t="s">
        <v>310</v>
      </c>
      <c r="E98" s="35" t="s">
        <v>148</v>
      </c>
      <c r="F98" s="35">
        <v>34</v>
      </c>
      <c r="G98" s="156">
        <v>15.13</v>
      </c>
      <c r="H98" s="156">
        <f t="shared" si="30"/>
        <v>18.829999999999998</v>
      </c>
      <c r="I98" s="156">
        <f t="shared" si="26"/>
        <v>640.22</v>
      </c>
      <c r="J98" s="157">
        <v>14.84</v>
      </c>
      <c r="K98" s="157">
        <f t="shared" si="29"/>
        <v>19.21</v>
      </c>
      <c r="L98" s="157">
        <f t="shared" si="27"/>
        <v>653.14</v>
      </c>
    </row>
    <row r="99" spans="1:12" s="153" customFormat="1" ht="25.5" customHeight="1">
      <c r="A99" s="35" t="s">
        <v>311</v>
      </c>
      <c r="B99" s="35" t="s">
        <v>312</v>
      </c>
      <c r="C99" s="35" t="s">
        <v>58</v>
      </c>
      <c r="D99" s="152" t="s">
        <v>313</v>
      </c>
      <c r="E99" s="35" t="s">
        <v>148</v>
      </c>
      <c r="F99" s="35">
        <v>31</v>
      </c>
      <c r="G99" s="156">
        <v>13.2</v>
      </c>
      <c r="H99" s="156">
        <f t="shared" si="30"/>
        <v>16.43</v>
      </c>
      <c r="I99" s="156">
        <f t="shared" si="26"/>
        <v>509.33</v>
      </c>
      <c r="J99" s="157">
        <v>13.04</v>
      </c>
      <c r="K99" s="157">
        <f t="shared" si="29"/>
        <v>16.88</v>
      </c>
      <c r="L99" s="157">
        <f t="shared" si="27"/>
        <v>523.28</v>
      </c>
    </row>
    <row r="100" spans="1:12" s="153" customFormat="1" ht="25.5" customHeight="1">
      <c r="A100" s="35" t="s">
        <v>314</v>
      </c>
      <c r="B100" s="35" t="s">
        <v>315</v>
      </c>
      <c r="C100" s="35" t="s">
        <v>63</v>
      </c>
      <c r="D100" s="152" t="s">
        <v>316</v>
      </c>
      <c r="E100" s="35" t="s">
        <v>132</v>
      </c>
      <c r="F100" s="35">
        <v>1</v>
      </c>
      <c r="G100" s="156">
        <v>547.57000000000005</v>
      </c>
      <c r="H100" s="156">
        <f t="shared" si="30"/>
        <v>681.72</v>
      </c>
      <c r="I100" s="156">
        <f t="shared" si="26"/>
        <v>681.72</v>
      </c>
      <c r="J100" s="157">
        <v>547.57000000000005</v>
      </c>
      <c r="K100" s="157">
        <f t="shared" si="29"/>
        <v>708.93</v>
      </c>
      <c r="L100" s="157">
        <f t="shared" si="27"/>
        <v>708.93</v>
      </c>
    </row>
    <row r="101" spans="1:12" s="153" customFormat="1" ht="25.5" customHeight="1">
      <c r="A101" s="35" t="s">
        <v>317</v>
      </c>
      <c r="B101" s="35" t="s">
        <v>318</v>
      </c>
      <c r="C101" s="35" t="s">
        <v>319</v>
      </c>
      <c r="D101" s="152" t="s">
        <v>320</v>
      </c>
      <c r="E101" s="35" t="s">
        <v>65</v>
      </c>
      <c r="F101" s="35">
        <v>77</v>
      </c>
      <c r="G101" s="156">
        <v>68.03</v>
      </c>
      <c r="H101" s="156">
        <f t="shared" si="30"/>
        <v>84.69</v>
      </c>
      <c r="I101" s="156">
        <f t="shared" si="26"/>
        <v>6521.13</v>
      </c>
      <c r="J101" s="157">
        <v>68.03</v>
      </c>
      <c r="K101" s="157">
        <f t="shared" si="29"/>
        <v>88.07</v>
      </c>
      <c r="L101" s="157">
        <f t="shared" si="27"/>
        <v>6781.39</v>
      </c>
    </row>
    <row r="102" spans="1:12" s="153" customFormat="1" ht="25.5" customHeight="1">
      <c r="A102" s="35" t="s">
        <v>321</v>
      </c>
      <c r="B102" s="35" t="s">
        <v>322</v>
      </c>
      <c r="C102" s="35" t="s">
        <v>58</v>
      </c>
      <c r="D102" s="152" t="s">
        <v>323</v>
      </c>
      <c r="E102" s="35" t="s">
        <v>165</v>
      </c>
      <c r="F102" s="35">
        <v>86</v>
      </c>
      <c r="G102" s="156">
        <v>29.2</v>
      </c>
      <c r="H102" s="156">
        <f t="shared" si="30"/>
        <v>36.35</v>
      </c>
      <c r="I102" s="156">
        <f t="shared" si="26"/>
        <v>3126.1</v>
      </c>
      <c r="J102" s="157">
        <v>28.63</v>
      </c>
      <c r="K102" s="157">
        <f t="shared" si="29"/>
        <v>37.06</v>
      </c>
      <c r="L102" s="157">
        <f t="shared" si="27"/>
        <v>3187.16</v>
      </c>
    </row>
    <row r="103" spans="1:12" s="153" customFormat="1" ht="39" customHeight="1">
      <c r="A103" s="35" t="s">
        <v>324</v>
      </c>
      <c r="B103" s="35" t="s">
        <v>325</v>
      </c>
      <c r="C103" s="35" t="s">
        <v>58</v>
      </c>
      <c r="D103" s="152" t="s">
        <v>326</v>
      </c>
      <c r="E103" s="35" t="s">
        <v>165</v>
      </c>
      <c r="F103" s="35">
        <v>308</v>
      </c>
      <c r="G103" s="156">
        <v>55.19</v>
      </c>
      <c r="H103" s="156">
        <f t="shared" si="30"/>
        <v>68.709999999999994</v>
      </c>
      <c r="I103" s="156">
        <f t="shared" si="26"/>
        <v>21162.68</v>
      </c>
      <c r="J103" s="157">
        <v>55.18</v>
      </c>
      <c r="K103" s="157">
        <f t="shared" si="29"/>
        <v>71.44</v>
      </c>
      <c r="L103" s="157">
        <f t="shared" si="27"/>
        <v>22003.52</v>
      </c>
    </row>
    <row r="104" spans="1:12" s="153" customFormat="1" ht="51.75" customHeight="1">
      <c r="A104" s="35" t="s">
        <v>327</v>
      </c>
      <c r="B104" s="35" t="s">
        <v>328</v>
      </c>
      <c r="C104" s="35" t="s">
        <v>58</v>
      </c>
      <c r="D104" s="152" t="s">
        <v>329</v>
      </c>
      <c r="E104" s="35" t="s">
        <v>165</v>
      </c>
      <c r="F104" s="35">
        <v>187</v>
      </c>
      <c r="G104" s="156">
        <v>4.5999999999999996</v>
      </c>
      <c r="H104" s="156">
        <f t="shared" si="30"/>
        <v>5.72</v>
      </c>
      <c r="I104" s="156">
        <f t="shared" si="26"/>
        <v>1069.6400000000001</v>
      </c>
      <c r="J104" s="157">
        <v>4.47</v>
      </c>
      <c r="K104" s="157">
        <f t="shared" si="29"/>
        <v>5.78</v>
      </c>
      <c r="L104" s="157">
        <f t="shared" si="27"/>
        <v>1080.8599999999999</v>
      </c>
    </row>
    <row r="105" spans="1:12" s="153" customFormat="1" ht="39" customHeight="1">
      <c r="A105" s="35" t="s">
        <v>330</v>
      </c>
      <c r="B105" s="35" t="s">
        <v>331</v>
      </c>
      <c r="C105" s="35" t="s">
        <v>58</v>
      </c>
      <c r="D105" s="152" t="s">
        <v>332</v>
      </c>
      <c r="E105" s="35" t="s">
        <v>165</v>
      </c>
      <c r="F105" s="35">
        <v>92.5</v>
      </c>
      <c r="G105" s="156">
        <v>25.54</v>
      </c>
      <c r="H105" s="156">
        <f t="shared" si="30"/>
        <v>31.79</v>
      </c>
      <c r="I105" s="156">
        <f t="shared" si="26"/>
        <v>2940.57</v>
      </c>
      <c r="J105" s="157">
        <v>25.03</v>
      </c>
      <c r="K105" s="157">
        <f t="shared" si="29"/>
        <v>32.4</v>
      </c>
      <c r="L105" s="157">
        <f t="shared" si="27"/>
        <v>2997</v>
      </c>
    </row>
    <row r="106" spans="1:12" s="153" customFormat="1" ht="39" customHeight="1">
      <c r="A106" s="35" t="s">
        <v>333</v>
      </c>
      <c r="B106" s="35" t="s">
        <v>334</v>
      </c>
      <c r="C106" s="35" t="s">
        <v>58</v>
      </c>
      <c r="D106" s="152" t="s">
        <v>335</v>
      </c>
      <c r="E106" s="35" t="s">
        <v>165</v>
      </c>
      <c r="F106" s="35">
        <v>122.5</v>
      </c>
      <c r="G106" s="156">
        <v>9.9</v>
      </c>
      <c r="H106" s="156">
        <f t="shared" si="30"/>
        <v>12.32</v>
      </c>
      <c r="I106" s="156">
        <f t="shared" si="26"/>
        <v>1509.2</v>
      </c>
      <c r="J106" s="157">
        <v>9.67</v>
      </c>
      <c r="K106" s="157">
        <f t="shared" si="29"/>
        <v>12.51</v>
      </c>
      <c r="L106" s="157">
        <f t="shared" si="27"/>
        <v>1532.47</v>
      </c>
    </row>
    <row r="107" spans="1:12" s="153" customFormat="1" ht="39" customHeight="1">
      <c r="A107" s="35" t="s">
        <v>336</v>
      </c>
      <c r="B107" s="35" t="s">
        <v>337</v>
      </c>
      <c r="C107" s="35" t="s">
        <v>338</v>
      </c>
      <c r="D107" s="152" t="s">
        <v>339</v>
      </c>
      <c r="E107" s="35" t="s">
        <v>132</v>
      </c>
      <c r="F107" s="35">
        <v>34</v>
      </c>
      <c r="G107" s="156">
        <v>52.54</v>
      </c>
      <c r="H107" s="156">
        <f t="shared" si="30"/>
        <v>65.41</v>
      </c>
      <c r="I107" s="156">
        <f t="shared" si="26"/>
        <v>2223.94</v>
      </c>
      <c r="J107" s="157">
        <v>52.54</v>
      </c>
      <c r="K107" s="157">
        <f t="shared" si="29"/>
        <v>68.02</v>
      </c>
      <c r="L107" s="157">
        <f t="shared" si="27"/>
        <v>2312.6799999999998</v>
      </c>
    </row>
    <row r="108" spans="1:12" s="153" customFormat="1" ht="25.5" customHeight="1">
      <c r="A108" s="35" t="s">
        <v>340</v>
      </c>
      <c r="B108" s="35" t="s">
        <v>341</v>
      </c>
      <c r="C108" s="35" t="s">
        <v>125</v>
      </c>
      <c r="D108" s="152" t="s">
        <v>342</v>
      </c>
      <c r="E108" s="35" t="s">
        <v>148</v>
      </c>
      <c r="F108" s="35">
        <v>94</v>
      </c>
      <c r="G108" s="156">
        <v>234.93</v>
      </c>
      <c r="H108" s="156">
        <f t="shared" si="30"/>
        <v>292.48</v>
      </c>
      <c r="I108" s="156">
        <f t="shared" si="26"/>
        <v>27493.119999999999</v>
      </c>
      <c r="J108" s="157">
        <v>234.93</v>
      </c>
      <c r="K108" s="157">
        <f t="shared" si="29"/>
        <v>304.16000000000003</v>
      </c>
      <c r="L108" s="157">
        <f t="shared" si="27"/>
        <v>28591.040000000001</v>
      </c>
    </row>
    <row r="109" spans="1:12" s="153" customFormat="1" ht="25.5" customHeight="1">
      <c r="A109" s="35" t="s">
        <v>343</v>
      </c>
      <c r="B109" s="35" t="s">
        <v>344</v>
      </c>
      <c r="C109" s="35" t="s">
        <v>125</v>
      </c>
      <c r="D109" s="152" t="s">
        <v>345</v>
      </c>
      <c r="E109" s="35" t="s">
        <v>148</v>
      </c>
      <c r="F109" s="35">
        <v>12</v>
      </c>
      <c r="G109" s="156">
        <v>65.73</v>
      </c>
      <c r="H109" s="156">
        <f t="shared" si="30"/>
        <v>81.83</v>
      </c>
      <c r="I109" s="156">
        <f t="shared" si="26"/>
        <v>981.96</v>
      </c>
      <c r="J109" s="157">
        <v>65.73</v>
      </c>
      <c r="K109" s="157">
        <f t="shared" si="29"/>
        <v>85.1</v>
      </c>
      <c r="L109" s="157">
        <f t="shared" si="27"/>
        <v>1021.2</v>
      </c>
    </row>
    <row r="110" spans="1:12" s="153" customFormat="1" ht="25.5" customHeight="1">
      <c r="A110" s="35" t="s">
        <v>346</v>
      </c>
      <c r="B110" s="35" t="s">
        <v>347</v>
      </c>
      <c r="C110" s="35" t="s">
        <v>63</v>
      </c>
      <c r="D110" s="152" t="s">
        <v>348</v>
      </c>
      <c r="E110" s="35" t="s">
        <v>132</v>
      </c>
      <c r="F110" s="35">
        <v>4</v>
      </c>
      <c r="G110" s="156">
        <v>150.99</v>
      </c>
      <c r="H110" s="156">
        <f t="shared" si="30"/>
        <v>187.98</v>
      </c>
      <c r="I110" s="156">
        <f t="shared" si="26"/>
        <v>751.92</v>
      </c>
      <c r="J110" s="157">
        <v>150.99</v>
      </c>
      <c r="K110" s="157">
        <f t="shared" si="29"/>
        <v>195.48</v>
      </c>
      <c r="L110" s="157">
        <f t="shared" si="27"/>
        <v>781.92</v>
      </c>
    </row>
    <row r="111" spans="1:12" s="153" customFormat="1" ht="25.5" customHeight="1">
      <c r="A111" s="35" t="s">
        <v>349</v>
      </c>
      <c r="B111" s="35" t="s">
        <v>350</v>
      </c>
      <c r="C111" s="35" t="s">
        <v>125</v>
      </c>
      <c r="D111" s="152" t="s">
        <v>351</v>
      </c>
      <c r="E111" s="35" t="s">
        <v>148</v>
      </c>
      <c r="F111" s="35">
        <v>7</v>
      </c>
      <c r="G111" s="156">
        <v>422.53</v>
      </c>
      <c r="H111" s="156">
        <f t="shared" si="30"/>
        <v>526.04</v>
      </c>
      <c r="I111" s="156">
        <f t="shared" si="26"/>
        <v>3682.28</v>
      </c>
      <c r="J111" s="157">
        <v>422.53</v>
      </c>
      <c r="K111" s="157">
        <f t="shared" si="29"/>
        <v>547.04</v>
      </c>
      <c r="L111" s="157">
        <f t="shared" si="27"/>
        <v>3829.28</v>
      </c>
    </row>
    <row r="112" spans="1:12" s="153" customFormat="1" ht="25.5" customHeight="1">
      <c r="A112" s="35" t="s">
        <v>352</v>
      </c>
      <c r="B112" s="35" t="s">
        <v>353</v>
      </c>
      <c r="C112" s="35" t="s">
        <v>125</v>
      </c>
      <c r="D112" s="152" t="s">
        <v>354</v>
      </c>
      <c r="E112" s="35" t="s">
        <v>148</v>
      </c>
      <c r="F112" s="35">
        <v>7</v>
      </c>
      <c r="G112" s="156">
        <v>217.27</v>
      </c>
      <c r="H112" s="156">
        <f t="shared" si="30"/>
        <v>270.5</v>
      </c>
      <c r="I112" s="156">
        <f t="shared" si="26"/>
        <v>1893.5</v>
      </c>
      <c r="J112" s="157">
        <v>217.27</v>
      </c>
      <c r="K112" s="157">
        <f t="shared" si="29"/>
        <v>281.29000000000002</v>
      </c>
      <c r="L112" s="157">
        <f t="shared" si="27"/>
        <v>1969.03</v>
      </c>
    </row>
    <row r="113" spans="1:12" s="153" customFormat="1" ht="25.5" customHeight="1">
      <c r="A113" s="35" t="s">
        <v>355</v>
      </c>
      <c r="B113" s="35" t="s">
        <v>356</v>
      </c>
      <c r="C113" s="35" t="s">
        <v>357</v>
      </c>
      <c r="D113" s="152" t="s">
        <v>358</v>
      </c>
      <c r="E113" s="35" t="s">
        <v>148</v>
      </c>
      <c r="F113" s="35">
        <v>13</v>
      </c>
      <c r="G113" s="156">
        <v>57.19</v>
      </c>
      <c r="H113" s="156">
        <f t="shared" si="30"/>
        <v>71.2</v>
      </c>
      <c r="I113" s="156">
        <f t="shared" si="26"/>
        <v>925.6</v>
      </c>
      <c r="J113" s="157">
        <v>55.79</v>
      </c>
      <c r="K113" s="157">
        <f t="shared" si="29"/>
        <v>72.23</v>
      </c>
      <c r="L113" s="157">
        <f t="shared" si="27"/>
        <v>938.99</v>
      </c>
    </row>
    <row r="114" spans="1:12" s="153" customFormat="1" ht="25.5" customHeight="1">
      <c r="A114" s="35" t="s">
        <v>359</v>
      </c>
      <c r="B114" s="35" t="s">
        <v>360</v>
      </c>
      <c r="C114" s="35" t="s">
        <v>125</v>
      </c>
      <c r="D114" s="152" t="s">
        <v>361</v>
      </c>
      <c r="E114" s="35" t="s">
        <v>148</v>
      </c>
      <c r="F114" s="35">
        <v>3</v>
      </c>
      <c r="G114" s="156">
        <v>273.58</v>
      </c>
      <c r="H114" s="156">
        <f t="shared" si="30"/>
        <v>340.6</v>
      </c>
      <c r="I114" s="156">
        <f t="shared" si="26"/>
        <v>1021.8</v>
      </c>
      <c r="J114" s="157">
        <v>273.58</v>
      </c>
      <c r="K114" s="157">
        <f t="shared" si="29"/>
        <v>354.2</v>
      </c>
      <c r="L114" s="157">
        <f t="shared" si="27"/>
        <v>1062.5999999999999</v>
      </c>
    </row>
    <row r="115" spans="1:12" s="153" customFormat="1" ht="24" customHeight="1">
      <c r="A115" s="35" t="s">
        <v>362</v>
      </c>
      <c r="B115" s="35" t="s">
        <v>363</v>
      </c>
      <c r="C115" s="35" t="s">
        <v>63</v>
      </c>
      <c r="D115" s="152" t="s">
        <v>364</v>
      </c>
      <c r="E115" s="35" t="s">
        <v>132</v>
      </c>
      <c r="F115" s="35">
        <v>7</v>
      </c>
      <c r="G115" s="156">
        <v>53.55</v>
      </c>
      <c r="H115" s="156">
        <f t="shared" si="30"/>
        <v>66.66</v>
      </c>
      <c r="I115" s="156">
        <f t="shared" si="26"/>
        <v>466.62</v>
      </c>
      <c r="J115" s="157">
        <v>53.55</v>
      </c>
      <c r="K115" s="157">
        <f t="shared" si="29"/>
        <v>69.33</v>
      </c>
      <c r="L115" s="157">
        <f t="shared" si="27"/>
        <v>485.31</v>
      </c>
    </row>
    <row r="116" spans="1:12" s="153" customFormat="1" ht="39" customHeight="1">
      <c r="A116" s="35" t="s">
        <v>365</v>
      </c>
      <c r="B116" s="35" t="s">
        <v>366</v>
      </c>
      <c r="C116" s="35" t="s">
        <v>63</v>
      </c>
      <c r="D116" s="152" t="s">
        <v>367</v>
      </c>
      <c r="E116" s="35" t="s">
        <v>132</v>
      </c>
      <c r="F116" s="35">
        <v>1</v>
      </c>
      <c r="G116" s="156">
        <v>2135.73</v>
      </c>
      <c r="H116" s="156">
        <f t="shared" si="30"/>
        <v>2658.98</v>
      </c>
      <c r="I116" s="156">
        <f t="shared" si="26"/>
        <v>2658.98</v>
      </c>
      <c r="J116" s="157">
        <v>2135.73</v>
      </c>
      <c r="K116" s="157">
        <f t="shared" si="29"/>
        <v>2765.12</v>
      </c>
      <c r="L116" s="157">
        <f t="shared" si="27"/>
        <v>2765.12</v>
      </c>
    </row>
    <row r="117" spans="1:12" s="153" customFormat="1" ht="39" customHeight="1">
      <c r="A117" s="35" t="s">
        <v>368</v>
      </c>
      <c r="B117" s="35" t="s">
        <v>369</v>
      </c>
      <c r="C117" s="35" t="s">
        <v>63</v>
      </c>
      <c r="D117" s="152" t="s">
        <v>370</v>
      </c>
      <c r="E117" s="35" t="s">
        <v>371</v>
      </c>
      <c r="F117" s="35">
        <v>1</v>
      </c>
      <c r="G117" s="156">
        <v>1379.53</v>
      </c>
      <c r="H117" s="156">
        <f t="shared" si="30"/>
        <v>1717.51</v>
      </c>
      <c r="I117" s="156">
        <f t="shared" si="26"/>
        <v>1717.51</v>
      </c>
      <c r="J117" s="157">
        <v>1379.53</v>
      </c>
      <c r="K117" s="157">
        <f t="shared" si="29"/>
        <v>1786.07</v>
      </c>
      <c r="L117" s="157">
        <f t="shared" si="27"/>
        <v>1786.07</v>
      </c>
    </row>
    <row r="118" spans="1:12" s="153" customFormat="1" ht="24" customHeight="1">
      <c r="A118" s="34" t="s">
        <v>32</v>
      </c>
      <c r="B118" s="34" t="s">
        <v>53</v>
      </c>
      <c r="C118" s="34"/>
      <c r="D118" s="151" t="s">
        <v>33</v>
      </c>
      <c r="E118" s="34"/>
      <c r="F118" s="34">
        <v>1</v>
      </c>
      <c r="G118" s="155" t="s">
        <v>54</v>
      </c>
      <c r="H118" s="155">
        <f>I119 + I120 + I121 + I122 + I123 + I124 + I125 + I126 + I127 + I128</f>
        <v>148565.73999999993</v>
      </c>
      <c r="I118" s="155">
        <f t="shared" si="26"/>
        <v>148565.74</v>
      </c>
      <c r="J118" s="155" t="s">
        <v>54</v>
      </c>
      <c r="K118" s="155">
        <f>L119 + L120 + L121 + L122 + L123 + L124 + L125 + L126 + L127 + L128</f>
        <v>153208.38999999998</v>
      </c>
      <c r="L118" s="155">
        <f t="shared" si="27"/>
        <v>153208.39000000001</v>
      </c>
    </row>
    <row r="119" spans="1:12" s="153" customFormat="1" ht="25.5" customHeight="1">
      <c r="A119" s="35" t="s">
        <v>372</v>
      </c>
      <c r="B119" s="35" t="s">
        <v>373</v>
      </c>
      <c r="C119" s="35" t="s">
        <v>374</v>
      </c>
      <c r="D119" s="152" t="s">
        <v>375</v>
      </c>
      <c r="E119" s="35" t="s">
        <v>60</v>
      </c>
      <c r="F119" s="35">
        <v>318.3</v>
      </c>
      <c r="G119" s="156">
        <v>9.56</v>
      </c>
      <c r="H119" s="156">
        <f t="shared" si="30"/>
        <v>11.9</v>
      </c>
      <c r="I119" s="156">
        <f t="shared" si="26"/>
        <v>3787.77</v>
      </c>
      <c r="J119" s="157">
        <v>9.56</v>
      </c>
      <c r="K119" s="157">
        <f t="shared" si="29"/>
        <v>12.37</v>
      </c>
      <c r="L119" s="157">
        <f t="shared" si="27"/>
        <v>3937.37</v>
      </c>
    </row>
    <row r="120" spans="1:12" s="153" customFormat="1" ht="103.5" customHeight="1">
      <c r="A120" s="35" t="s">
        <v>376</v>
      </c>
      <c r="B120" s="35" t="s">
        <v>377</v>
      </c>
      <c r="C120" s="35" t="s">
        <v>374</v>
      </c>
      <c r="D120" s="152" t="s">
        <v>378</v>
      </c>
      <c r="E120" s="35" t="s">
        <v>60</v>
      </c>
      <c r="F120" s="35">
        <v>318.3</v>
      </c>
      <c r="G120" s="156">
        <v>107.71</v>
      </c>
      <c r="H120" s="156">
        <f t="shared" si="30"/>
        <v>134.09</v>
      </c>
      <c r="I120" s="156">
        <f t="shared" si="26"/>
        <v>42680.84</v>
      </c>
      <c r="J120" s="157">
        <v>107.71</v>
      </c>
      <c r="K120" s="157">
        <f t="shared" si="29"/>
        <v>139.44999999999999</v>
      </c>
      <c r="L120" s="157">
        <f t="shared" si="27"/>
        <v>44386.93</v>
      </c>
    </row>
    <row r="121" spans="1:12" s="153" customFormat="1" ht="64.5" customHeight="1">
      <c r="A121" s="35" t="s">
        <v>379</v>
      </c>
      <c r="B121" s="35" t="s">
        <v>380</v>
      </c>
      <c r="C121" s="35" t="s">
        <v>58</v>
      </c>
      <c r="D121" s="152" t="s">
        <v>381</v>
      </c>
      <c r="E121" s="35" t="s">
        <v>60</v>
      </c>
      <c r="F121" s="35">
        <v>238.84</v>
      </c>
      <c r="G121" s="156">
        <v>213.23</v>
      </c>
      <c r="H121" s="156">
        <f t="shared" si="30"/>
        <v>265.47000000000003</v>
      </c>
      <c r="I121" s="156">
        <f t="shared" si="26"/>
        <v>63404.85</v>
      </c>
      <c r="J121" s="157">
        <v>209.07</v>
      </c>
      <c r="K121" s="157">
        <f t="shared" si="29"/>
        <v>270.68</v>
      </c>
      <c r="L121" s="157">
        <f t="shared" si="27"/>
        <v>64649.21</v>
      </c>
    </row>
    <row r="122" spans="1:12" s="153" customFormat="1" ht="25.5" customHeight="1">
      <c r="A122" s="35" t="s">
        <v>382</v>
      </c>
      <c r="B122" s="35" t="s">
        <v>383</v>
      </c>
      <c r="C122" s="35" t="s">
        <v>63</v>
      </c>
      <c r="D122" s="152" t="s">
        <v>384</v>
      </c>
      <c r="E122" s="35" t="s">
        <v>60</v>
      </c>
      <c r="F122" s="35">
        <v>854.19</v>
      </c>
      <c r="G122" s="156">
        <v>25</v>
      </c>
      <c r="H122" s="156">
        <f t="shared" si="30"/>
        <v>31.12</v>
      </c>
      <c r="I122" s="156">
        <f t="shared" si="26"/>
        <v>26582.39</v>
      </c>
      <c r="J122" s="157">
        <v>25</v>
      </c>
      <c r="K122" s="157">
        <f t="shared" si="29"/>
        <v>32.36</v>
      </c>
      <c r="L122" s="157">
        <f t="shared" si="27"/>
        <v>27641.58</v>
      </c>
    </row>
    <row r="123" spans="1:12" s="153" customFormat="1" ht="24" customHeight="1">
      <c r="A123" s="35" t="s">
        <v>385</v>
      </c>
      <c r="B123" s="35" t="s">
        <v>386</v>
      </c>
      <c r="C123" s="35" t="s">
        <v>63</v>
      </c>
      <c r="D123" s="152" t="s">
        <v>387</v>
      </c>
      <c r="E123" s="35" t="s">
        <v>388</v>
      </c>
      <c r="F123" s="35">
        <v>1</v>
      </c>
      <c r="G123" s="156">
        <v>2610.06</v>
      </c>
      <c r="H123" s="156">
        <f t="shared" si="30"/>
        <v>3249.52</v>
      </c>
      <c r="I123" s="156">
        <f t="shared" si="26"/>
        <v>3249.52</v>
      </c>
      <c r="J123" s="157">
        <v>2610.06</v>
      </c>
      <c r="K123" s="157">
        <f t="shared" si="29"/>
        <v>3379.24</v>
      </c>
      <c r="L123" s="157">
        <f t="shared" si="27"/>
        <v>3379.24</v>
      </c>
    </row>
    <row r="124" spans="1:12" s="153" customFormat="1" ht="24" customHeight="1">
      <c r="A124" s="35" t="s">
        <v>389</v>
      </c>
      <c r="B124" s="35" t="s">
        <v>390</v>
      </c>
      <c r="C124" s="35" t="s">
        <v>63</v>
      </c>
      <c r="D124" s="152" t="s">
        <v>391</v>
      </c>
      <c r="E124" s="35" t="s">
        <v>388</v>
      </c>
      <c r="F124" s="35">
        <v>1</v>
      </c>
      <c r="G124" s="156">
        <v>292.86</v>
      </c>
      <c r="H124" s="156">
        <f t="shared" si="30"/>
        <v>364.61</v>
      </c>
      <c r="I124" s="156">
        <f t="shared" si="26"/>
        <v>364.61</v>
      </c>
      <c r="J124" s="157">
        <v>292.86</v>
      </c>
      <c r="K124" s="157">
        <f t="shared" si="29"/>
        <v>379.16</v>
      </c>
      <c r="L124" s="157">
        <f t="shared" si="27"/>
        <v>379.16</v>
      </c>
    </row>
    <row r="125" spans="1:12" s="153" customFormat="1" ht="39" customHeight="1">
      <c r="A125" s="35" t="s">
        <v>392</v>
      </c>
      <c r="B125" s="35" t="s">
        <v>393</v>
      </c>
      <c r="C125" s="35" t="s">
        <v>63</v>
      </c>
      <c r="D125" s="152" t="s">
        <v>394</v>
      </c>
      <c r="E125" s="35" t="s">
        <v>388</v>
      </c>
      <c r="F125" s="35">
        <v>1</v>
      </c>
      <c r="G125" s="156">
        <v>2743.9</v>
      </c>
      <c r="H125" s="156">
        <f t="shared" si="30"/>
        <v>3416.15</v>
      </c>
      <c r="I125" s="156">
        <f t="shared" si="26"/>
        <v>3416.15</v>
      </c>
      <c r="J125" s="157">
        <v>2743.9</v>
      </c>
      <c r="K125" s="157">
        <f t="shared" si="29"/>
        <v>3552.52</v>
      </c>
      <c r="L125" s="157">
        <f t="shared" si="27"/>
        <v>3552.52</v>
      </c>
    </row>
    <row r="126" spans="1:12" s="153" customFormat="1" ht="25.5" customHeight="1">
      <c r="A126" s="35" t="s">
        <v>395</v>
      </c>
      <c r="B126" s="35" t="s">
        <v>396</v>
      </c>
      <c r="C126" s="35" t="s">
        <v>63</v>
      </c>
      <c r="D126" s="152" t="s">
        <v>397</v>
      </c>
      <c r="E126" s="35" t="s">
        <v>132</v>
      </c>
      <c r="F126" s="35">
        <v>2</v>
      </c>
      <c r="G126" s="156">
        <v>664.26</v>
      </c>
      <c r="H126" s="156">
        <f t="shared" si="30"/>
        <v>827</v>
      </c>
      <c r="I126" s="156">
        <f t="shared" si="26"/>
        <v>1654</v>
      </c>
      <c r="J126" s="157">
        <v>664.26</v>
      </c>
      <c r="K126" s="157">
        <f t="shared" si="29"/>
        <v>860.01</v>
      </c>
      <c r="L126" s="157">
        <f t="shared" si="27"/>
        <v>1720.02</v>
      </c>
    </row>
    <row r="127" spans="1:12" s="153" customFormat="1" ht="25.5" customHeight="1">
      <c r="A127" s="35" t="s">
        <v>398</v>
      </c>
      <c r="B127" s="35" t="s">
        <v>399</v>
      </c>
      <c r="C127" s="35" t="s">
        <v>63</v>
      </c>
      <c r="D127" s="152" t="s">
        <v>400</v>
      </c>
      <c r="E127" s="35" t="s">
        <v>388</v>
      </c>
      <c r="F127" s="35">
        <v>1</v>
      </c>
      <c r="G127" s="156">
        <v>48.34</v>
      </c>
      <c r="H127" s="156">
        <f t="shared" si="30"/>
        <v>60.18</v>
      </c>
      <c r="I127" s="156">
        <f t="shared" si="26"/>
        <v>60.18</v>
      </c>
      <c r="J127" s="157">
        <v>48.34</v>
      </c>
      <c r="K127" s="157">
        <f t="shared" si="29"/>
        <v>62.58</v>
      </c>
      <c r="L127" s="157">
        <f t="shared" si="27"/>
        <v>62.58</v>
      </c>
    </row>
    <row r="128" spans="1:12" s="153" customFormat="1" ht="51.75" customHeight="1">
      <c r="A128" s="35" t="s">
        <v>401</v>
      </c>
      <c r="B128" s="35" t="s">
        <v>402</v>
      </c>
      <c r="C128" s="35" t="s">
        <v>403</v>
      </c>
      <c r="D128" s="152" t="s">
        <v>404</v>
      </c>
      <c r="E128" s="35" t="s">
        <v>405</v>
      </c>
      <c r="F128" s="35">
        <v>1</v>
      </c>
      <c r="G128" s="156">
        <v>2703.16</v>
      </c>
      <c r="H128" s="156">
        <f t="shared" si="30"/>
        <v>3365.43</v>
      </c>
      <c r="I128" s="156">
        <f t="shared" si="26"/>
        <v>3365.43</v>
      </c>
      <c r="J128" s="157">
        <v>2703.16</v>
      </c>
      <c r="K128" s="157">
        <f t="shared" si="29"/>
        <v>3499.78</v>
      </c>
      <c r="L128" s="157">
        <f t="shared" si="27"/>
        <v>3499.78</v>
      </c>
    </row>
    <row r="129" spans="1:12" s="153" customFormat="1" ht="24" customHeight="1">
      <c r="A129" s="34" t="s">
        <v>34</v>
      </c>
      <c r="B129" s="34" t="s">
        <v>53</v>
      </c>
      <c r="C129" s="34"/>
      <c r="D129" s="151" t="s">
        <v>35</v>
      </c>
      <c r="E129" s="34"/>
      <c r="F129" s="34">
        <v>1</v>
      </c>
      <c r="G129" s="155" t="s">
        <v>54</v>
      </c>
      <c r="H129" s="155">
        <f>I130 + I131</f>
        <v>46135.45</v>
      </c>
      <c r="I129" s="155">
        <f t="shared" si="26"/>
        <v>46135.45</v>
      </c>
      <c r="J129" s="155" t="s">
        <v>54</v>
      </c>
      <c r="K129" s="155">
        <f>L130 + L131</f>
        <v>46703.86</v>
      </c>
      <c r="L129" s="155">
        <f t="shared" si="27"/>
        <v>46703.86</v>
      </c>
    </row>
    <row r="130" spans="1:12" s="153" customFormat="1" ht="51.75" customHeight="1">
      <c r="A130" s="35" t="s">
        <v>406</v>
      </c>
      <c r="B130" s="35" t="s">
        <v>407</v>
      </c>
      <c r="C130" s="35" t="s">
        <v>63</v>
      </c>
      <c r="D130" s="152" t="s">
        <v>408</v>
      </c>
      <c r="E130" s="35" t="s">
        <v>65</v>
      </c>
      <c r="F130" s="35">
        <v>12.5</v>
      </c>
      <c r="G130" s="156">
        <v>1281.08</v>
      </c>
      <c r="H130" s="156">
        <f t="shared" si="30"/>
        <v>1594.94</v>
      </c>
      <c r="I130" s="156">
        <f t="shared" si="26"/>
        <v>19936.75</v>
      </c>
      <c r="J130" s="157">
        <v>1281.08</v>
      </c>
      <c r="K130" s="157">
        <f t="shared" si="29"/>
        <v>1658.61</v>
      </c>
      <c r="L130" s="157">
        <f t="shared" si="27"/>
        <v>20732.62</v>
      </c>
    </row>
    <row r="131" spans="1:12" s="153" customFormat="1" ht="39" customHeight="1">
      <c r="A131" s="35" t="s">
        <v>409</v>
      </c>
      <c r="B131" s="35" t="s">
        <v>410</v>
      </c>
      <c r="C131" s="35" t="s">
        <v>58</v>
      </c>
      <c r="D131" s="152" t="s">
        <v>411</v>
      </c>
      <c r="E131" s="35" t="s">
        <v>60</v>
      </c>
      <c r="F131" s="35">
        <v>102</v>
      </c>
      <c r="G131" s="156">
        <v>206.31</v>
      </c>
      <c r="H131" s="156">
        <f t="shared" si="30"/>
        <v>256.85000000000002</v>
      </c>
      <c r="I131" s="156">
        <f t="shared" si="26"/>
        <v>26198.7</v>
      </c>
      <c r="J131" s="157">
        <v>196.67</v>
      </c>
      <c r="K131" s="157">
        <f t="shared" si="29"/>
        <v>254.62</v>
      </c>
      <c r="L131" s="157">
        <f t="shared" si="27"/>
        <v>25971.24</v>
      </c>
    </row>
    <row r="132" spans="1:12" s="153" customFormat="1" ht="24" customHeight="1">
      <c r="A132" s="34" t="s">
        <v>36</v>
      </c>
      <c r="B132" s="34" t="s">
        <v>53</v>
      </c>
      <c r="C132" s="34"/>
      <c r="D132" s="151" t="s">
        <v>37</v>
      </c>
      <c r="E132" s="34"/>
      <c r="F132" s="34">
        <v>1</v>
      </c>
      <c r="G132" s="155" t="s">
        <v>54</v>
      </c>
      <c r="H132" s="155">
        <f>I133</f>
        <v>12448.54</v>
      </c>
      <c r="I132" s="155">
        <f t="shared" si="26"/>
        <v>12448.54</v>
      </c>
      <c r="J132" s="155" t="s">
        <v>54</v>
      </c>
      <c r="K132" s="155">
        <f>L133</f>
        <v>12945.65</v>
      </c>
      <c r="L132" s="155">
        <f t="shared" si="27"/>
        <v>12945.65</v>
      </c>
    </row>
    <row r="133" spans="1:12" s="153" customFormat="1" ht="64.5" customHeight="1">
      <c r="A133" s="35" t="s">
        <v>412</v>
      </c>
      <c r="B133" s="35" t="s">
        <v>413</v>
      </c>
      <c r="C133" s="35" t="s">
        <v>213</v>
      </c>
      <c r="D133" s="152" t="s">
        <v>414</v>
      </c>
      <c r="E133" s="35" t="s">
        <v>60</v>
      </c>
      <c r="F133" s="35">
        <v>21.67</v>
      </c>
      <c r="G133" s="156">
        <v>461.42</v>
      </c>
      <c r="H133" s="156">
        <f t="shared" si="30"/>
        <v>574.46</v>
      </c>
      <c r="I133" s="156">
        <f t="shared" si="26"/>
        <v>12448.54</v>
      </c>
      <c r="J133" s="157">
        <v>461.42</v>
      </c>
      <c r="K133" s="157">
        <f t="shared" si="29"/>
        <v>597.4</v>
      </c>
      <c r="L133" s="157">
        <f t="shared" si="27"/>
        <v>12945.65</v>
      </c>
    </row>
    <row r="134" spans="1:12" ht="13.5" customHeight="1">
      <c r="A134" s="15"/>
      <c r="B134" s="15"/>
      <c r="C134" s="15"/>
      <c r="D134" s="154"/>
      <c r="E134" s="15"/>
      <c r="F134" s="15"/>
      <c r="G134" s="15"/>
      <c r="H134" s="15"/>
      <c r="I134" s="15"/>
      <c r="J134" s="15"/>
      <c r="K134" s="15"/>
      <c r="L134" s="15"/>
    </row>
    <row r="135" spans="1:12" ht="13.5" customHeight="1">
      <c r="A135" s="3"/>
      <c r="B135" s="3"/>
      <c r="C135" s="3"/>
      <c r="D135" s="154"/>
      <c r="E135" s="17"/>
      <c r="F135" s="3" t="s">
        <v>38</v>
      </c>
      <c r="G135" s="3"/>
      <c r="H135" s="18">
        <v>1134423.1599999999</v>
      </c>
      <c r="I135" s="3"/>
      <c r="J135" s="3" t="s">
        <v>38</v>
      </c>
      <c r="K135" s="3"/>
      <c r="L135" s="18">
        <v>1108229.3500000001</v>
      </c>
    </row>
    <row r="136" spans="1:12" ht="13.5" customHeight="1">
      <c r="A136" s="3"/>
      <c r="B136" s="3"/>
      <c r="C136" s="3"/>
      <c r="D136" s="154"/>
      <c r="E136" s="17"/>
      <c r="F136" s="3" t="s">
        <v>39</v>
      </c>
      <c r="G136" s="3"/>
      <c r="H136" s="18">
        <v>277852.02</v>
      </c>
      <c r="I136" s="3"/>
      <c r="J136" s="3" t="s">
        <v>39</v>
      </c>
      <c r="K136" s="3"/>
      <c r="L136" s="18">
        <v>326482.93</v>
      </c>
    </row>
    <row r="137" spans="1:12" ht="13.5" customHeight="1">
      <c r="A137" s="3"/>
      <c r="B137" s="3"/>
      <c r="C137" s="3"/>
      <c r="D137" s="154"/>
      <c r="E137" s="17"/>
      <c r="F137" s="20" t="s">
        <v>40</v>
      </c>
      <c r="G137" s="20"/>
      <c r="H137" s="21">
        <v>1412275.18</v>
      </c>
      <c r="I137" s="36"/>
      <c r="J137" s="36" t="s">
        <v>40</v>
      </c>
      <c r="K137" s="36"/>
      <c r="L137" s="37">
        <v>1434712.28</v>
      </c>
    </row>
    <row r="138" spans="1:12" ht="60" customHeight="1">
      <c r="A138" s="23"/>
      <c r="B138" s="23"/>
      <c r="C138" s="23"/>
      <c r="D138" s="3"/>
      <c r="E138" s="23"/>
      <c r="F138" s="23"/>
      <c r="G138" s="23"/>
      <c r="H138" s="159"/>
      <c r="I138" s="23"/>
      <c r="J138" s="3"/>
      <c r="K138" s="3"/>
      <c r="L138" s="160"/>
    </row>
    <row r="139" spans="1:12" ht="69.75" customHeight="1">
      <c r="A139" s="203" t="s">
        <v>41</v>
      </c>
      <c r="B139" s="204"/>
      <c r="C139" s="204"/>
      <c r="D139" s="204"/>
      <c r="E139" s="204"/>
      <c r="F139" s="204"/>
      <c r="G139" s="204"/>
      <c r="H139" s="204"/>
      <c r="I139" s="204"/>
      <c r="J139" s="204"/>
      <c r="K139" s="204"/>
      <c r="L139" s="205"/>
    </row>
    <row r="140" spans="1:12" ht="13.5" customHeight="1">
      <c r="D140" s="133"/>
    </row>
    <row r="141" spans="1:12" ht="13.5" customHeight="1">
      <c r="D141" s="133"/>
    </row>
    <row r="142" spans="1:12" ht="13.5" customHeight="1">
      <c r="D142" s="133"/>
    </row>
    <row r="143" spans="1:12" ht="13.5" customHeight="1">
      <c r="D143" s="133"/>
    </row>
    <row r="144" spans="1:12" ht="13.5" customHeight="1">
      <c r="D144" s="133"/>
    </row>
    <row r="145" spans="4:4" ht="13.5" customHeight="1">
      <c r="D145" s="133"/>
    </row>
    <row r="146" spans="4:4" ht="13.5" customHeight="1">
      <c r="D146" s="133"/>
    </row>
    <row r="147" spans="4:4" ht="13.5" customHeight="1">
      <c r="D147" s="133"/>
    </row>
    <row r="148" spans="4:4" ht="13.5" customHeight="1">
      <c r="D148" s="133"/>
    </row>
    <row r="149" spans="4:4" ht="13.5" customHeight="1">
      <c r="D149" s="133"/>
    </row>
    <row r="150" spans="4:4" ht="13.5" customHeight="1">
      <c r="D150" s="133"/>
    </row>
    <row r="151" spans="4:4" ht="13.5" customHeight="1">
      <c r="D151" s="133"/>
    </row>
    <row r="152" spans="4:4" ht="13.5" customHeight="1">
      <c r="D152" s="133"/>
    </row>
    <row r="153" spans="4:4" ht="13.5" customHeight="1">
      <c r="D153" s="133"/>
    </row>
    <row r="154" spans="4:4" ht="13.5" customHeight="1">
      <c r="D154" s="133"/>
    </row>
    <row r="155" spans="4:4" ht="13.5" customHeight="1">
      <c r="D155" s="133"/>
    </row>
    <row r="156" spans="4:4" ht="13.5" customHeight="1">
      <c r="D156" s="133"/>
    </row>
    <row r="157" spans="4:4" ht="13.5" customHeight="1">
      <c r="D157" s="133"/>
    </row>
    <row r="158" spans="4:4" ht="13.5" customHeight="1">
      <c r="D158" s="133"/>
    </row>
    <row r="159" spans="4:4" ht="13.5" customHeight="1">
      <c r="D159" s="133"/>
    </row>
    <row r="160" spans="4:4" ht="13.5" customHeight="1">
      <c r="D160" s="133"/>
    </row>
    <row r="161" spans="4:4" ht="13.5" customHeight="1">
      <c r="D161" s="133"/>
    </row>
    <row r="162" spans="4:4" ht="13.5" customHeight="1">
      <c r="D162" s="133"/>
    </row>
    <row r="163" spans="4:4" ht="13.5" customHeight="1">
      <c r="D163" s="133"/>
    </row>
    <row r="164" spans="4:4" ht="13.5" customHeight="1">
      <c r="D164" s="133"/>
    </row>
    <row r="165" spans="4:4" ht="13.5" customHeight="1">
      <c r="D165" s="133"/>
    </row>
    <row r="166" spans="4:4" ht="13.5" customHeight="1">
      <c r="D166" s="133"/>
    </row>
    <row r="167" spans="4:4" ht="13.5" customHeight="1">
      <c r="D167" s="133"/>
    </row>
    <row r="168" spans="4:4" ht="13.5" customHeight="1">
      <c r="D168" s="133"/>
    </row>
    <row r="169" spans="4:4" ht="13.5" customHeight="1">
      <c r="D169" s="133"/>
    </row>
    <row r="170" spans="4:4" ht="13.5" customHeight="1">
      <c r="D170" s="133"/>
    </row>
    <row r="171" spans="4:4" ht="13.5" customHeight="1">
      <c r="D171" s="133"/>
    </row>
    <row r="172" spans="4:4" ht="13.5" customHeight="1">
      <c r="D172" s="133"/>
    </row>
    <row r="173" spans="4:4" ht="13.5" customHeight="1">
      <c r="D173" s="133"/>
    </row>
    <row r="174" spans="4:4" ht="13.5" customHeight="1">
      <c r="D174" s="133"/>
    </row>
    <row r="175" spans="4:4" ht="13.5" customHeight="1">
      <c r="D175" s="133"/>
    </row>
    <row r="176" spans="4:4" ht="13.5" customHeight="1">
      <c r="D176" s="133"/>
    </row>
    <row r="177" spans="4:4" ht="13.5" customHeight="1">
      <c r="D177" s="133"/>
    </row>
    <row r="178" spans="4:4" ht="13.5" customHeight="1">
      <c r="D178" s="133"/>
    </row>
    <row r="179" spans="4:4" ht="13.5" customHeight="1">
      <c r="D179" s="133"/>
    </row>
    <row r="180" spans="4:4" ht="13.5" customHeight="1">
      <c r="D180" s="133"/>
    </row>
    <row r="181" spans="4:4" ht="13.5" customHeight="1">
      <c r="D181" s="133"/>
    </row>
    <row r="182" spans="4:4" ht="13.5" customHeight="1">
      <c r="D182" s="133"/>
    </row>
    <row r="183" spans="4:4" ht="13.5" customHeight="1">
      <c r="D183" s="133"/>
    </row>
    <row r="184" spans="4:4" ht="13.5" customHeight="1">
      <c r="D184" s="133"/>
    </row>
    <row r="185" spans="4:4" ht="13.5" customHeight="1">
      <c r="D185" s="133"/>
    </row>
    <row r="186" spans="4:4" ht="13.5" customHeight="1">
      <c r="D186" s="133"/>
    </row>
    <row r="187" spans="4:4" ht="13.5" customHeight="1">
      <c r="D187" s="133"/>
    </row>
    <row r="188" spans="4:4" ht="13.5" customHeight="1">
      <c r="D188" s="133"/>
    </row>
    <row r="189" spans="4:4" ht="13.5" customHeight="1">
      <c r="D189" s="133"/>
    </row>
    <row r="190" spans="4:4" ht="13.5" customHeight="1">
      <c r="D190" s="133"/>
    </row>
    <row r="191" spans="4:4" ht="13.5" customHeight="1">
      <c r="D191" s="133"/>
    </row>
    <row r="192" spans="4:4" ht="13.5" customHeight="1">
      <c r="D192" s="133"/>
    </row>
    <row r="193" spans="4:4" ht="13.5" customHeight="1">
      <c r="D193" s="133"/>
    </row>
    <row r="194" spans="4:4" ht="13.5" customHeight="1">
      <c r="D194" s="133"/>
    </row>
    <row r="195" spans="4:4" ht="13.5" customHeight="1">
      <c r="D195" s="133"/>
    </row>
    <row r="196" spans="4:4" ht="13.5" customHeight="1">
      <c r="D196" s="133"/>
    </row>
    <row r="197" spans="4:4" ht="13.5" customHeight="1">
      <c r="D197" s="133"/>
    </row>
    <row r="198" spans="4:4" ht="13.5" customHeight="1">
      <c r="D198" s="133"/>
    </row>
    <row r="199" spans="4:4" ht="13.5" customHeight="1">
      <c r="D199" s="133"/>
    </row>
    <row r="200" spans="4:4" ht="13.5" customHeight="1">
      <c r="D200" s="133"/>
    </row>
    <row r="201" spans="4:4" ht="13.5" customHeight="1">
      <c r="D201" s="133"/>
    </row>
    <row r="202" spans="4:4" ht="13.5" customHeight="1">
      <c r="D202" s="133"/>
    </row>
    <row r="203" spans="4:4" ht="13.5" customHeight="1">
      <c r="D203" s="133"/>
    </row>
    <row r="204" spans="4:4" ht="13.5" customHeight="1">
      <c r="D204" s="133"/>
    </row>
    <row r="205" spans="4:4" ht="13.5" customHeight="1">
      <c r="D205" s="133"/>
    </row>
    <row r="206" spans="4:4" ht="13.5" customHeight="1">
      <c r="D206" s="133"/>
    </row>
    <row r="207" spans="4:4" ht="13.5" customHeight="1">
      <c r="D207" s="133"/>
    </row>
    <row r="208" spans="4:4" ht="13.5" customHeight="1">
      <c r="D208" s="133"/>
    </row>
    <row r="209" spans="4:4" ht="13.5" customHeight="1">
      <c r="D209" s="133"/>
    </row>
    <row r="210" spans="4:4" ht="13.5" customHeight="1">
      <c r="D210" s="133"/>
    </row>
    <row r="211" spans="4:4" ht="13.5" customHeight="1">
      <c r="D211" s="133"/>
    </row>
    <row r="212" spans="4:4" ht="13.5" customHeight="1">
      <c r="D212" s="133"/>
    </row>
    <row r="213" spans="4:4" ht="13.5" customHeight="1">
      <c r="D213" s="133"/>
    </row>
    <row r="214" spans="4:4" ht="13.5" customHeight="1">
      <c r="D214" s="133"/>
    </row>
    <row r="215" spans="4:4" ht="13.5" customHeight="1">
      <c r="D215" s="133"/>
    </row>
    <row r="216" spans="4:4" ht="13.5" customHeight="1">
      <c r="D216" s="133"/>
    </row>
    <row r="217" spans="4:4" ht="13.5" customHeight="1">
      <c r="D217" s="133"/>
    </row>
    <row r="218" spans="4:4" ht="13.5" customHeight="1">
      <c r="D218" s="133"/>
    </row>
    <row r="219" spans="4:4" ht="13.5" customHeight="1">
      <c r="D219" s="133"/>
    </row>
    <row r="220" spans="4:4" ht="13.5" customHeight="1">
      <c r="D220" s="133"/>
    </row>
    <row r="221" spans="4:4" ht="13.5" customHeight="1">
      <c r="D221" s="133"/>
    </row>
    <row r="222" spans="4:4" ht="13.5" customHeight="1">
      <c r="D222" s="133"/>
    </row>
    <row r="223" spans="4:4" ht="13.5" customHeight="1">
      <c r="D223" s="133"/>
    </row>
    <row r="224" spans="4:4" ht="13.5" customHeight="1">
      <c r="D224" s="133"/>
    </row>
    <row r="225" spans="4:4" ht="13.5" customHeight="1">
      <c r="D225" s="133"/>
    </row>
    <row r="226" spans="4:4" ht="13.5" customHeight="1">
      <c r="D226" s="133"/>
    </row>
    <row r="227" spans="4:4" ht="13.5" customHeight="1">
      <c r="D227" s="133"/>
    </row>
    <row r="228" spans="4:4" ht="13.5" customHeight="1">
      <c r="D228" s="133"/>
    </row>
    <row r="229" spans="4:4" ht="13.5" customHeight="1">
      <c r="D229" s="133"/>
    </row>
    <row r="230" spans="4:4" ht="13.5" customHeight="1">
      <c r="D230" s="133"/>
    </row>
    <row r="231" spans="4:4" ht="13.5" customHeight="1">
      <c r="D231" s="133"/>
    </row>
    <row r="232" spans="4:4" ht="13.5" customHeight="1">
      <c r="D232" s="133"/>
    </row>
    <row r="233" spans="4:4" ht="13.5" customHeight="1">
      <c r="D233" s="133"/>
    </row>
    <row r="234" spans="4:4" ht="13.5" customHeight="1">
      <c r="D234" s="133"/>
    </row>
    <row r="235" spans="4:4" ht="13.5" customHeight="1">
      <c r="D235" s="133"/>
    </row>
    <row r="236" spans="4:4" ht="13.5" customHeight="1">
      <c r="D236" s="133"/>
    </row>
    <row r="237" spans="4:4" ht="13.5" customHeight="1">
      <c r="D237" s="133"/>
    </row>
    <row r="238" spans="4:4" ht="13.5" customHeight="1">
      <c r="D238" s="133"/>
    </row>
    <row r="239" spans="4:4" ht="13.5" customHeight="1">
      <c r="D239" s="133"/>
    </row>
    <row r="240" spans="4:4" ht="13.5" customHeight="1">
      <c r="D240" s="133"/>
    </row>
    <row r="241" spans="4:4" ht="13.5" customHeight="1">
      <c r="D241" s="133"/>
    </row>
    <row r="242" spans="4:4" ht="13.5" customHeight="1">
      <c r="D242" s="133"/>
    </row>
    <row r="243" spans="4:4" ht="13.5" customHeight="1">
      <c r="D243" s="133"/>
    </row>
    <row r="244" spans="4:4" ht="13.5" customHeight="1">
      <c r="D244" s="133"/>
    </row>
    <row r="245" spans="4:4" ht="13.5" customHeight="1">
      <c r="D245" s="133"/>
    </row>
    <row r="246" spans="4:4" ht="13.5" customHeight="1">
      <c r="D246" s="133"/>
    </row>
    <row r="247" spans="4:4" ht="13.5" customHeight="1">
      <c r="D247" s="133"/>
    </row>
    <row r="248" spans="4:4" ht="13.5" customHeight="1">
      <c r="D248" s="133"/>
    </row>
    <row r="249" spans="4:4" ht="13.5" customHeight="1">
      <c r="D249" s="133"/>
    </row>
    <row r="250" spans="4:4" ht="13.5" customHeight="1">
      <c r="D250" s="133"/>
    </row>
    <row r="251" spans="4:4" ht="13.5" customHeight="1">
      <c r="D251" s="133"/>
    </row>
    <row r="252" spans="4:4" ht="13.5" customHeight="1">
      <c r="D252" s="133"/>
    </row>
    <row r="253" spans="4:4" ht="13.5" customHeight="1">
      <c r="D253" s="133"/>
    </row>
    <row r="254" spans="4:4" ht="13.5" customHeight="1">
      <c r="D254" s="133"/>
    </row>
    <row r="255" spans="4:4" ht="13.5" customHeight="1">
      <c r="D255" s="133"/>
    </row>
    <row r="256" spans="4:4" ht="13.5" customHeight="1">
      <c r="D256" s="133"/>
    </row>
    <row r="257" spans="4:4" ht="13.5" customHeight="1">
      <c r="D257" s="133"/>
    </row>
    <row r="258" spans="4:4" ht="13.5" customHeight="1">
      <c r="D258" s="133"/>
    </row>
    <row r="259" spans="4:4" ht="13.5" customHeight="1">
      <c r="D259" s="133"/>
    </row>
    <row r="260" spans="4:4" ht="13.5" customHeight="1">
      <c r="D260" s="133"/>
    </row>
    <row r="261" spans="4:4" ht="13.5" customHeight="1">
      <c r="D261" s="133"/>
    </row>
    <row r="262" spans="4:4" ht="13.5" customHeight="1">
      <c r="D262" s="133"/>
    </row>
    <row r="263" spans="4:4" ht="13.5" customHeight="1">
      <c r="D263" s="133"/>
    </row>
    <row r="264" spans="4:4" ht="13.5" customHeight="1">
      <c r="D264" s="133"/>
    </row>
    <row r="265" spans="4:4" ht="13.5" customHeight="1">
      <c r="D265" s="133"/>
    </row>
    <row r="266" spans="4:4" ht="13.5" customHeight="1">
      <c r="D266" s="133"/>
    </row>
    <row r="267" spans="4:4" ht="13.5" customHeight="1">
      <c r="D267" s="133"/>
    </row>
    <row r="268" spans="4:4" ht="13.5" customHeight="1">
      <c r="D268" s="133"/>
    </row>
    <row r="269" spans="4:4" ht="13.5" customHeight="1">
      <c r="D269" s="133"/>
    </row>
    <row r="270" spans="4:4" ht="13.5" customHeight="1">
      <c r="D270" s="133"/>
    </row>
    <row r="271" spans="4:4" ht="13.5" customHeight="1">
      <c r="D271" s="133"/>
    </row>
    <row r="272" spans="4:4" ht="13.5" customHeight="1">
      <c r="D272" s="133"/>
    </row>
    <row r="273" spans="4:4" ht="13.5" customHeight="1">
      <c r="D273" s="133"/>
    </row>
    <row r="274" spans="4:4" ht="13.5" customHeight="1">
      <c r="D274" s="133"/>
    </row>
    <row r="275" spans="4:4" ht="13.5" customHeight="1">
      <c r="D275" s="133"/>
    </row>
    <row r="276" spans="4:4" ht="13.5" customHeight="1">
      <c r="D276" s="133"/>
    </row>
    <row r="277" spans="4:4" ht="13.5" customHeight="1">
      <c r="D277" s="133"/>
    </row>
    <row r="278" spans="4:4" ht="13.5" customHeight="1">
      <c r="D278" s="133"/>
    </row>
    <row r="279" spans="4:4" ht="13.5" customHeight="1">
      <c r="D279" s="133"/>
    </row>
    <row r="280" spans="4:4" ht="13.5" customHeight="1">
      <c r="D280" s="133"/>
    </row>
    <row r="281" spans="4:4" ht="13.5" customHeight="1">
      <c r="D281" s="133"/>
    </row>
    <row r="282" spans="4:4" ht="13.5" customHeight="1">
      <c r="D282" s="133"/>
    </row>
    <row r="283" spans="4:4" ht="13.5" customHeight="1">
      <c r="D283" s="133"/>
    </row>
    <row r="284" spans="4:4" ht="13.5" customHeight="1">
      <c r="D284" s="133"/>
    </row>
    <row r="285" spans="4:4" ht="13.5" customHeight="1">
      <c r="D285" s="133"/>
    </row>
    <row r="286" spans="4:4" ht="13.5" customHeight="1">
      <c r="D286" s="133"/>
    </row>
    <row r="287" spans="4:4" ht="13.5" customHeight="1">
      <c r="D287" s="133"/>
    </row>
    <row r="288" spans="4:4" ht="13.5" customHeight="1">
      <c r="D288" s="133"/>
    </row>
    <row r="289" spans="4:4" ht="13.5" customHeight="1">
      <c r="D289" s="133"/>
    </row>
    <row r="290" spans="4:4" ht="13.5" customHeight="1">
      <c r="D290" s="133"/>
    </row>
    <row r="291" spans="4:4" ht="13.5" customHeight="1">
      <c r="D291" s="133"/>
    </row>
    <row r="292" spans="4:4" ht="13.5" customHeight="1">
      <c r="D292" s="133"/>
    </row>
    <row r="293" spans="4:4" ht="13.5" customHeight="1">
      <c r="D293" s="133"/>
    </row>
    <row r="294" spans="4:4" ht="13.5" customHeight="1">
      <c r="D294" s="133"/>
    </row>
    <row r="295" spans="4:4" ht="13.5" customHeight="1">
      <c r="D295" s="133"/>
    </row>
    <row r="296" spans="4:4" ht="13.5" customHeight="1">
      <c r="D296" s="133"/>
    </row>
    <row r="297" spans="4:4" ht="13.5" customHeight="1">
      <c r="D297" s="133"/>
    </row>
    <row r="298" spans="4:4" ht="13.5" customHeight="1">
      <c r="D298" s="133"/>
    </row>
    <row r="299" spans="4:4" ht="13.5" customHeight="1">
      <c r="D299" s="133"/>
    </row>
    <row r="300" spans="4:4" ht="13.5" customHeight="1">
      <c r="D300" s="133"/>
    </row>
    <row r="301" spans="4:4" ht="13.5" customHeight="1">
      <c r="D301" s="133"/>
    </row>
    <row r="302" spans="4:4" ht="13.5" customHeight="1">
      <c r="D302" s="133"/>
    </row>
    <row r="303" spans="4:4" ht="13.5" customHeight="1">
      <c r="D303" s="133"/>
    </row>
    <row r="304" spans="4:4" ht="13.5" customHeight="1">
      <c r="D304" s="133"/>
    </row>
    <row r="305" spans="4:4" ht="13.5" customHeight="1">
      <c r="D305" s="133"/>
    </row>
    <row r="306" spans="4:4" ht="13.5" customHeight="1">
      <c r="D306" s="133"/>
    </row>
    <row r="307" spans="4:4" ht="13.5" customHeight="1">
      <c r="D307" s="133"/>
    </row>
    <row r="308" spans="4:4" ht="13.5" customHeight="1">
      <c r="D308" s="133"/>
    </row>
    <row r="309" spans="4:4" ht="13.5" customHeight="1">
      <c r="D309" s="133"/>
    </row>
    <row r="310" spans="4:4" ht="13.5" customHeight="1">
      <c r="D310" s="133"/>
    </row>
    <row r="311" spans="4:4" ht="13.5" customHeight="1">
      <c r="D311" s="133"/>
    </row>
    <row r="312" spans="4:4" ht="13.5" customHeight="1">
      <c r="D312" s="133"/>
    </row>
    <row r="313" spans="4:4" ht="13.5" customHeight="1">
      <c r="D313" s="133"/>
    </row>
    <row r="314" spans="4:4" ht="13.5" customHeight="1">
      <c r="D314" s="133"/>
    </row>
    <row r="315" spans="4:4" ht="13.5" customHeight="1">
      <c r="D315" s="133"/>
    </row>
    <row r="316" spans="4:4" ht="13.5" customHeight="1">
      <c r="D316" s="133"/>
    </row>
    <row r="317" spans="4:4" ht="13.5" customHeight="1">
      <c r="D317" s="133"/>
    </row>
    <row r="318" spans="4:4" ht="13.5" customHeight="1">
      <c r="D318" s="133"/>
    </row>
    <row r="319" spans="4:4" ht="13.5" customHeight="1">
      <c r="D319" s="133"/>
    </row>
    <row r="320" spans="4:4" ht="13.5" customHeight="1">
      <c r="D320" s="133"/>
    </row>
    <row r="321" spans="4:4" ht="13.5" customHeight="1">
      <c r="D321" s="133"/>
    </row>
    <row r="322" spans="4:4" ht="13.5" customHeight="1">
      <c r="D322" s="133"/>
    </row>
    <row r="323" spans="4:4" ht="13.5" customHeight="1">
      <c r="D323" s="133"/>
    </row>
    <row r="324" spans="4:4" ht="13.5" customHeight="1">
      <c r="D324" s="133"/>
    </row>
    <row r="325" spans="4:4" ht="13.5" customHeight="1">
      <c r="D325" s="133"/>
    </row>
    <row r="326" spans="4:4" ht="13.5" customHeight="1">
      <c r="D326" s="133"/>
    </row>
    <row r="327" spans="4:4" ht="13.5" customHeight="1">
      <c r="D327" s="133"/>
    </row>
    <row r="328" spans="4:4" ht="13.5" customHeight="1">
      <c r="D328" s="133"/>
    </row>
    <row r="329" spans="4:4" ht="13.5" customHeight="1">
      <c r="D329" s="133"/>
    </row>
    <row r="330" spans="4:4" ht="13.5" customHeight="1">
      <c r="D330" s="133"/>
    </row>
    <row r="331" spans="4:4" ht="13.5" customHeight="1">
      <c r="D331" s="133"/>
    </row>
    <row r="332" spans="4:4" ht="13.5" customHeight="1">
      <c r="D332" s="133"/>
    </row>
    <row r="333" spans="4:4" ht="13.5" customHeight="1">
      <c r="D333" s="133"/>
    </row>
    <row r="334" spans="4:4" ht="13.5" customHeight="1">
      <c r="D334" s="133"/>
    </row>
    <row r="335" spans="4:4" ht="13.5" customHeight="1">
      <c r="D335" s="133"/>
    </row>
    <row r="336" spans="4:4" ht="13.5" customHeight="1">
      <c r="D336" s="133"/>
    </row>
    <row r="337" spans="4:4" ht="13.5" customHeight="1">
      <c r="D337" s="133"/>
    </row>
    <row r="338" spans="4:4" ht="13.5" customHeight="1">
      <c r="D338" s="133"/>
    </row>
    <row r="339" spans="4:4" ht="13.5" customHeight="1">
      <c r="D339" s="133"/>
    </row>
    <row r="340" spans="4:4" ht="13.5" customHeight="1">
      <c r="D340" s="133"/>
    </row>
    <row r="341" spans="4:4" ht="13.5" customHeight="1">
      <c r="D341" s="133"/>
    </row>
    <row r="342" spans="4:4" ht="13.5" customHeight="1">
      <c r="D342" s="133"/>
    </row>
    <row r="343" spans="4:4" ht="13.5" customHeight="1">
      <c r="D343" s="133"/>
    </row>
    <row r="344" spans="4:4" ht="13.5" customHeight="1">
      <c r="D344" s="133"/>
    </row>
    <row r="345" spans="4:4" ht="13.5" customHeight="1">
      <c r="D345" s="133"/>
    </row>
    <row r="346" spans="4:4" ht="13.5" customHeight="1">
      <c r="D346" s="133"/>
    </row>
    <row r="347" spans="4:4" ht="13.5" customHeight="1">
      <c r="D347" s="133"/>
    </row>
    <row r="348" spans="4:4" ht="13.5" customHeight="1">
      <c r="D348" s="133"/>
    </row>
    <row r="349" spans="4:4" ht="13.5" customHeight="1">
      <c r="D349" s="133"/>
    </row>
    <row r="350" spans="4:4" ht="13.5" customHeight="1">
      <c r="D350" s="133"/>
    </row>
    <row r="351" spans="4:4" ht="13.5" customHeight="1">
      <c r="D351" s="133"/>
    </row>
    <row r="352" spans="4:4" ht="13.5" customHeight="1">
      <c r="D352" s="133"/>
    </row>
    <row r="353" spans="4:4" ht="13.5" customHeight="1">
      <c r="D353" s="133"/>
    </row>
    <row r="354" spans="4:4" ht="13.5" customHeight="1">
      <c r="D354" s="133"/>
    </row>
    <row r="355" spans="4:4" ht="13.5" customHeight="1">
      <c r="D355" s="133"/>
    </row>
    <row r="356" spans="4:4" ht="13.5" customHeight="1">
      <c r="D356" s="133"/>
    </row>
    <row r="357" spans="4:4" ht="13.5" customHeight="1">
      <c r="D357" s="133"/>
    </row>
    <row r="358" spans="4:4" ht="13.5" customHeight="1">
      <c r="D358" s="133"/>
    </row>
    <row r="359" spans="4:4" ht="13.5" customHeight="1">
      <c r="D359" s="133"/>
    </row>
    <row r="360" spans="4:4" ht="13.5" customHeight="1">
      <c r="D360" s="133"/>
    </row>
    <row r="361" spans="4:4" ht="13.5" customHeight="1">
      <c r="D361" s="133"/>
    </row>
    <row r="362" spans="4:4" ht="13.5" customHeight="1">
      <c r="D362" s="133"/>
    </row>
    <row r="363" spans="4:4" ht="13.5" customHeight="1">
      <c r="D363" s="133"/>
    </row>
    <row r="364" spans="4:4" ht="13.5" customHeight="1">
      <c r="D364" s="133"/>
    </row>
    <row r="365" spans="4:4" ht="13.5" customHeight="1">
      <c r="D365" s="133"/>
    </row>
    <row r="366" spans="4:4" ht="13.5" customHeight="1">
      <c r="D366" s="133"/>
    </row>
    <row r="367" spans="4:4" ht="13.5" customHeight="1">
      <c r="D367" s="133"/>
    </row>
    <row r="368" spans="4:4" ht="13.5" customHeight="1">
      <c r="D368" s="133"/>
    </row>
    <row r="369" spans="4:4" ht="13.5" customHeight="1">
      <c r="D369" s="133"/>
    </row>
    <row r="370" spans="4:4" ht="13.5" customHeight="1">
      <c r="D370" s="133"/>
    </row>
    <row r="371" spans="4:4" ht="13.5" customHeight="1">
      <c r="D371" s="133"/>
    </row>
    <row r="372" spans="4:4" ht="13.5" customHeight="1">
      <c r="D372" s="133"/>
    </row>
    <row r="373" spans="4:4" ht="13.5" customHeight="1">
      <c r="D373" s="133"/>
    </row>
    <row r="374" spans="4:4" ht="13.5" customHeight="1">
      <c r="D374" s="133"/>
    </row>
    <row r="375" spans="4:4" ht="13.5" customHeight="1">
      <c r="D375" s="133"/>
    </row>
    <row r="376" spans="4:4" ht="13.5" customHeight="1">
      <c r="D376" s="133"/>
    </row>
    <row r="377" spans="4:4" ht="13.5" customHeight="1">
      <c r="D377" s="133"/>
    </row>
    <row r="378" spans="4:4" ht="13.5" customHeight="1">
      <c r="D378" s="133"/>
    </row>
    <row r="379" spans="4:4" ht="13.5" customHeight="1">
      <c r="D379" s="133"/>
    </row>
    <row r="380" spans="4:4" ht="13.5" customHeight="1">
      <c r="D380" s="133"/>
    </row>
    <row r="381" spans="4:4" ht="13.5" customHeight="1">
      <c r="D381" s="133"/>
    </row>
    <row r="382" spans="4:4" ht="13.5" customHeight="1">
      <c r="D382" s="133"/>
    </row>
    <row r="383" spans="4:4" ht="13.5" customHeight="1">
      <c r="D383" s="133"/>
    </row>
    <row r="384" spans="4:4" ht="13.5" customHeight="1">
      <c r="D384" s="133"/>
    </row>
    <row r="385" spans="4:4" ht="13.5" customHeight="1">
      <c r="D385" s="133"/>
    </row>
    <row r="386" spans="4:4" ht="13.5" customHeight="1">
      <c r="D386" s="133"/>
    </row>
    <row r="387" spans="4:4" ht="13.5" customHeight="1">
      <c r="D387" s="133"/>
    </row>
    <row r="388" spans="4:4" ht="13.5" customHeight="1">
      <c r="D388" s="133"/>
    </row>
    <row r="389" spans="4:4" ht="13.5" customHeight="1">
      <c r="D389" s="133"/>
    </row>
    <row r="390" spans="4:4" ht="13.5" customHeight="1">
      <c r="D390" s="133"/>
    </row>
    <row r="391" spans="4:4" ht="13.5" customHeight="1">
      <c r="D391" s="133"/>
    </row>
    <row r="392" spans="4:4" ht="13.5" customHeight="1">
      <c r="D392" s="133"/>
    </row>
    <row r="393" spans="4:4" ht="13.5" customHeight="1">
      <c r="D393" s="133"/>
    </row>
    <row r="394" spans="4:4" ht="13.5" customHeight="1">
      <c r="D394" s="133"/>
    </row>
    <row r="395" spans="4:4" ht="13.5" customHeight="1">
      <c r="D395" s="133"/>
    </row>
    <row r="396" spans="4:4" ht="13.5" customHeight="1">
      <c r="D396" s="133"/>
    </row>
    <row r="397" spans="4:4" ht="13.5" customHeight="1">
      <c r="D397" s="133"/>
    </row>
    <row r="398" spans="4:4" ht="13.5" customHeight="1">
      <c r="D398" s="133"/>
    </row>
    <row r="399" spans="4:4" ht="13.5" customHeight="1">
      <c r="D399" s="133"/>
    </row>
    <row r="400" spans="4:4" ht="13.5" customHeight="1">
      <c r="D400" s="133"/>
    </row>
    <row r="401" spans="4:4" ht="13.5" customHeight="1">
      <c r="D401" s="133"/>
    </row>
    <row r="402" spans="4:4" ht="13.5" customHeight="1">
      <c r="D402" s="133"/>
    </row>
    <row r="403" spans="4:4" ht="13.5" customHeight="1">
      <c r="D403" s="133"/>
    </row>
    <row r="404" spans="4:4" ht="13.5" customHeight="1">
      <c r="D404" s="133"/>
    </row>
    <row r="405" spans="4:4" ht="13.5" customHeight="1">
      <c r="D405" s="133"/>
    </row>
    <row r="406" spans="4:4" ht="13.5" customHeight="1">
      <c r="D406" s="133"/>
    </row>
    <row r="407" spans="4:4" ht="13.5" customHeight="1">
      <c r="D407" s="133"/>
    </row>
    <row r="408" spans="4:4" ht="13.5" customHeight="1">
      <c r="D408" s="133"/>
    </row>
    <row r="409" spans="4:4" ht="13.5" customHeight="1">
      <c r="D409" s="133"/>
    </row>
    <row r="410" spans="4:4" ht="13.5" customHeight="1">
      <c r="D410" s="133"/>
    </row>
    <row r="411" spans="4:4" ht="13.5" customHeight="1">
      <c r="D411" s="133"/>
    </row>
    <row r="412" spans="4:4" ht="13.5" customHeight="1">
      <c r="D412" s="133"/>
    </row>
    <row r="413" spans="4:4" ht="13.5" customHeight="1">
      <c r="D413" s="133"/>
    </row>
    <row r="414" spans="4:4" ht="13.5" customHeight="1">
      <c r="D414" s="133"/>
    </row>
    <row r="415" spans="4:4" ht="13.5" customHeight="1">
      <c r="D415" s="133"/>
    </row>
    <row r="416" spans="4:4" ht="13.5" customHeight="1">
      <c r="D416" s="133"/>
    </row>
    <row r="417" spans="4:4" ht="13.5" customHeight="1">
      <c r="D417" s="133"/>
    </row>
    <row r="418" spans="4:4" ht="13.5" customHeight="1">
      <c r="D418" s="133"/>
    </row>
    <row r="419" spans="4:4" ht="13.5" customHeight="1">
      <c r="D419" s="133"/>
    </row>
    <row r="420" spans="4:4" ht="13.5" customHeight="1">
      <c r="D420" s="133"/>
    </row>
    <row r="421" spans="4:4" ht="13.5" customHeight="1">
      <c r="D421" s="133"/>
    </row>
    <row r="422" spans="4:4" ht="13.5" customHeight="1">
      <c r="D422" s="133"/>
    </row>
    <row r="423" spans="4:4" ht="13.5" customHeight="1">
      <c r="D423" s="133"/>
    </row>
    <row r="424" spans="4:4" ht="13.5" customHeight="1">
      <c r="D424" s="133"/>
    </row>
    <row r="425" spans="4:4" ht="13.5" customHeight="1">
      <c r="D425" s="133"/>
    </row>
    <row r="426" spans="4:4" ht="13.5" customHeight="1">
      <c r="D426" s="133"/>
    </row>
    <row r="427" spans="4:4" ht="13.5" customHeight="1">
      <c r="D427" s="133"/>
    </row>
    <row r="428" spans="4:4" ht="13.5" customHeight="1">
      <c r="D428" s="133"/>
    </row>
    <row r="429" spans="4:4" ht="13.5" customHeight="1">
      <c r="D429" s="133"/>
    </row>
    <row r="430" spans="4:4" ht="13.5" customHeight="1">
      <c r="D430" s="133"/>
    </row>
    <row r="431" spans="4:4" ht="13.5" customHeight="1">
      <c r="D431" s="133"/>
    </row>
    <row r="432" spans="4:4" ht="13.5" customHeight="1">
      <c r="D432" s="133"/>
    </row>
    <row r="433" spans="4:4" ht="13.5" customHeight="1">
      <c r="D433" s="133"/>
    </row>
    <row r="434" spans="4:4" ht="13.5" customHeight="1">
      <c r="D434" s="133"/>
    </row>
    <row r="435" spans="4:4" ht="13.5" customHeight="1">
      <c r="D435" s="133"/>
    </row>
    <row r="436" spans="4:4" ht="13.5" customHeight="1">
      <c r="D436" s="133"/>
    </row>
    <row r="437" spans="4:4" ht="13.5" customHeight="1">
      <c r="D437" s="133"/>
    </row>
    <row r="438" spans="4:4" ht="13.5" customHeight="1">
      <c r="D438" s="133"/>
    </row>
    <row r="439" spans="4:4" ht="13.5" customHeight="1">
      <c r="D439" s="133"/>
    </row>
    <row r="440" spans="4:4" ht="13.5" customHeight="1">
      <c r="D440" s="133"/>
    </row>
    <row r="441" spans="4:4" ht="13.5" customHeight="1">
      <c r="D441" s="133"/>
    </row>
    <row r="442" spans="4:4" ht="13.5" customHeight="1">
      <c r="D442" s="133"/>
    </row>
    <row r="443" spans="4:4" ht="13.5" customHeight="1">
      <c r="D443" s="133"/>
    </row>
    <row r="444" spans="4:4" ht="13.5" customHeight="1">
      <c r="D444" s="133"/>
    </row>
    <row r="445" spans="4:4" ht="13.5" customHeight="1">
      <c r="D445" s="133"/>
    </row>
    <row r="446" spans="4:4" ht="13.5" customHeight="1">
      <c r="D446" s="133"/>
    </row>
    <row r="447" spans="4:4" ht="13.5" customHeight="1">
      <c r="D447" s="133"/>
    </row>
    <row r="448" spans="4:4" ht="13.5" customHeight="1">
      <c r="D448" s="133"/>
    </row>
    <row r="449" spans="4:4" ht="13.5" customHeight="1">
      <c r="D449" s="133"/>
    </row>
    <row r="450" spans="4:4" ht="13.5" customHeight="1">
      <c r="D450" s="133"/>
    </row>
    <row r="451" spans="4:4" ht="13.5" customHeight="1">
      <c r="D451" s="133"/>
    </row>
    <row r="452" spans="4:4" ht="13.5" customHeight="1">
      <c r="D452" s="133"/>
    </row>
    <row r="453" spans="4:4" ht="13.5" customHeight="1">
      <c r="D453" s="133"/>
    </row>
    <row r="454" spans="4:4" ht="13.5" customHeight="1">
      <c r="D454" s="133"/>
    </row>
    <row r="455" spans="4:4" ht="13.5" customHeight="1">
      <c r="D455" s="133"/>
    </row>
    <row r="456" spans="4:4" ht="13.5" customHeight="1">
      <c r="D456" s="133"/>
    </row>
    <row r="457" spans="4:4" ht="13.5" customHeight="1">
      <c r="D457" s="133"/>
    </row>
    <row r="458" spans="4:4" ht="13.5" customHeight="1">
      <c r="D458" s="133"/>
    </row>
    <row r="459" spans="4:4" ht="13.5" customHeight="1">
      <c r="D459" s="133"/>
    </row>
    <row r="460" spans="4:4" ht="13.5" customHeight="1">
      <c r="D460" s="133"/>
    </row>
    <row r="461" spans="4:4" ht="13.5" customHeight="1">
      <c r="D461" s="133"/>
    </row>
    <row r="462" spans="4:4" ht="13.5" customHeight="1">
      <c r="D462" s="133"/>
    </row>
    <row r="463" spans="4:4" ht="13.5" customHeight="1">
      <c r="D463" s="133"/>
    </row>
    <row r="464" spans="4:4" ht="13.5" customHeight="1">
      <c r="D464" s="133"/>
    </row>
    <row r="465" spans="4:4" ht="13.5" customHeight="1">
      <c r="D465" s="133"/>
    </row>
    <row r="466" spans="4:4" ht="13.5" customHeight="1">
      <c r="D466" s="133"/>
    </row>
    <row r="467" spans="4:4" ht="13.5" customHeight="1">
      <c r="D467" s="133"/>
    </row>
    <row r="468" spans="4:4" ht="13.5" customHeight="1">
      <c r="D468" s="133"/>
    </row>
    <row r="469" spans="4:4" ht="13.5" customHeight="1">
      <c r="D469" s="133"/>
    </row>
    <row r="470" spans="4:4" ht="13.5" customHeight="1">
      <c r="D470" s="133"/>
    </row>
    <row r="471" spans="4:4" ht="13.5" customHeight="1">
      <c r="D471" s="133"/>
    </row>
    <row r="472" spans="4:4" ht="13.5" customHeight="1">
      <c r="D472" s="133"/>
    </row>
    <row r="473" spans="4:4" ht="13.5" customHeight="1">
      <c r="D473" s="133"/>
    </row>
    <row r="474" spans="4:4" ht="13.5" customHeight="1">
      <c r="D474" s="133"/>
    </row>
    <row r="475" spans="4:4" ht="13.5" customHeight="1">
      <c r="D475" s="133"/>
    </row>
    <row r="476" spans="4:4" ht="13.5" customHeight="1">
      <c r="D476" s="133"/>
    </row>
    <row r="477" spans="4:4" ht="13.5" customHeight="1">
      <c r="D477" s="133"/>
    </row>
    <row r="478" spans="4:4" ht="13.5" customHeight="1">
      <c r="D478" s="133"/>
    </row>
    <row r="479" spans="4:4" ht="13.5" customHeight="1">
      <c r="D479" s="133"/>
    </row>
    <row r="480" spans="4:4" ht="13.5" customHeight="1">
      <c r="D480" s="133"/>
    </row>
    <row r="481" spans="4:4" ht="13.5" customHeight="1">
      <c r="D481" s="133"/>
    </row>
    <row r="482" spans="4:4" ht="13.5" customHeight="1">
      <c r="D482" s="133"/>
    </row>
    <row r="483" spans="4:4" ht="13.5" customHeight="1">
      <c r="D483" s="133"/>
    </row>
    <row r="484" spans="4:4" ht="13.5" customHeight="1">
      <c r="D484" s="133"/>
    </row>
    <row r="485" spans="4:4" ht="13.5" customHeight="1">
      <c r="D485" s="133"/>
    </row>
    <row r="486" spans="4:4" ht="13.5" customHeight="1">
      <c r="D486" s="133"/>
    </row>
    <row r="487" spans="4:4" ht="13.5" customHeight="1">
      <c r="D487" s="133"/>
    </row>
    <row r="488" spans="4:4" ht="13.5" customHeight="1">
      <c r="D488" s="133"/>
    </row>
    <row r="489" spans="4:4" ht="13.5" customHeight="1">
      <c r="D489" s="133"/>
    </row>
    <row r="490" spans="4:4" ht="13.5" customHeight="1">
      <c r="D490" s="133"/>
    </row>
    <row r="491" spans="4:4" ht="13.5" customHeight="1">
      <c r="D491" s="133"/>
    </row>
    <row r="492" spans="4:4" ht="13.5" customHeight="1">
      <c r="D492" s="133"/>
    </row>
    <row r="493" spans="4:4" ht="13.5" customHeight="1">
      <c r="D493" s="133"/>
    </row>
    <row r="494" spans="4:4" ht="13.5" customHeight="1">
      <c r="D494" s="133"/>
    </row>
    <row r="495" spans="4:4" ht="13.5" customHeight="1">
      <c r="D495" s="133"/>
    </row>
    <row r="496" spans="4:4" ht="13.5" customHeight="1">
      <c r="D496" s="133"/>
    </row>
    <row r="497" spans="4:4" ht="13.5" customHeight="1">
      <c r="D497" s="133"/>
    </row>
    <row r="498" spans="4:4" ht="13.5" customHeight="1">
      <c r="D498" s="133"/>
    </row>
    <row r="499" spans="4:4" ht="13.5" customHeight="1">
      <c r="D499" s="133"/>
    </row>
    <row r="500" spans="4:4" ht="13.5" customHeight="1">
      <c r="D500" s="133"/>
    </row>
    <row r="501" spans="4:4" ht="13.5" customHeight="1">
      <c r="D501" s="133"/>
    </row>
    <row r="502" spans="4:4" ht="13.5" customHeight="1">
      <c r="D502" s="133"/>
    </row>
    <row r="503" spans="4:4" ht="13.5" customHeight="1">
      <c r="D503" s="133"/>
    </row>
    <row r="504" spans="4:4" ht="13.5" customHeight="1">
      <c r="D504" s="133"/>
    </row>
    <row r="505" spans="4:4" ht="13.5" customHeight="1">
      <c r="D505" s="133"/>
    </row>
    <row r="506" spans="4:4" ht="13.5" customHeight="1">
      <c r="D506" s="133"/>
    </row>
    <row r="507" spans="4:4" ht="13.5" customHeight="1">
      <c r="D507" s="133"/>
    </row>
    <row r="508" spans="4:4" ht="13.5" customHeight="1">
      <c r="D508" s="133"/>
    </row>
    <row r="509" spans="4:4" ht="13.5" customHeight="1">
      <c r="D509" s="133"/>
    </row>
    <row r="510" spans="4:4" ht="13.5" customHeight="1">
      <c r="D510" s="133"/>
    </row>
    <row r="511" spans="4:4" ht="13.5" customHeight="1">
      <c r="D511" s="133"/>
    </row>
    <row r="512" spans="4:4" ht="13.5" customHeight="1">
      <c r="D512" s="133"/>
    </row>
    <row r="513" spans="4:4" ht="13.5" customHeight="1">
      <c r="D513" s="133"/>
    </row>
    <row r="514" spans="4:4" ht="13.5" customHeight="1">
      <c r="D514" s="133"/>
    </row>
    <row r="515" spans="4:4" ht="13.5" customHeight="1">
      <c r="D515" s="133"/>
    </row>
    <row r="516" spans="4:4" ht="13.5" customHeight="1">
      <c r="D516" s="133"/>
    </row>
    <row r="517" spans="4:4" ht="13.5" customHeight="1">
      <c r="D517" s="133"/>
    </row>
    <row r="518" spans="4:4" ht="13.5" customHeight="1">
      <c r="D518" s="133"/>
    </row>
    <row r="519" spans="4:4" ht="13.5" customHeight="1">
      <c r="D519" s="133"/>
    </row>
    <row r="520" spans="4:4" ht="13.5" customHeight="1">
      <c r="D520" s="133"/>
    </row>
    <row r="521" spans="4:4" ht="13.5" customHeight="1">
      <c r="D521" s="133"/>
    </row>
    <row r="522" spans="4:4" ht="13.5" customHeight="1">
      <c r="D522" s="133"/>
    </row>
    <row r="523" spans="4:4" ht="13.5" customHeight="1">
      <c r="D523" s="133"/>
    </row>
    <row r="524" spans="4:4" ht="13.5" customHeight="1">
      <c r="D524" s="133"/>
    </row>
    <row r="525" spans="4:4" ht="13.5" customHeight="1">
      <c r="D525" s="133"/>
    </row>
    <row r="526" spans="4:4" ht="13.5" customHeight="1">
      <c r="D526" s="133"/>
    </row>
    <row r="527" spans="4:4" ht="13.5" customHeight="1">
      <c r="D527" s="133"/>
    </row>
    <row r="528" spans="4:4" ht="13.5" customHeight="1">
      <c r="D528" s="133"/>
    </row>
    <row r="529" spans="4:4" ht="13.5" customHeight="1">
      <c r="D529" s="133"/>
    </row>
    <row r="530" spans="4:4" ht="13.5" customHeight="1">
      <c r="D530" s="133"/>
    </row>
    <row r="531" spans="4:4" ht="13.5" customHeight="1">
      <c r="D531" s="133"/>
    </row>
    <row r="532" spans="4:4" ht="13.5" customHeight="1">
      <c r="D532" s="133"/>
    </row>
    <row r="533" spans="4:4" ht="13.5" customHeight="1">
      <c r="D533" s="133"/>
    </row>
    <row r="534" spans="4:4" ht="13.5" customHeight="1">
      <c r="D534" s="133"/>
    </row>
    <row r="535" spans="4:4" ht="13.5" customHeight="1">
      <c r="D535" s="133"/>
    </row>
    <row r="536" spans="4:4" ht="13.5" customHeight="1">
      <c r="D536" s="133"/>
    </row>
    <row r="537" spans="4:4" ht="13.5" customHeight="1">
      <c r="D537" s="133"/>
    </row>
    <row r="538" spans="4:4" ht="13.5" customHeight="1">
      <c r="D538" s="133"/>
    </row>
    <row r="539" spans="4:4" ht="13.5" customHeight="1">
      <c r="D539" s="133"/>
    </row>
    <row r="540" spans="4:4" ht="13.5" customHeight="1">
      <c r="D540" s="133"/>
    </row>
    <row r="541" spans="4:4" ht="13.5" customHeight="1">
      <c r="D541" s="133"/>
    </row>
    <row r="542" spans="4:4" ht="13.5" customHeight="1">
      <c r="D542" s="133"/>
    </row>
    <row r="543" spans="4:4" ht="13.5" customHeight="1">
      <c r="D543" s="133"/>
    </row>
    <row r="544" spans="4:4" ht="13.5" customHeight="1">
      <c r="D544" s="133"/>
    </row>
    <row r="545" spans="4:4" ht="13.5" customHeight="1">
      <c r="D545" s="133"/>
    </row>
    <row r="546" spans="4:4" ht="13.5" customHeight="1">
      <c r="D546" s="133"/>
    </row>
    <row r="547" spans="4:4" ht="13.5" customHeight="1">
      <c r="D547" s="133"/>
    </row>
    <row r="548" spans="4:4" ht="13.5" customHeight="1">
      <c r="D548" s="133"/>
    </row>
    <row r="549" spans="4:4" ht="13.5" customHeight="1">
      <c r="D549" s="133"/>
    </row>
    <row r="550" spans="4:4" ht="13.5" customHeight="1">
      <c r="D550" s="133"/>
    </row>
    <row r="551" spans="4:4" ht="13.5" customHeight="1">
      <c r="D551" s="133"/>
    </row>
    <row r="552" spans="4:4" ht="13.5" customHeight="1">
      <c r="D552" s="133"/>
    </row>
    <row r="553" spans="4:4" ht="13.5" customHeight="1">
      <c r="D553" s="133"/>
    </row>
    <row r="554" spans="4:4" ht="13.5" customHeight="1">
      <c r="D554" s="133"/>
    </row>
    <row r="555" spans="4:4" ht="13.5" customHeight="1">
      <c r="D555" s="133"/>
    </row>
    <row r="556" spans="4:4" ht="13.5" customHeight="1">
      <c r="D556" s="133"/>
    </row>
    <row r="557" spans="4:4" ht="13.5" customHeight="1">
      <c r="D557" s="133"/>
    </row>
    <row r="558" spans="4:4" ht="13.5" customHeight="1">
      <c r="D558" s="133"/>
    </row>
    <row r="559" spans="4:4" ht="13.5" customHeight="1">
      <c r="D559" s="133"/>
    </row>
    <row r="560" spans="4:4" ht="13.5" customHeight="1">
      <c r="D560" s="133"/>
    </row>
    <row r="561" spans="4:4" ht="13.5" customHeight="1">
      <c r="D561" s="133"/>
    </row>
    <row r="562" spans="4:4" ht="13.5" customHeight="1">
      <c r="D562" s="133"/>
    </row>
    <row r="563" spans="4:4" ht="13.5" customHeight="1">
      <c r="D563" s="133"/>
    </row>
    <row r="564" spans="4:4" ht="13.5" customHeight="1">
      <c r="D564" s="133"/>
    </row>
    <row r="565" spans="4:4" ht="13.5" customHeight="1">
      <c r="D565" s="133"/>
    </row>
    <row r="566" spans="4:4" ht="13.5" customHeight="1">
      <c r="D566" s="133"/>
    </row>
    <row r="567" spans="4:4" ht="13.5" customHeight="1">
      <c r="D567" s="133"/>
    </row>
    <row r="568" spans="4:4" ht="13.5" customHeight="1">
      <c r="D568" s="133"/>
    </row>
    <row r="569" spans="4:4" ht="13.5" customHeight="1">
      <c r="D569" s="133"/>
    </row>
    <row r="570" spans="4:4" ht="13.5" customHeight="1">
      <c r="D570" s="133"/>
    </row>
    <row r="571" spans="4:4" ht="13.5" customHeight="1">
      <c r="D571" s="133"/>
    </row>
    <row r="572" spans="4:4" ht="13.5" customHeight="1">
      <c r="D572" s="133"/>
    </row>
    <row r="573" spans="4:4" ht="13.5" customHeight="1">
      <c r="D573" s="133"/>
    </row>
    <row r="574" spans="4:4" ht="13.5" customHeight="1">
      <c r="D574" s="133"/>
    </row>
    <row r="575" spans="4:4" ht="13.5" customHeight="1">
      <c r="D575" s="133"/>
    </row>
    <row r="576" spans="4:4" ht="13.5" customHeight="1">
      <c r="D576" s="133"/>
    </row>
    <row r="577" spans="4:4" ht="13.5" customHeight="1">
      <c r="D577" s="133"/>
    </row>
    <row r="578" spans="4:4" ht="13.5" customHeight="1">
      <c r="D578" s="133"/>
    </row>
    <row r="579" spans="4:4" ht="13.5" customHeight="1">
      <c r="D579" s="133"/>
    </row>
    <row r="580" spans="4:4" ht="13.5" customHeight="1">
      <c r="D580" s="133"/>
    </row>
    <row r="581" spans="4:4" ht="13.5" customHeight="1">
      <c r="D581" s="133"/>
    </row>
    <row r="582" spans="4:4" ht="13.5" customHeight="1">
      <c r="D582" s="133"/>
    </row>
    <row r="583" spans="4:4" ht="13.5" customHeight="1">
      <c r="D583" s="133"/>
    </row>
    <row r="584" spans="4:4" ht="13.5" customHeight="1">
      <c r="D584" s="133"/>
    </row>
    <row r="585" spans="4:4" ht="13.5" customHeight="1">
      <c r="D585" s="133"/>
    </row>
    <row r="586" spans="4:4" ht="13.5" customHeight="1">
      <c r="D586" s="133"/>
    </row>
    <row r="587" spans="4:4" ht="13.5" customHeight="1">
      <c r="D587" s="133"/>
    </row>
    <row r="588" spans="4:4" ht="13.5" customHeight="1">
      <c r="D588" s="133"/>
    </row>
    <row r="589" spans="4:4" ht="13.5" customHeight="1">
      <c r="D589" s="133"/>
    </row>
    <row r="590" spans="4:4" ht="13.5" customHeight="1">
      <c r="D590" s="133"/>
    </row>
    <row r="591" spans="4:4" ht="13.5" customHeight="1">
      <c r="D591" s="133"/>
    </row>
    <row r="592" spans="4:4" ht="13.5" customHeight="1">
      <c r="D592" s="133"/>
    </row>
    <row r="593" spans="4:4" ht="13.5" customHeight="1">
      <c r="D593" s="133"/>
    </row>
    <row r="594" spans="4:4" ht="13.5" customHeight="1">
      <c r="D594" s="133"/>
    </row>
    <row r="595" spans="4:4" ht="13.5" customHeight="1">
      <c r="D595" s="133"/>
    </row>
    <row r="596" spans="4:4" ht="13.5" customHeight="1">
      <c r="D596" s="133"/>
    </row>
    <row r="597" spans="4:4" ht="13.5" customHeight="1">
      <c r="D597" s="133"/>
    </row>
    <row r="598" spans="4:4" ht="13.5" customHeight="1">
      <c r="D598" s="133"/>
    </row>
    <row r="599" spans="4:4" ht="13.5" customHeight="1">
      <c r="D599" s="133"/>
    </row>
    <row r="600" spans="4:4" ht="13.5" customHeight="1">
      <c r="D600" s="133"/>
    </row>
    <row r="601" spans="4:4" ht="13.5" customHeight="1">
      <c r="D601" s="133"/>
    </row>
    <row r="602" spans="4:4" ht="13.5" customHeight="1">
      <c r="D602" s="133"/>
    </row>
    <row r="603" spans="4:4" ht="13.5" customHeight="1">
      <c r="D603" s="133"/>
    </row>
    <row r="604" spans="4:4" ht="13.5" customHeight="1">
      <c r="D604" s="133"/>
    </row>
    <row r="605" spans="4:4" ht="13.5" customHeight="1">
      <c r="D605" s="133"/>
    </row>
    <row r="606" spans="4:4" ht="13.5" customHeight="1">
      <c r="D606" s="133"/>
    </row>
    <row r="607" spans="4:4" ht="13.5" customHeight="1">
      <c r="D607" s="133"/>
    </row>
    <row r="608" spans="4:4" ht="13.5" customHeight="1">
      <c r="D608" s="133"/>
    </row>
    <row r="609" spans="4:4" ht="13.5" customHeight="1">
      <c r="D609" s="133"/>
    </row>
    <row r="610" spans="4:4" ht="13.5" customHeight="1">
      <c r="D610" s="133"/>
    </row>
    <row r="611" spans="4:4" ht="13.5" customHeight="1">
      <c r="D611" s="133"/>
    </row>
    <row r="612" spans="4:4" ht="13.5" customHeight="1">
      <c r="D612" s="133"/>
    </row>
    <row r="613" spans="4:4" ht="13.5" customHeight="1">
      <c r="D613" s="133"/>
    </row>
    <row r="614" spans="4:4" ht="13.5" customHeight="1">
      <c r="D614" s="133"/>
    </row>
    <row r="615" spans="4:4" ht="13.5" customHeight="1">
      <c r="D615" s="133"/>
    </row>
    <row r="616" spans="4:4" ht="13.5" customHeight="1">
      <c r="D616" s="133"/>
    </row>
    <row r="617" spans="4:4" ht="13.5" customHeight="1">
      <c r="D617" s="133"/>
    </row>
    <row r="618" spans="4:4" ht="13.5" customHeight="1">
      <c r="D618" s="133"/>
    </row>
    <row r="619" spans="4:4" ht="13.5" customHeight="1">
      <c r="D619" s="133"/>
    </row>
    <row r="620" spans="4:4" ht="13.5" customHeight="1">
      <c r="D620" s="133"/>
    </row>
    <row r="621" spans="4:4" ht="13.5" customHeight="1">
      <c r="D621" s="133"/>
    </row>
    <row r="622" spans="4:4" ht="13.5" customHeight="1">
      <c r="D622" s="133"/>
    </row>
    <row r="623" spans="4:4" ht="13.5" customHeight="1">
      <c r="D623" s="133"/>
    </row>
    <row r="624" spans="4:4" ht="13.5" customHeight="1">
      <c r="D624" s="133"/>
    </row>
    <row r="625" spans="4:4" ht="13.5" customHeight="1">
      <c r="D625" s="133"/>
    </row>
    <row r="626" spans="4:4" ht="13.5" customHeight="1">
      <c r="D626" s="133"/>
    </row>
    <row r="627" spans="4:4" ht="13.5" customHeight="1">
      <c r="D627" s="133"/>
    </row>
    <row r="628" spans="4:4" ht="13.5" customHeight="1">
      <c r="D628" s="133"/>
    </row>
    <row r="629" spans="4:4" ht="13.5" customHeight="1">
      <c r="D629" s="133"/>
    </row>
    <row r="630" spans="4:4" ht="13.5" customHeight="1">
      <c r="D630" s="133"/>
    </row>
    <row r="631" spans="4:4" ht="13.5" customHeight="1">
      <c r="D631" s="133"/>
    </row>
    <row r="632" spans="4:4" ht="13.5" customHeight="1">
      <c r="D632" s="133"/>
    </row>
    <row r="633" spans="4:4" ht="13.5" customHeight="1">
      <c r="D633" s="133"/>
    </row>
    <row r="634" spans="4:4" ht="13.5" customHeight="1">
      <c r="D634" s="133"/>
    </row>
    <row r="635" spans="4:4" ht="13.5" customHeight="1">
      <c r="D635" s="133"/>
    </row>
    <row r="636" spans="4:4" ht="13.5" customHeight="1">
      <c r="D636" s="133"/>
    </row>
    <row r="637" spans="4:4" ht="13.5" customHeight="1">
      <c r="D637" s="133"/>
    </row>
    <row r="638" spans="4:4" ht="13.5" customHeight="1">
      <c r="D638" s="133"/>
    </row>
    <row r="639" spans="4:4" ht="13.5" customHeight="1">
      <c r="D639" s="133"/>
    </row>
    <row r="640" spans="4:4" ht="13.5" customHeight="1">
      <c r="D640" s="133"/>
    </row>
    <row r="641" spans="4:4" ht="13.5" customHeight="1">
      <c r="D641" s="133"/>
    </row>
    <row r="642" spans="4:4" ht="13.5" customHeight="1">
      <c r="D642" s="133"/>
    </row>
    <row r="643" spans="4:4" ht="13.5" customHeight="1">
      <c r="D643" s="133"/>
    </row>
    <row r="644" spans="4:4" ht="13.5" customHeight="1">
      <c r="D644" s="133"/>
    </row>
    <row r="645" spans="4:4" ht="13.5" customHeight="1">
      <c r="D645" s="133"/>
    </row>
    <row r="646" spans="4:4" ht="13.5" customHeight="1">
      <c r="D646" s="133"/>
    </row>
    <row r="647" spans="4:4" ht="13.5" customHeight="1">
      <c r="D647" s="133"/>
    </row>
    <row r="648" spans="4:4" ht="13.5" customHeight="1">
      <c r="D648" s="133"/>
    </row>
    <row r="649" spans="4:4" ht="13.5" customHeight="1">
      <c r="D649" s="133"/>
    </row>
    <row r="650" spans="4:4" ht="13.5" customHeight="1">
      <c r="D650" s="133"/>
    </row>
    <row r="651" spans="4:4" ht="13.5" customHeight="1">
      <c r="D651" s="133"/>
    </row>
    <row r="652" spans="4:4" ht="13.5" customHeight="1">
      <c r="D652" s="133"/>
    </row>
    <row r="653" spans="4:4" ht="13.5" customHeight="1">
      <c r="D653" s="133"/>
    </row>
    <row r="654" spans="4:4" ht="13.5" customHeight="1">
      <c r="D654" s="133"/>
    </row>
    <row r="655" spans="4:4" ht="13.5" customHeight="1">
      <c r="D655" s="133"/>
    </row>
    <row r="656" spans="4:4" ht="13.5" customHeight="1">
      <c r="D656" s="133"/>
    </row>
    <row r="657" spans="4:4" ht="13.5" customHeight="1">
      <c r="D657" s="133"/>
    </row>
    <row r="658" spans="4:4" ht="13.5" customHeight="1">
      <c r="D658" s="133"/>
    </row>
    <row r="659" spans="4:4" ht="13.5" customHeight="1">
      <c r="D659" s="133"/>
    </row>
    <row r="660" spans="4:4" ht="13.5" customHeight="1">
      <c r="D660" s="133"/>
    </row>
    <row r="661" spans="4:4" ht="13.5" customHeight="1">
      <c r="D661" s="133"/>
    </row>
    <row r="662" spans="4:4" ht="13.5" customHeight="1">
      <c r="D662" s="133"/>
    </row>
    <row r="663" spans="4:4" ht="13.5" customHeight="1">
      <c r="D663" s="133"/>
    </row>
    <row r="664" spans="4:4" ht="13.5" customHeight="1">
      <c r="D664" s="133"/>
    </row>
    <row r="665" spans="4:4" ht="13.5" customHeight="1">
      <c r="D665" s="133"/>
    </row>
    <row r="666" spans="4:4" ht="13.5" customHeight="1">
      <c r="D666" s="133"/>
    </row>
    <row r="667" spans="4:4" ht="13.5" customHeight="1">
      <c r="D667" s="133"/>
    </row>
    <row r="668" spans="4:4" ht="13.5" customHeight="1">
      <c r="D668" s="133"/>
    </row>
    <row r="669" spans="4:4" ht="13.5" customHeight="1">
      <c r="D669" s="133"/>
    </row>
    <row r="670" spans="4:4" ht="13.5" customHeight="1">
      <c r="D670" s="133"/>
    </row>
    <row r="671" spans="4:4" ht="13.5" customHeight="1">
      <c r="D671" s="133"/>
    </row>
    <row r="672" spans="4:4" ht="13.5" customHeight="1">
      <c r="D672" s="133"/>
    </row>
    <row r="673" spans="4:4" ht="13.5" customHeight="1">
      <c r="D673" s="133"/>
    </row>
    <row r="674" spans="4:4" ht="13.5" customHeight="1">
      <c r="D674" s="133"/>
    </row>
    <row r="675" spans="4:4" ht="13.5" customHeight="1">
      <c r="D675" s="133"/>
    </row>
    <row r="676" spans="4:4" ht="13.5" customHeight="1">
      <c r="D676" s="133"/>
    </row>
    <row r="677" spans="4:4" ht="13.5" customHeight="1">
      <c r="D677" s="133"/>
    </row>
    <row r="678" spans="4:4" ht="13.5" customHeight="1">
      <c r="D678" s="133"/>
    </row>
    <row r="679" spans="4:4" ht="13.5" customHeight="1">
      <c r="D679" s="133"/>
    </row>
    <row r="680" spans="4:4" ht="13.5" customHeight="1">
      <c r="D680" s="133"/>
    </row>
    <row r="681" spans="4:4" ht="13.5" customHeight="1">
      <c r="D681" s="133"/>
    </row>
    <row r="682" spans="4:4" ht="13.5" customHeight="1">
      <c r="D682" s="133"/>
    </row>
    <row r="683" spans="4:4" ht="13.5" customHeight="1">
      <c r="D683" s="133"/>
    </row>
    <row r="684" spans="4:4" ht="13.5" customHeight="1">
      <c r="D684" s="133"/>
    </row>
    <row r="685" spans="4:4" ht="13.5" customHeight="1">
      <c r="D685" s="133"/>
    </row>
    <row r="686" spans="4:4" ht="13.5" customHeight="1">
      <c r="D686" s="133"/>
    </row>
    <row r="687" spans="4:4" ht="13.5" customHeight="1">
      <c r="D687" s="133"/>
    </row>
    <row r="688" spans="4:4" ht="13.5" customHeight="1">
      <c r="D688" s="133"/>
    </row>
    <row r="689" spans="4:4" ht="13.5" customHeight="1">
      <c r="D689" s="133"/>
    </row>
    <row r="690" spans="4:4" ht="13.5" customHeight="1">
      <c r="D690" s="133"/>
    </row>
    <row r="691" spans="4:4" ht="13.5" customHeight="1">
      <c r="D691" s="133"/>
    </row>
    <row r="692" spans="4:4" ht="13.5" customHeight="1">
      <c r="D692" s="133"/>
    </row>
    <row r="693" spans="4:4" ht="13.5" customHeight="1">
      <c r="D693" s="133"/>
    </row>
    <row r="694" spans="4:4" ht="13.5" customHeight="1">
      <c r="D694" s="133"/>
    </row>
    <row r="695" spans="4:4" ht="13.5" customHeight="1">
      <c r="D695" s="133"/>
    </row>
    <row r="696" spans="4:4" ht="13.5" customHeight="1">
      <c r="D696" s="133"/>
    </row>
    <row r="697" spans="4:4" ht="13.5" customHeight="1">
      <c r="D697" s="133"/>
    </row>
    <row r="698" spans="4:4" ht="13.5" customHeight="1">
      <c r="D698" s="133"/>
    </row>
    <row r="699" spans="4:4" ht="13.5" customHeight="1">
      <c r="D699" s="133"/>
    </row>
    <row r="700" spans="4:4" ht="13.5" customHeight="1">
      <c r="D700" s="133"/>
    </row>
    <row r="701" spans="4:4" ht="13.5" customHeight="1">
      <c r="D701" s="133"/>
    </row>
    <row r="702" spans="4:4" ht="13.5" customHeight="1">
      <c r="D702" s="133"/>
    </row>
    <row r="703" spans="4:4" ht="13.5" customHeight="1">
      <c r="D703" s="133"/>
    </row>
    <row r="704" spans="4:4" ht="13.5" customHeight="1">
      <c r="D704" s="133"/>
    </row>
    <row r="705" spans="4:4" ht="13.5" customHeight="1">
      <c r="D705" s="133"/>
    </row>
    <row r="706" spans="4:4" ht="13.5" customHeight="1">
      <c r="D706" s="133"/>
    </row>
    <row r="707" spans="4:4" ht="13.5" customHeight="1">
      <c r="D707" s="133"/>
    </row>
    <row r="708" spans="4:4" ht="13.5" customHeight="1">
      <c r="D708" s="133"/>
    </row>
    <row r="709" spans="4:4" ht="13.5" customHeight="1">
      <c r="D709" s="133"/>
    </row>
    <row r="710" spans="4:4" ht="13.5" customHeight="1">
      <c r="D710" s="133"/>
    </row>
    <row r="711" spans="4:4" ht="13.5" customHeight="1">
      <c r="D711" s="133"/>
    </row>
    <row r="712" spans="4:4" ht="13.5" customHeight="1">
      <c r="D712" s="133"/>
    </row>
    <row r="713" spans="4:4" ht="13.5" customHeight="1">
      <c r="D713" s="133"/>
    </row>
    <row r="714" spans="4:4" ht="13.5" customHeight="1">
      <c r="D714" s="133"/>
    </row>
    <row r="715" spans="4:4" ht="13.5" customHeight="1">
      <c r="D715" s="133"/>
    </row>
    <row r="716" spans="4:4" ht="13.5" customHeight="1">
      <c r="D716" s="133"/>
    </row>
    <row r="717" spans="4:4" ht="13.5" customHeight="1">
      <c r="D717" s="133"/>
    </row>
    <row r="718" spans="4:4" ht="13.5" customHeight="1">
      <c r="D718" s="133"/>
    </row>
    <row r="719" spans="4:4" ht="13.5" customHeight="1">
      <c r="D719" s="133"/>
    </row>
    <row r="720" spans="4:4" ht="13.5" customHeight="1">
      <c r="D720" s="133"/>
    </row>
    <row r="721" spans="4:4" ht="13.5" customHeight="1">
      <c r="D721" s="133"/>
    </row>
    <row r="722" spans="4:4" ht="13.5" customHeight="1">
      <c r="D722" s="133"/>
    </row>
    <row r="723" spans="4:4" ht="13.5" customHeight="1">
      <c r="D723" s="133"/>
    </row>
    <row r="724" spans="4:4" ht="13.5" customHeight="1">
      <c r="D724" s="133"/>
    </row>
    <row r="725" spans="4:4" ht="13.5" customHeight="1">
      <c r="D725" s="133"/>
    </row>
    <row r="726" spans="4:4" ht="13.5" customHeight="1">
      <c r="D726" s="133"/>
    </row>
    <row r="727" spans="4:4" ht="13.5" customHeight="1">
      <c r="D727" s="133"/>
    </row>
    <row r="728" spans="4:4" ht="13.5" customHeight="1">
      <c r="D728" s="133"/>
    </row>
    <row r="729" spans="4:4" ht="13.5" customHeight="1">
      <c r="D729" s="133"/>
    </row>
    <row r="730" spans="4:4" ht="13.5" customHeight="1">
      <c r="D730" s="133"/>
    </row>
    <row r="731" spans="4:4" ht="13.5" customHeight="1">
      <c r="D731" s="133"/>
    </row>
    <row r="732" spans="4:4" ht="13.5" customHeight="1">
      <c r="D732" s="133"/>
    </row>
    <row r="733" spans="4:4" ht="13.5" customHeight="1">
      <c r="D733" s="133"/>
    </row>
    <row r="734" spans="4:4" ht="13.5" customHeight="1">
      <c r="D734" s="133"/>
    </row>
    <row r="735" spans="4:4" ht="13.5" customHeight="1">
      <c r="D735" s="133"/>
    </row>
    <row r="736" spans="4:4" ht="13.5" customHeight="1">
      <c r="D736" s="133"/>
    </row>
    <row r="737" spans="4:4" ht="13.5" customHeight="1">
      <c r="D737" s="133"/>
    </row>
    <row r="738" spans="4:4" ht="13.5" customHeight="1">
      <c r="D738" s="133"/>
    </row>
    <row r="739" spans="4:4" ht="13.5" customHeight="1">
      <c r="D739" s="133"/>
    </row>
    <row r="740" spans="4:4" ht="13.5" customHeight="1">
      <c r="D740" s="133"/>
    </row>
    <row r="741" spans="4:4" ht="13.5" customHeight="1">
      <c r="D741" s="133"/>
    </row>
    <row r="742" spans="4:4" ht="13.5" customHeight="1">
      <c r="D742" s="133"/>
    </row>
    <row r="743" spans="4:4" ht="13.5" customHeight="1">
      <c r="D743" s="133"/>
    </row>
    <row r="744" spans="4:4" ht="13.5" customHeight="1">
      <c r="D744" s="133"/>
    </row>
    <row r="745" spans="4:4" ht="13.5" customHeight="1">
      <c r="D745" s="133"/>
    </row>
    <row r="746" spans="4:4" ht="13.5" customHeight="1">
      <c r="D746" s="133"/>
    </row>
    <row r="747" spans="4:4" ht="13.5" customHeight="1">
      <c r="D747" s="133"/>
    </row>
    <row r="748" spans="4:4" ht="13.5" customHeight="1">
      <c r="D748" s="133"/>
    </row>
    <row r="749" spans="4:4" ht="13.5" customHeight="1">
      <c r="D749" s="133"/>
    </row>
    <row r="750" spans="4:4" ht="13.5" customHeight="1">
      <c r="D750" s="133"/>
    </row>
    <row r="751" spans="4:4" ht="13.5" customHeight="1">
      <c r="D751" s="133"/>
    </row>
    <row r="752" spans="4:4" ht="13.5" customHeight="1">
      <c r="D752" s="133"/>
    </row>
    <row r="753" spans="4:4" ht="13.5" customHeight="1">
      <c r="D753" s="133"/>
    </row>
    <row r="754" spans="4:4" ht="13.5" customHeight="1">
      <c r="D754" s="133"/>
    </row>
    <row r="755" spans="4:4" ht="13.5" customHeight="1">
      <c r="D755" s="133"/>
    </row>
    <row r="756" spans="4:4" ht="13.5" customHeight="1">
      <c r="D756" s="133"/>
    </row>
    <row r="757" spans="4:4" ht="13.5" customHeight="1">
      <c r="D757" s="133"/>
    </row>
    <row r="758" spans="4:4" ht="13.5" customHeight="1">
      <c r="D758" s="133"/>
    </row>
    <row r="759" spans="4:4" ht="13.5" customHeight="1">
      <c r="D759" s="133"/>
    </row>
    <row r="760" spans="4:4" ht="13.5" customHeight="1">
      <c r="D760" s="133"/>
    </row>
    <row r="761" spans="4:4" ht="13.5" customHeight="1">
      <c r="D761" s="133"/>
    </row>
    <row r="762" spans="4:4" ht="13.5" customHeight="1">
      <c r="D762" s="133"/>
    </row>
    <row r="763" spans="4:4" ht="13.5" customHeight="1">
      <c r="D763" s="133"/>
    </row>
    <row r="764" spans="4:4" ht="13.5" customHeight="1">
      <c r="D764" s="133"/>
    </row>
    <row r="765" spans="4:4" ht="13.5" customHeight="1">
      <c r="D765" s="133"/>
    </row>
    <row r="766" spans="4:4" ht="13.5" customHeight="1">
      <c r="D766" s="133"/>
    </row>
    <row r="767" spans="4:4" ht="13.5" customHeight="1">
      <c r="D767" s="133"/>
    </row>
    <row r="768" spans="4:4" ht="13.5" customHeight="1">
      <c r="D768" s="133"/>
    </row>
    <row r="769" spans="4:4" ht="13.5" customHeight="1">
      <c r="D769" s="133"/>
    </row>
    <row r="770" spans="4:4" ht="13.5" customHeight="1">
      <c r="D770" s="133"/>
    </row>
    <row r="771" spans="4:4" ht="13.5" customHeight="1">
      <c r="D771" s="133"/>
    </row>
    <row r="772" spans="4:4" ht="13.5" customHeight="1">
      <c r="D772" s="133"/>
    </row>
    <row r="773" spans="4:4" ht="13.5" customHeight="1">
      <c r="D773" s="133"/>
    </row>
    <row r="774" spans="4:4" ht="13.5" customHeight="1">
      <c r="D774" s="133"/>
    </row>
    <row r="775" spans="4:4" ht="13.5" customHeight="1">
      <c r="D775" s="133"/>
    </row>
    <row r="776" spans="4:4" ht="13.5" customHeight="1">
      <c r="D776" s="133"/>
    </row>
    <row r="777" spans="4:4" ht="13.5" customHeight="1">
      <c r="D777" s="133"/>
    </row>
    <row r="778" spans="4:4" ht="13.5" customHeight="1">
      <c r="D778" s="133"/>
    </row>
    <row r="779" spans="4:4" ht="13.5" customHeight="1">
      <c r="D779" s="133"/>
    </row>
    <row r="780" spans="4:4" ht="13.5" customHeight="1">
      <c r="D780" s="133"/>
    </row>
    <row r="781" spans="4:4" ht="13.5" customHeight="1">
      <c r="D781" s="133"/>
    </row>
    <row r="782" spans="4:4" ht="13.5" customHeight="1">
      <c r="D782" s="133"/>
    </row>
    <row r="783" spans="4:4" ht="13.5" customHeight="1">
      <c r="D783" s="133"/>
    </row>
    <row r="784" spans="4:4" ht="13.5" customHeight="1">
      <c r="D784" s="133"/>
    </row>
    <row r="785" spans="4:4" ht="13.5" customHeight="1">
      <c r="D785" s="133"/>
    </row>
    <row r="786" spans="4:4" ht="13.5" customHeight="1">
      <c r="D786" s="133"/>
    </row>
    <row r="787" spans="4:4" ht="13.5" customHeight="1">
      <c r="D787" s="133"/>
    </row>
    <row r="788" spans="4:4" ht="13.5" customHeight="1">
      <c r="D788" s="133"/>
    </row>
    <row r="789" spans="4:4" ht="13.5" customHeight="1">
      <c r="D789" s="133"/>
    </row>
    <row r="790" spans="4:4" ht="13.5" customHeight="1">
      <c r="D790" s="133"/>
    </row>
    <row r="791" spans="4:4" ht="13.5" customHeight="1">
      <c r="D791" s="133"/>
    </row>
    <row r="792" spans="4:4" ht="13.5" customHeight="1">
      <c r="D792" s="133"/>
    </row>
    <row r="793" spans="4:4" ht="13.5" customHeight="1">
      <c r="D793" s="133"/>
    </row>
    <row r="794" spans="4:4" ht="13.5" customHeight="1">
      <c r="D794" s="133"/>
    </row>
    <row r="795" spans="4:4" ht="13.5" customHeight="1">
      <c r="D795" s="133"/>
    </row>
    <row r="796" spans="4:4" ht="13.5" customHeight="1">
      <c r="D796" s="133"/>
    </row>
    <row r="797" spans="4:4" ht="13.5" customHeight="1">
      <c r="D797" s="133"/>
    </row>
    <row r="798" spans="4:4" ht="13.5" customHeight="1">
      <c r="D798" s="133"/>
    </row>
    <row r="799" spans="4:4" ht="13.5" customHeight="1">
      <c r="D799" s="133"/>
    </row>
    <row r="800" spans="4:4" ht="13.5" customHeight="1">
      <c r="D800" s="133"/>
    </row>
    <row r="801" spans="4:4" ht="13.5" customHeight="1">
      <c r="D801" s="133"/>
    </row>
    <row r="802" spans="4:4" ht="13.5" customHeight="1">
      <c r="D802" s="133"/>
    </row>
    <row r="803" spans="4:4" ht="13.5" customHeight="1">
      <c r="D803" s="133"/>
    </row>
    <row r="804" spans="4:4" ht="13.5" customHeight="1">
      <c r="D804" s="133"/>
    </row>
    <row r="805" spans="4:4" ht="13.5" customHeight="1">
      <c r="D805" s="133"/>
    </row>
    <row r="806" spans="4:4" ht="13.5" customHeight="1">
      <c r="D806" s="133"/>
    </row>
    <row r="807" spans="4:4" ht="13.5" customHeight="1">
      <c r="D807" s="133"/>
    </row>
    <row r="808" spans="4:4" ht="13.5" customHeight="1">
      <c r="D808" s="133"/>
    </row>
    <row r="809" spans="4:4" ht="13.5" customHeight="1">
      <c r="D809" s="133"/>
    </row>
    <row r="810" spans="4:4" ht="13.5" customHeight="1">
      <c r="D810" s="133"/>
    </row>
    <row r="811" spans="4:4" ht="13.5" customHeight="1">
      <c r="D811" s="133"/>
    </row>
    <row r="812" spans="4:4" ht="13.5" customHeight="1">
      <c r="D812" s="133"/>
    </row>
    <row r="813" spans="4:4" ht="13.5" customHeight="1">
      <c r="D813" s="133"/>
    </row>
    <row r="814" spans="4:4" ht="13.5" customHeight="1">
      <c r="D814" s="133"/>
    </row>
    <row r="815" spans="4:4" ht="13.5" customHeight="1">
      <c r="D815" s="133"/>
    </row>
    <row r="816" spans="4:4" ht="13.5" customHeight="1">
      <c r="D816" s="133"/>
    </row>
    <row r="817" spans="4:4" ht="13.5" customHeight="1">
      <c r="D817" s="133"/>
    </row>
    <row r="818" spans="4:4" ht="13.5" customHeight="1">
      <c r="D818" s="133"/>
    </row>
    <row r="819" spans="4:4" ht="13.5" customHeight="1">
      <c r="D819" s="133"/>
    </row>
    <row r="820" spans="4:4" ht="13.5" customHeight="1">
      <c r="D820" s="133"/>
    </row>
    <row r="821" spans="4:4" ht="13.5" customHeight="1">
      <c r="D821" s="133"/>
    </row>
    <row r="822" spans="4:4" ht="13.5" customHeight="1">
      <c r="D822" s="133"/>
    </row>
    <row r="823" spans="4:4" ht="13.5" customHeight="1">
      <c r="D823" s="133"/>
    </row>
    <row r="824" spans="4:4" ht="13.5" customHeight="1">
      <c r="D824" s="133"/>
    </row>
    <row r="825" spans="4:4" ht="13.5" customHeight="1">
      <c r="D825" s="133"/>
    </row>
    <row r="826" spans="4:4" ht="13.5" customHeight="1">
      <c r="D826" s="133"/>
    </row>
    <row r="827" spans="4:4" ht="13.5" customHeight="1">
      <c r="D827" s="133"/>
    </row>
    <row r="828" spans="4:4" ht="13.5" customHeight="1">
      <c r="D828" s="133"/>
    </row>
    <row r="829" spans="4:4" ht="13.5" customHeight="1">
      <c r="D829" s="133"/>
    </row>
    <row r="830" spans="4:4" ht="13.5" customHeight="1">
      <c r="D830" s="133"/>
    </row>
    <row r="831" spans="4:4" ht="13.5" customHeight="1">
      <c r="D831" s="133"/>
    </row>
    <row r="832" spans="4:4" ht="13.5" customHeight="1">
      <c r="D832" s="133"/>
    </row>
    <row r="833" spans="4:4" ht="13.5" customHeight="1">
      <c r="D833" s="133"/>
    </row>
    <row r="834" spans="4:4" ht="13.5" customHeight="1">
      <c r="D834" s="133"/>
    </row>
    <row r="835" spans="4:4" ht="13.5" customHeight="1">
      <c r="D835" s="133"/>
    </row>
    <row r="836" spans="4:4" ht="13.5" customHeight="1">
      <c r="D836" s="133"/>
    </row>
    <row r="837" spans="4:4" ht="13.5" customHeight="1">
      <c r="D837" s="133"/>
    </row>
    <row r="838" spans="4:4" ht="13.5" customHeight="1">
      <c r="D838" s="133"/>
    </row>
    <row r="839" spans="4:4" ht="13.5" customHeight="1">
      <c r="D839" s="133"/>
    </row>
    <row r="840" spans="4:4" ht="13.5" customHeight="1">
      <c r="D840" s="133"/>
    </row>
    <row r="841" spans="4:4" ht="13.5" customHeight="1">
      <c r="D841" s="133"/>
    </row>
    <row r="842" spans="4:4" ht="13.5" customHeight="1">
      <c r="D842" s="133"/>
    </row>
    <row r="843" spans="4:4" ht="13.5" customHeight="1">
      <c r="D843" s="133"/>
    </row>
    <row r="844" spans="4:4" ht="13.5" customHeight="1">
      <c r="D844" s="133"/>
    </row>
    <row r="845" spans="4:4" ht="13.5" customHeight="1">
      <c r="D845" s="133"/>
    </row>
    <row r="846" spans="4:4" ht="13.5" customHeight="1">
      <c r="D846" s="133"/>
    </row>
    <row r="847" spans="4:4" ht="13.5" customHeight="1">
      <c r="D847" s="133"/>
    </row>
    <row r="848" spans="4:4" ht="13.5" customHeight="1">
      <c r="D848" s="133"/>
    </row>
    <row r="849" spans="4:4" ht="13.5" customHeight="1">
      <c r="D849" s="133"/>
    </row>
    <row r="850" spans="4:4" ht="13.5" customHeight="1">
      <c r="D850" s="133"/>
    </row>
    <row r="851" spans="4:4" ht="13.5" customHeight="1">
      <c r="D851" s="133"/>
    </row>
    <row r="852" spans="4:4" ht="13.5" customHeight="1">
      <c r="D852" s="133"/>
    </row>
    <row r="853" spans="4:4" ht="13.5" customHeight="1">
      <c r="D853" s="133"/>
    </row>
    <row r="854" spans="4:4" ht="13.5" customHeight="1">
      <c r="D854" s="133"/>
    </row>
    <row r="855" spans="4:4" ht="13.5" customHeight="1">
      <c r="D855" s="133"/>
    </row>
    <row r="856" spans="4:4" ht="13.5" customHeight="1">
      <c r="D856" s="133"/>
    </row>
    <row r="857" spans="4:4" ht="13.5" customHeight="1">
      <c r="D857" s="133"/>
    </row>
    <row r="858" spans="4:4" ht="13.5" customHeight="1">
      <c r="D858" s="133"/>
    </row>
    <row r="859" spans="4:4" ht="13.5" customHeight="1">
      <c r="D859" s="133"/>
    </row>
    <row r="860" spans="4:4" ht="13.5" customHeight="1">
      <c r="D860" s="133"/>
    </row>
    <row r="861" spans="4:4" ht="13.5" customHeight="1">
      <c r="D861" s="133"/>
    </row>
    <row r="862" spans="4:4" ht="13.5" customHeight="1">
      <c r="D862" s="133"/>
    </row>
    <row r="863" spans="4:4" ht="13.5" customHeight="1">
      <c r="D863" s="133"/>
    </row>
    <row r="864" spans="4:4" ht="13.5" customHeight="1">
      <c r="D864" s="133"/>
    </row>
    <row r="865" spans="4:4" ht="13.5" customHeight="1">
      <c r="D865" s="133"/>
    </row>
    <row r="866" spans="4:4" ht="13.5" customHeight="1">
      <c r="D866" s="133"/>
    </row>
    <row r="867" spans="4:4" ht="13.5" customHeight="1">
      <c r="D867" s="133"/>
    </row>
    <row r="868" spans="4:4" ht="13.5" customHeight="1">
      <c r="D868" s="133"/>
    </row>
    <row r="869" spans="4:4" ht="13.5" customHeight="1">
      <c r="D869" s="133"/>
    </row>
    <row r="870" spans="4:4" ht="13.5" customHeight="1">
      <c r="D870" s="133"/>
    </row>
    <row r="871" spans="4:4" ht="13.5" customHeight="1">
      <c r="D871" s="133"/>
    </row>
    <row r="872" spans="4:4" ht="13.5" customHeight="1">
      <c r="D872" s="133"/>
    </row>
    <row r="873" spans="4:4" ht="13.5" customHeight="1">
      <c r="D873" s="133"/>
    </row>
    <row r="874" spans="4:4" ht="13.5" customHeight="1">
      <c r="D874" s="133"/>
    </row>
    <row r="875" spans="4:4" ht="13.5" customHeight="1">
      <c r="D875" s="133"/>
    </row>
    <row r="876" spans="4:4" ht="13.5" customHeight="1">
      <c r="D876" s="133"/>
    </row>
    <row r="877" spans="4:4" ht="13.5" customHeight="1">
      <c r="D877" s="133"/>
    </row>
    <row r="878" spans="4:4" ht="13.5" customHeight="1">
      <c r="D878" s="133"/>
    </row>
    <row r="879" spans="4:4" ht="13.5" customHeight="1">
      <c r="D879" s="133"/>
    </row>
    <row r="880" spans="4:4" ht="13.5" customHeight="1">
      <c r="D880" s="133"/>
    </row>
    <row r="881" spans="4:4" ht="13.5" customHeight="1">
      <c r="D881" s="133"/>
    </row>
    <row r="882" spans="4:4" ht="13.5" customHeight="1">
      <c r="D882" s="133"/>
    </row>
    <row r="883" spans="4:4" ht="13.5" customHeight="1">
      <c r="D883" s="133"/>
    </row>
    <row r="884" spans="4:4" ht="13.5" customHeight="1">
      <c r="D884" s="133"/>
    </row>
    <row r="885" spans="4:4" ht="13.5" customHeight="1">
      <c r="D885" s="133"/>
    </row>
    <row r="886" spans="4:4" ht="13.5" customHeight="1">
      <c r="D886" s="133"/>
    </row>
    <row r="887" spans="4:4" ht="13.5" customHeight="1">
      <c r="D887" s="133"/>
    </row>
    <row r="888" spans="4:4" ht="13.5" customHeight="1">
      <c r="D888" s="133"/>
    </row>
    <row r="889" spans="4:4" ht="13.5" customHeight="1">
      <c r="D889" s="133"/>
    </row>
    <row r="890" spans="4:4" ht="13.5" customHeight="1">
      <c r="D890" s="133"/>
    </row>
    <row r="891" spans="4:4" ht="13.5" customHeight="1">
      <c r="D891" s="133"/>
    </row>
    <row r="892" spans="4:4" ht="13.5" customHeight="1">
      <c r="D892" s="133"/>
    </row>
    <row r="893" spans="4:4" ht="13.5" customHeight="1">
      <c r="D893" s="133"/>
    </row>
    <row r="894" spans="4:4" ht="13.5" customHeight="1">
      <c r="D894" s="133"/>
    </row>
    <row r="895" spans="4:4" ht="13.5" customHeight="1">
      <c r="D895" s="133"/>
    </row>
    <row r="896" spans="4:4" ht="13.5" customHeight="1">
      <c r="D896" s="133"/>
    </row>
    <row r="897" spans="4:4" ht="13.5" customHeight="1">
      <c r="D897" s="133"/>
    </row>
    <row r="898" spans="4:4" ht="13.5" customHeight="1">
      <c r="D898" s="133"/>
    </row>
    <row r="899" spans="4:4" ht="13.5" customHeight="1">
      <c r="D899" s="133"/>
    </row>
    <row r="900" spans="4:4" ht="13.5" customHeight="1">
      <c r="D900" s="133"/>
    </row>
    <row r="901" spans="4:4" ht="13.5" customHeight="1">
      <c r="D901" s="133"/>
    </row>
    <row r="902" spans="4:4" ht="13.5" customHeight="1">
      <c r="D902" s="133"/>
    </row>
    <row r="903" spans="4:4" ht="13.5" customHeight="1">
      <c r="D903" s="133"/>
    </row>
    <row r="904" spans="4:4" ht="13.5" customHeight="1">
      <c r="D904" s="133"/>
    </row>
    <row r="905" spans="4:4" ht="13.5" customHeight="1">
      <c r="D905" s="133"/>
    </row>
    <row r="906" spans="4:4" ht="13.5" customHeight="1">
      <c r="D906" s="133"/>
    </row>
    <row r="907" spans="4:4" ht="13.5" customHeight="1">
      <c r="D907" s="133"/>
    </row>
    <row r="908" spans="4:4" ht="13.5" customHeight="1">
      <c r="D908" s="133"/>
    </row>
    <row r="909" spans="4:4" ht="13.5" customHeight="1">
      <c r="D909" s="133"/>
    </row>
    <row r="910" spans="4:4" ht="13.5" customHeight="1">
      <c r="D910" s="133"/>
    </row>
    <row r="911" spans="4:4" ht="13.5" customHeight="1">
      <c r="D911" s="133"/>
    </row>
    <row r="912" spans="4:4" ht="13.5" customHeight="1">
      <c r="D912" s="133"/>
    </row>
    <row r="913" spans="4:4" ht="13.5" customHeight="1">
      <c r="D913" s="133"/>
    </row>
    <row r="914" spans="4:4" ht="13.5" customHeight="1">
      <c r="D914" s="133"/>
    </row>
    <row r="915" spans="4:4" ht="13.5" customHeight="1">
      <c r="D915" s="133"/>
    </row>
    <row r="916" spans="4:4" ht="13.5" customHeight="1">
      <c r="D916" s="133"/>
    </row>
    <row r="917" spans="4:4" ht="13.5" customHeight="1">
      <c r="D917" s="133"/>
    </row>
    <row r="918" spans="4:4" ht="13.5" customHeight="1">
      <c r="D918" s="133"/>
    </row>
    <row r="919" spans="4:4" ht="13.5" customHeight="1">
      <c r="D919" s="133"/>
    </row>
    <row r="920" spans="4:4" ht="13.5" customHeight="1">
      <c r="D920" s="133"/>
    </row>
    <row r="921" spans="4:4" ht="13.5" customHeight="1">
      <c r="D921" s="133"/>
    </row>
    <row r="922" spans="4:4" ht="13.5" customHeight="1">
      <c r="D922" s="133"/>
    </row>
    <row r="923" spans="4:4" ht="13.5" customHeight="1">
      <c r="D923" s="133"/>
    </row>
    <row r="924" spans="4:4" ht="13.5" customHeight="1">
      <c r="D924" s="133"/>
    </row>
    <row r="925" spans="4:4" ht="13.5" customHeight="1">
      <c r="D925" s="133"/>
    </row>
    <row r="926" spans="4:4" ht="13.5" customHeight="1">
      <c r="D926" s="133"/>
    </row>
    <row r="927" spans="4:4" ht="13.5" customHeight="1">
      <c r="D927" s="133"/>
    </row>
    <row r="928" spans="4:4" ht="13.5" customHeight="1">
      <c r="D928" s="133"/>
    </row>
    <row r="929" spans="4:4" ht="13.5" customHeight="1">
      <c r="D929" s="133"/>
    </row>
    <row r="930" spans="4:4" ht="13.5" customHeight="1">
      <c r="D930" s="133"/>
    </row>
    <row r="931" spans="4:4" ht="13.5" customHeight="1">
      <c r="D931" s="133"/>
    </row>
    <row r="932" spans="4:4" ht="13.5" customHeight="1">
      <c r="D932" s="133"/>
    </row>
    <row r="933" spans="4:4" ht="13.5" customHeight="1">
      <c r="D933" s="133"/>
    </row>
    <row r="934" spans="4:4" ht="13.5" customHeight="1">
      <c r="D934" s="133"/>
    </row>
    <row r="935" spans="4:4" ht="13.5" customHeight="1">
      <c r="D935" s="133"/>
    </row>
    <row r="936" spans="4:4" ht="13.5" customHeight="1">
      <c r="D936" s="133"/>
    </row>
    <row r="937" spans="4:4" ht="13.5" customHeight="1">
      <c r="D937" s="133"/>
    </row>
    <row r="938" spans="4:4" ht="13.5" customHeight="1">
      <c r="D938" s="133"/>
    </row>
    <row r="939" spans="4:4" ht="13.5" customHeight="1">
      <c r="D939" s="133"/>
    </row>
    <row r="940" spans="4:4" ht="13.5" customHeight="1">
      <c r="D940" s="133"/>
    </row>
    <row r="941" spans="4:4" ht="13.5" customHeight="1">
      <c r="D941" s="133"/>
    </row>
    <row r="942" spans="4:4" ht="13.5" customHeight="1">
      <c r="D942" s="133"/>
    </row>
    <row r="943" spans="4:4" ht="13.5" customHeight="1">
      <c r="D943" s="133"/>
    </row>
    <row r="944" spans="4:4" ht="13.5" customHeight="1">
      <c r="D944" s="133"/>
    </row>
    <row r="945" spans="4:4" ht="13.5" customHeight="1">
      <c r="D945" s="133"/>
    </row>
    <row r="946" spans="4:4" ht="13.5" customHeight="1">
      <c r="D946" s="133"/>
    </row>
    <row r="947" spans="4:4" ht="13.5" customHeight="1">
      <c r="D947" s="133"/>
    </row>
    <row r="948" spans="4:4" ht="13.5" customHeight="1">
      <c r="D948" s="133"/>
    </row>
    <row r="949" spans="4:4" ht="13.5" customHeight="1">
      <c r="D949" s="133"/>
    </row>
    <row r="950" spans="4:4" ht="13.5" customHeight="1">
      <c r="D950" s="133"/>
    </row>
    <row r="951" spans="4:4" ht="13.5" customHeight="1">
      <c r="D951" s="133"/>
    </row>
    <row r="952" spans="4:4" ht="13.5" customHeight="1">
      <c r="D952" s="133"/>
    </row>
    <row r="953" spans="4:4" ht="13.5" customHeight="1">
      <c r="D953" s="133"/>
    </row>
    <row r="954" spans="4:4" ht="13.5" customHeight="1">
      <c r="D954" s="133"/>
    </row>
    <row r="955" spans="4:4" ht="13.5" customHeight="1">
      <c r="D955" s="133"/>
    </row>
    <row r="956" spans="4:4" ht="13.5" customHeight="1">
      <c r="D956" s="133"/>
    </row>
    <row r="957" spans="4:4" ht="13.5" customHeight="1">
      <c r="D957" s="133"/>
    </row>
    <row r="958" spans="4:4" ht="13.5" customHeight="1">
      <c r="D958" s="133"/>
    </row>
    <row r="959" spans="4:4" ht="13.5" customHeight="1">
      <c r="D959" s="133"/>
    </row>
    <row r="960" spans="4:4" ht="13.5" customHeight="1">
      <c r="D960" s="133"/>
    </row>
    <row r="961" spans="4:4" ht="13.5" customHeight="1">
      <c r="D961" s="133"/>
    </row>
    <row r="962" spans="4:4" ht="13.5" customHeight="1">
      <c r="D962" s="133"/>
    </row>
    <row r="963" spans="4:4" ht="13.5" customHeight="1">
      <c r="D963" s="133"/>
    </row>
    <row r="964" spans="4:4" ht="13.5" customHeight="1">
      <c r="D964" s="133"/>
    </row>
    <row r="965" spans="4:4" ht="13.5" customHeight="1">
      <c r="D965" s="133"/>
    </row>
    <row r="966" spans="4:4" ht="13.5" customHeight="1">
      <c r="D966" s="133"/>
    </row>
    <row r="967" spans="4:4" ht="13.5" customHeight="1">
      <c r="D967" s="133"/>
    </row>
    <row r="968" spans="4:4" ht="13.5" customHeight="1">
      <c r="D968" s="133"/>
    </row>
    <row r="969" spans="4:4" ht="13.5" customHeight="1">
      <c r="D969" s="133"/>
    </row>
    <row r="970" spans="4:4" ht="13.5" customHeight="1">
      <c r="D970" s="133"/>
    </row>
    <row r="971" spans="4:4" ht="13.5" customHeight="1">
      <c r="D971" s="133"/>
    </row>
    <row r="972" spans="4:4" ht="13.5" customHeight="1">
      <c r="D972" s="133"/>
    </row>
    <row r="973" spans="4:4" ht="13.5" customHeight="1">
      <c r="D973" s="133"/>
    </row>
    <row r="974" spans="4:4" ht="13.5" customHeight="1">
      <c r="D974" s="133"/>
    </row>
    <row r="975" spans="4:4" ht="13.5" customHeight="1">
      <c r="D975" s="133"/>
    </row>
    <row r="976" spans="4:4" ht="13.5" customHeight="1">
      <c r="D976" s="133"/>
    </row>
    <row r="977" spans="4:4" ht="13.5" customHeight="1">
      <c r="D977" s="133"/>
    </row>
    <row r="978" spans="4:4" ht="13.5" customHeight="1">
      <c r="D978" s="133"/>
    </row>
    <row r="979" spans="4:4" ht="13.5" customHeight="1">
      <c r="D979" s="133"/>
    </row>
    <row r="980" spans="4:4" ht="13.5" customHeight="1">
      <c r="D980" s="133"/>
    </row>
    <row r="981" spans="4:4" ht="13.5" customHeight="1">
      <c r="D981" s="133"/>
    </row>
    <row r="982" spans="4:4" ht="13.5" customHeight="1">
      <c r="D982" s="133"/>
    </row>
    <row r="983" spans="4:4" ht="13.5" customHeight="1">
      <c r="D983" s="133"/>
    </row>
    <row r="984" spans="4:4" ht="13.5" customHeight="1">
      <c r="D984" s="133"/>
    </row>
    <row r="985" spans="4:4" ht="13.5" customHeight="1">
      <c r="D985" s="133"/>
    </row>
    <row r="986" spans="4:4" ht="13.5" customHeight="1">
      <c r="D986" s="133"/>
    </row>
    <row r="987" spans="4:4" ht="13.5" customHeight="1">
      <c r="D987" s="133"/>
    </row>
    <row r="988" spans="4:4" ht="13.5" customHeight="1">
      <c r="D988" s="133"/>
    </row>
    <row r="989" spans="4:4" ht="13.5" customHeight="1">
      <c r="D989" s="133"/>
    </row>
    <row r="990" spans="4:4" ht="13.5" customHeight="1">
      <c r="D990" s="133"/>
    </row>
    <row r="991" spans="4:4" ht="13.5" customHeight="1">
      <c r="D991" s="133"/>
    </row>
    <row r="992" spans="4:4" ht="13.5" customHeight="1">
      <c r="D992" s="133"/>
    </row>
    <row r="993" spans="4:4" ht="13.5" customHeight="1">
      <c r="D993" s="133"/>
    </row>
    <row r="994" spans="4:4" ht="13.5" customHeight="1">
      <c r="D994" s="133"/>
    </row>
    <row r="995" spans="4:4" ht="13.5" customHeight="1">
      <c r="D995" s="133"/>
    </row>
    <row r="996" spans="4:4" ht="13.5" customHeight="1">
      <c r="D996" s="133"/>
    </row>
    <row r="997" spans="4:4" ht="13.5" customHeight="1">
      <c r="D997" s="133"/>
    </row>
    <row r="998" spans="4:4" ht="13.5" customHeight="1">
      <c r="D998" s="133"/>
    </row>
    <row r="999" spans="4:4" ht="13.5" customHeight="1">
      <c r="D999" s="133"/>
    </row>
    <row r="1000" spans="4:4" ht="13.5" customHeight="1">
      <c r="D1000" s="133"/>
    </row>
  </sheetData>
  <autoFilter ref="A5:M133" xr:uid="{00000000-0001-0000-0100-000000000000}"/>
  <mergeCells count="2">
    <mergeCell ref="E2:G2"/>
    <mergeCell ref="A139:L139"/>
  </mergeCells>
  <pageMargins left="0.51181102362204722" right="0.51181102362204722" top="0.98425196850393704" bottom="0.98425196850393704" header="0" footer="0"/>
  <pageSetup paperSize="9" scale="58" fitToHeight="0" orientation="landscape" r:id="rId1"/>
  <headerFooter>
    <oddHeader>&amp;L &amp;CPREFEITURA MUNICIPAL DE JABOATÃO DOS GUARARAPES SECRETARIA MUNICIPAL DE EDUCAÇÃO</oddHeader>
    <oddFooter>&amp;L &amp;CAvenida Barreto de Menezes, 1648 – Bairro: Prazeres – Jaboatão dos Guararapes – CEP: 54310-310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B6FFD-0B45-4570-BA30-DF575471B561}">
  <sheetPr>
    <tabColor rgb="FF0E2841"/>
    <pageSetUpPr fitToPage="1"/>
  </sheetPr>
  <dimension ref="A1:M1000"/>
  <sheetViews>
    <sheetView topLeftCell="A127" zoomScale="70" zoomScaleNormal="70" workbookViewId="0">
      <selection activeCell="F143" sqref="F143"/>
    </sheetView>
  </sheetViews>
  <sheetFormatPr defaultColWidth="12.625" defaultRowHeight="15" customHeight="1"/>
  <cols>
    <col min="1" max="2" width="10" customWidth="1"/>
    <col min="3" max="3" width="13.25" customWidth="1"/>
    <col min="4" max="4" width="60" customWidth="1"/>
    <col min="5" max="5" width="8" customWidth="1"/>
    <col min="6" max="7" width="13" customWidth="1"/>
    <col min="8" max="8" width="14.375" customWidth="1"/>
    <col min="9" max="9" width="14.125" customWidth="1"/>
    <col min="10" max="10" width="13.625" hidden="1" customWidth="1"/>
    <col min="11" max="11" width="17.375" hidden="1" customWidth="1"/>
    <col min="12" max="12" width="22.625" hidden="1" customWidth="1"/>
    <col min="13" max="26" width="8.625" customWidth="1"/>
  </cols>
  <sheetData>
    <row r="1" spans="1:13" ht="13.5" customHeight="1">
      <c r="A1" s="1"/>
      <c r="B1" s="1"/>
      <c r="C1" s="1"/>
      <c r="D1" s="24" t="s">
        <v>0</v>
      </c>
      <c r="E1" s="1" t="s">
        <v>1</v>
      </c>
      <c r="G1" s="24"/>
      <c r="H1" s="25" t="s">
        <v>42</v>
      </c>
      <c r="I1" s="26" t="s">
        <v>43</v>
      </c>
      <c r="J1" s="24"/>
      <c r="K1" s="24"/>
      <c r="L1" s="24"/>
      <c r="M1" s="24"/>
    </row>
    <row r="2" spans="1:13" ht="97.5" customHeight="1">
      <c r="A2" s="2"/>
      <c r="B2" s="2"/>
      <c r="C2" s="2"/>
      <c r="D2" s="3" t="s">
        <v>3</v>
      </c>
      <c r="E2" s="209" t="s">
        <v>2564</v>
      </c>
      <c r="F2" s="204"/>
      <c r="G2" s="205"/>
      <c r="H2" s="149">
        <v>0.245</v>
      </c>
      <c r="I2" s="150">
        <v>0.29470000000000002</v>
      </c>
      <c r="J2" s="3"/>
      <c r="K2" s="3"/>
      <c r="L2" s="3"/>
      <c r="M2" s="3"/>
    </row>
    <row r="3" spans="1:13" ht="21" customHeight="1">
      <c r="A3" s="27" t="s">
        <v>44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3" ht="21" customHeight="1" thickBot="1">
      <c r="A4" s="29"/>
      <c r="B4" s="28"/>
      <c r="C4" s="28"/>
      <c r="D4" s="28"/>
      <c r="E4" s="28"/>
      <c r="F4" s="28"/>
      <c r="G4" s="30" t="s">
        <v>45</v>
      </c>
      <c r="H4" s="30"/>
      <c r="I4" s="30"/>
      <c r="J4" s="31" t="s">
        <v>46</v>
      </c>
      <c r="K4" s="31"/>
      <c r="L4" s="31"/>
    </row>
    <row r="5" spans="1:13" ht="30" customHeight="1" thickBot="1">
      <c r="A5" s="32" t="s">
        <v>6</v>
      </c>
      <c r="B5" s="32" t="s">
        <v>47</v>
      </c>
      <c r="C5" s="32" t="s">
        <v>48</v>
      </c>
      <c r="D5" s="4" t="s">
        <v>7</v>
      </c>
      <c r="E5" s="32" t="s">
        <v>49</v>
      </c>
      <c r="F5" s="32" t="s">
        <v>50</v>
      </c>
      <c r="G5" s="32" t="s">
        <v>51</v>
      </c>
      <c r="H5" s="33" t="s">
        <v>52</v>
      </c>
      <c r="I5" s="32" t="s">
        <v>8</v>
      </c>
      <c r="J5" s="32"/>
      <c r="K5" s="32"/>
      <c r="L5" s="32"/>
    </row>
    <row r="6" spans="1:13" s="153" customFormat="1" ht="24" customHeight="1">
      <c r="A6" s="34" t="s">
        <v>10</v>
      </c>
      <c r="B6" s="34" t="s">
        <v>53</v>
      </c>
      <c r="C6" s="34"/>
      <c r="D6" s="151" t="s">
        <v>11</v>
      </c>
      <c r="E6" s="34"/>
      <c r="F6" s="34">
        <v>1</v>
      </c>
      <c r="G6" s="155" t="s">
        <v>54</v>
      </c>
      <c r="H6" s="155">
        <f>I7 + I15</f>
        <v>41810.97</v>
      </c>
      <c r="I6" s="155">
        <f t="shared" ref="I6:I69" si="0">TRUNC(F6 * H6,2)</f>
        <v>41810.97</v>
      </c>
      <c r="J6" s="155" t="s">
        <v>54</v>
      </c>
      <c r="K6" s="155">
        <f>L7 + L15</f>
        <v>41117.22</v>
      </c>
      <c r="L6" s="155">
        <f>TRUNC(F6 * K6,2)</f>
        <v>41117.22</v>
      </c>
    </row>
    <row r="7" spans="1:13" s="153" customFormat="1" ht="24" customHeight="1">
      <c r="A7" s="34" t="s">
        <v>55</v>
      </c>
      <c r="B7" s="34" t="s">
        <v>53</v>
      </c>
      <c r="C7" s="34"/>
      <c r="D7" s="151" t="s">
        <v>11</v>
      </c>
      <c r="E7" s="34"/>
      <c r="F7" s="34">
        <v>1</v>
      </c>
      <c r="G7" s="155" t="s">
        <v>54</v>
      </c>
      <c r="H7" s="155">
        <f>I8 + I9 + I10 + I11 + I12 + I13 + I14</f>
        <v>11616.960000000001</v>
      </c>
      <c r="I7" s="155">
        <f t="shared" si="0"/>
        <v>11616.96</v>
      </c>
      <c r="J7" s="155" t="s">
        <v>54</v>
      </c>
      <c r="K7" s="155">
        <f>L8 + L9 + L10 + L11 + L12 + L13 + L14</f>
        <v>11763.36</v>
      </c>
      <c r="L7" s="155">
        <f>TRUNC(F7 * K7,2)</f>
        <v>11763.36</v>
      </c>
    </row>
    <row r="8" spans="1:13" s="153" customFormat="1" ht="39" customHeight="1">
      <c r="A8" s="35" t="s">
        <v>56</v>
      </c>
      <c r="B8" s="35" t="s">
        <v>57</v>
      </c>
      <c r="C8" s="35" t="s">
        <v>58</v>
      </c>
      <c r="D8" s="152" t="s">
        <v>59</v>
      </c>
      <c r="E8" s="35" t="s">
        <v>60</v>
      </c>
      <c r="F8" s="35">
        <v>4.5</v>
      </c>
      <c r="G8" s="156">
        <v>468.17</v>
      </c>
      <c r="H8" s="156">
        <f>TRUNC(TRUNC(G8 * $H$2, 2) + G8, 2)</f>
        <v>582.87</v>
      </c>
      <c r="I8" s="156">
        <f t="shared" si="0"/>
        <v>2622.91</v>
      </c>
      <c r="J8" s="157">
        <v>464.7</v>
      </c>
      <c r="K8" s="157">
        <f>TRUNC(TRUNC(J8 * $I$2, 2) + J8, 2)</f>
        <v>601.64</v>
      </c>
      <c r="L8" s="157">
        <f>TRUNC(F8 * K8,2)</f>
        <v>2707.38</v>
      </c>
    </row>
    <row r="9" spans="1:13" s="153" customFormat="1" ht="25.5" customHeight="1">
      <c r="A9" s="35" t="s">
        <v>61</v>
      </c>
      <c r="B9" s="35" t="s">
        <v>62</v>
      </c>
      <c r="C9" s="35" t="s">
        <v>63</v>
      </c>
      <c r="D9" s="152" t="s">
        <v>64</v>
      </c>
      <c r="E9" s="35" t="s">
        <v>65</v>
      </c>
      <c r="F9" s="35">
        <v>150</v>
      </c>
      <c r="G9" s="156">
        <v>19.309999999999999</v>
      </c>
      <c r="H9" s="156">
        <f>TRUNC(TRUNC(G9 * $H$2, 2) + G9, 2)</f>
        <v>24.04</v>
      </c>
      <c r="I9" s="156">
        <f t="shared" si="0"/>
        <v>3606</v>
      </c>
      <c r="J9" s="157">
        <v>19.309999999999999</v>
      </c>
      <c r="K9" s="157">
        <f t="shared" ref="K9:K14" si="1">TRUNC(TRUNC(J9 * $I$2, 2) + J9, 2)</f>
        <v>25</v>
      </c>
      <c r="L9" s="157">
        <f t="shared" ref="L9:L72" si="2">TRUNC(F9 * K9,2)</f>
        <v>3750</v>
      </c>
    </row>
    <row r="10" spans="1:13" s="153" customFormat="1" ht="25.5" customHeight="1">
      <c r="A10" s="35" t="s">
        <v>66</v>
      </c>
      <c r="B10" s="35" t="s">
        <v>67</v>
      </c>
      <c r="C10" s="35" t="s">
        <v>68</v>
      </c>
      <c r="D10" s="152" t="s">
        <v>69</v>
      </c>
      <c r="E10" s="35" t="s">
        <v>65</v>
      </c>
      <c r="F10" s="35">
        <v>70</v>
      </c>
      <c r="G10" s="156">
        <v>12.58</v>
      </c>
      <c r="H10" s="156">
        <f t="shared" ref="H10:H14" si="3">TRUNC(TRUNC(G10 * $H$2, 2) + G10, 2)</f>
        <v>15.66</v>
      </c>
      <c r="I10" s="156">
        <f t="shared" si="0"/>
        <v>1096.2</v>
      </c>
      <c r="J10" s="157">
        <v>11.32</v>
      </c>
      <c r="K10" s="157">
        <f t="shared" si="1"/>
        <v>14.65</v>
      </c>
      <c r="L10" s="157">
        <f t="shared" si="2"/>
        <v>1025.5</v>
      </c>
    </row>
    <row r="11" spans="1:13" s="153" customFormat="1" ht="25.5" customHeight="1">
      <c r="A11" s="35" t="s">
        <v>70</v>
      </c>
      <c r="B11" s="35" t="s">
        <v>71</v>
      </c>
      <c r="C11" s="35" t="s">
        <v>72</v>
      </c>
      <c r="D11" s="152" t="s">
        <v>73</v>
      </c>
      <c r="E11" s="35" t="s">
        <v>65</v>
      </c>
      <c r="F11" s="35">
        <v>30</v>
      </c>
      <c r="G11" s="156">
        <v>2.98</v>
      </c>
      <c r="H11" s="156">
        <f t="shared" si="3"/>
        <v>3.71</v>
      </c>
      <c r="I11" s="156">
        <f t="shared" si="0"/>
        <v>111.3</v>
      </c>
      <c r="J11" s="157">
        <v>2.74</v>
      </c>
      <c r="K11" s="157">
        <f t="shared" si="1"/>
        <v>3.54</v>
      </c>
      <c r="L11" s="157">
        <f t="shared" si="2"/>
        <v>106.2</v>
      </c>
    </row>
    <row r="12" spans="1:13" s="153" customFormat="1" ht="25.5" customHeight="1">
      <c r="A12" s="35" t="s">
        <v>74</v>
      </c>
      <c r="B12" s="35" t="s">
        <v>75</v>
      </c>
      <c r="C12" s="35" t="s">
        <v>58</v>
      </c>
      <c r="D12" s="152" t="s">
        <v>76</v>
      </c>
      <c r="E12" s="35" t="s">
        <v>60</v>
      </c>
      <c r="F12" s="35">
        <v>609.47</v>
      </c>
      <c r="G12" s="156">
        <v>2.21</v>
      </c>
      <c r="H12" s="156">
        <f t="shared" si="3"/>
        <v>2.75</v>
      </c>
      <c r="I12" s="156">
        <f t="shared" si="0"/>
        <v>1676.04</v>
      </c>
      <c r="J12" s="157">
        <v>2.0499999999999998</v>
      </c>
      <c r="K12" s="157">
        <f t="shared" si="1"/>
        <v>2.65</v>
      </c>
      <c r="L12" s="157">
        <f t="shared" si="2"/>
        <v>1615.09</v>
      </c>
    </row>
    <row r="13" spans="1:13" s="153" customFormat="1" ht="51.75" customHeight="1">
      <c r="A13" s="35" t="s">
        <v>77</v>
      </c>
      <c r="B13" s="35" t="s">
        <v>78</v>
      </c>
      <c r="C13" s="35" t="s">
        <v>58</v>
      </c>
      <c r="D13" s="152" t="s">
        <v>79</v>
      </c>
      <c r="E13" s="35" t="s">
        <v>80</v>
      </c>
      <c r="F13" s="35">
        <v>47.92</v>
      </c>
      <c r="G13" s="156">
        <v>9.4600000000000009</v>
      </c>
      <c r="H13" s="156">
        <f t="shared" si="3"/>
        <v>11.77</v>
      </c>
      <c r="I13" s="156">
        <f t="shared" si="0"/>
        <v>564.01</v>
      </c>
      <c r="J13" s="157">
        <v>9.2899999999999991</v>
      </c>
      <c r="K13" s="157">
        <f t="shared" si="1"/>
        <v>12.02</v>
      </c>
      <c r="L13" s="157">
        <f t="shared" si="2"/>
        <v>575.99</v>
      </c>
    </row>
    <row r="14" spans="1:13" s="153" customFormat="1" ht="39" customHeight="1">
      <c r="A14" s="35" t="s">
        <v>81</v>
      </c>
      <c r="B14" s="35" t="s">
        <v>82</v>
      </c>
      <c r="C14" s="35" t="s">
        <v>58</v>
      </c>
      <c r="D14" s="152" t="s">
        <v>83</v>
      </c>
      <c r="E14" s="35" t="s">
        <v>84</v>
      </c>
      <c r="F14" s="35">
        <v>474.45</v>
      </c>
      <c r="G14" s="156">
        <v>3.29</v>
      </c>
      <c r="H14" s="156">
        <f t="shared" si="3"/>
        <v>4.09</v>
      </c>
      <c r="I14" s="156">
        <f t="shared" si="0"/>
        <v>1940.5</v>
      </c>
      <c r="J14" s="157">
        <v>3.23</v>
      </c>
      <c r="K14" s="157">
        <f t="shared" si="1"/>
        <v>4.18</v>
      </c>
      <c r="L14" s="157">
        <f t="shared" si="2"/>
        <v>1983.2</v>
      </c>
    </row>
    <row r="15" spans="1:13" s="153" customFormat="1" ht="24" customHeight="1">
      <c r="A15" s="34" t="s">
        <v>85</v>
      </c>
      <c r="B15" s="34" t="s">
        <v>53</v>
      </c>
      <c r="C15" s="34"/>
      <c r="D15" s="151" t="s">
        <v>86</v>
      </c>
      <c r="E15" s="34"/>
      <c r="F15" s="34">
        <v>1</v>
      </c>
      <c r="G15" s="155" t="s">
        <v>54</v>
      </c>
      <c r="H15" s="155">
        <f>I16 + I17 + I18 + I19 + I20 + I21 + I22</f>
        <v>30194.010000000002</v>
      </c>
      <c r="I15" s="155">
        <f t="shared" si="0"/>
        <v>30194.01</v>
      </c>
      <c r="J15" s="155" t="s">
        <v>54</v>
      </c>
      <c r="K15" s="155">
        <f>L16 + L17 + L18 + L19 + L20 + L21 + L22</f>
        <v>29353.86</v>
      </c>
      <c r="L15" s="155">
        <f t="shared" si="2"/>
        <v>29353.86</v>
      </c>
    </row>
    <row r="16" spans="1:13" s="153" customFormat="1" ht="24" customHeight="1">
      <c r="A16" s="35" t="s">
        <v>87</v>
      </c>
      <c r="B16" s="35" t="s">
        <v>88</v>
      </c>
      <c r="C16" s="35" t="s">
        <v>63</v>
      </c>
      <c r="D16" s="152" t="s">
        <v>89</v>
      </c>
      <c r="E16" s="35" t="s">
        <v>60</v>
      </c>
      <c r="F16" s="35">
        <v>85.12</v>
      </c>
      <c r="G16" s="156">
        <v>14.58</v>
      </c>
      <c r="H16" s="156">
        <f t="shared" ref="H16:H22" si="4">TRUNC(TRUNC(G16 * $H$2, 2) + G16, 2)</f>
        <v>18.149999999999999</v>
      </c>
      <c r="I16" s="156">
        <f t="shared" si="0"/>
        <v>1544.92</v>
      </c>
      <c r="J16" s="157">
        <v>14.58</v>
      </c>
      <c r="K16" s="157">
        <f t="shared" ref="K16:K22" si="5">TRUNC(TRUNC(J16 * $I$2, 2) + J16, 2)</f>
        <v>18.87</v>
      </c>
      <c r="L16" s="157">
        <f t="shared" si="2"/>
        <v>1606.21</v>
      </c>
    </row>
    <row r="17" spans="1:12" s="153" customFormat="1" ht="24" customHeight="1">
      <c r="A17" s="35" t="s">
        <v>90</v>
      </c>
      <c r="B17" s="35" t="s">
        <v>91</v>
      </c>
      <c r="C17" s="35" t="s">
        <v>63</v>
      </c>
      <c r="D17" s="152" t="s">
        <v>92</v>
      </c>
      <c r="E17" s="35" t="s">
        <v>60</v>
      </c>
      <c r="F17" s="35">
        <v>327.83</v>
      </c>
      <c r="G17" s="156">
        <v>7.17</v>
      </c>
      <c r="H17" s="156">
        <f t="shared" si="4"/>
        <v>8.92</v>
      </c>
      <c r="I17" s="156">
        <f t="shared" si="0"/>
        <v>2924.24</v>
      </c>
      <c r="J17" s="157">
        <v>7.17</v>
      </c>
      <c r="K17" s="157">
        <f t="shared" si="5"/>
        <v>9.2799999999999994</v>
      </c>
      <c r="L17" s="157">
        <f t="shared" si="2"/>
        <v>3042.26</v>
      </c>
    </row>
    <row r="18" spans="1:12" s="153" customFormat="1" ht="39" customHeight="1">
      <c r="A18" s="35" t="s">
        <v>93</v>
      </c>
      <c r="B18" s="35" t="s">
        <v>94</v>
      </c>
      <c r="C18" s="35" t="s">
        <v>58</v>
      </c>
      <c r="D18" s="152" t="s">
        <v>95</v>
      </c>
      <c r="E18" s="35" t="s">
        <v>60</v>
      </c>
      <c r="F18" s="35">
        <v>327.83</v>
      </c>
      <c r="G18" s="156">
        <v>3.95</v>
      </c>
      <c r="H18" s="156">
        <f t="shared" si="4"/>
        <v>4.91</v>
      </c>
      <c r="I18" s="156">
        <f t="shared" si="0"/>
        <v>1609.64</v>
      </c>
      <c r="J18" s="157">
        <v>3.65</v>
      </c>
      <c r="K18" s="157">
        <f t="shared" si="5"/>
        <v>4.72</v>
      </c>
      <c r="L18" s="157">
        <f t="shared" si="2"/>
        <v>1547.35</v>
      </c>
    </row>
    <row r="19" spans="1:12" s="153" customFormat="1" ht="25.5" customHeight="1">
      <c r="A19" s="35" t="s">
        <v>96</v>
      </c>
      <c r="B19" s="35" t="s">
        <v>97</v>
      </c>
      <c r="C19" s="35" t="s">
        <v>98</v>
      </c>
      <c r="D19" s="152" t="s">
        <v>99</v>
      </c>
      <c r="E19" s="35" t="s">
        <v>60</v>
      </c>
      <c r="F19" s="35">
        <v>512.19000000000005</v>
      </c>
      <c r="G19" s="156">
        <v>24.35</v>
      </c>
      <c r="H19" s="156">
        <f t="shared" si="4"/>
        <v>30.31</v>
      </c>
      <c r="I19" s="156">
        <f t="shared" si="0"/>
        <v>15524.47</v>
      </c>
      <c r="J19" s="157">
        <v>22.49</v>
      </c>
      <c r="K19" s="157">
        <f t="shared" si="5"/>
        <v>29.11</v>
      </c>
      <c r="L19" s="157">
        <f t="shared" si="2"/>
        <v>14909.85</v>
      </c>
    </row>
    <row r="20" spans="1:12" s="153" customFormat="1" ht="25.5" customHeight="1">
      <c r="A20" s="35" t="s">
        <v>100</v>
      </c>
      <c r="B20" s="35" t="s">
        <v>101</v>
      </c>
      <c r="C20" s="35" t="s">
        <v>58</v>
      </c>
      <c r="D20" s="152" t="s">
        <v>102</v>
      </c>
      <c r="E20" s="35" t="s">
        <v>60</v>
      </c>
      <c r="F20" s="35">
        <v>56.28</v>
      </c>
      <c r="G20" s="156">
        <v>10.64</v>
      </c>
      <c r="H20" s="156">
        <f t="shared" si="4"/>
        <v>13.24</v>
      </c>
      <c r="I20" s="156">
        <f t="shared" si="0"/>
        <v>745.14</v>
      </c>
      <c r="J20" s="157">
        <v>9.82</v>
      </c>
      <c r="K20" s="157">
        <f t="shared" si="5"/>
        <v>12.71</v>
      </c>
      <c r="L20" s="157">
        <f t="shared" si="2"/>
        <v>715.31</v>
      </c>
    </row>
    <row r="21" spans="1:12" s="153" customFormat="1" ht="25.5" customHeight="1">
      <c r="A21" s="35" t="s">
        <v>103</v>
      </c>
      <c r="B21" s="35" t="s">
        <v>104</v>
      </c>
      <c r="C21" s="35" t="s">
        <v>58</v>
      </c>
      <c r="D21" s="152" t="s">
        <v>105</v>
      </c>
      <c r="E21" s="35" t="s">
        <v>60</v>
      </c>
      <c r="F21" s="35">
        <v>579.91999999999996</v>
      </c>
      <c r="G21" s="156">
        <v>2.06</v>
      </c>
      <c r="H21" s="156">
        <f t="shared" si="4"/>
        <v>2.56</v>
      </c>
      <c r="I21" s="156">
        <f t="shared" si="0"/>
        <v>1484.59</v>
      </c>
      <c r="J21" s="157">
        <v>1.91</v>
      </c>
      <c r="K21" s="157">
        <f t="shared" si="5"/>
        <v>2.4700000000000002</v>
      </c>
      <c r="L21" s="157">
        <f t="shared" si="2"/>
        <v>1432.4</v>
      </c>
    </row>
    <row r="22" spans="1:12" s="153" customFormat="1" ht="25.5" customHeight="1">
      <c r="A22" s="35" t="s">
        <v>106</v>
      </c>
      <c r="B22" s="35" t="s">
        <v>107</v>
      </c>
      <c r="C22" s="35" t="s">
        <v>58</v>
      </c>
      <c r="D22" s="152" t="s">
        <v>108</v>
      </c>
      <c r="E22" s="35" t="s">
        <v>60</v>
      </c>
      <c r="F22" s="35">
        <v>400.82</v>
      </c>
      <c r="G22" s="156">
        <v>12.75</v>
      </c>
      <c r="H22" s="156">
        <f t="shared" si="4"/>
        <v>15.87</v>
      </c>
      <c r="I22" s="156">
        <f t="shared" si="0"/>
        <v>6361.01</v>
      </c>
      <c r="J22" s="157">
        <v>11.76</v>
      </c>
      <c r="K22" s="157">
        <f t="shared" si="5"/>
        <v>15.22</v>
      </c>
      <c r="L22" s="157">
        <f t="shared" si="2"/>
        <v>6100.48</v>
      </c>
    </row>
    <row r="23" spans="1:12" s="153" customFormat="1" ht="24" customHeight="1">
      <c r="A23" s="34" t="s">
        <v>12</v>
      </c>
      <c r="B23" s="34" t="s">
        <v>53</v>
      </c>
      <c r="C23" s="34"/>
      <c r="D23" s="151" t="s">
        <v>13</v>
      </c>
      <c r="E23" s="34"/>
      <c r="F23" s="34">
        <v>1</v>
      </c>
      <c r="G23" s="155" t="s">
        <v>54</v>
      </c>
      <c r="H23" s="155">
        <f>I24 + I25</f>
        <v>83733.040000000008</v>
      </c>
      <c r="I23" s="155">
        <f t="shared" si="0"/>
        <v>83733.039999999994</v>
      </c>
      <c r="J23" s="155" t="s">
        <v>54</v>
      </c>
      <c r="K23" s="155">
        <f>L24 + L25</f>
        <v>78242.200000000012</v>
      </c>
      <c r="L23" s="155">
        <f t="shared" si="2"/>
        <v>78242.2</v>
      </c>
    </row>
    <row r="24" spans="1:12" s="153" customFormat="1" ht="25.5" customHeight="1">
      <c r="A24" s="35" t="s">
        <v>109</v>
      </c>
      <c r="B24" s="35" t="s">
        <v>110</v>
      </c>
      <c r="C24" s="35" t="s">
        <v>58</v>
      </c>
      <c r="D24" s="152" t="s">
        <v>111</v>
      </c>
      <c r="E24" s="35" t="s">
        <v>112</v>
      </c>
      <c r="F24" s="35">
        <v>4</v>
      </c>
      <c r="G24" s="156">
        <v>7847.41</v>
      </c>
      <c r="H24" s="156">
        <f t="shared" ref="H24:H25" si="6">TRUNC(TRUNC(G24 * $H$2, 2) + G24, 2)</f>
        <v>9770.02</v>
      </c>
      <c r="I24" s="156">
        <f t="shared" si="0"/>
        <v>39080.080000000002</v>
      </c>
      <c r="J24" s="157">
        <v>7073.68</v>
      </c>
      <c r="K24" s="157">
        <f t="shared" ref="K24:K25" si="7">TRUNC(TRUNC(J24 * $I$2, 2) + J24, 2)</f>
        <v>9158.2900000000009</v>
      </c>
      <c r="L24" s="157">
        <f t="shared" si="2"/>
        <v>36633.160000000003</v>
      </c>
    </row>
    <row r="25" spans="1:12" s="153" customFormat="1" ht="25.5" customHeight="1">
      <c r="A25" s="35" t="s">
        <v>113</v>
      </c>
      <c r="B25" s="35" t="s">
        <v>114</v>
      </c>
      <c r="C25" s="35" t="s">
        <v>58</v>
      </c>
      <c r="D25" s="152" t="s">
        <v>115</v>
      </c>
      <c r="E25" s="35" t="s">
        <v>116</v>
      </c>
      <c r="F25" s="35">
        <v>264</v>
      </c>
      <c r="G25" s="156">
        <v>135.86000000000001</v>
      </c>
      <c r="H25" s="156">
        <f t="shared" si="6"/>
        <v>169.14</v>
      </c>
      <c r="I25" s="156">
        <f t="shared" si="0"/>
        <v>44652.959999999999</v>
      </c>
      <c r="J25" s="157">
        <v>121.74</v>
      </c>
      <c r="K25" s="157">
        <f t="shared" si="7"/>
        <v>157.61000000000001</v>
      </c>
      <c r="L25" s="157">
        <f t="shared" si="2"/>
        <v>41609.040000000001</v>
      </c>
    </row>
    <row r="26" spans="1:12" s="153" customFormat="1" ht="24" customHeight="1">
      <c r="A26" s="34" t="s">
        <v>14</v>
      </c>
      <c r="B26" s="34" t="s">
        <v>53</v>
      </c>
      <c r="C26" s="34"/>
      <c r="D26" s="151" t="s">
        <v>15</v>
      </c>
      <c r="E26" s="34"/>
      <c r="F26" s="34">
        <v>1</v>
      </c>
      <c r="G26" s="155" t="s">
        <v>54</v>
      </c>
      <c r="H26" s="155">
        <f>I27 + I30 + I37</f>
        <v>96265.32</v>
      </c>
      <c r="I26" s="155">
        <f t="shared" si="0"/>
        <v>96265.32</v>
      </c>
      <c r="J26" s="155" t="s">
        <v>54</v>
      </c>
      <c r="K26" s="155">
        <f>L27 + L30 + L37</f>
        <v>99895.459999999992</v>
      </c>
      <c r="L26" s="155">
        <f t="shared" si="2"/>
        <v>99895.46</v>
      </c>
    </row>
    <row r="27" spans="1:12" s="153" customFormat="1" ht="24" customHeight="1">
      <c r="A27" s="34" t="s">
        <v>117</v>
      </c>
      <c r="B27" s="34" t="s">
        <v>53</v>
      </c>
      <c r="C27" s="34"/>
      <c r="D27" s="151" t="s">
        <v>118</v>
      </c>
      <c r="E27" s="34"/>
      <c r="F27" s="34">
        <v>1</v>
      </c>
      <c r="G27" s="155" t="s">
        <v>54</v>
      </c>
      <c r="H27" s="155">
        <f>I28 + I29</f>
        <v>8123.3600000000006</v>
      </c>
      <c r="I27" s="155">
        <f t="shared" si="0"/>
        <v>8123.36</v>
      </c>
      <c r="J27" s="155" t="s">
        <v>54</v>
      </c>
      <c r="K27" s="155">
        <f>L28 + L29</f>
        <v>8395.75</v>
      </c>
      <c r="L27" s="155">
        <f t="shared" si="2"/>
        <v>8395.75</v>
      </c>
    </row>
    <row r="28" spans="1:12" s="153" customFormat="1" ht="24" customHeight="1">
      <c r="A28" s="35" t="s">
        <v>119</v>
      </c>
      <c r="B28" s="35" t="s">
        <v>120</v>
      </c>
      <c r="C28" s="35" t="s">
        <v>121</v>
      </c>
      <c r="D28" s="152" t="s">
        <v>122</v>
      </c>
      <c r="E28" s="35" t="s">
        <v>60</v>
      </c>
      <c r="F28" s="35">
        <v>6.12</v>
      </c>
      <c r="G28" s="156">
        <v>911.28</v>
      </c>
      <c r="H28" s="156">
        <f t="shared" ref="H28:H29" si="8">TRUNC(TRUNC(G28 * $H$2, 2) + G28, 2)</f>
        <v>1134.54</v>
      </c>
      <c r="I28" s="156">
        <f t="shared" si="0"/>
        <v>6943.38</v>
      </c>
      <c r="J28" s="157">
        <v>904.73</v>
      </c>
      <c r="K28" s="157">
        <f t="shared" ref="K28:K29" si="9">TRUNC(TRUNC(J28 * $I$2, 2) + J28, 2)</f>
        <v>1171.3499999999999</v>
      </c>
      <c r="L28" s="157">
        <f t="shared" si="2"/>
        <v>7168.66</v>
      </c>
    </row>
    <row r="29" spans="1:12" s="153" customFormat="1" ht="24" customHeight="1">
      <c r="A29" s="35" t="s">
        <v>123</v>
      </c>
      <c r="B29" s="35" t="s">
        <v>124</v>
      </c>
      <c r="C29" s="35" t="s">
        <v>125</v>
      </c>
      <c r="D29" s="152" t="s">
        <v>126</v>
      </c>
      <c r="E29" s="35" t="s">
        <v>60</v>
      </c>
      <c r="F29" s="35">
        <v>2.2400000000000002</v>
      </c>
      <c r="G29" s="156">
        <v>423.12</v>
      </c>
      <c r="H29" s="156">
        <f t="shared" si="8"/>
        <v>526.78</v>
      </c>
      <c r="I29" s="156">
        <f t="shared" si="0"/>
        <v>1179.98</v>
      </c>
      <c r="J29" s="157">
        <v>423.12</v>
      </c>
      <c r="K29" s="157">
        <f t="shared" si="9"/>
        <v>547.80999999999995</v>
      </c>
      <c r="L29" s="157">
        <f t="shared" si="2"/>
        <v>1227.0899999999999</v>
      </c>
    </row>
    <row r="30" spans="1:12" s="153" customFormat="1" ht="24" customHeight="1">
      <c r="A30" s="34" t="s">
        <v>127</v>
      </c>
      <c r="B30" s="34" t="s">
        <v>53</v>
      </c>
      <c r="C30" s="34"/>
      <c r="D30" s="151" t="s">
        <v>128</v>
      </c>
      <c r="E30" s="34"/>
      <c r="F30" s="34">
        <v>1</v>
      </c>
      <c r="G30" s="155" t="s">
        <v>54</v>
      </c>
      <c r="H30" s="155">
        <f>I31 + I32 + I33 + I34 + I35 + I36</f>
        <v>55474.869999999995</v>
      </c>
      <c r="I30" s="155">
        <f t="shared" si="0"/>
        <v>55474.87</v>
      </c>
      <c r="J30" s="155" t="s">
        <v>54</v>
      </c>
      <c r="K30" s="155">
        <f>L31 + L32 + L33 + L34 + L35 + L36</f>
        <v>57661.390000000007</v>
      </c>
      <c r="L30" s="155">
        <f t="shared" si="2"/>
        <v>57661.39</v>
      </c>
    </row>
    <row r="31" spans="1:12" s="153" customFormat="1" ht="39" customHeight="1">
      <c r="A31" s="35" t="s">
        <v>129</v>
      </c>
      <c r="B31" s="35" t="s">
        <v>130</v>
      </c>
      <c r="C31" s="35" t="s">
        <v>63</v>
      </c>
      <c r="D31" s="152" t="s">
        <v>131</v>
      </c>
      <c r="E31" s="35" t="s">
        <v>132</v>
      </c>
      <c r="F31" s="35">
        <v>3</v>
      </c>
      <c r="G31" s="156">
        <v>1110.97</v>
      </c>
      <c r="H31" s="156">
        <f t="shared" ref="H31:H36" si="10">TRUNC(TRUNC(G31 * $H$2, 2) + G31, 2)</f>
        <v>1383.15</v>
      </c>
      <c r="I31" s="156">
        <f t="shared" si="0"/>
        <v>4149.45</v>
      </c>
      <c r="J31" s="157">
        <v>1110.97</v>
      </c>
      <c r="K31" s="157">
        <f t="shared" ref="K31:K36" si="11">TRUNC(TRUNC(J31 * $I$2, 2) + J31, 2)</f>
        <v>1438.37</v>
      </c>
      <c r="L31" s="157">
        <f t="shared" si="2"/>
        <v>4315.1099999999997</v>
      </c>
    </row>
    <row r="32" spans="1:12" s="153" customFormat="1" ht="39" customHeight="1">
      <c r="A32" s="35" t="s">
        <v>133</v>
      </c>
      <c r="B32" s="35" t="s">
        <v>134</v>
      </c>
      <c r="C32" s="35" t="s">
        <v>63</v>
      </c>
      <c r="D32" s="152" t="s">
        <v>135</v>
      </c>
      <c r="E32" s="35" t="s">
        <v>132</v>
      </c>
      <c r="F32" s="35">
        <v>7</v>
      </c>
      <c r="G32" s="156">
        <v>1051.58</v>
      </c>
      <c r="H32" s="156">
        <f t="shared" si="10"/>
        <v>1309.21</v>
      </c>
      <c r="I32" s="156">
        <f t="shared" si="0"/>
        <v>9164.4699999999993</v>
      </c>
      <c r="J32" s="157">
        <v>1051.58</v>
      </c>
      <c r="K32" s="157">
        <f t="shared" si="11"/>
        <v>1361.48</v>
      </c>
      <c r="L32" s="157">
        <f t="shared" si="2"/>
        <v>9530.36</v>
      </c>
    </row>
    <row r="33" spans="1:12" s="153" customFormat="1" ht="39" customHeight="1">
      <c r="A33" s="35" t="s">
        <v>136</v>
      </c>
      <c r="B33" s="35" t="s">
        <v>137</v>
      </c>
      <c r="C33" s="35" t="s">
        <v>63</v>
      </c>
      <c r="D33" s="152" t="s">
        <v>138</v>
      </c>
      <c r="E33" s="35" t="s">
        <v>132</v>
      </c>
      <c r="F33" s="35">
        <v>2</v>
      </c>
      <c r="G33" s="156">
        <v>1796.96</v>
      </c>
      <c r="H33" s="156">
        <f t="shared" si="10"/>
        <v>2237.21</v>
      </c>
      <c r="I33" s="156">
        <f t="shared" si="0"/>
        <v>4474.42</v>
      </c>
      <c r="J33" s="157">
        <v>1796.96</v>
      </c>
      <c r="K33" s="157">
        <f t="shared" si="11"/>
        <v>2326.52</v>
      </c>
      <c r="L33" s="157">
        <f t="shared" si="2"/>
        <v>4653.04</v>
      </c>
    </row>
    <row r="34" spans="1:12" s="153" customFormat="1" ht="39" customHeight="1">
      <c r="A34" s="35" t="s">
        <v>139</v>
      </c>
      <c r="B34" s="35" t="s">
        <v>140</v>
      </c>
      <c r="C34" s="35" t="s">
        <v>63</v>
      </c>
      <c r="D34" s="152" t="s">
        <v>141</v>
      </c>
      <c r="E34" s="35" t="s">
        <v>132</v>
      </c>
      <c r="F34" s="35">
        <v>13</v>
      </c>
      <c r="G34" s="156">
        <v>2095.11</v>
      </c>
      <c r="H34" s="156">
        <f t="shared" si="10"/>
        <v>2608.41</v>
      </c>
      <c r="I34" s="156">
        <f t="shared" si="0"/>
        <v>33909.33</v>
      </c>
      <c r="J34" s="157">
        <v>2095.11</v>
      </c>
      <c r="K34" s="157">
        <f t="shared" si="11"/>
        <v>2712.53</v>
      </c>
      <c r="L34" s="157">
        <f t="shared" si="2"/>
        <v>35262.89</v>
      </c>
    </row>
    <row r="35" spans="1:12" s="153" customFormat="1" ht="25.5" customHeight="1">
      <c r="A35" s="35" t="s">
        <v>142</v>
      </c>
      <c r="B35" s="35" t="s">
        <v>143</v>
      </c>
      <c r="C35" s="35" t="s">
        <v>63</v>
      </c>
      <c r="D35" s="152" t="s">
        <v>144</v>
      </c>
      <c r="E35" s="35" t="s">
        <v>132</v>
      </c>
      <c r="F35" s="35">
        <v>3</v>
      </c>
      <c r="G35" s="156">
        <v>711.2</v>
      </c>
      <c r="H35" s="156">
        <f t="shared" si="10"/>
        <v>885.44</v>
      </c>
      <c r="I35" s="156">
        <f t="shared" si="0"/>
        <v>2656.32</v>
      </c>
      <c r="J35" s="157">
        <v>711.2</v>
      </c>
      <c r="K35" s="157">
        <f t="shared" si="11"/>
        <v>920.79</v>
      </c>
      <c r="L35" s="157">
        <f t="shared" si="2"/>
        <v>2762.37</v>
      </c>
    </row>
    <row r="36" spans="1:12" s="153" customFormat="1" ht="64.5" customHeight="1">
      <c r="A36" s="35" t="s">
        <v>145</v>
      </c>
      <c r="B36" s="35" t="s">
        <v>146</v>
      </c>
      <c r="C36" s="35" t="s">
        <v>58</v>
      </c>
      <c r="D36" s="152" t="s">
        <v>147</v>
      </c>
      <c r="E36" s="35" t="s">
        <v>148</v>
      </c>
      <c r="F36" s="35">
        <v>1</v>
      </c>
      <c r="G36" s="156">
        <v>900.31</v>
      </c>
      <c r="H36" s="156">
        <f t="shared" si="10"/>
        <v>1120.8800000000001</v>
      </c>
      <c r="I36" s="156">
        <f t="shared" si="0"/>
        <v>1120.8800000000001</v>
      </c>
      <c r="J36" s="157">
        <v>878.68</v>
      </c>
      <c r="K36" s="157">
        <f t="shared" si="11"/>
        <v>1137.6199999999999</v>
      </c>
      <c r="L36" s="157">
        <f t="shared" si="2"/>
        <v>1137.6199999999999</v>
      </c>
    </row>
    <row r="37" spans="1:12" s="153" customFormat="1" ht="24" customHeight="1">
      <c r="A37" s="34" t="s">
        <v>149</v>
      </c>
      <c r="B37" s="34" t="s">
        <v>53</v>
      </c>
      <c r="C37" s="34"/>
      <c r="D37" s="151" t="s">
        <v>150</v>
      </c>
      <c r="E37" s="34"/>
      <c r="F37" s="34">
        <v>1</v>
      </c>
      <c r="G37" s="155" t="s">
        <v>54</v>
      </c>
      <c r="H37" s="155">
        <f>I38 + I39</f>
        <v>32667.089999999997</v>
      </c>
      <c r="I37" s="155">
        <f t="shared" si="0"/>
        <v>32667.09</v>
      </c>
      <c r="J37" s="155" t="s">
        <v>54</v>
      </c>
      <c r="K37" s="155">
        <f>L38 + L39</f>
        <v>33838.32</v>
      </c>
      <c r="L37" s="155">
        <f t="shared" si="2"/>
        <v>33838.32</v>
      </c>
    </row>
    <row r="38" spans="1:12" s="153" customFormat="1" ht="25.5" customHeight="1">
      <c r="A38" s="35" t="s">
        <v>151</v>
      </c>
      <c r="B38" s="35" t="s">
        <v>152</v>
      </c>
      <c r="C38" s="35" t="s">
        <v>125</v>
      </c>
      <c r="D38" s="152" t="s">
        <v>153</v>
      </c>
      <c r="E38" s="35" t="s">
        <v>60</v>
      </c>
      <c r="F38" s="35">
        <v>12.27</v>
      </c>
      <c r="G38" s="156">
        <v>1301.8699999999999</v>
      </c>
      <c r="H38" s="156">
        <f t="shared" ref="H38:H39" si="12">TRUNC(TRUNC(G38 * $H$2, 2) + G38, 2)</f>
        <v>1620.82</v>
      </c>
      <c r="I38" s="156">
        <f t="shared" si="0"/>
        <v>19887.46</v>
      </c>
      <c r="J38" s="157">
        <v>1301.8699999999999</v>
      </c>
      <c r="K38" s="157">
        <f t="shared" ref="K38:K39" si="13">TRUNC(TRUNC(J38 * $I$2, 2) + J38, 2)</f>
        <v>1685.53</v>
      </c>
      <c r="L38" s="157">
        <f t="shared" si="2"/>
        <v>20681.45</v>
      </c>
    </row>
    <row r="39" spans="1:12" s="153" customFormat="1" ht="24" customHeight="1">
      <c r="A39" s="35" t="s">
        <v>154</v>
      </c>
      <c r="B39" s="35" t="s">
        <v>155</v>
      </c>
      <c r="C39" s="35" t="s">
        <v>68</v>
      </c>
      <c r="D39" s="152" t="s">
        <v>156</v>
      </c>
      <c r="E39" s="35" t="s">
        <v>60</v>
      </c>
      <c r="F39" s="35">
        <v>10.72</v>
      </c>
      <c r="G39" s="156">
        <v>957.54</v>
      </c>
      <c r="H39" s="156">
        <f t="shared" si="12"/>
        <v>1192.1300000000001</v>
      </c>
      <c r="I39" s="156">
        <f t="shared" si="0"/>
        <v>12779.63</v>
      </c>
      <c r="J39" s="157">
        <v>947.96</v>
      </c>
      <c r="K39" s="157">
        <f t="shared" si="13"/>
        <v>1227.32</v>
      </c>
      <c r="L39" s="157">
        <f t="shared" si="2"/>
        <v>13156.87</v>
      </c>
    </row>
    <row r="40" spans="1:12" s="153" customFormat="1" ht="24" customHeight="1">
      <c r="A40" s="34" t="s">
        <v>16</v>
      </c>
      <c r="B40" s="34" t="s">
        <v>53</v>
      </c>
      <c r="C40" s="34"/>
      <c r="D40" s="151" t="s">
        <v>17</v>
      </c>
      <c r="E40" s="34"/>
      <c r="F40" s="34">
        <v>1</v>
      </c>
      <c r="G40" s="155" t="s">
        <v>54</v>
      </c>
      <c r="H40" s="155">
        <f>I41 + I47</f>
        <v>185544.27</v>
      </c>
      <c r="I40" s="155">
        <f t="shared" si="0"/>
        <v>185544.27</v>
      </c>
      <c r="J40" s="155" t="s">
        <v>54</v>
      </c>
      <c r="K40" s="155">
        <f>L41 + L47</f>
        <v>192364.69</v>
      </c>
      <c r="L40" s="155">
        <f t="shared" si="2"/>
        <v>192364.69</v>
      </c>
    </row>
    <row r="41" spans="1:12" s="153" customFormat="1" ht="24" customHeight="1">
      <c r="A41" s="34" t="s">
        <v>157</v>
      </c>
      <c r="B41" s="34" t="s">
        <v>53</v>
      </c>
      <c r="C41" s="34"/>
      <c r="D41" s="151" t="s">
        <v>158</v>
      </c>
      <c r="E41" s="34"/>
      <c r="F41" s="34">
        <v>1</v>
      </c>
      <c r="G41" s="155" t="s">
        <v>54</v>
      </c>
      <c r="H41" s="155">
        <f>I42 + I43 + I44 + I45 + I46</f>
        <v>60689.509999999995</v>
      </c>
      <c r="I41" s="155">
        <f t="shared" si="0"/>
        <v>60689.51</v>
      </c>
      <c r="J41" s="155" t="s">
        <v>54</v>
      </c>
      <c r="K41" s="155">
        <f>L42 + L43 + L44 + L45 + L46</f>
        <v>62698.929999999993</v>
      </c>
      <c r="L41" s="155">
        <f t="shared" si="2"/>
        <v>62698.93</v>
      </c>
    </row>
    <row r="42" spans="1:12" s="153" customFormat="1" ht="51.75" customHeight="1">
      <c r="A42" s="35" t="s">
        <v>159</v>
      </c>
      <c r="B42" s="35" t="s">
        <v>160</v>
      </c>
      <c r="C42" s="35" t="s">
        <v>58</v>
      </c>
      <c r="D42" s="152" t="s">
        <v>161</v>
      </c>
      <c r="E42" s="35" t="s">
        <v>60</v>
      </c>
      <c r="F42" s="35">
        <v>327.83</v>
      </c>
      <c r="G42" s="156">
        <v>57.86</v>
      </c>
      <c r="H42" s="156">
        <f t="shared" ref="H42:H46" si="14">TRUNC(TRUNC(G42 * $H$2, 2) + G42, 2)</f>
        <v>72.03</v>
      </c>
      <c r="I42" s="156">
        <f t="shared" si="0"/>
        <v>23613.59</v>
      </c>
      <c r="J42" s="157">
        <v>57.24</v>
      </c>
      <c r="K42" s="157">
        <f t="shared" ref="K42:K46" si="15">TRUNC(TRUNC(J42 * $I$2, 2) + J42, 2)</f>
        <v>74.099999999999994</v>
      </c>
      <c r="L42" s="157">
        <f t="shared" si="2"/>
        <v>24292.2</v>
      </c>
    </row>
    <row r="43" spans="1:12" s="153" customFormat="1" ht="25.5" customHeight="1">
      <c r="A43" s="35" t="s">
        <v>162</v>
      </c>
      <c r="B43" s="35" t="s">
        <v>163</v>
      </c>
      <c r="C43" s="35" t="s">
        <v>58</v>
      </c>
      <c r="D43" s="152" t="s">
        <v>164</v>
      </c>
      <c r="E43" s="35" t="s">
        <v>165</v>
      </c>
      <c r="F43" s="35">
        <v>117.16</v>
      </c>
      <c r="G43" s="156">
        <v>47.15</v>
      </c>
      <c r="H43" s="156">
        <f t="shared" si="14"/>
        <v>58.7</v>
      </c>
      <c r="I43" s="156">
        <f t="shared" si="0"/>
        <v>6877.29</v>
      </c>
      <c r="J43" s="157">
        <v>46.45</v>
      </c>
      <c r="K43" s="157">
        <f t="shared" si="15"/>
        <v>60.13</v>
      </c>
      <c r="L43" s="157">
        <f t="shared" si="2"/>
        <v>7044.83</v>
      </c>
    </row>
    <row r="44" spans="1:12" s="153" customFormat="1" ht="39" customHeight="1">
      <c r="A44" s="35" t="s">
        <v>166</v>
      </c>
      <c r="B44" s="35" t="s">
        <v>167</v>
      </c>
      <c r="C44" s="35" t="s">
        <v>58</v>
      </c>
      <c r="D44" s="152" t="s">
        <v>168</v>
      </c>
      <c r="E44" s="35" t="s">
        <v>60</v>
      </c>
      <c r="F44" s="35">
        <v>48.79</v>
      </c>
      <c r="G44" s="156">
        <v>147.65</v>
      </c>
      <c r="H44" s="156">
        <f t="shared" si="14"/>
        <v>183.82</v>
      </c>
      <c r="I44" s="156">
        <f t="shared" si="0"/>
        <v>8968.57</v>
      </c>
      <c r="J44" s="157">
        <v>147.02000000000001</v>
      </c>
      <c r="K44" s="157">
        <f t="shared" si="15"/>
        <v>190.34</v>
      </c>
      <c r="L44" s="157">
        <f t="shared" si="2"/>
        <v>9286.68</v>
      </c>
    </row>
    <row r="45" spans="1:12" s="153" customFormat="1" ht="25.5" customHeight="1">
      <c r="A45" s="35" t="s">
        <v>169</v>
      </c>
      <c r="B45" s="35" t="s">
        <v>170</v>
      </c>
      <c r="C45" s="35" t="s">
        <v>171</v>
      </c>
      <c r="D45" s="152" t="s">
        <v>172</v>
      </c>
      <c r="E45" s="35" t="s">
        <v>60</v>
      </c>
      <c r="F45" s="35">
        <v>520.38</v>
      </c>
      <c r="G45" s="156">
        <v>19.61</v>
      </c>
      <c r="H45" s="156">
        <f t="shared" si="14"/>
        <v>24.41</v>
      </c>
      <c r="I45" s="156">
        <f t="shared" si="0"/>
        <v>12702.47</v>
      </c>
      <c r="J45" s="157">
        <v>19.61</v>
      </c>
      <c r="K45" s="157">
        <f t="shared" si="15"/>
        <v>25.38</v>
      </c>
      <c r="L45" s="157">
        <f t="shared" si="2"/>
        <v>13207.24</v>
      </c>
    </row>
    <row r="46" spans="1:12" s="153" customFormat="1" ht="25.5" customHeight="1">
      <c r="A46" s="35" t="s">
        <v>173</v>
      </c>
      <c r="B46" s="35" t="s">
        <v>174</v>
      </c>
      <c r="C46" s="35" t="s">
        <v>125</v>
      </c>
      <c r="D46" s="152" t="s">
        <v>175</v>
      </c>
      <c r="E46" s="35" t="s">
        <v>60</v>
      </c>
      <c r="F46" s="35">
        <v>32.92</v>
      </c>
      <c r="G46" s="156">
        <v>208.07</v>
      </c>
      <c r="H46" s="156">
        <f t="shared" si="14"/>
        <v>259.04000000000002</v>
      </c>
      <c r="I46" s="156">
        <f t="shared" si="0"/>
        <v>8527.59</v>
      </c>
      <c r="J46" s="157">
        <v>208.07</v>
      </c>
      <c r="K46" s="157">
        <f t="shared" si="15"/>
        <v>269.38</v>
      </c>
      <c r="L46" s="157">
        <f t="shared" si="2"/>
        <v>8867.98</v>
      </c>
    </row>
    <row r="47" spans="1:12" s="153" customFormat="1" ht="24" customHeight="1">
      <c r="A47" s="34" t="s">
        <v>176</v>
      </c>
      <c r="B47" s="34" t="s">
        <v>53</v>
      </c>
      <c r="C47" s="34"/>
      <c r="D47" s="151" t="s">
        <v>177</v>
      </c>
      <c r="E47" s="34"/>
      <c r="F47" s="34">
        <v>1</v>
      </c>
      <c r="G47" s="155" t="s">
        <v>54</v>
      </c>
      <c r="H47" s="155">
        <f>I48 + I49</f>
        <v>124854.76</v>
      </c>
      <c r="I47" s="155">
        <f t="shared" si="0"/>
        <v>124854.76</v>
      </c>
      <c r="J47" s="155" t="s">
        <v>54</v>
      </c>
      <c r="K47" s="155">
        <f>L48 + L49</f>
        <v>129665.76</v>
      </c>
      <c r="L47" s="155">
        <f t="shared" si="2"/>
        <v>129665.76</v>
      </c>
    </row>
    <row r="48" spans="1:12" s="153" customFormat="1" ht="25.5" customHeight="1">
      <c r="A48" s="35" t="s">
        <v>178</v>
      </c>
      <c r="B48" s="35" t="s">
        <v>179</v>
      </c>
      <c r="C48" s="35" t="s">
        <v>125</v>
      </c>
      <c r="D48" s="152" t="s">
        <v>180</v>
      </c>
      <c r="E48" s="35" t="s">
        <v>60</v>
      </c>
      <c r="F48" s="35">
        <v>472.04</v>
      </c>
      <c r="G48" s="156">
        <v>196.46</v>
      </c>
      <c r="H48" s="156">
        <f t="shared" ref="H48:H49" si="16">TRUNC(TRUNC(G48 * $H$2, 2) + G48, 2)</f>
        <v>244.59</v>
      </c>
      <c r="I48" s="156">
        <f t="shared" si="0"/>
        <v>115456.26</v>
      </c>
      <c r="J48" s="157">
        <v>196.46</v>
      </c>
      <c r="K48" s="157">
        <f t="shared" ref="K48:K49" si="17">TRUNC(TRUNC(J48 * $I$2, 2) + J48, 2)</f>
        <v>254.35</v>
      </c>
      <c r="L48" s="157">
        <f t="shared" si="2"/>
        <v>120063.37</v>
      </c>
    </row>
    <row r="49" spans="1:12" s="153" customFormat="1" ht="39" customHeight="1">
      <c r="A49" s="35" t="s">
        <v>181</v>
      </c>
      <c r="B49" s="35" t="s">
        <v>182</v>
      </c>
      <c r="C49" s="35" t="s">
        <v>58</v>
      </c>
      <c r="D49" s="152" t="s">
        <v>183</v>
      </c>
      <c r="E49" s="35" t="s">
        <v>60</v>
      </c>
      <c r="F49" s="35">
        <v>107.88</v>
      </c>
      <c r="G49" s="156">
        <v>69.98</v>
      </c>
      <c r="H49" s="156">
        <f t="shared" si="16"/>
        <v>87.12</v>
      </c>
      <c r="I49" s="156">
        <f t="shared" si="0"/>
        <v>9398.5</v>
      </c>
      <c r="J49" s="157">
        <v>68.75</v>
      </c>
      <c r="K49" s="157">
        <f t="shared" si="17"/>
        <v>89.01</v>
      </c>
      <c r="L49" s="157">
        <f t="shared" si="2"/>
        <v>9602.39</v>
      </c>
    </row>
    <row r="50" spans="1:12" s="153" customFormat="1" ht="24" customHeight="1">
      <c r="A50" s="34" t="s">
        <v>18</v>
      </c>
      <c r="B50" s="34" t="s">
        <v>53</v>
      </c>
      <c r="C50" s="34"/>
      <c r="D50" s="151" t="s">
        <v>19</v>
      </c>
      <c r="E50" s="34"/>
      <c r="F50" s="34">
        <v>1</v>
      </c>
      <c r="G50" s="155" t="s">
        <v>54</v>
      </c>
      <c r="H50" s="155">
        <f>I51</f>
        <v>50823.48</v>
      </c>
      <c r="I50" s="155">
        <f t="shared" si="0"/>
        <v>50823.48</v>
      </c>
      <c r="J50" s="155" t="s">
        <v>54</v>
      </c>
      <c r="K50" s="155">
        <f>L51</f>
        <v>51721.73</v>
      </c>
      <c r="L50" s="155">
        <f t="shared" si="2"/>
        <v>51721.73</v>
      </c>
    </row>
    <row r="51" spans="1:12" s="153" customFormat="1" ht="39" customHeight="1">
      <c r="A51" s="35" t="s">
        <v>184</v>
      </c>
      <c r="B51" s="35" t="s">
        <v>185</v>
      </c>
      <c r="C51" s="35" t="s">
        <v>58</v>
      </c>
      <c r="D51" s="152" t="s">
        <v>186</v>
      </c>
      <c r="E51" s="35" t="s">
        <v>60</v>
      </c>
      <c r="F51" s="35">
        <v>327.83</v>
      </c>
      <c r="G51" s="156">
        <v>124.53</v>
      </c>
      <c r="H51" s="156">
        <f>TRUNC(TRUNC(G51 * $H$2, 2) + G51, 2)</f>
        <v>155.03</v>
      </c>
      <c r="I51" s="156">
        <f t="shared" si="0"/>
        <v>50823.48</v>
      </c>
      <c r="J51" s="157">
        <v>121.86</v>
      </c>
      <c r="K51" s="157">
        <f>TRUNC(TRUNC(J51 * $I$2, 2) + J51, 2)</f>
        <v>157.77000000000001</v>
      </c>
      <c r="L51" s="157">
        <f t="shared" si="2"/>
        <v>51721.73</v>
      </c>
    </row>
    <row r="52" spans="1:12" s="153" customFormat="1" ht="24" customHeight="1">
      <c r="A52" s="34" t="s">
        <v>20</v>
      </c>
      <c r="B52" s="34" t="s">
        <v>53</v>
      </c>
      <c r="C52" s="34"/>
      <c r="D52" s="151" t="s">
        <v>21</v>
      </c>
      <c r="E52" s="34"/>
      <c r="F52" s="34">
        <v>1</v>
      </c>
      <c r="G52" s="155" t="s">
        <v>54</v>
      </c>
      <c r="H52" s="155">
        <f>I53 + I54</f>
        <v>231565.79</v>
      </c>
      <c r="I52" s="155">
        <f t="shared" si="0"/>
        <v>231565.79</v>
      </c>
      <c r="J52" s="155" t="s">
        <v>54</v>
      </c>
      <c r="K52" s="155">
        <f>L53 + L54</f>
        <v>239973.91999999998</v>
      </c>
      <c r="L52" s="155">
        <f t="shared" si="2"/>
        <v>239973.92</v>
      </c>
    </row>
    <row r="53" spans="1:12" s="153" customFormat="1" ht="25.5" customHeight="1">
      <c r="A53" s="35" t="s">
        <v>187</v>
      </c>
      <c r="B53" s="35" t="s">
        <v>188</v>
      </c>
      <c r="C53" s="35" t="s">
        <v>58</v>
      </c>
      <c r="D53" s="152" t="s">
        <v>189</v>
      </c>
      <c r="E53" s="35" t="s">
        <v>60</v>
      </c>
      <c r="F53" s="35">
        <v>561.29</v>
      </c>
      <c r="G53" s="156">
        <v>270.92</v>
      </c>
      <c r="H53" s="156">
        <f t="shared" ref="H53:H54" si="18">TRUNC(TRUNC(G53 * $H$2, 2) + G53, 2)</f>
        <v>337.29</v>
      </c>
      <c r="I53" s="156">
        <f t="shared" si="0"/>
        <v>189317.5</v>
      </c>
      <c r="J53" s="157">
        <v>270.35000000000002</v>
      </c>
      <c r="K53" s="157">
        <f t="shared" ref="K53:K54" si="19">TRUNC(TRUNC(J53 * $I$2, 2) + J53, 2)</f>
        <v>350.02</v>
      </c>
      <c r="L53" s="157">
        <f t="shared" si="2"/>
        <v>196462.72</v>
      </c>
    </row>
    <row r="54" spans="1:12" s="153" customFormat="1" ht="39" customHeight="1">
      <c r="A54" s="35" t="s">
        <v>190</v>
      </c>
      <c r="B54" s="35" t="s">
        <v>191</v>
      </c>
      <c r="C54" s="35" t="s">
        <v>72</v>
      </c>
      <c r="D54" s="152" t="s">
        <v>192</v>
      </c>
      <c r="E54" s="35" t="s">
        <v>60</v>
      </c>
      <c r="F54" s="35">
        <v>561.29</v>
      </c>
      <c r="G54" s="156">
        <v>60.46</v>
      </c>
      <c r="H54" s="156">
        <f t="shared" si="18"/>
        <v>75.27</v>
      </c>
      <c r="I54" s="156">
        <f t="shared" si="0"/>
        <v>42248.29</v>
      </c>
      <c r="J54" s="157">
        <v>59.88</v>
      </c>
      <c r="K54" s="157">
        <f t="shared" si="19"/>
        <v>77.52</v>
      </c>
      <c r="L54" s="157">
        <f t="shared" si="2"/>
        <v>43511.199999999997</v>
      </c>
    </row>
    <row r="55" spans="1:12" s="153" customFormat="1" ht="24" customHeight="1">
      <c r="A55" s="34" t="s">
        <v>22</v>
      </c>
      <c r="B55" s="34" t="s">
        <v>53</v>
      </c>
      <c r="C55" s="34"/>
      <c r="D55" s="151" t="s">
        <v>23</v>
      </c>
      <c r="E55" s="34"/>
      <c r="F55" s="34">
        <v>1</v>
      </c>
      <c r="G55" s="155" t="s">
        <v>54</v>
      </c>
      <c r="H55" s="155">
        <f>I56 + I57 + I58 + I59 + I60 + I61</f>
        <v>33011.94</v>
      </c>
      <c r="I55" s="155">
        <f t="shared" si="0"/>
        <v>33011.94</v>
      </c>
      <c r="J55" s="155" t="s">
        <v>54</v>
      </c>
      <c r="K55" s="155">
        <f>L56 + L57 + L58 + L59 + L60 + L61</f>
        <v>33294.310000000005</v>
      </c>
      <c r="L55" s="155">
        <f t="shared" si="2"/>
        <v>33294.31</v>
      </c>
    </row>
    <row r="56" spans="1:12" s="153" customFormat="1" ht="39" customHeight="1">
      <c r="A56" s="35" t="s">
        <v>193</v>
      </c>
      <c r="B56" s="35" t="s">
        <v>194</v>
      </c>
      <c r="C56" s="35" t="s">
        <v>58</v>
      </c>
      <c r="D56" s="152" t="s">
        <v>195</v>
      </c>
      <c r="E56" s="35" t="s">
        <v>60</v>
      </c>
      <c r="F56" s="35">
        <v>132.15</v>
      </c>
      <c r="G56" s="156">
        <v>21.51</v>
      </c>
      <c r="H56" s="156">
        <f t="shared" ref="H56:H61" si="20">TRUNC(TRUNC(G56 * $H$2, 2) + G56, 2)</f>
        <v>26.77</v>
      </c>
      <c r="I56" s="156">
        <f t="shared" si="0"/>
        <v>3537.65</v>
      </c>
      <c r="J56" s="157">
        <v>21.01</v>
      </c>
      <c r="K56" s="157">
        <f t="shared" ref="K56:K61" si="21">TRUNC(TRUNC(J56 * $I$2, 2) + J56, 2)</f>
        <v>27.2</v>
      </c>
      <c r="L56" s="157">
        <f t="shared" si="2"/>
        <v>3594.48</v>
      </c>
    </row>
    <row r="57" spans="1:12" s="153" customFormat="1" ht="39" customHeight="1">
      <c r="A57" s="35" t="s">
        <v>196</v>
      </c>
      <c r="B57" s="35" t="s">
        <v>197</v>
      </c>
      <c r="C57" s="35" t="s">
        <v>58</v>
      </c>
      <c r="D57" s="152" t="s">
        <v>198</v>
      </c>
      <c r="E57" s="35" t="s">
        <v>60</v>
      </c>
      <c r="F57" s="35">
        <v>341.3</v>
      </c>
      <c r="G57" s="156">
        <v>5.24</v>
      </c>
      <c r="H57" s="156">
        <f t="shared" si="20"/>
        <v>6.52</v>
      </c>
      <c r="I57" s="156">
        <f t="shared" si="0"/>
        <v>2225.27</v>
      </c>
      <c r="J57" s="157">
        <v>4.9400000000000004</v>
      </c>
      <c r="K57" s="157">
        <f t="shared" si="21"/>
        <v>6.39</v>
      </c>
      <c r="L57" s="157">
        <f t="shared" si="2"/>
        <v>2180.9</v>
      </c>
    </row>
    <row r="58" spans="1:12" s="153" customFormat="1" ht="24" customHeight="1">
      <c r="A58" s="35" t="s">
        <v>199</v>
      </c>
      <c r="B58" s="35" t="s">
        <v>200</v>
      </c>
      <c r="C58" s="35" t="s">
        <v>125</v>
      </c>
      <c r="D58" s="152" t="s">
        <v>201</v>
      </c>
      <c r="E58" s="35" t="s">
        <v>60</v>
      </c>
      <c r="F58" s="35">
        <v>400.82</v>
      </c>
      <c r="G58" s="156">
        <v>9.5</v>
      </c>
      <c r="H58" s="156">
        <f t="shared" si="20"/>
        <v>11.82</v>
      </c>
      <c r="I58" s="156">
        <f t="shared" si="0"/>
        <v>4737.6899999999996</v>
      </c>
      <c r="J58" s="157">
        <v>9.5</v>
      </c>
      <c r="K58" s="157">
        <f t="shared" si="21"/>
        <v>12.29</v>
      </c>
      <c r="L58" s="157">
        <f t="shared" si="2"/>
        <v>4926.07</v>
      </c>
    </row>
    <row r="59" spans="1:12" s="153" customFormat="1" ht="51.75" customHeight="1">
      <c r="A59" s="35" t="s">
        <v>202</v>
      </c>
      <c r="B59" s="35" t="s">
        <v>203</v>
      </c>
      <c r="C59" s="35" t="s">
        <v>58</v>
      </c>
      <c r="D59" s="152" t="s">
        <v>204</v>
      </c>
      <c r="E59" s="35" t="s">
        <v>60</v>
      </c>
      <c r="F59" s="35">
        <v>132.15</v>
      </c>
      <c r="G59" s="156">
        <v>36.130000000000003</v>
      </c>
      <c r="H59" s="156">
        <f t="shared" si="20"/>
        <v>44.98</v>
      </c>
      <c r="I59" s="156">
        <f t="shared" si="0"/>
        <v>5944.1</v>
      </c>
      <c r="J59" s="157">
        <v>34.19</v>
      </c>
      <c r="K59" s="157">
        <f t="shared" si="21"/>
        <v>44.26</v>
      </c>
      <c r="L59" s="157">
        <f t="shared" si="2"/>
        <v>5848.95</v>
      </c>
    </row>
    <row r="60" spans="1:12" s="153" customFormat="1" ht="51.75" customHeight="1">
      <c r="A60" s="35" t="s">
        <v>205</v>
      </c>
      <c r="B60" s="35" t="s">
        <v>206</v>
      </c>
      <c r="C60" s="35" t="s">
        <v>58</v>
      </c>
      <c r="D60" s="152" t="s">
        <v>207</v>
      </c>
      <c r="E60" s="35" t="s">
        <v>60</v>
      </c>
      <c r="F60" s="35">
        <v>341.3</v>
      </c>
      <c r="G60" s="156">
        <v>25.57</v>
      </c>
      <c r="H60" s="156">
        <f t="shared" si="20"/>
        <v>31.83</v>
      </c>
      <c r="I60" s="156">
        <f t="shared" si="0"/>
        <v>10863.57</v>
      </c>
      <c r="J60" s="157">
        <v>24.48</v>
      </c>
      <c r="K60" s="157">
        <f t="shared" si="21"/>
        <v>31.69</v>
      </c>
      <c r="L60" s="157">
        <f t="shared" si="2"/>
        <v>10815.79</v>
      </c>
    </row>
    <row r="61" spans="1:12" s="153" customFormat="1" ht="24" customHeight="1">
      <c r="A61" s="35" t="s">
        <v>208</v>
      </c>
      <c r="B61" s="35" t="s">
        <v>209</v>
      </c>
      <c r="C61" s="35" t="s">
        <v>125</v>
      </c>
      <c r="D61" s="152" t="s">
        <v>210</v>
      </c>
      <c r="E61" s="35" t="s">
        <v>60</v>
      </c>
      <c r="F61" s="35">
        <v>400.82</v>
      </c>
      <c r="G61" s="156">
        <v>11.43</v>
      </c>
      <c r="H61" s="156">
        <f t="shared" si="20"/>
        <v>14.23</v>
      </c>
      <c r="I61" s="156">
        <f t="shared" si="0"/>
        <v>5703.66</v>
      </c>
      <c r="J61" s="157">
        <v>11.43</v>
      </c>
      <c r="K61" s="157">
        <f t="shared" si="21"/>
        <v>14.79</v>
      </c>
      <c r="L61" s="157">
        <f t="shared" si="2"/>
        <v>5928.12</v>
      </c>
    </row>
    <row r="62" spans="1:12" s="153" customFormat="1" ht="24" customHeight="1">
      <c r="A62" s="34" t="s">
        <v>24</v>
      </c>
      <c r="B62" s="34" t="s">
        <v>53</v>
      </c>
      <c r="C62" s="34"/>
      <c r="D62" s="151" t="s">
        <v>25</v>
      </c>
      <c r="E62" s="34"/>
      <c r="F62" s="34">
        <v>1</v>
      </c>
      <c r="G62" s="155" t="s">
        <v>54</v>
      </c>
      <c r="H62" s="155">
        <f>I63 + I64</f>
        <v>37844.29</v>
      </c>
      <c r="I62" s="155">
        <f t="shared" si="0"/>
        <v>37844.29</v>
      </c>
      <c r="J62" s="155" t="s">
        <v>54</v>
      </c>
      <c r="K62" s="155">
        <f>L63 + L64</f>
        <v>38884.78</v>
      </c>
      <c r="L62" s="155">
        <f t="shared" si="2"/>
        <v>38884.78</v>
      </c>
    </row>
    <row r="63" spans="1:12" s="153" customFormat="1" ht="51.75" customHeight="1">
      <c r="A63" s="35" t="s">
        <v>211</v>
      </c>
      <c r="B63" s="35" t="s">
        <v>212</v>
      </c>
      <c r="C63" s="35" t="s">
        <v>213</v>
      </c>
      <c r="D63" s="152" t="s">
        <v>214</v>
      </c>
      <c r="E63" s="35" t="s">
        <v>215</v>
      </c>
      <c r="F63" s="35">
        <v>624</v>
      </c>
      <c r="G63" s="156">
        <v>18.78</v>
      </c>
      <c r="H63" s="156">
        <f t="shared" ref="H63:H64" si="22">TRUNC(TRUNC(G63 * $H$2, 2) + G63, 2)</f>
        <v>23.38</v>
      </c>
      <c r="I63" s="156">
        <f t="shared" si="0"/>
        <v>14589.12</v>
      </c>
      <c r="J63" s="157">
        <v>18.2</v>
      </c>
      <c r="K63" s="157">
        <f t="shared" ref="K63:K64" si="23">TRUNC(TRUNC(J63 * $I$2, 2) + J63, 2)</f>
        <v>23.56</v>
      </c>
      <c r="L63" s="157">
        <f t="shared" si="2"/>
        <v>14701.44</v>
      </c>
    </row>
    <row r="64" spans="1:12" s="153" customFormat="1" ht="24" customHeight="1">
      <c r="A64" s="35" t="s">
        <v>216</v>
      </c>
      <c r="B64" s="35" t="s">
        <v>217</v>
      </c>
      <c r="C64" s="35" t="s">
        <v>125</v>
      </c>
      <c r="D64" s="152" t="s">
        <v>218</v>
      </c>
      <c r="E64" s="35" t="s">
        <v>60</v>
      </c>
      <c r="F64" s="35">
        <v>299.41000000000003</v>
      </c>
      <c r="G64" s="156">
        <v>62.39</v>
      </c>
      <c r="H64" s="156">
        <f t="shared" si="22"/>
        <v>77.67</v>
      </c>
      <c r="I64" s="156">
        <f t="shared" si="0"/>
        <v>23255.17</v>
      </c>
      <c r="J64" s="157">
        <v>62.39</v>
      </c>
      <c r="K64" s="157">
        <f t="shared" si="23"/>
        <v>80.77</v>
      </c>
      <c r="L64" s="157">
        <f t="shared" si="2"/>
        <v>24183.34</v>
      </c>
    </row>
    <row r="65" spans="1:12" s="153" customFormat="1" ht="24" customHeight="1">
      <c r="A65" s="34" t="s">
        <v>26</v>
      </c>
      <c r="B65" s="34" t="s">
        <v>53</v>
      </c>
      <c r="C65" s="34"/>
      <c r="D65" s="151" t="s">
        <v>27</v>
      </c>
      <c r="E65" s="34"/>
      <c r="F65" s="34">
        <v>1</v>
      </c>
      <c r="G65" s="155" t="s">
        <v>54</v>
      </c>
      <c r="H65" s="155">
        <f>I66 + I67 + I68 + I69 + I70 + I71 + I72 + I73 + I74 + I75 + I76 + I77</f>
        <v>181849.22</v>
      </c>
      <c r="I65" s="155">
        <f t="shared" si="0"/>
        <v>181849.22</v>
      </c>
      <c r="J65" s="155" t="s">
        <v>54</v>
      </c>
      <c r="K65" s="155">
        <f>L66 + L67 + L68 + L69 + L70 + L71 + L72 + L73 + L74 + L75 + L76 + L77</f>
        <v>182290.78000000003</v>
      </c>
      <c r="L65" s="155">
        <f t="shared" si="2"/>
        <v>182290.78</v>
      </c>
    </row>
    <row r="66" spans="1:12" s="153" customFormat="1" ht="25.5" customHeight="1">
      <c r="A66" s="35" t="s">
        <v>219</v>
      </c>
      <c r="B66" s="35" t="s">
        <v>220</v>
      </c>
      <c r="C66" s="35" t="s">
        <v>58</v>
      </c>
      <c r="D66" s="152" t="s">
        <v>221</v>
      </c>
      <c r="E66" s="35" t="s">
        <v>60</v>
      </c>
      <c r="F66" s="35">
        <v>2379.65</v>
      </c>
      <c r="G66" s="156">
        <v>4.78</v>
      </c>
      <c r="H66" s="156">
        <f t="shared" ref="H66:H77" si="24">TRUNC(TRUNC(G66 * $H$2, 2) + G66, 2)</f>
        <v>5.95</v>
      </c>
      <c r="I66" s="156">
        <f t="shared" si="0"/>
        <v>14158.91</v>
      </c>
      <c r="J66" s="157">
        <v>4.58</v>
      </c>
      <c r="K66" s="157">
        <f t="shared" ref="K66:K77" si="25">TRUNC(TRUNC(J66 * $I$2, 2) + J66, 2)</f>
        <v>5.92</v>
      </c>
      <c r="L66" s="157">
        <f t="shared" si="2"/>
        <v>14087.52</v>
      </c>
    </row>
    <row r="67" spans="1:12" s="153" customFormat="1" ht="25.5" customHeight="1">
      <c r="A67" s="35" t="s">
        <v>222</v>
      </c>
      <c r="B67" s="35" t="s">
        <v>223</v>
      </c>
      <c r="C67" s="35" t="s">
        <v>58</v>
      </c>
      <c r="D67" s="152" t="s">
        <v>224</v>
      </c>
      <c r="E67" s="35" t="s">
        <v>60</v>
      </c>
      <c r="F67" s="35">
        <v>240.27</v>
      </c>
      <c r="G67" s="156">
        <v>5.82</v>
      </c>
      <c r="H67" s="156">
        <f t="shared" si="24"/>
        <v>7.24</v>
      </c>
      <c r="I67" s="156">
        <f t="shared" si="0"/>
        <v>1739.55</v>
      </c>
      <c r="J67" s="157">
        <v>5.53</v>
      </c>
      <c r="K67" s="157">
        <f t="shared" si="25"/>
        <v>7.15</v>
      </c>
      <c r="L67" s="157">
        <f t="shared" si="2"/>
        <v>1717.93</v>
      </c>
    </row>
    <row r="68" spans="1:12" s="153" customFormat="1" ht="25.5" customHeight="1">
      <c r="A68" s="35" t="s">
        <v>225</v>
      </c>
      <c r="B68" s="35" t="s">
        <v>226</v>
      </c>
      <c r="C68" s="35" t="s">
        <v>58</v>
      </c>
      <c r="D68" s="152" t="s">
        <v>227</v>
      </c>
      <c r="E68" s="35" t="s">
        <v>60</v>
      </c>
      <c r="F68" s="35">
        <v>728.77</v>
      </c>
      <c r="G68" s="156">
        <v>29.02</v>
      </c>
      <c r="H68" s="156">
        <f t="shared" si="24"/>
        <v>36.119999999999997</v>
      </c>
      <c r="I68" s="156">
        <f t="shared" si="0"/>
        <v>26323.17</v>
      </c>
      <c r="J68" s="157">
        <v>27.3</v>
      </c>
      <c r="K68" s="157">
        <f t="shared" si="25"/>
        <v>35.340000000000003</v>
      </c>
      <c r="L68" s="157">
        <f t="shared" si="2"/>
        <v>25754.73</v>
      </c>
    </row>
    <row r="69" spans="1:12" s="153" customFormat="1" ht="25.5" customHeight="1">
      <c r="A69" s="35" t="s">
        <v>228</v>
      </c>
      <c r="B69" s="35" t="s">
        <v>229</v>
      </c>
      <c r="C69" s="35" t="s">
        <v>58</v>
      </c>
      <c r="D69" s="152" t="s">
        <v>230</v>
      </c>
      <c r="E69" s="35" t="s">
        <v>60</v>
      </c>
      <c r="F69" s="35">
        <v>505.06</v>
      </c>
      <c r="G69" s="156">
        <v>17.809999999999999</v>
      </c>
      <c r="H69" s="156">
        <f t="shared" si="24"/>
        <v>22.17</v>
      </c>
      <c r="I69" s="156">
        <f t="shared" si="0"/>
        <v>11197.18</v>
      </c>
      <c r="J69" s="157">
        <v>16.72</v>
      </c>
      <c r="K69" s="157">
        <f t="shared" si="25"/>
        <v>21.64</v>
      </c>
      <c r="L69" s="157">
        <f t="shared" si="2"/>
        <v>10929.49</v>
      </c>
    </row>
    <row r="70" spans="1:12" s="153" customFormat="1" ht="25.5" customHeight="1">
      <c r="A70" s="35" t="s">
        <v>231</v>
      </c>
      <c r="B70" s="35" t="s">
        <v>232</v>
      </c>
      <c r="C70" s="35" t="s">
        <v>58</v>
      </c>
      <c r="D70" s="152" t="s">
        <v>233</v>
      </c>
      <c r="E70" s="35" t="s">
        <v>60</v>
      </c>
      <c r="F70" s="35">
        <v>204.27</v>
      </c>
      <c r="G70" s="156">
        <v>32.880000000000003</v>
      </c>
      <c r="H70" s="156">
        <f t="shared" si="24"/>
        <v>40.93</v>
      </c>
      <c r="I70" s="156">
        <f t="shared" ref="I70:I133" si="26">TRUNC(F70 * H70,2)</f>
        <v>8360.77</v>
      </c>
      <c r="J70" s="157">
        <v>30.63</v>
      </c>
      <c r="K70" s="157">
        <f t="shared" si="25"/>
        <v>39.65</v>
      </c>
      <c r="L70" s="157">
        <f t="shared" si="2"/>
        <v>8099.3</v>
      </c>
    </row>
    <row r="71" spans="1:12" s="153" customFormat="1" ht="25.5" customHeight="1">
      <c r="A71" s="35" t="s">
        <v>234</v>
      </c>
      <c r="B71" s="35" t="s">
        <v>235</v>
      </c>
      <c r="C71" s="35" t="s">
        <v>58</v>
      </c>
      <c r="D71" s="152" t="s">
        <v>236</v>
      </c>
      <c r="E71" s="35" t="s">
        <v>60</v>
      </c>
      <c r="F71" s="35">
        <v>2379.65</v>
      </c>
      <c r="G71" s="156">
        <v>14.98</v>
      </c>
      <c r="H71" s="156">
        <f t="shared" si="24"/>
        <v>18.649999999999999</v>
      </c>
      <c r="I71" s="156">
        <f t="shared" si="26"/>
        <v>44380.47</v>
      </c>
      <c r="J71" s="157">
        <v>14.49</v>
      </c>
      <c r="K71" s="157">
        <f t="shared" si="25"/>
        <v>18.760000000000002</v>
      </c>
      <c r="L71" s="157">
        <f t="shared" si="2"/>
        <v>44642.23</v>
      </c>
    </row>
    <row r="72" spans="1:12" s="153" customFormat="1" ht="25.5" customHeight="1">
      <c r="A72" s="35" t="s">
        <v>237</v>
      </c>
      <c r="B72" s="35" t="s">
        <v>238</v>
      </c>
      <c r="C72" s="35" t="s">
        <v>58</v>
      </c>
      <c r="D72" s="152" t="s">
        <v>239</v>
      </c>
      <c r="E72" s="35" t="s">
        <v>60</v>
      </c>
      <c r="F72" s="35">
        <v>240.27</v>
      </c>
      <c r="G72" s="156">
        <v>17.510000000000002</v>
      </c>
      <c r="H72" s="156">
        <f t="shared" si="24"/>
        <v>21.79</v>
      </c>
      <c r="I72" s="156">
        <f t="shared" si="26"/>
        <v>5235.4799999999996</v>
      </c>
      <c r="J72" s="157">
        <v>16.82</v>
      </c>
      <c r="K72" s="157">
        <f t="shared" si="25"/>
        <v>21.77</v>
      </c>
      <c r="L72" s="157">
        <f t="shared" si="2"/>
        <v>5230.67</v>
      </c>
    </row>
    <row r="73" spans="1:12" s="153" customFormat="1" ht="51.75" customHeight="1">
      <c r="A73" s="35" t="s">
        <v>240</v>
      </c>
      <c r="B73" s="35" t="s">
        <v>241</v>
      </c>
      <c r="C73" s="35" t="s">
        <v>58</v>
      </c>
      <c r="D73" s="152" t="s">
        <v>242</v>
      </c>
      <c r="E73" s="35" t="s">
        <v>60</v>
      </c>
      <c r="F73" s="35">
        <v>242.36</v>
      </c>
      <c r="G73" s="156">
        <v>28.97</v>
      </c>
      <c r="H73" s="156">
        <f t="shared" si="24"/>
        <v>36.06</v>
      </c>
      <c r="I73" s="156">
        <f t="shared" si="26"/>
        <v>8739.5</v>
      </c>
      <c r="J73" s="157">
        <v>27.7</v>
      </c>
      <c r="K73" s="157">
        <f t="shared" si="25"/>
        <v>35.86</v>
      </c>
      <c r="L73" s="157">
        <f t="shared" ref="L73:L133" si="27">TRUNC(F73 * K73,2)</f>
        <v>8691.02</v>
      </c>
    </row>
    <row r="74" spans="1:12" s="153" customFormat="1" ht="39" customHeight="1">
      <c r="A74" s="35" t="s">
        <v>243</v>
      </c>
      <c r="B74" s="35" t="s">
        <v>244</v>
      </c>
      <c r="C74" s="35" t="s">
        <v>58</v>
      </c>
      <c r="D74" s="152" t="s">
        <v>245</v>
      </c>
      <c r="E74" s="35" t="s">
        <v>60</v>
      </c>
      <c r="F74" s="35">
        <v>140.69999999999999</v>
      </c>
      <c r="G74" s="156">
        <v>18.97</v>
      </c>
      <c r="H74" s="156">
        <f t="shared" si="24"/>
        <v>23.61</v>
      </c>
      <c r="I74" s="156">
        <f t="shared" si="26"/>
        <v>3321.92</v>
      </c>
      <c r="J74" s="157">
        <v>18.079999999999998</v>
      </c>
      <c r="K74" s="157">
        <f t="shared" si="25"/>
        <v>23.4</v>
      </c>
      <c r="L74" s="157">
        <f t="shared" si="27"/>
        <v>3292.38</v>
      </c>
    </row>
    <row r="75" spans="1:12" s="153" customFormat="1" ht="25.5" customHeight="1">
      <c r="A75" s="35" t="s">
        <v>246</v>
      </c>
      <c r="B75" s="35" t="s">
        <v>247</v>
      </c>
      <c r="C75" s="35" t="s">
        <v>58</v>
      </c>
      <c r="D75" s="152" t="s">
        <v>248</v>
      </c>
      <c r="E75" s="35" t="s">
        <v>60</v>
      </c>
      <c r="F75" s="35">
        <v>140.69999999999999</v>
      </c>
      <c r="G75" s="156">
        <v>18.97</v>
      </c>
      <c r="H75" s="156">
        <f t="shared" si="24"/>
        <v>23.61</v>
      </c>
      <c r="I75" s="156">
        <f t="shared" si="26"/>
        <v>3321.92</v>
      </c>
      <c r="J75" s="157">
        <v>18.05</v>
      </c>
      <c r="K75" s="157">
        <f t="shared" si="25"/>
        <v>23.36</v>
      </c>
      <c r="L75" s="157">
        <f t="shared" si="27"/>
        <v>3286.75</v>
      </c>
    </row>
    <row r="76" spans="1:12" s="153" customFormat="1" ht="39" customHeight="1">
      <c r="A76" s="35" t="s">
        <v>249</v>
      </c>
      <c r="B76" s="35" t="s">
        <v>250</v>
      </c>
      <c r="C76" s="35" t="s">
        <v>58</v>
      </c>
      <c r="D76" s="152" t="s">
        <v>251</v>
      </c>
      <c r="E76" s="35" t="s">
        <v>165</v>
      </c>
      <c r="F76" s="35">
        <v>112.24</v>
      </c>
      <c r="G76" s="156">
        <v>12.25</v>
      </c>
      <c r="H76" s="156">
        <f t="shared" si="24"/>
        <v>15.25</v>
      </c>
      <c r="I76" s="156">
        <f t="shared" si="26"/>
        <v>1711.66</v>
      </c>
      <c r="J76" s="157">
        <v>11.49</v>
      </c>
      <c r="K76" s="157">
        <f t="shared" si="25"/>
        <v>14.87</v>
      </c>
      <c r="L76" s="157">
        <f t="shared" si="27"/>
        <v>1669</v>
      </c>
    </row>
    <row r="77" spans="1:12" s="153" customFormat="1" ht="25.5" customHeight="1">
      <c r="A77" s="35" t="s">
        <v>252</v>
      </c>
      <c r="B77" s="35" t="s">
        <v>253</v>
      </c>
      <c r="C77" s="35" t="s">
        <v>58</v>
      </c>
      <c r="D77" s="152" t="s">
        <v>254</v>
      </c>
      <c r="E77" s="35" t="s">
        <v>60</v>
      </c>
      <c r="F77" s="35">
        <v>531.62</v>
      </c>
      <c r="G77" s="156">
        <v>80.62</v>
      </c>
      <c r="H77" s="156">
        <f t="shared" si="24"/>
        <v>100.37</v>
      </c>
      <c r="I77" s="156">
        <f t="shared" si="26"/>
        <v>53358.69</v>
      </c>
      <c r="J77" s="157">
        <v>79.75</v>
      </c>
      <c r="K77" s="157">
        <f t="shared" si="25"/>
        <v>103.25</v>
      </c>
      <c r="L77" s="157">
        <f t="shared" si="27"/>
        <v>54889.760000000002</v>
      </c>
    </row>
    <row r="78" spans="1:12" s="153" customFormat="1" ht="24" customHeight="1">
      <c r="A78" s="34" t="s">
        <v>28</v>
      </c>
      <c r="B78" s="34" t="s">
        <v>53</v>
      </c>
      <c r="C78" s="34"/>
      <c r="D78" s="151" t="s">
        <v>29</v>
      </c>
      <c r="E78" s="34"/>
      <c r="F78" s="34">
        <v>1</v>
      </c>
      <c r="G78" s="155" t="s">
        <v>54</v>
      </c>
      <c r="H78" s="155">
        <f>I79 + I81</f>
        <v>24169.55</v>
      </c>
      <c r="I78" s="155">
        <f t="shared" si="26"/>
        <v>24169.55</v>
      </c>
      <c r="J78" s="155" t="s">
        <v>54</v>
      </c>
      <c r="K78" s="155">
        <f>L79 + L81</f>
        <v>24960.63</v>
      </c>
      <c r="L78" s="155">
        <f t="shared" si="27"/>
        <v>24960.63</v>
      </c>
    </row>
    <row r="79" spans="1:12" s="153" customFormat="1" ht="24" customHeight="1">
      <c r="A79" s="34" t="s">
        <v>255</v>
      </c>
      <c r="B79" s="34" t="s">
        <v>53</v>
      </c>
      <c r="C79" s="34"/>
      <c r="D79" s="151" t="s">
        <v>256</v>
      </c>
      <c r="E79" s="34"/>
      <c r="F79" s="34">
        <v>1</v>
      </c>
      <c r="G79" s="155" t="s">
        <v>54</v>
      </c>
      <c r="H79" s="155">
        <f>I80</f>
        <v>1482.39</v>
      </c>
      <c r="I79" s="155">
        <f t="shared" si="26"/>
        <v>1482.39</v>
      </c>
      <c r="J79" s="155" t="s">
        <v>54</v>
      </c>
      <c r="K79" s="155">
        <f>L80</f>
        <v>1526.02</v>
      </c>
      <c r="L79" s="155">
        <f t="shared" si="27"/>
        <v>1526.02</v>
      </c>
    </row>
    <row r="80" spans="1:12" s="153" customFormat="1" ht="39" customHeight="1">
      <c r="A80" s="35" t="s">
        <v>257</v>
      </c>
      <c r="B80" s="35" t="s">
        <v>258</v>
      </c>
      <c r="C80" s="35" t="s">
        <v>58</v>
      </c>
      <c r="D80" s="152" t="s">
        <v>259</v>
      </c>
      <c r="E80" s="35" t="s">
        <v>148</v>
      </c>
      <c r="F80" s="35">
        <v>1</v>
      </c>
      <c r="G80" s="156">
        <v>1190.68</v>
      </c>
      <c r="H80" s="156">
        <f>TRUNC(TRUNC(G80 * $H$2, 2) + G80, 2)</f>
        <v>1482.39</v>
      </c>
      <c r="I80" s="156">
        <f t="shared" si="26"/>
        <v>1482.39</v>
      </c>
      <c r="J80" s="157">
        <v>1178.67</v>
      </c>
      <c r="K80" s="157">
        <f>TRUNC(TRUNC(J80 * $I$2, 2) + J80, 2)</f>
        <v>1526.02</v>
      </c>
      <c r="L80" s="157">
        <f t="shared" si="27"/>
        <v>1526.02</v>
      </c>
    </row>
    <row r="81" spans="1:12" s="153" customFormat="1" ht="24" customHeight="1">
      <c r="A81" s="34" t="s">
        <v>260</v>
      </c>
      <c r="B81" s="34" t="s">
        <v>53</v>
      </c>
      <c r="C81" s="34"/>
      <c r="D81" s="151" t="s">
        <v>261</v>
      </c>
      <c r="E81" s="34"/>
      <c r="F81" s="34">
        <v>1</v>
      </c>
      <c r="G81" s="155" t="s">
        <v>54</v>
      </c>
      <c r="H81" s="155">
        <f>I82 + I83 + I84 + I85 + I86 + I87 + I88 + I89 + I90</f>
        <v>22687.16</v>
      </c>
      <c r="I81" s="155">
        <f t="shared" si="26"/>
        <v>22687.16</v>
      </c>
      <c r="J81" s="155" t="s">
        <v>54</v>
      </c>
      <c r="K81" s="155">
        <f>L82 + L83 + L84 + L85 + L86 + L87 + L88 + L89 + L90</f>
        <v>23434.609999999997</v>
      </c>
      <c r="L81" s="155">
        <f t="shared" si="27"/>
        <v>23434.61</v>
      </c>
    </row>
    <row r="82" spans="1:12" s="153" customFormat="1" ht="51.75" customHeight="1">
      <c r="A82" s="35" t="s">
        <v>262</v>
      </c>
      <c r="B82" s="35" t="s">
        <v>263</v>
      </c>
      <c r="C82" s="35" t="s">
        <v>58</v>
      </c>
      <c r="D82" s="152" t="s">
        <v>264</v>
      </c>
      <c r="E82" s="35" t="s">
        <v>148</v>
      </c>
      <c r="F82" s="35">
        <v>12</v>
      </c>
      <c r="G82" s="156">
        <v>520.62</v>
      </c>
      <c r="H82" s="156">
        <f t="shared" ref="H82:H89" si="28">TRUNC(TRUNC(G82 * $H$2, 2) + G82, 2)</f>
        <v>648.16999999999996</v>
      </c>
      <c r="I82" s="156">
        <f t="shared" si="26"/>
        <v>7778.04</v>
      </c>
      <c r="J82" s="157">
        <v>517.48</v>
      </c>
      <c r="K82" s="157">
        <f t="shared" ref="K82:K133" si="29">TRUNC(TRUNC(J82 * $I$2, 2) + J82, 2)</f>
        <v>669.98</v>
      </c>
      <c r="L82" s="157">
        <f t="shared" si="27"/>
        <v>8039.76</v>
      </c>
    </row>
    <row r="83" spans="1:12" s="153" customFormat="1" ht="25.5" customHeight="1">
      <c r="A83" s="35" t="s">
        <v>265</v>
      </c>
      <c r="B83" s="35" t="s">
        <v>266</v>
      </c>
      <c r="C83" s="35" t="s">
        <v>58</v>
      </c>
      <c r="D83" s="152" t="s">
        <v>267</v>
      </c>
      <c r="E83" s="35" t="s">
        <v>148</v>
      </c>
      <c r="F83" s="35">
        <v>12</v>
      </c>
      <c r="G83" s="156">
        <v>34.619999999999997</v>
      </c>
      <c r="H83" s="156">
        <f t="shared" si="28"/>
        <v>43.1</v>
      </c>
      <c r="I83" s="156">
        <f t="shared" si="26"/>
        <v>517.20000000000005</v>
      </c>
      <c r="J83" s="157">
        <v>34.159999999999997</v>
      </c>
      <c r="K83" s="157">
        <f t="shared" si="29"/>
        <v>44.22</v>
      </c>
      <c r="L83" s="157">
        <f t="shared" si="27"/>
        <v>530.64</v>
      </c>
    </row>
    <row r="84" spans="1:12" s="153" customFormat="1" ht="64.5" customHeight="1">
      <c r="A84" s="35" t="s">
        <v>268</v>
      </c>
      <c r="B84" s="35" t="s">
        <v>269</v>
      </c>
      <c r="C84" s="35" t="s">
        <v>58</v>
      </c>
      <c r="D84" s="152" t="s">
        <v>270</v>
      </c>
      <c r="E84" s="35" t="s">
        <v>148</v>
      </c>
      <c r="F84" s="35">
        <v>7</v>
      </c>
      <c r="G84" s="156">
        <v>483.72</v>
      </c>
      <c r="H84" s="156">
        <f t="shared" si="28"/>
        <v>602.23</v>
      </c>
      <c r="I84" s="156">
        <f t="shared" si="26"/>
        <v>4215.6099999999997</v>
      </c>
      <c r="J84" s="157">
        <v>479.45</v>
      </c>
      <c r="K84" s="157">
        <f t="shared" si="29"/>
        <v>620.74</v>
      </c>
      <c r="L84" s="157">
        <f t="shared" si="27"/>
        <v>4345.18</v>
      </c>
    </row>
    <row r="85" spans="1:12" s="153" customFormat="1" ht="39" customHeight="1">
      <c r="A85" s="35" t="s">
        <v>271</v>
      </c>
      <c r="B85" s="35" t="s">
        <v>272</v>
      </c>
      <c r="C85" s="35" t="s">
        <v>58</v>
      </c>
      <c r="D85" s="152" t="s">
        <v>273</v>
      </c>
      <c r="E85" s="35" t="s">
        <v>148</v>
      </c>
      <c r="F85" s="35">
        <v>12</v>
      </c>
      <c r="G85" s="156">
        <v>405.95</v>
      </c>
      <c r="H85" s="156">
        <f t="shared" si="28"/>
        <v>505.4</v>
      </c>
      <c r="I85" s="156">
        <f t="shared" si="26"/>
        <v>6064.8</v>
      </c>
      <c r="J85" s="157">
        <v>403.12</v>
      </c>
      <c r="K85" s="157">
        <f t="shared" si="29"/>
        <v>521.91</v>
      </c>
      <c r="L85" s="157">
        <f t="shared" si="27"/>
        <v>6262.92</v>
      </c>
    </row>
    <row r="86" spans="1:12" s="153" customFormat="1" ht="39" customHeight="1">
      <c r="A86" s="35" t="s">
        <v>274</v>
      </c>
      <c r="B86" s="35" t="s">
        <v>275</v>
      </c>
      <c r="C86" s="35" t="s">
        <v>58</v>
      </c>
      <c r="D86" s="152" t="s">
        <v>276</v>
      </c>
      <c r="E86" s="35" t="s">
        <v>148</v>
      </c>
      <c r="F86" s="35">
        <v>7</v>
      </c>
      <c r="G86" s="156">
        <v>167.58</v>
      </c>
      <c r="H86" s="156">
        <f t="shared" si="28"/>
        <v>208.63</v>
      </c>
      <c r="I86" s="156">
        <f t="shared" si="26"/>
        <v>1460.41</v>
      </c>
      <c r="J86" s="157">
        <v>167.3</v>
      </c>
      <c r="K86" s="157">
        <f t="shared" si="29"/>
        <v>216.6</v>
      </c>
      <c r="L86" s="157">
        <f t="shared" si="27"/>
        <v>1516.2</v>
      </c>
    </row>
    <row r="87" spans="1:12" s="153" customFormat="1" ht="25.5" customHeight="1">
      <c r="A87" s="35" t="s">
        <v>277</v>
      </c>
      <c r="B87" s="35" t="s">
        <v>278</v>
      </c>
      <c r="C87" s="35" t="s">
        <v>58</v>
      </c>
      <c r="D87" s="152" t="s">
        <v>279</v>
      </c>
      <c r="E87" s="35" t="s">
        <v>148</v>
      </c>
      <c r="F87" s="35">
        <v>7</v>
      </c>
      <c r="G87" s="156">
        <v>10.72</v>
      </c>
      <c r="H87" s="156">
        <f t="shared" si="28"/>
        <v>13.34</v>
      </c>
      <c r="I87" s="156">
        <f t="shared" si="26"/>
        <v>93.38</v>
      </c>
      <c r="J87" s="157">
        <v>10.46</v>
      </c>
      <c r="K87" s="157">
        <f t="shared" si="29"/>
        <v>13.54</v>
      </c>
      <c r="L87" s="157">
        <f t="shared" si="27"/>
        <v>94.78</v>
      </c>
    </row>
    <row r="88" spans="1:12" s="153" customFormat="1" ht="25.5" customHeight="1">
      <c r="A88" s="35" t="s">
        <v>280</v>
      </c>
      <c r="B88" s="35" t="s">
        <v>281</v>
      </c>
      <c r="C88" s="35" t="s">
        <v>58</v>
      </c>
      <c r="D88" s="152" t="s">
        <v>282</v>
      </c>
      <c r="E88" s="35" t="s">
        <v>148</v>
      </c>
      <c r="F88" s="35">
        <v>19</v>
      </c>
      <c r="G88" s="156">
        <v>11.38</v>
      </c>
      <c r="H88" s="156">
        <f t="shared" si="28"/>
        <v>14.16</v>
      </c>
      <c r="I88" s="156">
        <f t="shared" si="26"/>
        <v>269.04000000000002</v>
      </c>
      <c r="J88" s="157">
        <v>10.93</v>
      </c>
      <c r="K88" s="157">
        <f t="shared" si="29"/>
        <v>14.15</v>
      </c>
      <c r="L88" s="157">
        <f t="shared" si="27"/>
        <v>268.85000000000002</v>
      </c>
    </row>
    <row r="89" spans="1:12" s="153" customFormat="1" ht="39" customHeight="1">
      <c r="A89" s="35" t="s">
        <v>283</v>
      </c>
      <c r="B89" s="35" t="s">
        <v>284</v>
      </c>
      <c r="C89" s="35" t="s">
        <v>63</v>
      </c>
      <c r="D89" s="152" t="s">
        <v>285</v>
      </c>
      <c r="E89" s="35" t="s">
        <v>286</v>
      </c>
      <c r="F89" s="35">
        <v>4</v>
      </c>
      <c r="G89" s="156">
        <v>427.77</v>
      </c>
      <c r="H89" s="156">
        <f t="shared" si="28"/>
        <v>532.57000000000005</v>
      </c>
      <c r="I89" s="156">
        <f t="shared" si="26"/>
        <v>2130.2800000000002</v>
      </c>
      <c r="J89" s="157">
        <v>427.04</v>
      </c>
      <c r="K89" s="157">
        <f t="shared" si="29"/>
        <v>552.88</v>
      </c>
      <c r="L89" s="157">
        <f t="shared" si="27"/>
        <v>2211.52</v>
      </c>
    </row>
    <row r="90" spans="1:12" s="153" customFormat="1" ht="25.5" customHeight="1">
      <c r="A90" s="35" t="s">
        <v>287</v>
      </c>
      <c r="B90" s="35" t="s">
        <v>288</v>
      </c>
      <c r="C90" s="35" t="s">
        <v>58</v>
      </c>
      <c r="D90" s="152" t="s">
        <v>289</v>
      </c>
      <c r="E90" s="35" t="s">
        <v>148</v>
      </c>
      <c r="F90" s="35">
        <v>12</v>
      </c>
      <c r="G90" s="158">
        <v>10.61</v>
      </c>
      <c r="H90" s="158">
        <f>TRUNC(TRUNC(G90 * H2, 2) + G90, 2)</f>
        <v>13.2</v>
      </c>
      <c r="I90" s="158">
        <f t="shared" si="26"/>
        <v>158.4</v>
      </c>
      <c r="J90" s="158">
        <v>10.61</v>
      </c>
      <c r="K90" s="158">
        <f t="shared" si="29"/>
        <v>13.73</v>
      </c>
      <c r="L90" s="158">
        <f t="shared" si="27"/>
        <v>164.76</v>
      </c>
    </row>
    <row r="91" spans="1:12" s="153" customFormat="1" ht="24" customHeight="1">
      <c r="A91" s="34" t="s">
        <v>30</v>
      </c>
      <c r="B91" s="34" t="s">
        <v>53</v>
      </c>
      <c r="C91" s="34"/>
      <c r="D91" s="151" t="s">
        <v>31</v>
      </c>
      <c r="E91" s="34"/>
      <c r="F91" s="34">
        <v>1</v>
      </c>
      <c r="G91" s="155" t="s">
        <v>54</v>
      </c>
      <c r="H91" s="155">
        <f>I92 + I93 + I94 + I95 + I96 + I97 + I98 + I99 + I100 + I101 + I102 + I103 + I104 + I105 + I106 + I107 + I108 + I109 + I110 + I111 + I112 + I113 + I114 + I115 + I116 + I117</f>
        <v>238507.58</v>
      </c>
      <c r="I91" s="155">
        <f t="shared" si="26"/>
        <v>238507.58</v>
      </c>
      <c r="J91" s="155" t="s">
        <v>54</v>
      </c>
      <c r="K91" s="155">
        <f>L92 + L93 + L94 + L95 + L96 + L97 + L98 + L99 + L100 + L101 + L102 + L103 + L104 + L105 + L106 + L107 + L108 + L109 + L110 + L111 + L112 + L113 + L114 + L115 + L116 + L117</f>
        <v>239108.66000000003</v>
      </c>
      <c r="L91" s="155">
        <f t="shared" si="27"/>
        <v>239108.66</v>
      </c>
    </row>
    <row r="92" spans="1:12" s="153" customFormat="1" ht="51.75" customHeight="1">
      <c r="A92" s="35" t="s">
        <v>290</v>
      </c>
      <c r="B92" s="35" t="s">
        <v>291</v>
      </c>
      <c r="C92" s="35" t="s">
        <v>121</v>
      </c>
      <c r="D92" s="152" t="s">
        <v>292</v>
      </c>
      <c r="E92" s="35" t="s">
        <v>148</v>
      </c>
      <c r="F92" s="35">
        <v>148</v>
      </c>
      <c r="G92" s="156">
        <v>456.11</v>
      </c>
      <c r="H92" s="156">
        <f t="shared" ref="H92:H133" si="30">TRUNC(TRUNC(G92 * $H$2, 2) + G92, 2)</f>
        <v>567.85</v>
      </c>
      <c r="I92" s="156">
        <f t="shared" si="26"/>
        <v>84041.8</v>
      </c>
      <c r="J92" s="157">
        <v>432.14</v>
      </c>
      <c r="K92" s="157">
        <f t="shared" si="29"/>
        <v>559.49</v>
      </c>
      <c r="L92" s="157">
        <f t="shared" si="27"/>
        <v>82804.52</v>
      </c>
    </row>
    <row r="93" spans="1:12" s="153" customFormat="1" ht="64.5" customHeight="1">
      <c r="A93" s="35" t="s">
        <v>293</v>
      </c>
      <c r="B93" s="35" t="s">
        <v>294</v>
      </c>
      <c r="C93" s="35" t="s">
        <v>121</v>
      </c>
      <c r="D93" s="152" t="s">
        <v>295</v>
      </c>
      <c r="E93" s="35" t="s">
        <v>148</v>
      </c>
      <c r="F93" s="35">
        <v>125</v>
      </c>
      <c r="G93" s="156">
        <v>332.09</v>
      </c>
      <c r="H93" s="156">
        <f t="shared" si="30"/>
        <v>413.45</v>
      </c>
      <c r="I93" s="156">
        <f t="shared" si="26"/>
        <v>51681.25</v>
      </c>
      <c r="J93" s="157">
        <v>312.88</v>
      </c>
      <c r="K93" s="157">
        <f t="shared" si="29"/>
        <v>405.08</v>
      </c>
      <c r="L93" s="157">
        <f t="shared" si="27"/>
        <v>50635</v>
      </c>
    </row>
    <row r="94" spans="1:12" s="153" customFormat="1" ht="25.5" customHeight="1">
      <c r="A94" s="35" t="s">
        <v>296</v>
      </c>
      <c r="B94" s="35" t="s">
        <v>297</v>
      </c>
      <c r="C94" s="35" t="s">
        <v>121</v>
      </c>
      <c r="D94" s="152" t="s">
        <v>298</v>
      </c>
      <c r="E94" s="35" t="s">
        <v>148</v>
      </c>
      <c r="F94" s="35">
        <v>38</v>
      </c>
      <c r="G94" s="156">
        <v>334.28</v>
      </c>
      <c r="H94" s="156">
        <f t="shared" si="30"/>
        <v>416.17</v>
      </c>
      <c r="I94" s="156">
        <f t="shared" si="26"/>
        <v>15814.46</v>
      </c>
      <c r="J94" s="157">
        <v>315.07</v>
      </c>
      <c r="K94" s="157">
        <f t="shared" si="29"/>
        <v>407.92</v>
      </c>
      <c r="L94" s="157">
        <f t="shared" si="27"/>
        <v>15500.96</v>
      </c>
    </row>
    <row r="95" spans="1:12" s="153" customFormat="1" ht="64.5" customHeight="1">
      <c r="A95" s="35" t="s">
        <v>299</v>
      </c>
      <c r="B95" s="35" t="s">
        <v>300</v>
      </c>
      <c r="C95" s="35" t="s">
        <v>63</v>
      </c>
      <c r="D95" s="152" t="s">
        <v>301</v>
      </c>
      <c r="E95" s="35" t="s">
        <v>132</v>
      </c>
      <c r="F95" s="35">
        <v>1</v>
      </c>
      <c r="G95" s="156">
        <v>2387.19</v>
      </c>
      <c r="H95" s="156">
        <f t="shared" si="30"/>
        <v>2972.05</v>
      </c>
      <c r="I95" s="156">
        <f t="shared" si="26"/>
        <v>2972.05</v>
      </c>
      <c r="J95" s="157">
        <v>2387.02</v>
      </c>
      <c r="K95" s="157">
        <f t="shared" si="29"/>
        <v>3090.47</v>
      </c>
      <c r="L95" s="157">
        <f t="shared" si="27"/>
        <v>3090.47</v>
      </c>
    </row>
    <row r="96" spans="1:12" s="153" customFormat="1" ht="39" customHeight="1">
      <c r="A96" s="35" t="s">
        <v>302</v>
      </c>
      <c r="B96" s="35" t="s">
        <v>303</v>
      </c>
      <c r="C96" s="35" t="s">
        <v>58</v>
      </c>
      <c r="D96" s="152" t="s">
        <v>304</v>
      </c>
      <c r="E96" s="35" t="s">
        <v>148</v>
      </c>
      <c r="F96" s="35">
        <v>3</v>
      </c>
      <c r="G96" s="156">
        <v>394.48</v>
      </c>
      <c r="H96" s="156">
        <f t="shared" si="30"/>
        <v>491.12</v>
      </c>
      <c r="I96" s="156">
        <f t="shared" si="26"/>
        <v>1473.36</v>
      </c>
      <c r="J96" s="157">
        <v>387.8</v>
      </c>
      <c r="K96" s="157">
        <f t="shared" si="29"/>
        <v>502.08</v>
      </c>
      <c r="L96" s="157">
        <f t="shared" si="27"/>
        <v>1506.24</v>
      </c>
    </row>
    <row r="97" spans="1:12" s="153" customFormat="1" ht="51.75" customHeight="1">
      <c r="A97" s="35" t="s">
        <v>305</v>
      </c>
      <c r="B97" s="35" t="s">
        <v>306</v>
      </c>
      <c r="C97" s="35" t="s">
        <v>58</v>
      </c>
      <c r="D97" s="152" t="s">
        <v>307</v>
      </c>
      <c r="E97" s="35" t="s">
        <v>148</v>
      </c>
      <c r="F97" s="35">
        <v>31</v>
      </c>
      <c r="G97" s="156">
        <v>14.17</v>
      </c>
      <c r="H97" s="156">
        <f t="shared" si="30"/>
        <v>17.64</v>
      </c>
      <c r="I97" s="156">
        <f t="shared" si="26"/>
        <v>546.84</v>
      </c>
      <c r="J97" s="157">
        <v>13.97</v>
      </c>
      <c r="K97" s="157">
        <f t="shared" si="29"/>
        <v>18.079999999999998</v>
      </c>
      <c r="L97" s="157">
        <f t="shared" si="27"/>
        <v>560.48</v>
      </c>
    </row>
    <row r="98" spans="1:12" s="153" customFormat="1" ht="25.5" customHeight="1">
      <c r="A98" s="35" t="s">
        <v>308</v>
      </c>
      <c r="B98" s="35" t="s">
        <v>309</v>
      </c>
      <c r="C98" s="35" t="s">
        <v>58</v>
      </c>
      <c r="D98" s="152" t="s">
        <v>310</v>
      </c>
      <c r="E98" s="35" t="s">
        <v>148</v>
      </c>
      <c r="F98" s="35">
        <v>34</v>
      </c>
      <c r="G98" s="156">
        <v>15.13</v>
      </c>
      <c r="H98" s="156">
        <f t="shared" si="30"/>
        <v>18.829999999999998</v>
      </c>
      <c r="I98" s="156">
        <f t="shared" si="26"/>
        <v>640.22</v>
      </c>
      <c r="J98" s="157">
        <v>14.84</v>
      </c>
      <c r="K98" s="157">
        <f t="shared" si="29"/>
        <v>19.21</v>
      </c>
      <c r="L98" s="157">
        <f t="shared" si="27"/>
        <v>653.14</v>
      </c>
    </row>
    <row r="99" spans="1:12" s="153" customFormat="1" ht="25.5" customHeight="1">
      <c r="A99" s="35" t="s">
        <v>311</v>
      </c>
      <c r="B99" s="35" t="s">
        <v>312</v>
      </c>
      <c r="C99" s="35" t="s">
        <v>58</v>
      </c>
      <c r="D99" s="152" t="s">
        <v>313</v>
      </c>
      <c r="E99" s="35" t="s">
        <v>148</v>
      </c>
      <c r="F99" s="35">
        <v>31</v>
      </c>
      <c r="G99" s="156">
        <v>13.2</v>
      </c>
      <c r="H99" s="156">
        <f t="shared" si="30"/>
        <v>16.43</v>
      </c>
      <c r="I99" s="156">
        <f t="shared" si="26"/>
        <v>509.33</v>
      </c>
      <c r="J99" s="157">
        <v>13.04</v>
      </c>
      <c r="K99" s="157">
        <f t="shared" si="29"/>
        <v>16.88</v>
      </c>
      <c r="L99" s="157">
        <f t="shared" si="27"/>
        <v>523.28</v>
      </c>
    </row>
    <row r="100" spans="1:12" s="153" customFormat="1" ht="25.5" customHeight="1">
      <c r="A100" s="35" t="s">
        <v>314</v>
      </c>
      <c r="B100" s="35" t="s">
        <v>315</v>
      </c>
      <c r="C100" s="35" t="s">
        <v>63</v>
      </c>
      <c r="D100" s="152" t="s">
        <v>316</v>
      </c>
      <c r="E100" s="35" t="s">
        <v>132</v>
      </c>
      <c r="F100" s="35">
        <v>1</v>
      </c>
      <c r="G100" s="156">
        <v>547.57000000000005</v>
      </c>
      <c r="H100" s="156">
        <f t="shared" si="30"/>
        <v>681.72</v>
      </c>
      <c r="I100" s="156">
        <f t="shared" si="26"/>
        <v>681.72</v>
      </c>
      <c r="J100" s="157">
        <v>547.57000000000005</v>
      </c>
      <c r="K100" s="157">
        <f t="shared" si="29"/>
        <v>708.93</v>
      </c>
      <c r="L100" s="157">
        <f t="shared" si="27"/>
        <v>708.93</v>
      </c>
    </row>
    <row r="101" spans="1:12" s="153" customFormat="1" ht="25.5" customHeight="1">
      <c r="A101" s="35" t="s">
        <v>317</v>
      </c>
      <c r="B101" s="35" t="s">
        <v>318</v>
      </c>
      <c r="C101" s="35" t="s">
        <v>319</v>
      </c>
      <c r="D101" s="152" t="s">
        <v>320</v>
      </c>
      <c r="E101" s="35" t="s">
        <v>65</v>
      </c>
      <c r="F101" s="35">
        <v>77</v>
      </c>
      <c r="G101" s="156">
        <v>68.03</v>
      </c>
      <c r="H101" s="156">
        <f t="shared" si="30"/>
        <v>84.69</v>
      </c>
      <c r="I101" s="156">
        <f t="shared" si="26"/>
        <v>6521.13</v>
      </c>
      <c r="J101" s="157">
        <v>68.03</v>
      </c>
      <c r="K101" s="157">
        <f t="shared" si="29"/>
        <v>88.07</v>
      </c>
      <c r="L101" s="157">
        <f t="shared" si="27"/>
        <v>6781.39</v>
      </c>
    </row>
    <row r="102" spans="1:12" s="153" customFormat="1" ht="25.5" customHeight="1">
      <c r="A102" s="35" t="s">
        <v>321</v>
      </c>
      <c r="B102" s="35" t="s">
        <v>322</v>
      </c>
      <c r="C102" s="35" t="s">
        <v>58</v>
      </c>
      <c r="D102" s="152" t="s">
        <v>323</v>
      </c>
      <c r="E102" s="35" t="s">
        <v>165</v>
      </c>
      <c r="F102" s="35">
        <v>86</v>
      </c>
      <c r="G102" s="156">
        <v>29.2</v>
      </c>
      <c r="H102" s="156">
        <f t="shared" si="30"/>
        <v>36.35</v>
      </c>
      <c r="I102" s="156">
        <f t="shared" si="26"/>
        <v>3126.1</v>
      </c>
      <c r="J102" s="157">
        <v>28.63</v>
      </c>
      <c r="K102" s="157">
        <f t="shared" si="29"/>
        <v>37.06</v>
      </c>
      <c r="L102" s="157">
        <f t="shared" si="27"/>
        <v>3187.16</v>
      </c>
    </row>
    <row r="103" spans="1:12" s="153" customFormat="1" ht="39" customHeight="1">
      <c r="A103" s="35" t="s">
        <v>324</v>
      </c>
      <c r="B103" s="35" t="s">
        <v>325</v>
      </c>
      <c r="C103" s="35" t="s">
        <v>58</v>
      </c>
      <c r="D103" s="152" t="s">
        <v>326</v>
      </c>
      <c r="E103" s="35" t="s">
        <v>165</v>
      </c>
      <c r="F103" s="35">
        <v>308</v>
      </c>
      <c r="G103" s="156">
        <v>55.19</v>
      </c>
      <c r="H103" s="156">
        <f t="shared" si="30"/>
        <v>68.709999999999994</v>
      </c>
      <c r="I103" s="156">
        <f t="shared" si="26"/>
        <v>21162.68</v>
      </c>
      <c r="J103" s="157">
        <v>55.18</v>
      </c>
      <c r="K103" s="157">
        <f t="shared" si="29"/>
        <v>71.44</v>
      </c>
      <c r="L103" s="157">
        <f t="shared" si="27"/>
        <v>22003.52</v>
      </c>
    </row>
    <row r="104" spans="1:12" s="153" customFormat="1" ht="51.75" customHeight="1">
      <c r="A104" s="35" t="s">
        <v>327</v>
      </c>
      <c r="B104" s="35" t="s">
        <v>328</v>
      </c>
      <c r="C104" s="35" t="s">
        <v>58</v>
      </c>
      <c r="D104" s="152" t="s">
        <v>329</v>
      </c>
      <c r="E104" s="35" t="s">
        <v>165</v>
      </c>
      <c r="F104" s="35">
        <v>187</v>
      </c>
      <c r="G104" s="156">
        <v>4.5999999999999996</v>
      </c>
      <c r="H104" s="156">
        <f t="shared" si="30"/>
        <v>5.72</v>
      </c>
      <c r="I104" s="156">
        <f t="shared" si="26"/>
        <v>1069.6400000000001</v>
      </c>
      <c r="J104" s="157">
        <v>4.47</v>
      </c>
      <c r="K104" s="157">
        <f t="shared" si="29"/>
        <v>5.78</v>
      </c>
      <c r="L104" s="157">
        <f t="shared" si="27"/>
        <v>1080.8599999999999</v>
      </c>
    </row>
    <row r="105" spans="1:12" s="153" customFormat="1" ht="39" customHeight="1">
      <c r="A105" s="35" t="s">
        <v>330</v>
      </c>
      <c r="B105" s="35" t="s">
        <v>331</v>
      </c>
      <c r="C105" s="35" t="s">
        <v>58</v>
      </c>
      <c r="D105" s="152" t="s">
        <v>332</v>
      </c>
      <c r="E105" s="35" t="s">
        <v>165</v>
      </c>
      <c r="F105" s="35">
        <v>92.5</v>
      </c>
      <c r="G105" s="156">
        <v>25.54</v>
      </c>
      <c r="H105" s="156">
        <f t="shared" si="30"/>
        <v>31.79</v>
      </c>
      <c r="I105" s="156">
        <f t="shared" si="26"/>
        <v>2940.57</v>
      </c>
      <c r="J105" s="157">
        <v>25.03</v>
      </c>
      <c r="K105" s="157">
        <f t="shared" si="29"/>
        <v>32.4</v>
      </c>
      <c r="L105" s="157">
        <f t="shared" si="27"/>
        <v>2997</v>
      </c>
    </row>
    <row r="106" spans="1:12" s="153" customFormat="1" ht="39" customHeight="1">
      <c r="A106" s="35" t="s">
        <v>333</v>
      </c>
      <c r="B106" s="35" t="s">
        <v>334</v>
      </c>
      <c r="C106" s="35" t="s">
        <v>58</v>
      </c>
      <c r="D106" s="152" t="s">
        <v>335</v>
      </c>
      <c r="E106" s="35" t="s">
        <v>165</v>
      </c>
      <c r="F106" s="35">
        <v>122.5</v>
      </c>
      <c r="G106" s="156">
        <v>9.9</v>
      </c>
      <c r="H106" s="156">
        <f t="shared" si="30"/>
        <v>12.32</v>
      </c>
      <c r="I106" s="156">
        <f t="shared" si="26"/>
        <v>1509.2</v>
      </c>
      <c r="J106" s="157">
        <v>9.67</v>
      </c>
      <c r="K106" s="157">
        <f t="shared" si="29"/>
        <v>12.51</v>
      </c>
      <c r="L106" s="157">
        <f t="shared" si="27"/>
        <v>1532.47</v>
      </c>
    </row>
    <row r="107" spans="1:12" s="153" customFormat="1" ht="39" customHeight="1">
      <c r="A107" s="35" t="s">
        <v>336</v>
      </c>
      <c r="B107" s="35" t="s">
        <v>337</v>
      </c>
      <c r="C107" s="35" t="s">
        <v>338</v>
      </c>
      <c r="D107" s="152" t="s">
        <v>339</v>
      </c>
      <c r="E107" s="35" t="s">
        <v>132</v>
      </c>
      <c r="F107" s="35">
        <v>34</v>
      </c>
      <c r="G107" s="156">
        <v>52.54</v>
      </c>
      <c r="H107" s="156">
        <f t="shared" si="30"/>
        <v>65.41</v>
      </c>
      <c r="I107" s="156">
        <f t="shared" si="26"/>
        <v>2223.94</v>
      </c>
      <c r="J107" s="157">
        <v>52.54</v>
      </c>
      <c r="K107" s="157">
        <f t="shared" si="29"/>
        <v>68.02</v>
      </c>
      <c r="L107" s="157">
        <f t="shared" si="27"/>
        <v>2312.6799999999998</v>
      </c>
    </row>
    <row r="108" spans="1:12" s="153" customFormat="1" ht="25.5" customHeight="1">
      <c r="A108" s="35" t="s">
        <v>340</v>
      </c>
      <c r="B108" s="35" t="s">
        <v>341</v>
      </c>
      <c r="C108" s="35" t="s">
        <v>125</v>
      </c>
      <c r="D108" s="152" t="s">
        <v>342</v>
      </c>
      <c r="E108" s="35" t="s">
        <v>148</v>
      </c>
      <c r="F108" s="35">
        <v>94</v>
      </c>
      <c r="G108" s="156">
        <v>234.93</v>
      </c>
      <c r="H108" s="156">
        <f t="shared" si="30"/>
        <v>292.48</v>
      </c>
      <c r="I108" s="156">
        <f t="shared" si="26"/>
        <v>27493.119999999999</v>
      </c>
      <c r="J108" s="157">
        <v>234.93</v>
      </c>
      <c r="K108" s="157">
        <f t="shared" si="29"/>
        <v>304.16000000000003</v>
      </c>
      <c r="L108" s="157">
        <f t="shared" si="27"/>
        <v>28591.040000000001</v>
      </c>
    </row>
    <row r="109" spans="1:12" s="153" customFormat="1" ht="25.5" customHeight="1">
      <c r="A109" s="35" t="s">
        <v>343</v>
      </c>
      <c r="B109" s="35" t="s">
        <v>344</v>
      </c>
      <c r="C109" s="35" t="s">
        <v>125</v>
      </c>
      <c r="D109" s="152" t="s">
        <v>345</v>
      </c>
      <c r="E109" s="35" t="s">
        <v>148</v>
      </c>
      <c r="F109" s="35">
        <v>12</v>
      </c>
      <c r="G109" s="156">
        <v>65.73</v>
      </c>
      <c r="H109" s="156">
        <f t="shared" si="30"/>
        <v>81.83</v>
      </c>
      <c r="I109" s="156">
        <f t="shared" si="26"/>
        <v>981.96</v>
      </c>
      <c r="J109" s="157">
        <v>65.73</v>
      </c>
      <c r="K109" s="157">
        <f t="shared" si="29"/>
        <v>85.1</v>
      </c>
      <c r="L109" s="157">
        <f t="shared" si="27"/>
        <v>1021.2</v>
      </c>
    </row>
    <row r="110" spans="1:12" s="153" customFormat="1" ht="25.5" customHeight="1">
      <c r="A110" s="35" t="s">
        <v>346</v>
      </c>
      <c r="B110" s="35" t="s">
        <v>347</v>
      </c>
      <c r="C110" s="35" t="s">
        <v>63</v>
      </c>
      <c r="D110" s="152" t="s">
        <v>348</v>
      </c>
      <c r="E110" s="35" t="s">
        <v>132</v>
      </c>
      <c r="F110" s="35">
        <v>4</v>
      </c>
      <c r="G110" s="156">
        <v>150.99</v>
      </c>
      <c r="H110" s="156">
        <f t="shared" si="30"/>
        <v>187.98</v>
      </c>
      <c r="I110" s="156">
        <f t="shared" si="26"/>
        <v>751.92</v>
      </c>
      <c r="J110" s="157">
        <v>150.99</v>
      </c>
      <c r="K110" s="157">
        <f t="shared" si="29"/>
        <v>195.48</v>
      </c>
      <c r="L110" s="157">
        <f t="shared" si="27"/>
        <v>781.92</v>
      </c>
    </row>
    <row r="111" spans="1:12" s="153" customFormat="1" ht="25.5" customHeight="1">
      <c r="A111" s="35" t="s">
        <v>349</v>
      </c>
      <c r="B111" s="35" t="s">
        <v>350</v>
      </c>
      <c r="C111" s="35" t="s">
        <v>125</v>
      </c>
      <c r="D111" s="152" t="s">
        <v>351</v>
      </c>
      <c r="E111" s="35" t="s">
        <v>148</v>
      </c>
      <c r="F111" s="35">
        <v>7</v>
      </c>
      <c r="G111" s="156">
        <v>422.53</v>
      </c>
      <c r="H111" s="156">
        <f t="shared" si="30"/>
        <v>526.04</v>
      </c>
      <c r="I111" s="156">
        <f t="shared" si="26"/>
        <v>3682.28</v>
      </c>
      <c r="J111" s="157">
        <v>422.53</v>
      </c>
      <c r="K111" s="157">
        <f t="shared" si="29"/>
        <v>547.04</v>
      </c>
      <c r="L111" s="157">
        <f t="shared" si="27"/>
        <v>3829.28</v>
      </c>
    </row>
    <row r="112" spans="1:12" s="153" customFormat="1" ht="25.5" customHeight="1">
      <c r="A112" s="35" t="s">
        <v>352</v>
      </c>
      <c r="B112" s="35" t="s">
        <v>353</v>
      </c>
      <c r="C112" s="35" t="s">
        <v>125</v>
      </c>
      <c r="D112" s="152" t="s">
        <v>354</v>
      </c>
      <c r="E112" s="35" t="s">
        <v>148</v>
      </c>
      <c r="F112" s="35">
        <v>7</v>
      </c>
      <c r="G112" s="156">
        <v>217.27</v>
      </c>
      <c r="H112" s="156">
        <f t="shared" si="30"/>
        <v>270.5</v>
      </c>
      <c r="I112" s="156">
        <f t="shared" si="26"/>
        <v>1893.5</v>
      </c>
      <c r="J112" s="157">
        <v>217.27</v>
      </c>
      <c r="K112" s="157">
        <f t="shared" si="29"/>
        <v>281.29000000000002</v>
      </c>
      <c r="L112" s="157">
        <f t="shared" si="27"/>
        <v>1969.03</v>
      </c>
    </row>
    <row r="113" spans="1:12" s="153" customFormat="1" ht="25.5" customHeight="1">
      <c r="A113" s="35" t="s">
        <v>355</v>
      </c>
      <c r="B113" s="35" t="s">
        <v>356</v>
      </c>
      <c r="C113" s="35" t="s">
        <v>357</v>
      </c>
      <c r="D113" s="152" t="s">
        <v>358</v>
      </c>
      <c r="E113" s="35" t="s">
        <v>148</v>
      </c>
      <c r="F113" s="35">
        <v>13</v>
      </c>
      <c r="G113" s="156">
        <v>57.19</v>
      </c>
      <c r="H113" s="156">
        <f t="shared" si="30"/>
        <v>71.2</v>
      </c>
      <c r="I113" s="156">
        <f t="shared" si="26"/>
        <v>925.6</v>
      </c>
      <c r="J113" s="157">
        <v>55.79</v>
      </c>
      <c r="K113" s="157">
        <f t="shared" si="29"/>
        <v>72.23</v>
      </c>
      <c r="L113" s="157">
        <f t="shared" si="27"/>
        <v>938.99</v>
      </c>
    </row>
    <row r="114" spans="1:12" s="153" customFormat="1" ht="25.5" customHeight="1">
      <c r="A114" s="35" t="s">
        <v>359</v>
      </c>
      <c r="B114" s="35" t="s">
        <v>360</v>
      </c>
      <c r="C114" s="35" t="s">
        <v>125</v>
      </c>
      <c r="D114" s="152" t="s">
        <v>361</v>
      </c>
      <c r="E114" s="35" t="s">
        <v>148</v>
      </c>
      <c r="F114" s="35">
        <v>3</v>
      </c>
      <c r="G114" s="156">
        <v>273.58</v>
      </c>
      <c r="H114" s="156">
        <f t="shared" si="30"/>
        <v>340.6</v>
      </c>
      <c r="I114" s="156">
        <f t="shared" si="26"/>
        <v>1021.8</v>
      </c>
      <c r="J114" s="157">
        <v>273.58</v>
      </c>
      <c r="K114" s="157">
        <f t="shared" si="29"/>
        <v>354.2</v>
      </c>
      <c r="L114" s="157">
        <f t="shared" si="27"/>
        <v>1062.5999999999999</v>
      </c>
    </row>
    <row r="115" spans="1:12" s="153" customFormat="1" ht="24" customHeight="1">
      <c r="A115" s="35" t="s">
        <v>362</v>
      </c>
      <c r="B115" s="35" t="s">
        <v>363</v>
      </c>
      <c r="C115" s="35" t="s">
        <v>63</v>
      </c>
      <c r="D115" s="152" t="s">
        <v>364</v>
      </c>
      <c r="E115" s="35" t="s">
        <v>132</v>
      </c>
      <c r="F115" s="35">
        <v>7</v>
      </c>
      <c r="G115" s="156">
        <v>53.55</v>
      </c>
      <c r="H115" s="156">
        <f t="shared" si="30"/>
        <v>66.66</v>
      </c>
      <c r="I115" s="156">
        <f t="shared" si="26"/>
        <v>466.62</v>
      </c>
      <c r="J115" s="157">
        <v>53.55</v>
      </c>
      <c r="K115" s="157">
        <f t="shared" si="29"/>
        <v>69.33</v>
      </c>
      <c r="L115" s="157">
        <f t="shared" si="27"/>
        <v>485.31</v>
      </c>
    </row>
    <row r="116" spans="1:12" s="153" customFormat="1" ht="39" customHeight="1">
      <c r="A116" s="35" t="s">
        <v>365</v>
      </c>
      <c r="B116" s="35" t="s">
        <v>366</v>
      </c>
      <c r="C116" s="35" t="s">
        <v>63</v>
      </c>
      <c r="D116" s="152" t="s">
        <v>367</v>
      </c>
      <c r="E116" s="35" t="s">
        <v>132</v>
      </c>
      <c r="F116" s="35">
        <v>1</v>
      </c>
      <c r="G116" s="156">
        <v>2135.73</v>
      </c>
      <c r="H116" s="156">
        <f t="shared" si="30"/>
        <v>2658.98</v>
      </c>
      <c r="I116" s="156">
        <f t="shared" si="26"/>
        <v>2658.98</v>
      </c>
      <c r="J116" s="157">
        <v>2135.73</v>
      </c>
      <c r="K116" s="157">
        <f t="shared" si="29"/>
        <v>2765.12</v>
      </c>
      <c r="L116" s="157">
        <f t="shared" si="27"/>
        <v>2765.12</v>
      </c>
    </row>
    <row r="117" spans="1:12" s="153" customFormat="1" ht="39" customHeight="1">
      <c r="A117" s="35" t="s">
        <v>368</v>
      </c>
      <c r="B117" s="35" t="s">
        <v>369</v>
      </c>
      <c r="C117" s="35" t="s">
        <v>63</v>
      </c>
      <c r="D117" s="152" t="s">
        <v>370</v>
      </c>
      <c r="E117" s="35" t="s">
        <v>371</v>
      </c>
      <c r="F117" s="35">
        <v>1</v>
      </c>
      <c r="G117" s="156">
        <v>1379.53</v>
      </c>
      <c r="H117" s="156">
        <f t="shared" si="30"/>
        <v>1717.51</v>
      </c>
      <c r="I117" s="156">
        <f t="shared" si="26"/>
        <v>1717.51</v>
      </c>
      <c r="J117" s="157">
        <v>1379.53</v>
      </c>
      <c r="K117" s="157">
        <f t="shared" si="29"/>
        <v>1786.07</v>
      </c>
      <c r="L117" s="157">
        <f t="shared" si="27"/>
        <v>1786.07</v>
      </c>
    </row>
    <row r="118" spans="1:12" s="153" customFormat="1" ht="24" customHeight="1">
      <c r="A118" s="34" t="s">
        <v>32</v>
      </c>
      <c r="B118" s="34" t="s">
        <v>53</v>
      </c>
      <c r="C118" s="34"/>
      <c r="D118" s="151" t="s">
        <v>33</v>
      </c>
      <c r="E118" s="34"/>
      <c r="F118" s="34">
        <v>1</v>
      </c>
      <c r="G118" s="155" t="s">
        <v>54</v>
      </c>
      <c r="H118" s="155">
        <f>I119 + I120 + I121 + I122 + I123 + I124 + I125 + I126 + I127 + I128</f>
        <v>148565.73999999993</v>
      </c>
      <c r="I118" s="155">
        <f t="shared" si="26"/>
        <v>148565.74</v>
      </c>
      <c r="J118" s="155" t="s">
        <v>54</v>
      </c>
      <c r="K118" s="155">
        <f>L119 + L120 + L121 + L122 + L123 + L124 + L125 + L126 + L127 + L128</f>
        <v>153208.38999999998</v>
      </c>
      <c r="L118" s="155">
        <f t="shared" si="27"/>
        <v>153208.39000000001</v>
      </c>
    </row>
    <row r="119" spans="1:12" s="153" customFormat="1" ht="25.5" customHeight="1">
      <c r="A119" s="35" t="s">
        <v>372</v>
      </c>
      <c r="B119" s="35" t="s">
        <v>373</v>
      </c>
      <c r="C119" s="35" t="s">
        <v>374</v>
      </c>
      <c r="D119" s="152" t="s">
        <v>375</v>
      </c>
      <c r="E119" s="35" t="s">
        <v>60</v>
      </c>
      <c r="F119" s="35">
        <v>318.3</v>
      </c>
      <c r="G119" s="156">
        <v>9.56</v>
      </c>
      <c r="H119" s="156">
        <f t="shared" si="30"/>
        <v>11.9</v>
      </c>
      <c r="I119" s="156">
        <f t="shared" si="26"/>
        <v>3787.77</v>
      </c>
      <c r="J119" s="157">
        <v>9.56</v>
      </c>
      <c r="K119" s="157">
        <f t="shared" si="29"/>
        <v>12.37</v>
      </c>
      <c r="L119" s="157">
        <f t="shared" si="27"/>
        <v>3937.37</v>
      </c>
    </row>
    <row r="120" spans="1:12" s="153" customFormat="1" ht="103.5" customHeight="1">
      <c r="A120" s="35" t="s">
        <v>376</v>
      </c>
      <c r="B120" s="35" t="s">
        <v>377</v>
      </c>
      <c r="C120" s="35" t="s">
        <v>374</v>
      </c>
      <c r="D120" s="152" t="s">
        <v>378</v>
      </c>
      <c r="E120" s="35" t="s">
        <v>60</v>
      </c>
      <c r="F120" s="35">
        <v>318.3</v>
      </c>
      <c r="G120" s="156">
        <v>107.71</v>
      </c>
      <c r="H120" s="156">
        <f t="shared" si="30"/>
        <v>134.09</v>
      </c>
      <c r="I120" s="156">
        <f t="shared" si="26"/>
        <v>42680.84</v>
      </c>
      <c r="J120" s="157">
        <v>107.71</v>
      </c>
      <c r="K120" s="157">
        <f t="shared" si="29"/>
        <v>139.44999999999999</v>
      </c>
      <c r="L120" s="157">
        <f t="shared" si="27"/>
        <v>44386.93</v>
      </c>
    </row>
    <row r="121" spans="1:12" s="153" customFormat="1" ht="64.5" customHeight="1">
      <c r="A121" s="35" t="s">
        <v>379</v>
      </c>
      <c r="B121" s="35" t="s">
        <v>380</v>
      </c>
      <c r="C121" s="35" t="s">
        <v>58</v>
      </c>
      <c r="D121" s="152" t="s">
        <v>381</v>
      </c>
      <c r="E121" s="35" t="s">
        <v>60</v>
      </c>
      <c r="F121" s="35">
        <v>238.84</v>
      </c>
      <c r="G121" s="156">
        <v>213.23</v>
      </c>
      <c r="H121" s="156">
        <f t="shared" si="30"/>
        <v>265.47000000000003</v>
      </c>
      <c r="I121" s="156">
        <f t="shared" si="26"/>
        <v>63404.85</v>
      </c>
      <c r="J121" s="157">
        <v>209.07</v>
      </c>
      <c r="K121" s="157">
        <f t="shared" si="29"/>
        <v>270.68</v>
      </c>
      <c r="L121" s="157">
        <f t="shared" si="27"/>
        <v>64649.21</v>
      </c>
    </row>
    <row r="122" spans="1:12" s="153" customFormat="1" ht="25.5" customHeight="1">
      <c r="A122" s="35" t="s">
        <v>382</v>
      </c>
      <c r="B122" s="35" t="s">
        <v>383</v>
      </c>
      <c r="C122" s="35" t="s">
        <v>63</v>
      </c>
      <c r="D122" s="152" t="s">
        <v>384</v>
      </c>
      <c r="E122" s="35" t="s">
        <v>60</v>
      </c>
      <c r="F122" s="35">
        <v>854.19</v>
      </c>
      <c r="G122" s="156">
        <v>25</v>
      </c>
      <c r="H122" s="156">
        <f t="shared" si="30"/>
        <v>31.12</v>
      </c>
      <c r="I122" s="156">
        <f t="shared" si="26"/>
        <v>26582.39</v>
      </c>
      <c r="J122" s="157">
        <v>25</v>
      </c>
      <c r="K122" s="157">
        <f t="shared" si="29"/>
        <v>32.36</v>
      </c>
      <c r="L122" s="157">
        <f t="shared" si="27"/>
        <v>27641.58</v>
      </c>
    </row>
    <row r="123" spans="1:12" s="153" customFormat="1" ht="24" customHeight="1">
      <c r="A123" s="35" t="s">
        <v>385</v>
      </c>
      <c r="B123" s="35" t="s">
        <v>386</v>
      </c>
      <c r="C123" s="35" t="s">
        <v>63</v>
      </c>
      <c r="D123" s="152" t="s">
        <v>387</v>
      </c>
      <c r="E123" s="35" t="s">
        <v>388</v>
      </c>
      <c r="F123" s="35">
        <v>1</v>
      </c>
      <c r="G123" s="156">
        <v>2610.06</v>
      </c>
      <c r="H123" s="156">
        <f t="shared" si="30"/>
        <v>3249.52</v>
      </c>
      <c r="I123" s="156">
        <f t="shared" si="26"/>
        <v>3249.52</v>
      </c>
      <c r="J123" s="157">
        <v>2610.06</v>
      </c>
      <c r="K123" s="157">
        <f t="shared" si="29"/>
        <v>3379.24</v>
      </c>
      <c r="L123" s="157">
        <f t="shared" si="27"/>
        <v>3379.24</v>
      </c>
    </row>
    <row r="124" spans="1:12" s="153" customFormat="1" ht="24" customHeight="1">
      <c r="A124" s="35" t="s">
        <v>389</v>
      </c>
      <c r="B124" s="35" t="s">
        <v>390</v>
      </c>
      <c r="C124" s="35" t="s">
        <v>63</v>
      </c>
      <c r="D124" s="152" t="s">
        <v>391</v>
      </c>
      <c r="E124" s="35" t="s">
        <v>388</v>
      </c>
      <c r="F124" s="35">
        <v>1</v>
      </c>
      <c r="G124" s="156">
        <v>292.86</v>
      </c>
      <c r="H124" s="156">
        <f t="shared" si="30"/>
        <v>364.61</v>
      </c>
      <c r="I124" s="156">
        <f t="shared" si="26"/>
        <v>364.61</v>
      </c>
      <c r="J124" s="157">
        <v>292.86</v>
      </c>
      <c r="K124" s="157">
        <f t="shared" si="29"/>
        <v>379.16</v>
      </c>
      <c r="L124" s="157">
        <f t="shared" si="27"/>
        <v>379.16</v>
      </c>
    </row>
    <row r="125" spans="1:12" s="153" customFormat="1" ht="39" customHeight="1">
      <c r="A125" s="35" t="s">
        <v>392</v>
      </c>
      <c r="B125" s="35" t="s">
        <v>393</v>
      </c>
      <c r="C125" s="35" t="s">
        <v>63</v>
      </c>
      <c r="D125" s="152" t="s">
        <v>394</v>
      </c>
      <c r="E125" s="35" t="s">
        <v>388</v>
      </c>
      <c r="F125" s="35">
        <v>1</v>
      </c>
      <c r="G125" s="156">
        <v>2743.9</v>
      </c>
      <c r="H125" s="156">
        <f t="shared" si="30"/>
        <v>3416.15</v>
      </c>
      <c r="I125" s="156">
        <f t="shared" si="26"/>
        <v>3416.15</v>
      </c>
      <c r="J125" s="157">
        <v>2743.9</v>
      </c>
      <c r="K125" s="157">
        <f t="shared" si="29"/>
        <v>3552.52</v>
      </c>
      <c r="L125" s="157">
        <f t="shared" si="27"/>
        <v>3552.52</v>
      </c>
    </row>
    <row r="126" spans="1:12" s="153" customFormat="1" ht="25.5" customHeight="1">
      <c r="A126" s="35" t="s">
        <v>395</v>
      </c>
      <c r="B126" s="35" t="s">
        <v>396</v>
      </c>
      <c r="C126" s="35" t="s">
        <v>63</v>
      </c>
      <c r="D126" s="152" t="s">
        <v>397</v>
      </c>
      <c r="E126" s="35" t="s">
        <v>132</v>
      </c>
      <c r="F126" s="35">
        <v>2</v>
      </c>
      <c r="G126" s="156">
        <v>664.26</v>
      </c>
      <c r="H126" s="156">
        <f t="shared" si="30"/>
        <v>827</v>
      </c>
      <c r="I126" s="156">
        <f t="shared" si="26"/>
        <v>1654</v>
      </c>
      <c r="J126" s="157">
        <v>664.26</v>
      </c>
      <c r="K126" s="157">
        <f t="shared" si="29"/>
        <v>860.01</v>
      </c>
      <c r="L126" s="157">
        <f t="shared" si="27"/>
        <v>1720.02</v>
      </c>
    </row>
    <row r="127" spans="1:12" s="153" customFormat="1" ht="25.5" customHeight="1">
      <c r="A127" s="35" t="s">
        <v>398</v>
      </c>
      <c r="B127" s="35" t="s">
        <v>399</v>
      </c>
      <c r="C127" s="35" t="s">
        <v>63</v>
      </c>
      <c r="D127" s="152" t="s">
        <v>400</v>
      </c>
      <c r="E127" s="35" t="s">
        <v>388</v>
      </c>
      <c r="F127" s="35">
        <v>1</v>
      </c>
      <c r="G127" s="156">
        <v>48.34</v>
      </c>
      <c r="H127" s="156">
        <f t="shared" si="30"/>
        <v>60.18</v>
      </c>
      <c r="I127" s="156">
        <f t="shared" si="26"/>
        <v>60.18</v>
      </c>
      <c r="J127" s="157">
        <v>48.34</v>
      </c>
      <c r="K127" s="157">
        <f t="shared" si="29"/>
        <v>62.58</v>
      </c>
      <c r="L127" s="157">
        <f t="shared" si="27"/>
        <v>62.58</v>
      </c>
    </row>
    <row r="128" spans="1:12" s="153" customFormat="1" ht="51.75" customHeight="1">
      <c r="A128" s="35" t="s">
        <v>401</v>
      </c>
      <c r="B128" s="35" t="s">
        <v>402</v>
      </c>
      <c r="C128" s="35" t="s">
        <v>403</v>
      </c>
      <c r="D128" s="152" t="s">
        <v>404</v>
      </c>
      <c r="E128" s="35" t="s">
        <v>405</v>
      </c>
      <c r="F128" s="35">
        <v>1</v>
      </c>
      <c r="G128" s="156">
        <v>2703.16</v>
      </c>
      <c r="H128" s="156">
        <f t="shared" si="30"/>
        <v>3365.43</v>
      </c>
      <c r="I128" s="156">
        <f t="shared" si="26"/>
        <v>3365.43</v>
      </c>
      <c r="J128" s="157">
        <v>2703.16</v>
      </c>
      <c r="K128" s="157">
        <f t="shared" si="29"/>
        <v>3499.78</v>
      </c>
      <c r="L128" s="157">
        <f t="shared" si="27"/>
        <v>3499.78</v>
      </c>
    </row>
    <row r="129" spans="1:12" s="153" customFormat="1" ht="24" customHeight="1">
      <c r="A129" s="34" t="s">
        <v>34</v>
      </c>
      <c r="B129" s="34" t="s">
        <v>53</v>
      </c>
      <c r="C129" s="34"/>
      <c r="D129" s="151" t="s">
        <v>35</v>
      </c>
      <c r="E129" s="34"/>
      <c r="F129" s="34">
        <v>1</v>
      </c>
      <c r="G129" s="155" t="s">
        <v>54</v>
      </c>
      <c r="H129" s="155">
        <f>I130 + I131</f>
        <v>46135.45</v>
      </c>
      <c r="I129" s="155">
        <f t="shared" si="26"/>
        <v>46135.45</v>
      </c>
      <c r="J129" s="155" t="s">
        <v>54</v>
      </c>
      <c r="K129" s="155">
        <f>L130 + L131</f>
        <v>46703.86</v>
      </c>
      <c r="L129" s="155">
        <f t="shared" si="27"/>
        <v>46703.86</v>
      </c>
    </row>
    <row r="130" spans="1:12" s="153" customFormat="1" ht="51.75" customHeight="1">
      <c r="A130" s="35" t="s">
        <v>406</v>
      </c>
      <c r="B130" s="35" t="s">
        <v>407</v>
      </c>
      <c r="C130" s="35" t="s">
        <v>63</v>
      </c>
      <c r="D130" s="152" t="s">
        <v>408</v>
      </c>
      <c r="E130" s="35" t="s">
        <v>65</v>
      </c>
      <c r="F130" s="35">
        <v>12.5</v>
      </c>
      <c r="G130" s="156">
        <v>1281.08</v>
      </c>
      <c r="H130" s="156">
        <f t="shared" si="30"/>
        <v>1594.94</v>
      </c>
      <c r="I130" s="156">
        <f t="shared" si="26"/>
        <v>19936.75</v>
      </c>
      <c r="J130" s="157">
        <v>1281.08</v>
      </c>
      <c r="K130" s="157">
        <f t="shared" si="29"/>
        <v>1658.61</v>
      </c>
      <c r="L130" s="157">
        <f t="shared" si="27"/>
        <v>20732.62</v>
      </c>
    </row>
    <row r="131" spans="1:12" s="153" customFormat="1" ht="39" customHeight="1">
      <c r="A131" s="35" t="s">
        <v>409</v>
      </c>
      <c r="B131" s="35" t="s">
        <v>410</v>
      </c>
      <c r="C131" s="35" t="s">
        <v>58</v>
      </c>
      <c r="D131" s="152" t="s">
        <v>411</v>
      </c>
      <c r="E131" s="35" t="s">
        <v>60</v>
      </c>
      <c r="F131" s="35">
        <v>102</v>
      </c>
      <c r="G131" s="156">
        <v>206.31</v>
      </c>
      <c r="H131" s="156">
        <f t="shared" si="30"/>
        <v>256.85000000000002</v>
      </c>
      <c r="I131" s="156">
        <f t="shared" si="26"/>
        <v>26198.7</v>
      </c>
      <c r="J131" s="157">
        <v>196.67</v>
      </c>
      <c r="K131" s="157">
        <f t="shared" si="29"/>
        <v>254.62</v>
      </c>
      <c r="L131" s="157">
        <f t="shared" si="27"/>
        <v>25971.24</v>
      </c>
    </row>
    <row r="132" spans="1:12" s="153" customFormat="1" ht="24" customHeight="1">
      <c r="A132" s="34" t="s">
        <v>36</v>
      </c>
      <c r="B132" s="34" t="s">
        <v>53</v>
      </c>
      <c r="C132" s="34"/>
      <c r="D132" s="151" t="s">
        <v>37</v>
      </c>
      <c r="E132" s="34"/>
      <c r="F132" s="34">
        <v>1</v>
      </c>
      <c r="G132" s="155" t="s">
        <v>54</v>
      </c>
      <c r="H132" s="155">
        <f>I133</f>
        <v>12448.54</v>
      </c>
      <c r="I132" s="155">
        <f t="shared" si="26"/>
        <v>12448.54</v>
      </c>
      <c r="J132" s="155" t="s">
        <v>54</v>
      </c>
      <c r="K132" s="155">
        <f>L133</f>
        <v>12945.65</v>
      </c>
      <c r="L132" s="155">
        <f t="shared" si="27"/>
        <v>12945.65</v>
      </c>
    </row>
    <row r="133" spans="1:12" s="153" customFormat="1" ht="64.5" customHeight="1">
      <c r="A133" s="35" t="s">
        <v>412</v>
      </c>
      <c r="B133" s="35" t="s">
        <v>413</v>
      </c>
      <c r="C133" s="35" t="s">
        <v>213</v>
      </c>
      <c r="D133" s="152" t="s">
        <v>414</v>
      </c>
      <c r="E133" s="35" t="s">
        <v>60</v>
      </c>
      <c r="F133" s="35">
        <v>21.67</v>
      </c>
      <c r="G133" s="156">
        <v>461.42</v>
      </c>
      <c r="H133" s="156">
        <f t="shared" si="30"/>
        <v>574.46</v>
      </c>
      <c r="I133" s="156">
        <f t="shared" si="26"/>
        <v>12448.54</v>
      </c>
      <c r="J133" s="157">
        <v>461.42</v>
      </c>
      <c r="K133" s="157">
        <f t="shared" si="29"/>
        <v>597.4</v>
      </c>
      <c r="L133" s="157">
        <f t="shared" si="27"/>
        <v>12945.65</v>
      </c>
    </row>
    <row r="134" spans="1:12" ht="13.5" customHeight="1">
      <c r="A134" s="15"/>
      <c r="B134" s="15"/>
      <c r="C134" s="15"/>
      <c r="D134" s="154"/>
      <c r="E134" s="15"/>
      <c r="F134" s="15"/>
      <c r="G134" s="15"/>
      <c r="H134" s="15"/>
      <c r="I134" s="15"/>
      <c r="J134" s="15"/>
      <c r="K134" s="15"/>
      <c r="L134" s="15"/>
    </row>
    <row r="135" spans="1:12" ht="13.5" customHeight="1">
      <c r="A135" s="3"/>
      <c r="B135" s="3"/>
      <c r="C135" s="3"/>
      <c r="D135" s="154"/>
      <c r="E135" s="17"/>
      <c r="F135" s="3" t="s">
        <v>38</v>
      </c>
      <c r="G135" s="3"/>
      <c r="H135" s="18">
        <v>1134423.1599999999</v>
      </c>
      <c r="I135" s="3"/>
      <c r="J135" s="3" t="s">
        <v>38</v>
      </c>
      <c r="K135" s="3"/>
      <c r="L135" s="18">
        <v>1100945.21</v>
      </c>
    </row>
    <row r="136" spans="1:12" ht="13.5" customHeight="1">
      <c r="A136" s="3"/>
      <c r="B136" s="3"/>
      <c r="C136" s="3"/>
      <c r="D136" s="154"/>
      <c r="E136" s="17"/>
      <c r="F136" s="3" t="s">
        <v>39</v>
      </c>
      <c r="G136" s="3"/>
      <c r="H136" s="18">
        <v>277852.02</v>
      </c>
      <c r="I136" s="3"/>
      <c r="J136" s="3" t="s">
        <v>39</v>
      </c>
      <c r="K136" s="3"/>
      <c r="L136" s="18">
        <v>324344.03999999998</v>
      </c>
    </row>
    <row r="137" spans="1:12" ht="13.5" customHeight="1">
      <c r="A137" s="3"/>
      <c r="B137" s="3"/>
      <c r="C137" s="3"/>
      <c r="D137" s="154"/>
      <c r="E137" s="17"/>
      <c r="F137" s="20" t="s">
        <v>40</v>
      </c>
      <c r="G137" s="20"/>
      <c r="H137" s="21">
        <v>1412275.18</v>
      </c>
      <c r="I137" s="36"/>
      <c r="J137" s="36" t="s">
        <v>40</v>
      </c>
      <c r="K137" s="36"/>
      <c r="L137" s="37">
        <f>SUM(L6,L23,L26,L40,L50,L52,L55,L62,L65,L78,L91,L118,L129,L132)</f>
        <v>1434712.28</v>
      </c>
    </row>
    <row r="138" spans="1:12" ht="60" customHeight="1">
      <c r="A138" s="23"/>
      <c r="B138" s="23"/>
      <c r="C138" s="23"/>
      <c r="D138" s="3"/>
      <c r="E138" s="23"/>
      <c r="F138" s="23"/>
      <c r="G138" s="23"/>
      <c r="H138" s="159"/>
      <c r="I138" s="23"/>
      <c r="J138" s="3"/>
      <c r="K138" s="3"/>
      <c r="L138" s="160"/>
    </row>
    <row r="139" spans="1:12" ht="69.75" customHeight="1">
      <c r="A139" s="203" t="s">
        <v>41</v>
      </c>
      <c r="B139" s="204"/>
      <c r="C139" s="204"/>
      <c r="D139" s="204"/>
      <c r="E139" s="204"/>
      <c r="F139" s="204"/>
      <c r="G139" s="204"/>
      <c r="H139" s="204"/>
      <c r="I139" s="204"/>
      <c r="J139" s="204"/>
      <c r="K139" s="204"/>
      <c r="L139" s="205"/>
    </row>
    <row r="140" spans="1:12" ht="13.5" customHeight="1">
      <c r="D140" s="133"/>
    </row>
    <row r="141" spans="1:12" ht="13.5" customHeight="1">
      <c r="D141" s="133"/>
    </row>
    <row r="142" spans="1:12" ht="13.5" customHeight="1">
      <c r="D142" s="133"/>
    </row>
    <row r="143" spans="1:12" ht="13.5" customHeight="1">
      <c r="D143" s="133"/>
    </row>
    <row r="144" spans="1:12" ht="13.5" customHeight="1">
      <c r="D144" s="133"/>
    </row>
    <row r="145" spans="4:4" ht="13.5" customHeight="1">
      <c r="D145" s="133"/>
    </row>
    <row r="146" spans="4:4" ht="13.5" customHeight="1">
      <c r="D146" s="133"/>
    </row>
    <row r="147" spans="4:4" ht="13.5" customHeight="1">
      <c r="D147" s="133"/>
    </row>
    <row r="148" spans="4:4" ht="13.5" customHeight="1">
      <c r="D148" s="133"/>
    </row>
    <row r="149" spans="4:4" ht="13.5" customHeight="1">
      <c r="D149" s="133"/>
    </row>
    <row r="150" spans="4:4" ht="13.5" customHeight="1">
      <c r="D150" s="133"/>
    </row>
    <row r="151" spans="4:4" ht="13.5" customHeight="1">
      <c r="D151" s="133"/>
    </row>
    <row r="152" spans="4:4" ht="13.5" customHeight="1">
      <c r="D152" s="133"/>
    </row>
    <row r="153" spans="4:4" ht="13.5" customHeight="1">
      <c r="D153" s="133"/>
    </row>
    <row r="154" spans="4:4" ht="13.5" customHeight="1">
      <c r="D154" s="133"/>
    </row>
    <row r="155" spans="4:4" ht="13.5" customHeight="1">
      <c r="D155" s="133"/>
    </row>
    <row r="156" spans="4:4" ht="13.5" customHeight="1">
      <c r="D156" s="133"/>
    </row>
    <row r="157" spans="4:4" ht="13.5" customHeight="1">
      <c r="D157" s="133"/>
    </row>
    <row r="158" spans="4:4" ht="13.5" customHeight="1">
      <c r="D158" s="133"/>
    </row>
    <row r="159" spans="4:4" ht="13.5" customHeight="1">
      <c r="D159" s="133"/>
    </row>
    <row r="160" spans="4:4" ht="13.5" customHeight="1">
      <c r="D160" s="133"/>
    </row>
    <row r="161" spans="4:4" ht="13.5" customHeight="1">
      <c r="D161" s="133"/>
    </row>
    <row r="162" spans="4:4" ht="13.5" customHeight="1">
      <c r="D162" s="133"/>
    </row>
    <row r="163" spans="4:4" ht="13.5" customHeight="1">
      <c r="D163" s="133"/>
    </row>
    <row r="164" spans="4:4" ht="13.5" customHeight="1">
      <c r="D164" s="133"/>
    </row>
    <row r="165" spans="4:4" ht="13.5" customHeight="1">
      <c r="D165" s="133"/>
    </row>
    <row r="166" spans="4:4" ht="13.5" customHeight="1">
      <c r="D166" s="133"/>
    </row>
    <row r="167" spans="4:4" ht="13.5" customHeight="1">
      <c r="D167" s="133"/>
    </row>
    <row r="168" spans="4:4" ht="13.5" customHeight="1">
      <c r="D168" s="133"/>
    </row>
    <row r="169" spans="4:4" ht="13.5" customHeight="1">
      <c r="D169" s="133"/>
    </row>
    <row r="170" spans="4:4" ht="13.5" customHeight="1">
      <c r="D170" s="133"/>
    </row>
    <row r="171" spans="4:4" ht="13.5" customHeight="1">
      <c r="D171" s="133"/>
    </row>
    <row r="172" spans="4:4" ht="13.5" customHeight="1">
      <c r="D172" s="133"/>
    </row>
    <row r="173" spans="4:4" ht="13.5" customHeight="1">
      <c r="D173" s="133"/>
    </row>
    <row r="174" spans="4:4" ht="13.5" customHeight="1">
      <c r="D174" s="133"/>
    </row>
    <row r="175" spans="4:4" ht="13.5" customHeight="1">
      <c r="D175" s="133"/>
    </row>
    <row r="176" spans="4:4" ht="13.5" customHeight="1">
      <c r="D176" s="133"/>
    </row>
    <row r="177" spans="4:4" ht="13.5" customHeight="1">
      <c r="D177" s="133"/>
    </row>
    <row r="178" spans="4:4" ht="13.5" customHeight="1">
      <c r="D178" s="133"/>
    </row>
    <row r="179" spans="4:4" ht="13.5" customHeight="1">
      <c r="D179" s="133"/>
    </row>
    <row r="180" spans="4:4" ht="13.5" customHeight="1">
      <c r="D180" s="133"/>
    </row>
    <row r="181" spans="4:4" ht="13.5" customHeight="1">
      <c r="D181" s="133"/>
    </row>
    <row r="182" spans="4:4" ht="13.5" customHeight="1">
      <c r="D182" s="133"/>
    </row>
    <row r="183" spans="4:4" ht="13.5" customHeight="1">
      <c r="D183" s="133"/>
    </row>
    <row r="184" spans="4:4" ht="13.5" customHeight="1">
      <c r="D184" s="133"/>
    </row>
    <row r="185" spans="4:4" ht="13.5" customHeight="1">
      <c r="D185" s="133"/>
    </row>
    <row r="186" spans="4:4" ht="13.5" customHeight="1">
      <c r="D186" s="133"/>
    </row>
    <row r="187" spans="4:4" ht="13.5" customHeight="1">
      <c r="D187" s="133"/>
    </row>
    <row r="188" spans="4:4" ht="13.5" customHeight="1">
      <c r="D188" s="133"/>
    </row>
    <row r="189" spans="4:4" ht="13.5" customHeight="1">
      <c r="D189" s="133"/>
    </row>
    <row r="190" spans="4:4" ht="13.5" customHeight="1">
      <c r="D190" s="133"/>
    </row>
    <row r="191" spans="4:4" ht="13.5" customHeight="1">
      <c r="D191" s="133"/>
    </row>
    <row r="192" spans="4:4" ht="13.5" customHeight="1">
      <c r="D192" s="133"/>
    </row>
    <row r="193" spans="4:4" ht="13.5" customHeight="1">
      <c r="D193" s="133"/>
    </row>
    <row r="194" spans="4:4" ht="13.5" customHeight="1">
      <c r="D194" s="133"/>
    </row>
    <row r="195" spans="4:4" ht="13.5" customHeight="1">
      <c r="D195" s="133"/>
    </row>
    <row r="196" spans="4:4" ht="13.5" customHeight="1">
      <c r="D196" s="133"/>
    </row>
    <row r="197" spans="4:4" ht="13.5" customHeight="1">
      <c r="D197" s="133"/>
    </row>
    <row r="198" spans="4:4" ht="13.5" customHeight="1">
      <c r="D198" s="133"/>
    </row>
    <row r="199" spans="4:4" ht="13.5" customHeight="1">
      <c r="D199" s="133"/>
    </row>
    <row r="200" spans="4:4" ht="13.5" customHeight="1">
      <c r="D200" s="133"/>
    </row>
    <row r="201" spans="4:4" ht="13.5" customHeight="1">
      <c r="D201" s="133"/>
    </row>
    <row r="202" spans="4:4" ht="13.5" customHeight="1">
      <c r="D202" s="133"/>
    </row>
    <row r="203" spans="4:4" ht="13.5" customHeight="1">
      <c r="D203" s="133"/>
    </row>
    <row r="204" spans="4:4" ht="13.5" customHeight="1">
      <c r="D204" s="133"/>
    </row>
    <row r="205" spans="4:4" ht="13.5" customHeight="1">
      <c r="D205" s="133"/>
    </row>
    <row r="206" spans="4:4" ht="13.5" customHeight="1">
      <c r="D206" s="133"/>
    </row>
    <row r="207" spans="4:4" ht="13.5" customHeight="1">
      <c r="D207" s="133"/>
    </row>
    <row r="208" spans="4:4" ht="13.5" customHeight="1">
      <c r="D208" s="133"/>
    </row>
    <row r="209" spans="4:4" ht="13.5" customHeight="1">
      <c r="D209" s="133"/>
    </row>
    <row r="210" spans="4:4" ht="13.5" customHeight="1">
      <c r="D210" s="133"/>
    </row>
    <row r="211" spans="4:4" ht="13.5" customHeight="1">
      <c r="D211" s="133"/>
    </row>
    <row r="212" spans="4:4" ht="13.5" customHeight="1">
      <c r="D212" s="133"/>
    </row>
    <row r="213" spans="4:4" ht="13.5" customHeight="1">
      <c r="D213" s="133"/>
    </row>
    <row r="214" spans="4:4" ht="13.5" customHeight="1">
      <c r="D214" s="133"/>
    </row>
    <row r="215" spans="4:4" ht="13.5" customHeight="1">
      <c r="D215" s="133"/>
    </row>
    <row r="216" spans="4:4" ht="13.5" customHeight="1">
      <c r="D216" s="133"/>
    </row>
    <row r="217" spans="4:4" ht="13.5" customHeight="1">
      <c r="D217" s="133"/>
    </row>
    <row r="218" spans="4:4" ht="13.5" customHeight="1">
      <c r="D218" s="133"/>
    </row>
    <row r="219" spans="4:4" ht="13.5" customHeight="1">
      <c r="D219" s="133"/>
    </row>
    <row r="220" spans="4:4" ht="13.5" customHeight="1">
      <c r="D220" s="133"/>
    </row>
    <row r="221" spans="4:4" ht="13.5" customHeight="1">
      <c r="D221" s="133"/>
    </row>
    <row r="222" spans="4:4" ht="13.5" customHeight="1">
      <c r="D222" s="133"/>
    </row>
    <row r="223" spans="4:4" ht="13.5" customHeight="1">
      <c r="D223" s="133"/>
    </row>
    <row r="224" spans="4:4" ht="13.5" customHeight="1">
      <c r="D224" s="133"/>
    </row>
    <row r="225" spans="4:4" ht="13.5" customHeight="1">
      <c r="D225" s="133"/>
    </row>
    <row r="226" spans="4:4" ht="13.5" customHeight="1">
      <c r="D226" s="133"/>
    </row>
    <row r="227" spans="4:4" ht="13.5" customHeight="1">
      <c r="D227" s="133"/>
    </row>
    <row r="228" spans="4:4" ht="13.5" customHeight="1">
      <c r="D228" s="133"/>
    </row>
    <row r="229" spans="4:4" ht="13.5" customHeight="1">
      <c r="D229" s="133"/>
    </row>
    <row r="230" spans="4:4" ht="13.5" customHeight="1">
      <c r="D230" s="133"/>
    </row>
    <row r="231" spans="4:4" ht="13.5" customHeight="1">
      <c r="D231" s="133"/>
    </row>
    <row r="232" spans="4:4" ht="13.5" customHeight="1">
      <c r="D232" s="133"/>
    </row>
    <row r="233" spans="4:4" ht="13.5" customHeight="1">
      <c r="D233" s="133"/>
    </row>
    <row r="234" spans="4:4" ht="13.5" customHeight="1">
      <c r="D234" s="133"/>
    </row>
    <row r="235" spans="4:4" ht="13.5" customHeight="1">
      <c r="D235" s="133"/>
    </row>
    <row r="236" spans="4:4" ht="13.5" customHeight="1">
      <c r="D236" s="133"/>
    </row>
    <row r="237" spans="4:4" ht="13.5" customHeight="1">
      <c r="D237" s="133"/>
    </row>
    <row r="238" spans="4:4" ht="13.5" customHeight="1">
      <c r="D238" s="133"/>
    </row>
    <row r="239" spans="4:4" ht="13.5" customHeight="1">
      <c r="D239" s="133"/>
    </row>
    <row r="240" spans="4:4" ht="13.5" customHeight="1">
      <c r="D240" s="133"/>
    </row>
    <row r="241" spans="4:4" ht="13.5" customHeight="1">
      <c r="D241" s="133"/>
    </row>
    <row r="242" spans="4:4" ht="13.5" customHeight="1">
      <c r="D242" s="133"/>
    </row>
    <row r="243" spans="4:4" ht="13.5" customHeight="1">
      <c r="D243" s="133"/>
    </row>
    <row r="244" spans="4:4" ht="13.5" customHeight="1">
      <c r="D244" s="133"/>
    </row>
    <row r="245" spans="4:4" ht="13.5" customHeight="1">
      <c r="D245" s="133"/>
    </row>
    <row r="246" spans="4:4" ht="13.5" customHeight="1">
      <c r="D246" s="133"/>
    </row>
    <row r="247" spans="4:4" ht="13.5" customHeight="1">
      <c r="D247" s="133"/>
    </row>
    <row r="248" spans="4:4" ht="13.5" customHeight="1">
      <c r="D248" s="133"/>
    </row>
    <row r="249" spans="4:4" ht="13.5" customHeight="1">
      <c r="D249" s="133"/>
    </row>
    <row r="250" spans="4:4" ht="13.5" customHeight="1">
      <c r="D250" s="133"/>
    </row>
    <row r="251" spans="4:4" ht="13.5" customHeight="1">
      <c r="D251" s="133"/>
    </row>
    <row r="252" spans="4:4" ht="13.5" customHeight="1">
      <c r="D252" s="133"/>
    </row>
    <row r="253" spans="4:4" ht="13.5" customHeight="1">
      <c r="D253" s="133"/>
    </row>
    <row r="254" spans="4:4" ht="13.5" customHeight="1">
      <c r="D254" s="133"/>
    </row>
    <row r="255" spans="4:4" ht="13.5" customHeight="1">
      <c r="D255" s="133"/>
    </row>
    <row r="256" spans="4:4" ht="13.5" customHeight="1">
      <c r="D256" s="133"/>
    </row>
    <row r="257" spans="4:4" ht="13.5" customHeight="1">
      <c r="D257" s="133"/>
    </row>
    <row r="258" spans="4:4" ht="13.5" customHeight="1">
      <c r="D258" s="133"/>
    </row>
    <row r="259" spans="4:4" ht="13.5" customHeight="1">
      <c r="D259" s="133"/>
    </row>
    <row r="260" spans="4:4" ht="13.5" customHeight="1">
      <c r="D260" s="133"/>
    </row>
    <row r="261" spans="4:4" ht="13.5" customHeight="1">
      <c r="D261" s="133"/>
    </row>
    <row r="262" spans="4:4" ht="13.5" customHeight="1">
      <c r="D262" s="133"/>
    </row>
    <row r="263" spans="4:4" ht="13.5" customHeight="1">
      <c r="D263" s="133"/>
    </row>
    <row r="264" spans="4:4" ht="13.5" customHeight="1">
      <c r="D264" s="133"/>
    </row>
    <row r="265" spans="4:4" ht="13.5" customHeight="1">
      <c r="D265" s="133"/>
    </row>
    <row r="266" spans="4:4" ht="13.5" customHeight="1">
      <c r="D266" s="133"/>
    </row>
    <row r="267" spans="4:4" ht="13.5" customHeight="1">
      <c r="D267" s="133"/>
    </row>
    <row r="268" spans="4:4" ht="13.5" customHeight="1">
      <c r="D268" s="133"/>
    </row>
    <row r="269" spans="4:4" ht="13.5" customHeight="1">
      <c r="D269" s="133"/>
    </row>
    <row r="270" spans="4:4" ht="13.5" customHeight="1">
      <c r="D270" s="133"/>
    </row>
    <row r="271" spans="4:4" ht="13.5" customHeight="1">
      <c r="D271" s="133"/>
    </row>
    <row r="272" spans="4:4" ht="13.5" customHeight="1">
      <c r="D272" s="133"/>
    </row>
    <row r="273" spans="4:4" ht="13.5" customHeight="1">
      <c r="D273" s="133"/>
    </row>
    <row r="274" spans="4:4" ht="13.5" customHeight="1">
      <c r="D274" s="133"/>
    </row>
    <row r="275" spans="4:4" ht="13.5" customHeight="1">
      <c r="D275" s="133"/>
    </row>
    <row r="276" spans="4:4" ht="13.5" customHeight="1">
      <c r="D276" s="133"/>
    </row>
    <row r="277" spans="4:4" ht="13.5" customHeight="1">
      <c r="D277" s="133"/>
    </row>
    <row r="278" spans="4:4" ht="13.5" customHeight="1">
      <c r="D278" s="133"/>
    </row>
    <row r="279" spans="4:4" ht="13.5" customHeight="1">
      <c r="D279" s="133"/>
    </row>
    <row r="280" spans="4:4" ht="13.5" customHeight="1">
      <c r="D280" s="133"/>
    </row>
    <row r="281" spans="4:4" ht="13.5" customHeight="1">
      <c r="D281" s="133"/>
    </row>
    <row r="282" spans="4:4" ht="13.5" customHeight="1">
      <c r="D282" s="133"/>
    </row>
    <row r="283" spans="4:4" ht="13.5" customHeight="1">
      <c r="D283" s="133"/>
    </row>
    <row r="284" spans="4:4" ht="13.5" customHeight="1">
      <c r="D284" s="133"/>
    </row>
    <row r="285" spans="4:4" ht="13.5" customHeight="1">
      <c r="D285" s="133"/>
    </row>
    <row r="286" spans="4:4" ht="13.5" customHeight="1">
      <c r="D286" s="133"/>
    </row>
    <row r="287" spans="4:4" ht="13.5" customHeight="1">
      <c r="D287" s="133"/>
    </row>
    <row r="288" spans="4:4" ht="13.5" customHeight="1">
      <c r="D288" s="133"/>
    </row>
    <row r="289" spans="4:4" ht="13.5" customHeight="1">
      <c r="D289" s="133"/>
    </row>
    <row r="290" spans="4:4" ht="13.5" customHeight="1">
      <c r="D290" s="133"/>
    </row>
    <row r="291" spans="4:4" ht="13.5" customHeight="1">
      <c r="D291" s="133"/>
    </row>
    <row r="292" spans="4:4" ht="13.5" customHeight="1">
      <c r="D292" s="133"/>
    </row>
    <row r="293" spans="4:4" ht="13.5" customHeight="1">
      <c r="D293" s="133"/>
    </row>
    <row r="294" spans="4:4" ht="13.5" customHeight="1">
      <c r="D294" s="133"/>
    </row>
    <row r="295" spans="4:4" ht="13.5" customHeight="1">
      <c r="D295" s="133"/>
    </row>
    <row r="296" spans="4:4" ht="13.5" customHeight="1">
      <c r="D296" s="133"/>
    </row>
    <row r="297" spans="4:4" ht="13.5" customHeight="1">
      <c r="D297" s="133"/>
    </row>
    <row r="298" spans="4:4" ht="13.5" customHeight="1">
      <c r="D298" s="133"/>
    </row>
    <row r="299" spans="4:4" ht="13.5" customHeight="1">
      <c r="D299" s="133"/>
    </row>
    <row r="300" spans="4:4" ht="13.5" customHeight="1">
      <c r="D300" s="133"/>
    </row>
    <row r="301" spans="4:4" ht="13.5" customHeight="1">
      <c r="D301" s="133"/>
    </row>
    <row r="302" spans="4:4" ht="13.5" customHeight="1">
      <c r="D302" s="133"/>
    </row>
    <row r="303" spans="4:4" ht="13.5" customHeight="1">
      <c r="D303" s="133"/>
    </row>
    <row r="304" spans="4:4" ht="13.5" customHeight="1">
      <c r="D304" s="133"/>
    </row>
    <row r="305" spans="4:4" ht="13.5" customHeight="1">
      <c r="D305" s="133"/>
    </row>
    <row r="306" spans="4:4" ht="13.5" customHeight="1">
      <c r="D306" s="133"/>
    </row>
    <row r="307" spans="4:4" ht="13.5" customHeight="1">
      <c r="D307" s="133"/>
    </row>
    <row r="308" spans="4:4" ht="13.5" customHeight="1">
      <c r="D308" s="133"/>
    </row>
    <row r="309" spans="4:4" ht="13.5" customHeight="1">
      <c r="D309" s="133"/>
    </row>
    <row r="310" spans="4:4" ht="13.5" customHeight="1">
      <c r="D310" s="133"/>
    </row>
    <row r="311" spans="4:4" ht="13.5" customHeight="1">
      <c r="D311" s="133"/>
    </row>
    <row r="312" spans="4:4" ht="13.5" customHeight="1">
      <c r="D312" s="133"/>
    </row>
    <row r="313" spans="4:4" ht="13.5" customHeight="1">
      <c r="D313" s="133"/>
    </row>
    <row r="314" spans="4:4" ht="13.5" customHeight="1">
      <c r="D314" s="133"/>
    </row>
    <row r="315" spans="4:4" ht="13.5" customHeight="1">
      <c r="D315" s="133"/>
    </row>
    <row r="316" spans="4:4" ht="13.5" customHeight="1">
      <c r="D316" s="133"/>
    </row>
    <row r="317" spans="4:4" ht="13.5" customHeight="1">
      <c r="D317" s="133"/>
    </row>
    <row r="318" spans="4:4" ht="13.5" customHeight="1">
      <c r="D318" s="133"/>
    </row>
    <row r="319" spans="4:4" ht="13.5" customHeight="1">
      <c r="D319" s="133"/>
    </row>
    <row r="320" spans="4:4" ht="13.5" customHeight="1">
      <c r="D320" s="133"/>
    </row>
    <row r="321" spans="4:4" ht="13.5" customHeight="1">
      <c r="D321" s="133"/>
    </row>
    <row r="322" spans="4:4" ht="13.5" customHeight="1">
      <c r="D322" s="133"/>
    </row>
    <row r="323" spans="4:4" ht="13.5" customHeight="1">
      <c r="D323" s="133"/>
    </row>
    <row r="324" spans="4:4" ht="13.5" customHeight="1">
      <c r="D324" s="133"/>
    </row>
    <row r="325" spans="4:4" ht="13.5" customHeight="1">
      <c r="D325" s="133"/>
    </row>
    <row r="326" spans="4:4" ht="13.5" customHeight="1">
      <c r="D326" s="133"/>
    </row>
    <row r="327" spans="4:4" ht="13.5" customHeight="1">
      <c r="D327" s="133"/>
    </row>
    <row r="328" spans="4:4" ht="13.5" customHeight="1">
      <c r="D328" s="133"/>
    </row>
    <row r="329" spans="4:4" ht="13.5" customHeight="1">
      <c r="D329" s="133"/>
    </row>
    <row r="330" spans="4:4" ht="13.5" customHeight="1">
      <c r="D330" s="133"/>
    </row>
    <row r="331" spans="4:4" ht="13.5" customHeight="1">
      <c r="D331" s="133"/>
    </row>
    <row r="332" spans="4:4" ht="13.5" customHeight="1">
      <c r="D332" s="133"/>
    </row>
    <row r="333" spans="4:4" ht="13.5" customHeight="1">
      <c r="D333" s="133"/>
    </row>
    <row r="334" spans="4:4" ht="13.5" customHeight="1">
      <c r="D334" s="133"/>
    </row>
    <row r="335" spans="4:4" ht="13.5" customHeight="1">
      <c r="D335" s="133"/>
    </row>
    <row r="336" spans="4:4" ht="13.5" customHeight="1">
      <c r="D336" s="133"/>
    </row>
    <row r="337" spans="4:4" ht="13.5" customHeight="1">
      <c r="D337" s="133"/>
    </row>
    <row r="338" spans="4:4" ht="13.5" customHeight="1">
      <c r="D338" s="133"/>
    </row>
    <row r="339" spans="4:4" ht="13.5" customHeight="1">
      <c r="D339" s="133"/>
    </row>
    <row r="340" spans="4:4" ht="13.5" customHeight="1">
      <c r="D340" s="133"/>
    </row>
    <row r="341" spans="4:4" ht="13.5" customHeight="1">
      <c r="D341" s="133"/>
    </row>
    <row r="342" spans="4:4" ht="13.5" customHeight="1">
      <c r="D342" s="133"/>
    </row>
    <row r="343" spans="4:4" ht="13.5" customHeight="1">
      <c r="D343" s="133"/>
    </row>
    <row r="344" spans="4:4" ht="13.5" customHeight="1">
      <c r="D344" s="133"/>
    </row>
    <row r="345" spans="4:4" ht="13.5" customHeight="1">
      <c r="D345" s="133"/>
    </row>
    <row r="346" spans="4:4" ht="13.5" customHeight="1">
      <c r="D346" s="133"/>
    </row>
    <row r="347" spans="4:4" ht="13.5" customHeight="1">
      <c r="D347" s="133"/>
    </row>
    <row r="348" spans="4:4" ht="13.5" customHeight="1">
      <c r="D348" s="133"/>
    </row>
    <row r="349" spans="4:4" ht="13.5" customHeight="1">
      <c r="D349" s="133"/>
    </row>
    <row r="350" spans="4:4" ht="13.5" customHeight="1">
      <c r="D350" s="133"/>
    </row>
    <row r="351" spans="4:4" ht="13.5" customHeight="1">
      <c r="D351" s="133"/>
    </row>
    <row r="352" spans="4:4" ht="13.5" customHeight="1">
      <c r="D352" s="133"/>
    </row>
    <row r="353" spans="4:4" ht="13.5" customHeight="1">
      <c r="D353" s="133"/>
    </row>
    <row r="354" spans="4:4" ht="13.5" customHeight="1">
      <c r="D354" s="133"/>
    </row>
    <row r="355" spans="4:4" ht="13.5" customHeight="1">
      <c r="D355" s="133"/>
    </row>
    <row r="356" spans="4:4" ht="13.5" customHeight="1">
      <c r="D356" s="133"/>
    </row>
    <row r="357" spans="4:4" ht="13.5" customHeight="1">
      <c r="D357" s="133"/>
    </row>
    <row r="358" spans="4:4" ht="13.5" customHeight="1">
      <c r="D358" s="133"/>
    </row>
    <row r="359" spans="4:4" ht="13.5" customHeight="1">
      <c r="D359" s="133"/>
    </row>
    <row r="360" spans="4:4" ht="13.5" customHeight="1">
      <c r="D360" s="133"/>
    </row>
    <row r="361" spans="4:4" ht="13.5" customHeight="1">
      <c r="D361" s="133"/>
    </row>
    <row r="362" spans="4:4" ht="13.5" customHeight="1">
      <c r="D362" s="133"/>
    </row>
    <row r="363" spans="4:4" ht="13.5" customHeight="1">
      <c r="D363" s="133"/>
    </row>
    <row r="364" spans="4:4" ht="13.5" customHeight="1">
      <c r="D364" s="133"/>
    </row>
    <row r="365" spans="4:4" ht="13.5" customHeight="1">
      <c r="D365" s="133"/>
    </row>
    <row r="366" spans="4:4" ht="13.5" customHeight="1">
      <c r="D366" s="133"/>
    </row>
    <row r="367" spans="4:4" ht="13.5" customHeight="1">
      <c r="D367" s="133"/>
    </row>
    <row r="368" spans="4:4" ht="13.5" customHeight="1">
      <c r="D368" s="133"/>
    </row>
    <row r="369" spans="4:4" ht="13.5" customHeight="1">
      <c r="D369" s="133"/>
    </row>
    <row r="370" spans="4:4" ht="13.5" customHeight="1">
      <c r="D370" s="133"/>
    </row>
    <row r="371" spans="4:4" ht="13.5" customHeight="1">
      <c r="D371" s="133"/>
    </row>
    <row r="372" spans="4:4" ht="13.5" customHeight="1">
      <c r="D372" s="133"/>
    </row>
    <row r="373" spans="4:4" ht="13.5" customHeight="1">
      <c r="D373" s="133"/>
    </row>
    <row r="374" spans="4:4" ht="13.5" customHeight="1">
      <c r="D374" s="133"/>
    </row>
    <row r="375" spans="4:4" ht="13.5" customHeight="1">
      <c r="D375" s="133"/>
    </row>
    <row r="376" spans="4:4" ht="13.5" customHeight="1">
      <c r="D376" s="133"/>
    </row>
    <row r="377" spans="4:4" ht="13.5" customHeight="1">
      <c r="D377" s="133"/>
    </row>
    <row r="378" spans="4:4" ht="13.5" customHeight="1">
      <c r="D378" s="133"/>
    </row>
    <row r="379" spans="4:4" ht="13.5" customHeight="1">
      <c r="D379" s="133"/>
    </row>
    <row r="380" spans="4:4" ht="13.5" customHeight="1">
      <c r="D380" s="133"/>
    </row>
    <row r="381" spans="4:4" ht="13.5" customHeight="1">
      <c r="D381" s="133"/>
    </row>
    <row r="382" spans="4:4" ht="13.5" customHeight="1">
      <c r="D382" s="133"/>
    </row>
    <row r="383" spans="4:4" ht="13.5" customHeight="1">
      <c r="D383" s="133"/>
    </row>
    <row r="384" spans="4:4" ht="13.5" customHeight="1">
      <c r="D384" s="133"/>
    </row>
    <row r="385" spans="4:4" ht="13.5" customHeight="1">
      <c r="D385" s="133"/>
    </row>
    <row r="386" spans="4:4" ht="13.5" customHeight="1">
      <c r="D386" s="133"/>
    </row>
    <row r="387" spans="4:4" ht="13.5" customHeight="1">
      <c r="D387" s="133"/>
    </row>
    <row r="388" spans="4:4" ht="13.5" customHeight="1">
      <c r="D388" s="133"/>
    </row>
    <row r="389" spans="4:4" ht="13.5" customHeight="1">
      <c r="D389" s="133"/>
    </row>
    <row r="390" spans="4:4" ht="13.5" customHeight="1">
      <c r="D390" s="133"/>
    </row>
    <row r="391" spans="4:4" ht="13.5" customHeight="1">
      <c r="D391" s="133"/>
    </row>
    <row r="392" spans="4:4" ht="13.5" customHeight="1">
      <c r="D392" s="133"/>
    </row>
    <row r="393" spans="4:4" ht="13.5" customHeight="1">
      <c r="D393" s="133"/>
    </row>
    <row r="394" spans="4:4" ht="13.5" customHeight="1">
      <c r="D394" s="133"/>
    </row>
    <row r="395" spans="4:4" ht="13.5" customHeight="1">
      <c r="D395" s="133"/>
    </row>
    <row r="396" spans="4:4" ht="13.5" customHeight="1">
      <c r="D396" s="133"/>
    </row>
    <row r="397" spans="4:4" ht="13.5" customHeight="1">
      <c r="D397" s="133"/>
    </row>
    <row r="398" spans="4:4" ht="13.5" customHeight="1">
      <c r="D398" s="133"/>
    </row>
    <row r="399" spans="4:4" ht="13.5" customHeight="1">
      <c r="D399" s="133"/>
    </row>
    <row r="400" spans="4:4" ht="13.5" customHeight="1">
      <c r="D400" s="133"/>
    </row>
    <row r="401" spans="4:4" ht="13.5" customHeight="1">
      <c r="D401" s="133"/>
    </row>
    <row r="402" spans="4:4" ht="13.5" customHeight="1">
      <c r="D402" s="133"/>
    </row>
    <row r="403" spans="4:4" ht="13.5" customHeight="1">
      <c r="D403" s="133"/>
    </row>
    <row r="404" spans="4:4" ht="13.5" customHeight="1">
      <c r="D404" s="133"/>
    </row>
    <row r="405" spans="4:4" ht="13.5" customHeight="1">
      <c r="D405" s="133"/>
    </row>
    <row r="406" spans="4:4" ht="13.5" customHeight="1">
      <c r="D406" s="133"/>
    </row>
    <row r="407" spans="4:4" ht="13.5" customHeight="1">
      <c r="D407" s="133"/>
    </row>
    <row r="408" spans="4:4" ht="13.5" customHeight="1">
      <c r="D408" s="133"/>
    </row>
    <row r="409" spans="4:4" ht="13.5" customHeight="1">
      <c r="D409" s="133"/>
    </row>
    <row r="410" spans="4:4" ht="13.5" customHeight="1">
      <c r="D410" s="133"/>
    </row>
    <row r="411" spans="4:4" ht="13.5" customHeight="1">
      <c r="D411" s="133"/>
    </row>
    <row r="412" spans="4:4" ht="13.5" customHeight="1">
      <c r="D412" s="133"/>
    </row>
    <row r="413" spans="4:4" ht="13.5" customHeight="1">
      <c r="D413" s="133"/>
    </row>
    <row r="414" spans="4:4" ht="13.5" customHeight="1">
      <c r="D414" s="133"/>
    </row>
    <row r="415" spans="4:4" ht="13.5" customHeight="1">
      <c r="D415" s="133"/>
    </row>
    <row r="416" spans="4:4" ht="13.5" customHeight="1">
      <c r="D416" s="133"/>
    </row>
    <row r="417" spans="4:4" ht="13.5" customHeight="1">
      <c r="D417" s="133"/>
    </row>
    <row r="418" spans="4:4" ht="13.5" customHeight="1">
      <c r="D418" s="133"/>
    </row>
    <row r="419" spans="4:4" ht="13.5" customHeight="1">
      <c r="D419" s="133"/>
    </row>
    <row r="420" spans="4:4" ht="13.5" customHeight="1">
      <c r="D420" s="133"/>
    </row>
    <row r="421" spans="4:4" ht="13.5" customHeight="1">
      <c r="D421" s="133"/>
    </row>
    <row r="422" spans="4:4" ht="13.5" customHeight="1">
      <c r="D422" s="133"/>
    </row>
    <row r="423" spans="4:4" ht="13.5" customHeight="1">
      <c r="D423" s="133"/>
    </row>
    <row r="424" spans="4:4" ht="13.5" customHeight="1">
      <c r="D424" s="133"/>
    </row>
    <row r="425" spans="4:4" ht="13.5" customHeight="1">
      <c r="D425" s="133"/>
    </row>
    <row r="426" spans="4:4" ht="13.5" customHeight="1">
      <c r="D426" s="133"/>
    </row>
    <row r="427" spans="4:4" ht="13.5" customHeight="1">
      <c r="D427" s="133"/>
    </row>
    <row r="428" spans="4:4" ht="13.5" customHeight="1">
      <c r="D428" s="133"/>
    </row>
    <row r="429" spans="4:4" ht="13.5" customHeight="1">
      <c r="D429" s="133"/>
    </row>
    <row r="430" spans="4:4" ht="13.5" customHeight="1">
      <c r="D430" s="133"/>
    </row>
    <row r="431" spans="4:4" ht="13.5" customHeight="1">
      <c r="D431" s="133"/>
    </row>
    <row r="432" spans="4:4" ht="13.5" customHeight="1">
      <c r="D432" s="133"/>
    </row>
    <row r="433" spans="4:4" ht="13.5" customHeight="1">
      <c r="D433" s="133"/>
    </row>
    <row r="434" spans="4:4" ht="13.5" customHeight="1">
      <c r="D434" s="133"/>
    </row>
    <row r="435" spans="4:4" ht="13.5" customHeight="1">
      <c r="D435" s="133"/>
    </row>
    <row r="436" spans="4:4" ht="13.5" customHeight="1">
      <c r="D436" s="133"/>
    </row>
    <row r="437" spans="4:4" ht="13.5" customHeight="1">
      <c r="D437" s="133"/>
    </row>
    <row r="438" spans="4:4" ht="13.5" customHeight="1">
      <c r="D438" s="133"/>
    </row>
    <row r="439" spans="4:4" ht="13.5" customHeight="1">
      <c r="D439" s="133"/>
    </row>
    <row r="440" spans="4:4" ht="13.5" customHeight="1">
      <c r="D440" s="133"/>
    </row>
    <row r="441" spans="4:4" ht="13.5" customHeight="1">
      <c r="D441" s="133"/>
    </row>
    <row r="442" spans="4:4" ht="13.5" customHeight="1">
      <c r="D442" s="133"/>
    </row>
    <row r="443" spans="4:4" ht="13.5" customHeight="1">
      <c r="D443" s="133"/>
    </row>
    <row r="444" spans="4:4" ht="13.5" customHeight="1">
      <c r="D444" s="133"/>
    </row>
    <row r="445" spans="4:4" ht="13.5" customHeight="1">
      <c r="D445" s="133"/>
    </row>
    <row r="446" spans="4:4" ht="13.5" customHeight="1">
      <c r="D446" s="133"/>
    </row>
    <row r="447" spans="4:4" ht="13.5" customHeight="1">
      <c r="D447" s="133"/>
    </row>
    <row r="448" spans="4:4" ht="13.5" customHeight="1">
      <c r="D448" s="133"/>
    </row>
    <row r="449" spans="4:4" ht="13.5" customHeight="1">
      <c r="D449" s="133"/>
    </row>
    <row r="450" spans="4:4" ht="13.5" customHeight="1">
      <c r="D450" s="133"/>
    </row>
    <row r="451" spans="4:4" ht="13.5" customHeight="1">
      <c r="D451" s="133"/>
    </row>
    <row r="452" spans="4:4" ht="13.5" customHeight="1">
      <c r="D452" s="133"/>
    </row>
    <row r="453" spans="4:4" ht="13.5" customHeight="1">
      <c r="D453" s="133"/>
    </row>
    <row r="454" spans="4:4" ht="13.5" customHeight="1">
      <c r="D454" s="133"/>
    </row>
    <row r="455" spans="4:4" ht="13.5" customHeight="1">
      <c r="D455" s="133"/>
    </row>
    <row r="456" spans="4:4" ht="13.5" customHeight="1">
      <c r="D456" s="133"/>
    </row>
    <row r="457" spans="4:4" ht="13.5" customHeight="1">
      <c r="D457" s="133"/>
    </row>
    <row r="458" spans="4:4" ht="13.5" customHeight="1">
      <c r="D458" s="133"/>
    </row>
    <row r="459" spans="4:4" ht="13.5" customHeight="1">
      <c r="D459" s="133"/>
    </row>
    <row r="460" spans="4:4" ht="13.5" customHeight="1">
      <c r="D460" s="133"/>
    </row>
    <row r="461" spans="4:4" ht="13.5" customHeight="1">
      <c r="D461" s="133"/>
    </row>
    <row r="462" spans="4:4" ht="13.5" customHeight="1">
      <c r="D462" s="133"/>
    </row>
    <row r="463" spans="4:4" ht="13.5" customHeight="1">
      <c r="D463" s="133"/>
    </row>
    <row r="464" spans="4:4" ht="13.5" customHeight="1">
      <c r="D464" s="133"/>
    </row>
    <row r="465" spans="4:4" ht="13.5" customHeight="1">
      <c r="D465" s="133"/>
    </row>
    <row r="466" spans="4:4" ht="13.5" customHeight="1">
      <c r="D466" s="133"/>
    </row>
    <row r="467" spans="4:4" ht="13.5" customHeight="1">
      <c r="D467" s="133"/>
    </row>
    <row r="468" spans="4:4" ht="13.5" customHeight="1">
      <c r="D468" s="133"/>
    </row>
    <row r="469" spans="4:4" ht="13.5" customHeight="1">
      <c r="D469" s="133"/>
    </row>
    <row r="470" spans="4:4" ht="13.5" customHeight="1">
      <c r="D470" s="133"/>
    </row>
    <row r="471" spans="4:4" ht="13.5" customHeight="1">
      <c r="D471" s="133"/>
    </row>
    <row r="472" spans="4:4" ht="13.5" customHeight="1">
      <c r="D472" s="133"/>
    </row>
    <row r="473" spans="4:4" ht="13.5" customHeight="1">
      <c r="D473" s="133"/>
    </row>
    <row r="474" spans="4:4" ht="13.5" customHeight="1">
      <c r="D474" s="133"/>
    </row>
    <row r="475" spans="4:4" ht="13.5" customHeight="1">
      <c r="D475" s="133"/>
    </row>
    <row r="476" spans="4:4" ht="13.5" customHeight="1">
      <c r="D476" s="133"/>
    </row>
    <row r="477" spans="4:4" ht="13.5" customHeight="1">
      <c r="D477" s="133"/>
    </row>
    <row r="478" spans="4:4" ht="13.5" customHeight="1">
      <c r="D478" s="133"/>
    </row>
    <row r="479" spans="4:4" ht="13.5" customHeight="1">
      <c r="D479" s="133"/>
    </row>
    <row r="480" spans="4:4" ht="13.5" customHeight="1">
      <c r="D480" s="133"/>
    </row>
    <row r="481" spans="4:4" ht="13.5" customHeight="1">
      <c r="D481" s="133"/>
    </row>
    <row r="482" spans="4:4" ht="13.5" customHeight="1">
      <c r="D482" s="133"/>
    </row>
    <row r="483" spans="4:4" ht="13.5" customHeight="1">
      <c r="D483" s="133"/>
    </row>
    <row r="484" spans="4:4" ht="13.5" customHeight="1">
      <c r="D484" s="133"/>
    </row>
    <row r="485" spans="4:4" ht="13.5" customHeight="1">
      <c r="D485" s="133"/>
    </row>
    <row r="486" spans="4:4" ht="13.5" customHeight="1">
      <c r="D486" s="133"/>
    </row>
    <row r="487" spans="4:4" ht="13.5" customHeight="1">
      <c r="D487" s="133"/>
    </row>
    <row r="488" spans="4:4" ht="13.5" customHeight="1">
      <c r="D488" s="133"/>
    </row>
    <row r="489" spans="4:4" ht="13.5" customHeight="1">
      <c r="D489" s="133"/>
    </row>
    <row r="490" spans="4:4" ht="13.5" customHeight="1">
      <c r="D490" s="133"/>
    </row>
    <row r="491" spans="4:4" ht="13.5" customHeight="1">
      <c r="D491" s="133"/>
    </row>
    <row r="492" spans="4:4" ht="13.5" customHeight="1">
      <c r="D492" s="133"/>
    </row>
    <row r="493" spans="4:4" ht="13.5" customHeight="1">
      <c r="D493" s="133"/>
    </row>
    <row r="494" spans="4:4" ht="13.5" customHeight="1">
      <c r="D494" s="133"/>
    </row>
    <row r="495" spans="4:4" ht="13.5" customHeight="1">
      <c r="D495" s="133"/>
    </row>
    <row r="496" spans="4:4" ht="13.5" customHeight="1">
      <c r="D496" s="133"/>
    </row>
    <row r="497" spans="4:4" ht="13.5" customHeight="1">
      <c r="D497" s="133"/>
    </row>
    <row r="498" spans="4:4" ht="13.5" customHeight="1">
      <c r="D498" s="133"/>
    </row>
    <row r="499" spans="4:4" ht="13.5" customHeight="1">
      <c r="D499" s="133"/>
    </row>
    <row r="500" spans="4:4" ht="13.5" customHeight="1">
      <c r="D500" s="133"/>
    </row>
    <row r="501" spans="4:4" ht="13.5" customHeight="1">
      <c r="D501" s="133"/>
    </row>
    <row r="502" spans="4:4" ht="13.5" customHeight="1">
      <c r="D502" s="133"/>
    </row>
    <row r="503" spans="4:4" ht="13.5" customHeight="1">
      <c r="D503" s="133"/>
    </row>
    <row r="504" spans="4:4" ht="13.5" customHeight="1">
      <c r="D504" s="133"/>
    </row>
    <row r="505" spans="4:4" ht="13.5" customHeight="1">
      <c r="D505" s="133"/>
    </row>
    <row r="506" spans="4:4" ht="13.5" customHeight="1">
      <c r="D506" s="133"/>
    </row>
    <row r="507" spans="4:4" ht="13.5" customHeight="1">
      <c r="D507" s="133"/>
    </row>
    <row r="508" spans="4:4" ht="13.5" customHeight="1">
      <c r="D508" s="133"/>
    </row>
    <row r="509" spans="4:4" ht="13.5" customHeight="1">
      <c r="D509" s="133"/>
    </row>
    <row r="510" spans="4:4" ht="13.5" customHeight="1">
      <c r="D510" s="133"/>
    </row>
    <row r="511" spans="4:4" ht="13.5" customHeight="1">
      <c r="D511" s="133"/>
    </row>
    <row r="512" spans="4:4" ht="13.5" customHeight="1">
      <c r="D512" s="133"/>
    </row>
    <row r="513" spans="4:4" ht="13.5" customHeight="1">
      <c r="D513" s="133"/>
    </row>
    <row r="514" spans="4:4" ht="13.5" customHeight="1">
      <c r="D514" s="133"/>
    </row>
    <row r="515" spans="4:4" ht="13.5" customHeight="1">
      <c r="D515" s="133"/>
    </row>
    <row r="516" spans="4:4" ht="13.5" customHeight="1">
      <c r="D516" s="133"/>
    </row>
    <row r="517" spans="4:4" ht="13.5" customHeight="1">
      <c r="D517" s="133"/>
    </row>
    <row r="518" spans="4:4" ht="13.5" customHeight="1">
      <c r="D518" s="133"/>
    </row>
    <row r="519" spans="4:4" ht="13.5" customHeight="1">
      <c r="D519" s="133"/>
    </row>
    <row r="520" spans="4:4" ht="13.5" customHeight="1">
      <c r="D520" s="133"/>
    </row>
    <row r="521" spans="4:4" ht="13.5" customHeight="1">
      <c r="D521" s="133"/>
    </row>
    <row r="522" spans="4:4" ht="13.5" customHeight="1">
      <c r="D522" s="133"/>
    </row>
    <row r="523" spans="4:4" ht="13.5" customHeight="1">
      <c r="D523" s="133"/>
    </row>
    <row r="524" spans="4:4" ht="13.5" customHeight="1">
      <c r="D524" s="133"/>
    </row>
    <row r="525" spans="4:4" ht="13.5" customHeight="1">
      <c r="D525" s="133"/>
    </row>
    <row r="526" spans="4:4" ht="13.5" customHeight="1">
      <c r="D526" s="133"/>
    </row>
    <row r="527" spans="4:4" ht="13.5" customHeight="1">
      <c r="D527" s="133"/>
    </row>
    <row r="528" spans="4:4" ht="13.5" customHeight="1">
      <c r="D528" s="133"/>
    </row>
    <row r="529" spans="4:4" ht="13.5" customHeight="1">
      <c r="D529" s="133"/>
    </row>
    <row r="530" spans="4:4" ht="13.5" customHeight="1">
      <c r="D530" s="133"/>
    </row>
    <row r="531" spans="4:4" ht="13.5" customHeight="1">
      <c r="D531" s="133"/>
    </row>
    <row r="532" spans="4:4" ht="13.5" customHeight="1">
      <c r="D532" s="133"/>
    </row>
    <row r="533" spans="4:4" ht="13.5" customHeight="1">
      <c r="D533" s="133"/>
    </row>
    <row r="534" spans="4:4" ht="13.5" customHeight="1">
      <c r="D534" s="133"/>
    </row>
    <row r="535" spans="4:4" ht="13.5" customHeight="1">
      <c r="D535" s="133"/>
    </row>
    <row r="536" spans="4:4" ht="13.5" customHeight="1">
      <c r="D536" s="133"/>
    </row>
    <row r="537" spans="4:4" ht="13.5" customHeight="1">
      <c r="D537" s="133"/>
    </row>
    <row r="538" spans="4:4" ht="13.5" customHeight="1">
      <c r="D538" s="133"/>
    </row>
    <row r="539" spans="4:4" ht="13.5" customHeight="1">
      <c r="D539" s="133"/>
    </row>
    <row r="540" spans="4:4" ht="13.5" customHeight="1">
      <c r="D540" s="133"/>
    </row>
    <row r="541" spans="4:4" ht="13.5" customHeight="1">
      <c r="D541" s="133"/>
    </row>
    <row r="542" spans="4:4" ht="13.5" customHeight="1">
      <c r="D542" s="133"/>
    </row>
    <row r="543" spans="4:4" ht="13.5" customHeight="1">
      <c r="D543" s="133"/>
    </row>
    <row r="544" spans="4:4" ht="13.5" customHeight="1">
      <c r="D544" s="133"/>
    </row>
    <row r="545" spans="4:4" ht="13.5" customHeight="1">
      <c r="D545" s="133"/>
    </row>
    <row r="546" spans="4:4" ht="13.5" customHeight="1">
      <c r="D546" s="133"/>
    </row>
    <row r="547" spans="4:4" ht="13.5" customHeight="1">
      <c r="D547" s="133"/>
    </row>
    <row r="548" spans="4:4" ht="13.5" customHeight="1">
      <c r="D548" s="133"/>
    </row>
    <row r="549" spans="4:4" ht="13.5" customHeight="1">
      <c r="D549" s="133"/>
    </row>
    <row r="550" spans="4:4" ht="13.5" customHeight="1">
      <c r="D550" s="133"/>
    </row>
    <row r="551" spans="4:4" ht="13.5" customHeight="1">
      <c r="D551" s="133"/>
    </row>
    <row r="552" spans="4:4" ht="13.5" customHeight="1">
      <c r="D552" s="133"/>
    </row>
    <row r="553" spans="4:4" ht="13.5" customHeight="1">
      <c r="D553" s="133"/>
    </row>
    <row r="554" spans="4:4" ht="13.5" customHeight="1">
      <c r="D554" s="133"/>
    </row>
    <row r="555" spans="4:4" ht="13.5" customHeight="1">
      <c r="D555" s="133"/>
    </row>
    <row r="556" spans="4:4" ht="13.5" customHeight="1">
      <c r="D556" s="133"/>
    </row>
    <row r="557" spans="4:4" ht="13.5" customHeight="1">
      <c r="D557" s="133"/>
    </row>
    <row r="558" spans="4:4" ht="13.5" customHeight="1">
      <c r="D558" s="133"/>
    </row>
    <row r="559" spans="4:4" ht="13.5" customHeight="1">
      <c r="D559" s="133"/>
    </row>
    <row r="560" spans="4:4" ht="13.5" customHeight="1">
      <c r="D560" s="133"/>
    </row>
    <row r="561" spans="4:4" ht="13.5" customHeight="1">
      <c r="D561" s="133"/>
    </row>
    <row r="562" spans="4:4" ht="13.5" customHeight="1">
      <c r="D562" s="133"/>
    </row>
    <row r="563" spans="4:4" ht="13.5" customHeight="1">
      <c r="D563" s="133"/>
    </row>
    <row r="564" spans="4:4" ht="13.5" customHeight="1">
      <c r="D564" s="133"/>
    </row>
    <row r="565" spans="4:4" ht="13.5" customHeight="1">
      <c r="D565" s="133"/>
    </row>
    <row r="566" spans="4:4" ht="13.5" customHeight="1">
      <c r="D566" s="133"/>
    </row>
    <row r="567" spans="4:4" ht="13.5" customHeight="1">
      <c r="D567" s="133"/>
    </row>
    <row r="568" spans="4:4" ht="13.5" customHeight="1">
      <c r="D568" s="133"/>
    </row>
    <row r="569" spans="4:4" ht="13.5" customHeight="1">
      <c r="D569" s="133"/>
    </row>
    <row r="570" spans="4:4" ht="13.5" customHeight="1">
      <c r="D570" s="133"/>
    </row>
    <row r="571" spans="4:4" ht="13.5" customHeight="1">
      <c r="D571" s="133"/>
    </row>
    <row r="572" spans="4:4" ht="13.5" customHeight="1">
      <c r="D572" s="133"/>
    </row>
    <row r="573" spans="4:4" ht="13.5" customHeight="1">
      <c r="D573" s="133"/>
    </row>
    <row r="574" spans="4:4" ht="13.5" customHeight="1">
      <c r="D574" s="133"/>
    </row>
    <row r="575" spans="4:4" ht="13.5" customHeight="1">
      <c r="D575" s="133"/>
    </row>
    <row r="576" spans="4:4" ht="13.5" customHeight="1">
      <c r="D576" s="133"/>
    </row>
    <row r="577" spans="4:4" ht="13.5" customHeight="1">
      <c r="D577" s="133"/>
    </row>
    <row r="578" spans="4:4" ht="13.5" customHeight="1">
      <c r="D578" s="133"/>
    </row>
    <row r="579" spans="4:4" ht="13.5" customHeight="1">
      <c r="D579" s="133"/>
    </row>
    <row r="580" spans="4:4" ht="13.5" customHeight="1">
      <c r="D580" s="133"/>
    </row>
    <row r="581" spans="4:4" ht="13.5" customHeight="1">
      <c r="D581" s="133"/>
    </row>
    <row r="582" spans="4:4" ht="13.5" customHeight="1">
      <c r="D582" s="133"/>
    </row>
    <row r="583" spans="4:4" ht="13.5" customHeight="1">
      <c r="D583" s="133"/>
    </row>
    <row r="584" spans="4:4" ht="13.5" customHeight="1">
      <c r="D584" s="133"/>
    </row>
    <row r="585" spans="4:4" ht="13.5" customHeight="1">
      <c r="D585" s="133"/>
    </row>
    <row r="586" spans="4:4" ht="13.5" customHeight="1">
      <c r="D586" s="133"/>
    </row>
    <row r="587" spans="4:4" ht="13.5" customHeight="1">
      <c r="D587" s="133"/>
    </row>
    <row r="588" spans="4:4" ht="13.5" customHeight="1">
      <c r="D588" s="133"/>
    </row>
    <row r="589" spans="4:4" ht="13.5" customHeight="1">
      <c r="D589" s="133"/>
    </row>
    <row r="590" spans="4:4" ht="13.5" customHeight="1">
      <c r="D590" s="133"/>
    </row>
    <row r="591" spans="4:4" ht="13.5" customHeight="1">
      <c r="D591" s="133"/>
    </row>
    <row r="592" spans="4:4" ht="13.5" customHeight="1">
      <c r="D592" s="133"/>
    </row>
    <row r="593" spans="4:4" ht="13.5" customHeight="1">
      <c r="D593" s="133"/>
    </row>
    <row r="594" spans="4:4" ht="13.5" customHeight="1">
      <c r="D594" s="133"/>
    </row>
    <row r="595" spans="4:4" ht="13.5" customHeight="1">
      <c r="D595" s="133"/>
    </row>
    <row r="596" spans="4:4" ht="13.5" customHeight="1">
      <c r="D596" s="133"/>
    </row>
    <row r="597" spans="4:4" ht="13.5" customHeight="1">
      <c r="D597" s="133"/>
    </row>
    <row r="598" spans="4:4" ht="13.5" customHeight="1">
      <c r="D598" s="133"/>
    </row>
    <row r="599" spans="4:4" ht="13.5" customHeight="1">
      <c r="D599" s="133"/>
    </row>
    <row r="600" spans="4:4" ht="13.5" customHeight="1">
      <c r="D600" s="133"/>
    </row>
    <row r="601" spans="4:4" ht="13.5" customHeight="1">
      <c r="D601" s="133"/>
    </row>
    <row r="602" spans="4:4" ht="13.5" customHeight="1">
      <c r="D602" s="133"/>
    </row>
    <row r="603" spans="4:4" ht="13.5" customHeight="1">
      <c r="D603" s="133"/>
    </row>
    <row r="604" spans="4:4" ht="13.5" customHeight="1">
      <c r="D604" s="133"/>
    </row>
    <row r="605" spans="4:4" ht="13.5" customHeight="1">
      <c r="D605" s="133"/>
    </row>
    <row r="606" spans="4:4" ht="13.5" customHeight="1">
      <c r="D606" s="133"/>
    </row>
    <row r="607" spans="4:4" ht="13.5" customHeight="1">
      <c r="D607" s="133"/>
    </row>
    <row r="608" spans="4:4" ht="13.5" customHeight="1">
      <c r="D608" s="133"/>
    </row>
    <row r="609" spans="4:4" ht="13.5" customHeight="1">
      <c r="D609" s="133"/>
    </row>
    <row r="610" spans="4:4" ht="13.5" customHeight="1">
      <c r="D610" s="133"/>
    </row>
    <row r="611" spans="4:4" ht="13.5" customHeight="1">
      <c r="D611" s="133"/>
    </row>
    <row r="612" spans="4:4" ht="13.5" customHeight="1">
      <c r="D612" s="133"/>
    </row>
    <row r="613" spans="4:4" ht="13.5" customHeight="1">
      <c r="D613" s="133"/>
    </row>
    <row r="614" spans="4:4" ht="13.5" customHeight="1">
      <c r="D614" s="133"/>
    </row>
    <row r="615" spans="4:4" ht="13.5" customHeight="1">
      <c r="D615" s="133"/>
    </row>
    <row r="616" spans="4:4" ht="13.5" customHeight="1">
      <c r="D616" s="133"/>
    </row>
    <row r="617" spans="4:4" ht="13.5" customHeight="1">
      <c r="D617" s="133"/>
    </row>
    <row r="618" spans="4:4" ht="13.5" customHeight="1">
      <c r="D618" s="133"/>
    </row>
    <row r="619" spans="4:4" ht="13.5" customHeight="1">
      <c r="D619" s="133"/>
    </row>
    <row r="620" spans="4:4" ht="13.5" customHeight="1">
      <c r="D620" s="133"/>
    </row>
    <row r="621" spans="4:4" ht="13.5" customHeight="1">
      <c r="D621" s="133"/>
    </row>
    <row r="622" spans="4:4" ht="13.5" customHeight="1">
      <c r="D622" s="133"/>
    </row>
    <row r="623" spans="4:4" ht="13.5" customHeight="1">
      <c r="D623" s="133"/>
    </row>
    <row r="624" spans="4:4" ht="13.5" customHeight="1">
      <c r="D624" s="133"/>
    </row>
    <row r="625" spans="4:4" ht="13.5" customHeight="1">
      <c r="D625" s="133"/>
    </row>
    <row r="626" spans="4:4" ht="13.5" customHeight="1">
      <c r="D626" s="133"/>
    </row>
    <row r="627" spans="4:4" ht="13.5" customHeight="1">
      <c r="D627" s="133"/>
    </row>
    <row r="628" spans="4:4" ht="13.5" customHeight="1">
      <c r="D628" s="133"/>
    </row>
    <row r="629" spans="4:4" ht="13.5" customHeight="1">
      <c r="D629" s="133"/>
    </row>
    <row r="630" spans="4:4" ht="13.5" customHeight="1">
      <c r="D630" s="133"/>
    </row>
    <row r="631" spans="4:4" ht="13.5" customHeight="1">
      <c r="D631" s="133"/>
    </row>
    <row r="632" spans="4:4" ht="13.5" customHeight="1">
      <c r="D632" s="133"/>
    </row>
    <row r="633" spans="4:4" ht="13.5" customHeight="1">
      <c r="D633" s="133"/>
    </row>
    <row r="634" spans="4:4" ht="13.5" customHeight="1">
      <c r="D634" s="133"/>
    </row>
    <row r="635" spans="4:4" ht="13.5" customHeight="1">
      <c r="D635" s="133"/>
    </row>
    <row r="636" spans="4:4" ht="13.5" customHeight="1">
      <c r="D636" s="133"/>
    </row>
    <row r="637" spans="4:4" ht="13.5" customHeight="1">
      <c r="D637" s="133"/>
    </row>
    <row r="638" spans="4:4" ht="13.5" customHeight="1">
      <c r="D638" s="133"/>
    </row>
    <row r="639" spans="4:4" ht="13.5" customHeight="1">
      <c r="D639" s="133"/>
    </row>
    <row r="640" spans="4:4" ht="13.5" customHeight="1">
      <c r="D640" s="133"/>
    </row>
    <row r="641" spans="4:4" ht="13.5" customHeight="1">
      <c r="D641" s="133"/>
    </row>
    <row r="642" spans="4:4" ht="13.5" customHeight="1">
      <c r="D642" s="133"/>
    </row>
    <row r="643" spans="4:4" ht="13.5" customHeight="1">
      <c r="D643" s="133"/>
    </row>
    <row r="644" spans="4:4" ht="13.5" customHeight="1">
      <c r="D644" s="133"/>
    </row>
    <row r="645" spans="4:4" ht="13.5" customHeight="1">
      <c r="D645" s="133"/>
    </row>
    <row r="646" spans="4:4" ht="13.5" customHeight="1">
      <c r="D646" s="133"/>
    </row>
    <row r="647" spans="4:4" ht="13.5" customHeight="1">
      <c r="D647" s="133"/>
    </row>
    <row r="648" spans="4:4" ht="13.5" customHeight="1">
      <c r="D648" s="133"/>
    </row>
    <row r="649" spans="4:4" ht="13.5" customHeight="1">
      <c r="D649" s="133"/>
    </row>
    <row r="650" spans="4:4" ht="13.5" customHeight="1">
      <c r="D650" s="133"/>
    </row>
    <row r="651" spans="4:4" ht="13.5" customHeight="1">
      <c r="D651" s="133"/>
    </row>
    <row r="652" spans="4:4" ht="13.5" customHeight="1">
      <c r="D652" s="133"/>
    </row>
    <row r="653" spans="4:4" ht="13.5" customHeight="1">
      <c r="D653" s="133"/>
    </row>
    <row r="654" spans="4:4" ht="13.5" customHeight="1">
      <c r="D654" s="133"/>
    </row>
    <row r="655" spans="4:4" ht="13.5" customHeight="1">
      <c r="D655" s="133"/>
    </row>
    <row r="656" spans="4:4" ht="13.5" customHeight="1">
      <c r="D656" s="133"/>
    </row>
    <row r="657" spans="4:4" ht="13.5" customHeight="1">
      <c r="D657" s="133"/>
    </row>
    <row r="658" spans="4:4" ht="13.5" customHeight="1">
      <c r="D658" s="133"/>
    </row>
    <row r="659" spans="4:4" ht="13.5" customHeight="1">
      <c r="D659" s="133"/>
    </row>
    <row r="660" spans="4:4" ht="13.5" customHeight="1">
      <c r="D660" s="133"/>
    </row>
    <row r="661" spans="4:4" ht="13.5" customHeight="1">
      <c r="D661" s="133"/>
    </row>
    <row r="662" spans="4:4" ht="13.5" customHeight="1">
      <c r="D662" s="133"/>
    </row>
    <row r="663" spans="4:4" ht="13.5" customHeight="1">
      <c r="D663" s="133"/>
    </row>
    <row r="664" spans="4:4" ht="13.5" customHeight="1">
      <c r="D664" s="133"/>
    </row>
    <row r="665" spans="4:4" ht="13.5" customHeight="1">
      <c r="D665" s="133"/>
    </row>
    <row r="666" spans="4:4" ht="13.5" customHeight="1">
      <c r="D666" s="133"/>
    </row>
    <row r="667" spans="4:4" ht="13.5" customHeight="1">
      <c r="D667" s="133"/>
    </row>
    <row r="668" spans="4:4" ht="13.5" customHeight="1">
      <c r="D668" s="133"/>
    </row>
    <row r="669" spans="4:4" ht="13.5" customHeight="1">
      <c r="D669" s="133"/>
    </row>
    <row r="670" spans="4:4" ht="13.5" customHeight="1">
      <c r="D670" s="133"/>
    </row>
    <row r="671" spans="4:4" ht="13.5" customHeight="1">
      <c r="D671" s="133"/>
    </row>
    <row r="672" spans="4:4" ht="13.5" customHeight="1">
      <c r="D672" s="133"/>
    </row>
    <row r="673" spans="4:4" ht="13.5" customHeight="1">
      <c r="D673" s="133"/>
    </row>
    <row r="674" spans="4:4" ht="13.5" customHeight="1">
      <c r="D674" s="133"/>
    </row>
    <row r="675" spans="4:4" ht="13.5" customHeight="1">
      <c r="D675" s="133"/>
    </row>
    <row r="676" spans="4:4" ht="13.5" customHeight="1">
      <c r="D676" s="133"/>
    </row>
    <row r="677" spans="4:4" ht="13.5" customHeight="1">
      <c r="D677" s="133"/>
    </row>
    <row r="678" spans="4:4" ht="13.5" customHeight="1">
      <c r="D678" s="133"/>
    </row>
    <row r="679" spans="4:4" ht="13.5" customHeight="1">
      <c r="D679" s="133"/>
    </row>
    <row r="680" spans="4:4" ht="13.5" customHeight="1">
      <c r="D680" s="133"/>
    </row>
    <row r="681" spans="4:4" ht="13.5" customHeight="1">
      <c r="D681" s="133"/>
    </row>
    <row r="682" spans="4:4" ht="13.5" customHeight="1">
      <c r="D682" s="133"/>
    </row>
    <row r="683" spans="4:4" ht="13.5" customHeight="1">
      <c r="D683" s="133"/>
    </row>
    <row r="684" spans="4:4" ht="13.5" customHeight="1">
      <c r="D684" s="133"/>
    </row>
    <row r="685" spans="4:4" ht="13.5" customHeight="1">
      <c r="D685" s="133"/>
    </row>
    <row r="686" spans="4:4" ht="13.5" customHeight="1">
      <c r="D686" s="133"/>
    </row>
    <row r="687" spans="4:4" ht="13.5" customHeight="1">
      <c r="D687" s="133"/>
    </row>
    <row r="688" spans="4:4" ht="13.5" customHeight="1">
      <c r="D688" s="133"/>
    </row>
    <row r="689" spans="4:4" ht="13.5" customHeight="1">
      <c r="D689" s="133"/>
    </row>
    <row r="690" spans="4:4" ht="13.5" customHeight="1">
      <c r="D690" s="133"/>
    </row>
    <row r="691" spans="4:4" ht="13.5" customHeight="1">
      <c r="D691" s="133"/>
    </row>
    <row r="692" spans="4:4" ht="13.5" customHeight="1">
      <c r="D692" s="133"/>
    </row>
    <row r="693" spans="4:4" ht="13.5" customHeight="1">
      <c r="D693" s="133"/>
    </row>
    <row r="694" spans="4:4" ht="13.5" customHeight="1">
      <c r="D694" s="133"/>
    </row>
    <row r="695" spans="4:4" ht="13.5" customHeight="1">
      <c r="D695" s="133"/>
    </row>
    <row r="696" spans="4:4" ht="13.5" customHeight="1">
      <c r="D696" s="133"/>
    </row>
    <row r="697" spans="4:4" ht="13.5" customHeight="1">
      <c r="D697" s="133"/>
    </row>
    <row r="698" spans="4:4" ht="13.5" customHeight="1">
      <c r="D698" s="133"/>
    </row>
    <row r="699" spans="4:4" ht="13.5" customHeight="1">
      <c r="D699" s="133"/>
    </row>
    <row r="700" spans="4:4" ht="13.5" customHeight="1">
      <c r="D700" s="133"/>
    </row>
    <row r="701" spans="4:4" ht="13.5" customHeight="1">
      <c r="D701" s="133"/>
    </row>
    <row r="702" spans="4:4" ht="13.5" customHeight="1">
      <c r="D702" s="133"/>
    </row>
    <row r="703" spans="4:4" ht="13.5" customHeight="1">
      <c r="D703" s="133"/>
    </row>
    <row r="704" spans="4:4" ht="13.5" customHeight="1">
      <c r="D704" s="133"/>
    </row>
    <row r="705" spans="4:4" ht="13.5" customHeight="1">
      <c r="D705" s="133"/>
    </row>
    <row r="706" spans="4:4" ht="13.5" customHeight="1">
      <c r="D706" s="133"/>
    </row>
    <row r="707" spans="4:4" ht="13.5" customHeight="1">
      <c r="D707" s="133"/>
    </row>
    <row r="708" spans="4:4" ht="13.5" customHeight="1">
      <c r="D708" s="133"/>
    </row>
    <row r="709" spans="4:4" ht="13.5" customHeight="1">
      <c r="D709" s="133"/>
    </row>
    <row r="710" spans="4:4" ht="13.5" customHeight="1">
      <c r="D710" s="133"/>
    </row>
    <row r="711" spans="4:4" ht="13.5" customHeight="1">
      <c r="D711" s="133"/>
    </row>
    <row r="712" spans="4:4" ht="13.5" customHeight="1">
      <c r="D712" s="133"/>
    </row>
    <row r="713" spans="4:4" ht="13.5" customHeight="1">
      <c r="D713" s="133"/>
    </row>
    <row r="714" spans="4:4" ht="13.5" customHeight="1">
      <c r="D714" s="133"/>
    </row>
    <row r="715" spans="4:4" ht="13.5" customHeight="1">
      <c r="D715" s="133"/>
    </row>
    <row r="716" spans="4:4" ht="13.5" customHeight="1">
      <c r="D716" s="133"/>
    </row>
    <row r="717" spans="4:4" ht="13.5" customHeight="1">
      <c r="D717" s="133"/>
    </row>
    <row r="718" spans="4:4" ht="13.5" customHeight="1">
      <c r="D718" s="133"/>
    </row>
    <row r="719" spans="4:4" ht="13.5" customHeight="1">
      <c r="D719" s="133"/>
    </row>
    <row r="720" spans="4:4" ht="13.5" customHeight="1">
      <c r="D720" s="133"/>
    </row>
    <row r="721" spans="4:4" ht="13.5" customHeight="1">
      <c r="D721" s="133"/>
    </row>
    <row r="722" spans="4:4" ht="13.5" customHeight="1">
      <c r="D722" s="133"/>
    </row>
    <row r="723" spans="4:4" ht="13.5" customHeight="1">
      <c r="D723" s="133"/>
    </row>
    <row r="724" spans="4:4" ht="13.5" customHeight="1">
      <c r="D724" s="133"/>
    </row>
    <row r="725" spans="4:4" ht="13.5" customHeight="1">
      <c r="D725" s="133"/>
    </row>
    <row r="726" spans="4:4" ht="13.5" customHeight="1">
      <c r="D726" s="133"/>
    </row>
    <row r="727" spans="4:4" ht="13.5" customHeight="1">
      <c r="D727" s="133"/>
    </row>
    <row r="728" spans="4:4" ht="13.5" customHeight="1">
      <c r="D728" s="133"/>
    </row>
    <row r="729" spans="4:4" ht="13.5" customHeight="1">
      <c r="D729" s="133"/>
    </row>
    <row r="730" spans="4:4" ht="13.5" customHeight="1">
      <c r="D730" s="133"/>
    </row>
    <row r="731" spans="4:4" ht="13.5" customHeight="1">
      <c r="D731" s="133"/>
    </row>
    <row r="732" spans="4:4" ht="13.5" customHeight="1">
      <c r="D732" s="133"/>
    </row>
    <row r="733" spans="4:4" ht="13.5" customHeight="1">
      <c r="D733" s="133"/>
    </row>
    <row r="734" spans="4:4" ht="13.5" customHeight="1">
      <c r="D734" s="133"/>
    </row>
    <row r="735" spans="4:4" ht="13.5" customHeight="1">
      <c r="D735" s="133"/>
    </row>
    <row r="736" spans="4:4" ht="13.5" customHeight="1">
      <c r="D736" s="133"/>
    </row>
    <row r="737" spans="4:4" ht="13.5" customHeight="1">
      <c r="D737" s="133"/>
    </row>
    <row r="738" spans="4:4" ht="13.5" customHeight="1">
      <c r="D738" s="133"/>
    </row>
    <row r="739" spans="4:4" ht="13.5" customHeight="1">
      <c r="D739" s="133"/>
    </row>
    <row r="740" spans="4:4" ht="13.5" customHeight="1">
      <c r="D740" s="133"/>
    </row>
    <row r="741" spans="4:4" ht="13.5" customHeight="1">
      <c r="D741" s="133"/>
    </row>
    <row r="742" spans="4:4" ht="13.5" customHeight="1">
      <c r="D742" s="133"/>
    </row>
    <row r="743" spans="4:4" ht="13.5" customHeight="1">
      <c r="D743" s="133"/>
    </row>
    <row r="744" spans="4:4" ht="13.5" customHeight="1">
      <c r="D744" s="133"/>
    </row>
    <row r="745" spans="4:4" ht="13.5" customHeight="1">
      <c r="D745" s="133"/>
    </row>
    <row r="746" spans="4:4" ht="13.5" customHeight="1">
      <c r="D746" s="133"/>
    </row>
    <row r="747" spans="4:4" ht="13.5" customHeight="1">
      <c r="D747" s="133"/>
    </row>
    <row r="748" spans="4:4" ht="13.5" customHeight="1">
      <c r="D748" s="133"/>
    </row>
    <row r="749" spans="4:4" ht="13.5" customHeight="1">
      <c r="D749" s="133"/>
    </row>
    <row r="750" spans="4:4" ht="13.5" customHeight="1">
      <c r="D750" s="133"/>
    </row>
    <row r="751" spans="4:4" ht="13.5" customHeight="1">
      <c r="D751" s="133"/>
    </row>
    <row r="752" spans="4:4" ht="13.5" customHeight="1">
      <c r="D752" s="133"/>
    </row>
    <row r="753" spans="4:4" ht="13.5" customHeight="1">
      <c r="D753" s="133"/>
    </row>
    <row r="754" spans="4:4" ht="13.5" customHeight="1">
      <c r="D754" s="133"/>
    </row>
    <row r="755" spans="4:4" ht="13.5" customHeight="1">
      <c r="D755" s="133"/>
    </row>
    <row r="756" spans="4:4" ht="13.5" customHeight="1">
      <c r="D756" s="133"/>
    </row>
    <row r="757" spans="4:4" ht="13.5" customHeight="1">
      <c r="D757" s="133"/>
    </row>
    <row r="758" spans="4:4" ht="13.5" customHeight="1">
      <c r="D758" s="133"/>
    </row>
    <row r="759" spans="4:4" ht="13.5" customHeight="1">
      <c r="D759" s="133"/>
    </row>
    <row r="760" spans="4:4" ht="13.5" customHeight="1">
      <c r="D760" s="133"/>
    </row>
    <row r="761" spans="4:4" ht="13.5" customHeight="1">
      <c r="D761" s="133"/>
    </row>
    <row r="762" spans="4:4" ht="13.5" customHeight="1">
      <c r="D762" s="133"/>
    </row>
    <row r="763" spans="4:4" ht="13.5" customHeight="1">
      <c r="D763" s="133"/>
    </row>
    <row r="764" spans="4:4" ht="13.5" customHeight="1">
      <c r="D764" s="133"/>
    </row>
    <row r="765" spans="4:4" ht="13.5" customHeight="1">
      <c r="D765" s="133"/>
    </row>
    <row r="766" spans="4:4" ht="13.5" customHeight="1">
      <c r="D766" s="133"/>
    </row>
    <row r="767" spans="4:4" ht="13.5" customHeight="1">
      <c r="D767" s="133"/>
    </row>
    <row r="768" spans="4:4" ht="13.5" customHeight="1">
      <c r="D768" s="133"/>
    </row>
    <row r="769" spans="4:4" ht="13.5" customHeight="1">
      <c r="D769" s="133"/>
    </row>
    <row r="770" spans="4:4" ht="13.5" customHeight="1">
      <c r="D770" s="133"/>
    </row>
    <row r="771" spans="4:4" ht="13.5" customHeight="1">
      <c r="D771" s="133"/>
    </row>
    <row r="772" spans="4:4" ht="13.5" customHeight="1">
      <c r="D772" s="133"/>
    </row>
    <row r="773" spans="4:4" ht="13.5" customHeight="1">
      <c r="D773" s="133"/>
    </row>
    <row r="774" spans="4:4" ht="13.5" customHeight="1">
      <c r="D774" s="133"/>
    </row>
    <row r="775" spans="4:4" ht="13.5" customHeight="1">
      <c r="D775" s="133"/>
    </row>
    <row r="776" spans="4:4" ht="13.5" customHeight="1">
      <c r="D776" s="133"/>
    </row>
    <row r="777" spans="4:4" ht="13.5" customHeight="1">
      <c r="D777" s="133"/>
    </row>
    <row r="778" spans="4:4" ht="13.5" customHeight="1">
      <c r="D778" s="133"/>
    </row>
    <row r="779" spans="4:4" ht="13.5" customHeight="1">
      <c r="D779" s="133"/>
    </row>
    <row r="780" spans="4:4" ht="13.5" customHeight="1">
      <c r="D780" s="133"/>
    </row>
    <row r="781" spans="4:4" ht="13.5" customHeight="1">
      <c r="D781" s="133"/>
    </row>
    <row r="782" spans="4:4" ht="13.5" customHeight="1">
      <c r="D782" s="133"/>
    </row>
    <row r="783" spans="4:4" ht="13.5" customHeight="1">
      <c r="D783" s="133"/>
    </row>
    <row r="784" spans="4:4" ht="13.5" customHeight="1">
      <c r="D784" s="133"/>
    </row>
    <row r="785" spans="4:4" ht="13.5" customHeight="1">
      <c r="D785" s="133"/>
    </row>
    <row r="786" spans="4:4" ht="13.5" customHeight="1">
      <c r="D786" s="133"/>
    </row>
    <row r="787" spans="4:4" ht="13.5" customHeight="1">
      <c r="D787" s="133"/>
    </row>
    <row r="788" spans="4:4" ht="13.5" customHeight="1">
      <c r="D788" s="133"/>
    </row>
    <row r="789" spans="4:4" ht="13.5" customHeight="1">
      <c r="D789" s="133"/>
    </row>
    <row r="790" spans="4:4" ht="13.5" customHeight="1">
      <c r="D790" s="133"/>
    </row>
    <row r="791" spans="4:4" ht="13.5" customHeight="1">
      <c r="D791" s="133"/>
    </row>
    <row r="792" spans="4:4" ht="13.5" customHeight="1">
      <c r="D792" s="133"/>
    </row>
    <row r="793" spans="4:4" ht="13.5" customHeight="1">
      <c r="D793" s="133"/>
    </row>
    <row r="794" spans="4:4" ht="13.5" customHeight="1">
      <c r="D794" s="133"/>
    </row>
    <row r="795" spans="4:4" ht="13.5" customHeight="1">
      <c r="D795" s="133"/>
    </row>
    <row r="796" spans="4:4" ht="13.5" customHeight="1">
      <c r="D796" s="133"/>
    </row>
    <row r="797" spans="4:4" ht="13.5" customHeight="1">
      <c r="D797" s="133"/>
    </row>
    <row r="798" spans="4:4" ht="13.5" customHeight="1">
      <c r="D798" s="133"/>
    </row>
    <row r="799" spans="4:4" ht="13.5" customHeight="1">
      <c r="D799" s="133"/>
    </row>
    <row r="800" spans="4:4" ht="13.5" customHeight="1">
      <c r="D800" s="133"/>
    </row>
    <row r="801" spans="4:4" ht="13.5" customHeight="1">
      <c r="D801" s="133"/>
    </row>
    <row r="802" spans="4:4" ht="13.5" customHeight="1">
      <c r="D802" s="133"/>
    </row>
    <row r="803" spans="4:4" ht="13.5" customHeight="1">
      <c r="D803" s="133"/>
    </row>
    <row r="804" spans="4:4" ht="13.5" customHeight="1">
      <c r="D804" s="133"/>
    </row>
    <row r="805" spans="4:4" ht="13.5" customHeight="1">
      <c r="D805" s="133"/>
    </row>
    <row r="806" spans="4:4" ht="13.5" customHeight="1">
      <c r="D806" s="133"/>
    </row>
    <row r="807" spans="4:4" ht="13.5" customHeight="1">
      <c r="D807" s="133"/>
    </row>
    <row r="808" spans="4:4" ht="13.5" customHeight="1">
      <c r="D808" s="133"/>
    </row>
    <row r="809" spans="4:4" ht="13.5" customHeight="1">
      <c r="D809" s="133"/>
    </row>
    <row r="810" spans="4:4" ht="13.5" customHeight="1">
      <c r="D810" s="133"/>
    </row>
    <row r="811" spans="4:4" ht="13.5" customHeight="1">
      <c r="D811" s="133"/>
    </row>
    <row r="812" spans="4:4" ht="13.5" customHeight="1">
      <c r="D812" s="133"/>
    </row>
    <row r="813" spans="4:4" ht="13.5" customHeight="1">
      <c r="D813" s="133"/>
    </row>
    <row r="814" spans="4:4" ht="13.5" customHeight="1">
      <c r="D814" s="133"/>
    </row>
    <row r="815" spans="4:4" ht="13.5" customHeight="1">
      <c r="D815" s="133"/>
    </row>
    <row r="816" spans="4:4" ht="13.5" customHeight="1">
      <c r="D816" s="133"/>
    </row>
    <row r="817" spans="4:4" ht="13.5" customHeight="1">
      <c r="D817" s="133"/>
    </row>
    <row r="818" spans="4:4" ht="13.5" customHeight="1">
      <c r="D818" s="133"/>
    </row>
    <row r="819" spans="4:4" ht="13.5" customHeight="1">
      <c r="D819" s="133"/>
    </row>
    <row r="820" spans="4:4" ht="13.5" customHeight="1">
      <c r="D820" s="133"/>
    </row>
    <row r="821" spans="4:4" ht="13.5" customHeight="1">
      <c r="D821" s="133"/>
    </row>
    <row r="822" spans="4:4" ht="13.5" customHeight="1">
      <c r="D822" s="133"/>
    </row>
    <row r="823" spans="4:4" ht="13.5" customHeight="1">
      <c r="D823" s="133"/>
    </row>
    <row r="824" spans="4:4" ht="13.5" customHeight="1">
      <c r="D824" s="133"/>
    </row>
    <row r="825" spans="4:4" ht="13.5" customHeight="1">
      <c r="D825" s="133"/>
    </row>
    <row r="826" spans="4:4" ht="13.5" customHeight="1">
      <c r="D826" s="133"/>
    </row>
    <row r="827" spans="4:4" ht="13.5" customHeight="1">
      <c r="D827" s="133"/>
    </row>
    <row r="828" spans="4:4" ht="13.5" customHeight="1">
      <c r="D828" s="133"/>
    </row>
    <row r="829" spans="4:4" ht="13.5" customHeight="1">
      <c r="D829" s="133"/>
    </row>
    <row r="830" spans="4:4" ht="13.5" customHeight="1">
      <c r="D830" s="133"/>
    </row>
    <row r="831" spans="4:4" ht="13.5" customHeight="1">
      <c r="D831" s="133"/>
    </row>
    <row r="832" spans="4:4" ht="13.5" customHeight="1">
      <c r="D832" s="133"/>
    </row>
    <row r="833" spans="4:4" ht="13.5" customHeight="1">
      <c r="D833" s="133"/>
    </row>
    <row r="834" spans="4:4" ht="13.5" customHeight="1">
      <c r="D834" s="133"/>
    </row>
    <row r="835" spans="4:4" ht="13.5" customHeight="1">
      <c r="D835" s="133"/>
    </row>
    <row r="836" spans="4:4" ht="13.5" customHeight="1">
      <c r="D836" s="133"/>
    </row>
    <row r="837" spans="4:4" ht="13.5" customHeight="1">
      <c r="D837" s="133"/>
    </row>
    <row r="838" spans="4:4" ht="13.5" customHeight="1">
      <c r="D838" s="133"/>
    </row>
    <row r="839" spans="4:4" ht="13.5" customHeight="1">
      <c r="D839" s="133"/>
    </row>
    <row r="840" spans="4:4" ht="13.5" customHeight="1">
      <c r="D840" s="133"/>
    </row>
    <row r="841" spans="4:4" ht="13.5" customHeight="1">
      <c r="D841" s="133"/>
    </row>
    <row r="842" spans="4:4" ht="13.5" customHeight="1">
      <c r="D842" s="133"/>
    </row>
    <row r="843" spans="4:4" ht="13.5" customHeight="1">
      <c r="D843" s="133"/>
    </row>
    <row r="844" spans="4:4" ht="13.5" customHeight="1">
      <c r="D844" s="133"/>
    </row>
    <row r="845" spans="4:4" ht="13.5" customHeight="1">
      <c r="D845" s="133"/>
    </row>
    <row r="846" spans="4:4" ht="13.5" customHeight="1">
      <c r="D846" s="133"/>
    </row>
    <row r="847" spans="4:4" ht="13.5" customHeight="1">
      <c r="D847" s="133"/>
    </row>
    <row r="848" spans="4:4" ht="13.5" customHeight="1">
      <c r="D848" s="133"/>
    </row>
    <row r="849" spans="4:4" ht="13.5" customHeight="1">
      <c r="D849" s="133"/>
    </row>
    <row r="850" spans="4:4" ht="13.5" customHeight="1">
      <c r="D850" s="133"/>
    </row>
    <row r="851" spans="4:4" ht="13.5" customHeight="1">
      <c r="D851" s="133"/>
    </row>
    <row r="852" spans="4:4" ht="13.5" customHeight="1">
      <c r="D852" s="133"/>
    </row>
    <row r="853" spans="4:4" ht="13.5" customHeight="1">
      <c r="D853" s="133"/>
    </row>
    <row r="854" spans="4:4" ht="13.5" customHeight="1">
      <c r="D854" s="133"/>
    </row>
    <row r="855" spans="4:4" ht="13.5" customHeight="1">
      <c r="D855" s="133"/>
    </row>
    <row r="856" spans="4:4" ht="13.5" customHeight="1">
      <c r="D856" s="133"/>
    </row>
    <row r="857" spans="4:4" ht="13.5" customHeight="1">
      <c r="D857" s="133"/>
    </row>
    <row r="858" spans="4:4" ht="13.5" customHeight="1">
      <c r="D858" s="133"/>
    </row>
    <row r="859" spans="4:4" ht="13.5" customHeight="1">
      <c r="D859" s="133"/>
    </row>
    <row r="860" spans="4:4" ht="13.5" customHeight="1">
      <c r="D860" s="133"/>
    </row>
    <row r="861" spans="4:4" ht="13.5" customHeight="1">
      <c r="D861" s="133"/>
    </row>
    <row r="862" spans="4:4" ht="13.5" customHeight="1">
      <c r="D862" s="133"/>
    </row>
    <row r="863" spans="4:4" ht="13.5" customHeight="1">
      <c r="D863" s="133"/>
    </row>
    <row r="864" spans="4:4" ht="13.5" customHeight="1">
      <c r="D864" s="133"/>
    </row>
    <row r="865" spans="4:4" ht="13.5" customHeight="1">
      <c r="D865" s="133"/>
    </row>
    <row r="866" spans="4:4" ht="13.5" customHeight="1">
      <c r="D866" s="133"/>
    </row>
    <row r="867" spans="4:4" ht="13.5" customHeight="1">
      <c r="D867" s="133"/>
    </row>
    <row r="868" spans="4:4" ht="13.5" customHeight="1">
      <c r="D868" s="133"/>
    </row>
    <row r="869" spans="4:4" ht="13.5" customHeight="1">
      <c r="D869" s="133"/>
    </row>
    <row r="870" spans="4:4" ht="13.5" customHeight="1">
      <c r="D870" s="133"/>
    </row>
    <row r="871" spans="4:4" ht="13.5" customHeight="1">
      <c r="D871" s="133"/>
    </row>
    <row r="872" spans="4:4" ht="13.5" customHeight="1">
      <c r="D872" s="133"/>
    </row>
    <row r="873" spans="4:4" ht="13.5" customHeight="1">
      <c r="D873" s="133"/>
    </row>
    <row r="874" spans="4:4" ht="13.5" customHeight="1">
      <c r="D874" s="133"/>
    </row>
    <row r="875" spans="4:4" ht="13.5" customHeight="1">
      <c r="D875" s="133"/>
    </row>
    <row r="876" spans="4:4" ht="13.5" customHeight="1">
      <c r="D876" s="133"/>
    </row>
    <row r="877" spans="4:4" ht="13.5" customHeight="1">
      <c r="D877" s="133"/>
    </row>
    <row r="878" spans="4:4" ht="13.5" customHeight="1">
      <c r="D878" s="133"/>
    </row>
    <row r="879" spans="4:4" ht="13.5" customHeight="1">
      <c r="D879" s="133"/>
    </row>
    <row r="880" spans="4:4" ht="13.5" customHeight="1">
      <c r="D880" s="133"/>
    </row>
    <row r="881" spans="4:4" ht="13.5" customHeight="1">
      <c r="D881" s="133"/>
    </row>
    <row r="882" spans="4:4" ht="13.5" customHeight="1">
      <c r="D882" s="133"/>
    </row>
    <row r="883" spans="4:4" ht="13.5" customHeight="1">
      <c r="D883" s="133"/>
    </row>
    <row r="884" spans="4:4" ht="13.5" customHeight="1">
      <c r="D884" s="133"/>
    </row>
    <row r="885" spans="4:4" ht="13.5" customHeight="1">
      <c r="D885" s="133"/>
    </row>
    <row r="886" spans="4:4" ht="13.5" customHeight="1">
      <c r="D886" s="133"/>
    </row>
    <row r="887" spans="4:4" ht="13.5" customHeight="1">
      <c r="D887" s="133"/>
    </row>
    <row r="888" spans="4:4" ht="13.5" customHeight="1">
      <c r="D888" s="133"/>
    </row>
    <row r="889" spans="4:4" ht="13.5" customHeight="1">
      <c r="D889" s="133"/>
    </row>
    <row r="890" spans="4:4" ht="13.5" customHeight="1">
      <c r="D890" s="133"/>
    </row>
    <row r="891" spans="4:4" ht="13.5" customHeight="1">
      <c r="D891" s="133"/>
    </row>
    <row r="892" spans="4:4" ht="13.5" customHeight="1">
      <c r="D892" s="133"/>
    </row>
    <row r="893" spans="4:4" ht="13.5" customHeight="1">
      <c r="D893" s="133"/>
    </row>
    <row r="894" spans="4:4" ht="13.5" customHeight="1">
      <c r="D894" s="133"/>
    </row>
    <row r="895" spans="4:4" ht="13.5" customHeight="1">
      <c r="D895" s="133"/>
    </row>
    <row r="896" spans="4:4" ht="13.5" customHeight="1">
      <c r="D896" s="133"/>
    </row>
    <row r="897" spans="4:4" ht="13.5" customHeight="1">
      <c r="D897" s="133"/>
    </row>
    <row r="898" spans="4:4" ht="13.5" customHeight="1">
      <c r="D898" s="133"/>
    </row>
    <row r="899" spans="4:4" ht="13.5" customHeight="1">
      <c r="D899" s="133"/>
    </row>
    <row r="900" spans="4:4" ht="13.5" customHeight="1">
      <c r="D900" s="133"/>
    </row>
    <row r="901" spans="4:4" ht="13.5" customHeight="1">
      <c r="D901" s="133"/>
    </row>
    <row r="902" spans="4:4" ht="13.5" customHeight="1">
      <c r="D902" s="133"/>
    </row>
    <row r="903" spans="4:4" ht="13.5" customHeight="1">
      <c r="D903" s="133"/>
    </row>
    <row r="904" spans="4:4" ht="13.5" customHeight="1">
      <c r="D904" s="133"/>
    </row>
    <row r="905" spans="4:4" ht="13.5" customHeight="1">
      <c r="D905" s="133"/>
    </row>
    <row r="906" spans="4:4" ht="13.5" customHeight="1">
      <c r="D906" s="133"/>
    </row>
    <row r="907" spans="4:4" ht="13.5" customHeight="1">
      <c r="D907" s="133"/>
    </row>
    <row r="908" spans="4:4" ht="13.5" customHeight="1">
      <c r="D908" s="133"/>
    </row>
    <row r="909" spans="4:4" ht="13.5" customHeight="1">
      <c r="D909" s="133"/>
    </row>
    <row r="910" spans="4:4" ht="13.5" customHeight="1">
      <c r="D910" s="133"/>
    </row>
    <row r="911" spans="4:4" ht="13.5" customHeight="1">
      <c r="D911" s="133"/>
    </row>
    <row r="912" spans="4:4" ht="13.5" customHeight="1">
      <c r="D912" s="133"/>
    </row>
    <row r="913" spans="4:4" ht="13.5" customHeight="1">
      <c r="D913" s="133"/>
    </row>
    <row r="914" spans="4:4" ht="13.5" customHeight="1">
      <c r="D914" s="133"/>
    </row>
    <row r="915" spans="4:4" ht="13.5" customHeight="1">
      <c r="D915" s="133"/>
    </row>
    <row r="916" spans="4:4" ht="13.5" customHeight="1">
      <c r="D916" s="133"/>
    </row>
    <row r="917" spans="4:4" ht="13.5" customHeight="1">
      <c r="D917" s="133"/>
    </row>
    <row r="918" spans="4:4" ht="13.5" customHeight="1">
      <c r="D918" s="133"/>
    </row>
    <row r="919" spans="4:4" ht="13.5" customHeight="1">
      <c r="D919" s="133"/>
    </row>
    <row r="920" spans="4:4" ht="13.5" customHeight="1">
      <c r="D920" s="133"/>
    </row>
    <row r="921" spans="4:4" ht="13.5" customHeight="1">
      <c r="D921" s="133"/>
    </row>
    <row r="922" spans="4:4" ht="13.5" customHeight="1">
      <c r="D922" s="133"/>
    </row>
    <row r="923" spans="4:4" ht="13.5" customHeight="1">
      <c r="D923" s="133"/>
    </row>
    <row r="924" spans="4:4" ht="13.5" customHeight="1">
      <c r="D924" s="133"/>
    </row>
    <row r="925" spans="4:4" ht="13.5" customHeight="1">
      <c r="D925" s="133"/>
    </row>
    <row r="926" spans="4:4" ht="13.5" customHeight="1">
      <c r="D926" s="133"/>
    </row>
    <row r="927" spans="4:4" ht="13.5" customHeight="1">
      <c r="D927" s="133"/>
    </row>
    <row r="928" spans="4:4" ht="13.5" customHeight="1">
      <c r="D928" s="133"/>
    </row>
    <row r="929" spans="4:4" ht="13.5" customHeight="1">
      <c r="D929" s="133"/>
    </row>
    <row r="930" spans="4:4" ht="13.5" customHeight="1">
      <c r="D930" s="133"/>
    </row>
    <row r="931" spans="4:4" ht="13.5" customHeight="1">
      <c r="D931" s="133"/>
    </row>
    <row r="932" spans="4:4" ht="13.5" customHeight="1">
      <c r="D932" s="133"/>
    </row>
    <row r="933" spans="4:4" ht="13.5" customHeight="1">
      <c r="D933" s="133"/>
    </row>
    <row r="934" spans="4:4" ht="13.5" customHeight="1">
      <c r="D934" s="133"/>
    </row>
    <row r="935" spans="4:4" ht="13.5" customHeight="1">
      <c r="D935" s="133"/>
    </row>
    <row r="936" spans="4:4" ht="13.5" customHeight="1">
      <c r="D936" s="133"/>
    </row>
    <row r="937" spans="4:4" ht="13.5" customHeight="1">
      <c r="D937" s="133"/>
    </row>
    <row r="938" spans="4:4" ht="13.5" customHeight="1">
      <c r="D938" s="133"/>
    </row>
    <row r="939" spans="4:4" ht="13.5" customHeight="1">
      <c r="D939" s="133"/>
    </row>
    <row r="940" spans="4:4" ht="13.5" customHeight="1">
      <c r="D940" s="133"/>
    </row>
    <row r="941" spans="4:4" ht="13.5" customHeight="1">
      <c r="D941" s="133"/>
    </row>
    <row r="942" spans="4:4" ht="13.5" customHeight="1">
      <c r="D942" s="133"/>
    </row>
    <row r="943" spans="4:4" ht="13.5" customHeight="1">
      <c r="D943" s="133"/>
    </row>
    <row r="944" spans="4:4" ht="13.5" customHeight="1">
      <c r="D944" s="133"/>
    </row>
    <row r="945" spans="4:4" ht="13.5" customHeight="1">
      <c r="D945" s="133"/>
    </row>
    <row r="946" spans="4:4" ht="13.5" customHeight="1">
      <c r="D946" s="133"/>
    </row>
    <row r="947" spans="4:4" ht="13.5" customHeight="1">
      <c r="D947" s="133"/>
    </row>
    <row r="948" spans="4:4" ht="13.5" customHeight="1">
      <c r="D948" s="133"/>
    </row>
    <row r="949" spans="4:4" ht="13.5" customHeight="1">
      <c r="D949" s="133"/>
    </row>
    <row r="950" spans="4:4" ht="13.5" customHeight="1">
      <c r="D950" s="133"/>
    </row>
    <row r="951" spans="4:4" ht="13.5" customHeight="1">
      <c r="D951" s="133"/>
    </row>
    <row r="952" spans="4:4" ht="13.5" customHeight="1">
      <c r="D952" s="133"/>
    </row>
    <row r="953" spans="4:4" ht="13.5" customHeight="1">
      <c r="D953" s="133"/>
    </row>
    <row r="954" spans="4:4" ht="13.5" customHeight="1">
      <c r="D954" s="133"/>
    </row>
    <row r="955" spans="4:4" ht="13.5" customHeight="1">
      <c r="D955" s="133"/>
    </row>
    <row r="956" spans="4:4" ht="13.5" customHeight="1">
      <c r="D956" s="133"/>
    </row>
    <row r="957" spans="4:4" ht="13.5" customHeight="1">
      <c r="D957" s="133"/>
    </row>
    <row r="958" spans="4:4" ht="13.5" customHeight="1">
      <c r="D958" s="133"/>
    </row>
    <row r="959" spans="4:4" ht="13.5" customHeight="1">
      <c r="D959" s="133"/>
    </row>
    <row r="960" spans="4:4" ht="13.5" customHeight="1">
      <c r="D960" s="133"/>
    </row>
    <row r="961" spans="4:4" ht="13.5" customHeight="1">
      <c r="D961" s="133"/>
    </row>
    <row r="962" spans="4:4" ht="13.5" customHeight="1">
      <c r="D962" s="133"/>
    </row>
    <row r="963" spans="4:4" ht="13.5" customHeight="1">
      <c r="D963" s="133"/>
    </row>
    <row r="964" spans="4:4" ht="13.5" customHeight="1">
      <c r="D964" s="133"/>
    </row>
    <row r="965" spans="4:4" ht="13.5" customHeight="1">
      <c r="D965" s="133"/>
    </row>
    <row r="966" spans="4:4" ht="13.5" customHeight="1">
      <c r="D966" s="133"/>
    </row>
    <row r="967" spans="4:4" ht="13.5" customHeight="1">
      <c r="D967" s="133"/>
    </row>
    <row r="968" spans="4:4" ht="13.5" customHeight="1">
      <c r="D968" s="133"/>
    </row>
    <row r="969" spans="4:4" ht="13.5" customHeight="1">
      <c r="D969" s="133"/>
    </row>
    <row r="970" spans="4:4" ht="13.5" customHeight="1">
      <c r="D970" s="133"/>
    </row>
    <row r="971" spans="4:4" ht="13.5" customHeight="1">
      <c r="D971" s="133"/>
    </row>
    <row r="972" spans="4:4" ht="13.5" customHeight="1">
      <c r="D972" s="133"/>
    </row>
    <row r="973" spans="4:4" ht="13.5" customHeight="1">
      <c r="D973" s="133"/>
    </row>
    <row r="974" spans="4:4" ht="13.5" customHeight="1">
      <c r="D974" s="133"/>
    </row>
    <row r="975" spans="4:4" ht="13.5" customHeight="1">
      <c r="D975" s="133"/>
    </row>
    <row r="976" spans="4:4" ht="13.5" customHeight="1">
      <c r="D976" s="133"/>
    </row>
    <row r="977" spans="4:4" ht="13.5" customHeight="1">
      <c r="D977" s="133"/>
    </row>
    <row r="978" spans="4:4" ht="13.5" customHeight="1">
      <c r="D978" s="133"/>
    </row>
    <row r="979" spans="4:4" ht="13.5" customHeight="1">
      <c r="D979" s="133"/>
    </row>
    <row r="980" spans="4:4" ht="13.5" customHeight="1">
      <c r="D980" s="133"/>
    </row>
    <row r="981" spans="4:4" ht="13.5" customHeight="1">
      <c r="D981" s="133"/>
    </row>
    <row r="982" spans="4:4" ht="13.5" customHeight="1">
      <c r="D982" s="133"/>
    </row>
    <row r="983" spans="4:4" ht="13.5" customHeight="1">
      <c r="D983" s="133"/>
    </row>
    <row r="984" spans="4:4" ht="13.5" customHeight="1">
      <c r="D984" s="133"/>
    </row>
    <row r="985" spans="4:4" ht="13.5" customHeight="1">
      <c r="D985" s="133"/>
    </row>
    <row r="986" spans="4:4" ht="13.5" customHeight="1">
      <c r="D986" s="133"/>
    </row>
    <row r="987" spans="4:4" ht="13.5" customHeight="1">
      <c r="D987" s="133"/>
    </row>
    <row r="988" spans="4:4" ht="13.5" customHeight="1">
      <c r="D988" s="133"/>
    </row>
    <row r="989" spans="4:4" ht="13.5" customHeight="1">
      <c r="D989" s="133"/>
    </row>
    <row r="990" spans="4:4" ht="13.5" customHeight="1">
      <c r="D990" s="133"/>
    </row>
    <row r="991" spans="4:4" ht="13.5" customHeight="1">
      <c r="D991" s="133"/>
    </row>
    <row r="992" spans="4:4" ht="13.5" customHeight="1">
      <c r="D992" s="133"/>
    </row>
    <row r="993" spans="4:4" ht="13.5" customHeight="1">
      <c r="D993" s="133"/>
    </row>
    <row r="994" spans="4:4" ht="13.5" customHeight="1">
      <c r="D994" s="133"/>
    </row>
    <row r="995" spans="4:4" ht="13.5" customHeight="1">
      <c r="D995" s="133"/>
    </row>
    <row r="996" spans="4:4" ht="13.5" customHeight="1">
      <c r="D996" s="133"/>
    </row>
    <row r="997" spans="4:4" ht="13.5" customHeight="1">
      <c r="D997" s="133"/>
    </row>
    <row r="998" spans="4:4" ht="13.5" customHeight="1">
      <c r="D998" s="133"/>
    </row>
    <row r="999" spans="4:4" ht="13.5" customHeight="1">
      <c r="D999" s="133"/>
    </row>
    <row r="1000" spans="4:4" ht="13.5" customHeight="1">
      <c r="D1000" s="133"/>
    </row>
  </sheetData>
  <autoFilter ref="A5:M133" xr:uid="{00000000-0001-0000-0100-000000000000}"/>
  <mergeCells count="2">
    <mergeCell ref="E2:G2"/>
    <mergeCell ref="A139:L139"/>
  </mergeCells>
  <pageMargins left="0.51181102362204722" right="0.51181102362204722" top="0.98425196850393704" bottom="0.98425196850393704" header="0" footer="0"/>
  <pageSetup paperSize="9" scale="75" fitToHeight="0" orientation="landscape" r:id="rId1"/>
  <headerFooter>
    <oddHeader>&amp;L &amp;CPREFEITURA MUNICIPAL DE JABOATÃO DOS GUARARAPES SECRETARIA MUNICIPAL DE EDUCAÇÃO</oddHeader>
    <oddFooter>&amp;L &amp;CAvenida Barreto de Menezes, 1648 – Bairro: Prazeres – Jaboatão dos Guararapes – CEP: 54310-310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7D45A"/>
    <pageSetUpPr fitToPage="1"/>
  </sheetPr>
  <dimension ref="A1:L3300"/>
  <sheetViews>
    <sheetView topLeftCell="C255" workbookViewId="0">
      <selection activeCell="E264" sqref="E264:F264"/>
    </sheetView>
  </sheetViews>
  <sheetFormatPr defaultColWidth="12.625" defaultRowHeight="15" customHeight="1"/>
  <cols>
    <col min="1" max="2" width="12" customWidth="1"/>
    <col min="3" max="3" width="10" customWidth="1"/>
    <col min="4" max="4" width="60" customWidth="1"/>
    <col min="5" max="5" width="15" customWidth="1"/>
    <col min="6" max="8" width="12" customWidth="1"/>
    <col min="9" max="10" width="14" customWidth="1"/>
    <col min="11" max="11" width="14.5" customWidth="1"/>
  </cols>
  <sheetData>
    <row r="1" spans="1:11" ht="13.5" customHeight="1">
      <c r="A1" s="1"/>
      <c r="B1" s="1"/>
      <c r="C1" s="206" t="s">
        <v>415</v>
      </c>
      <c r="D1" s="205"/>
      <c r="E1" s="206" t="s">
        <v>1</v>
      </c>
      <c r="F1" s="205"/>
      <c r="H1" s="24"/>
      <c r="I1" s="24" t="s">
        <v>2</v>
      </c>
      <c r="J1" s="24"/>
    </row>
    <row r="2" spans="1:11" ht="104.25" customHeight="1">
      <c r="A2" s="2"/>
      <c r="B2" s="2"/>
      <c r="C2" s="207" t="s">
        <v>3</v>
      </c>
      <c r="D2" s="205"/>
      <c r="E2" s="209" t="s">
        <v>2564</v>
      </c>
      <c r="F2" s="204"/>
      <c r="G2" s="204"/>
      <c r="H2" s="205"/>
      <c r="I2" s="3" t="s">
        <v>416</v>
      </c>
      <c r="J2" s="3"/>
    </row>
    <row r="3" spans="1:11" ht="13.5" customHeight="1">
      <c r="A3" s="223" t="s">
        <v>415</v>
      </c>
      <c r="B3" s="224"/>
      <c r="C3" s="224"/>
      <c r="D3" s="224"/>
      <c r="E3" s="224"/>
      <c r="F3" s="224"/>
      <c r="G3" s="224"/>
      <c r="H3" s="224"/>
      <c r="I3" s="224"/>
      <c r="J3" s="224"/>
      <c r="K3" s="225"/>
    </row>
    <row r="4" spans="1:11" ht="13.5" customHeight="1">
      <c r="A4" s="38" t="s">
        <v>6</v>
      </c>
      <c r="B4" s="39" t="s">
        <v>47</v>
      </c>
      <c r="C4" s="38" t="s">
        <v>48</v>
      </c>
      <c r="D4" s="38" t="s">
        <v>7</v>
      </c>
      <c r="E4" s="226" t="s">
        <v>417</v>
      </c>
      <c r="F4" s="227"/>
      <c r="G4" s="41" t="s">
        <v>49</v>
      </c>
      <c r="H4" s="39" t="s">
        <v>50</v>
      </c>
      <c r="I4" s="39" t="s">
        <v>418</v>
      </c>
      <c r="J4" s="39" t="s">
        <v>51</v>
      </c>
      <c r="K4" s="39" t="s">
        <v>8</v>
      </c>
    </row>
    <row r="5" spans="1:11" ht="13.5" customHeight="1">
      <c r="A5" s="38"/>
      <c r="B5" s="39"/>
      <c r="C5" s="38"/>
      <c r="D5" s="38"/>
      <c r="E5" s="40"/>
      <c r="F5" s="187"/>
      <c r="G5" s="41"/>
      <c r="H5" s="39"/>
      <c r="I5" s="39"/>
      <c r="J5" s="39"/>
      <c r="K5" s="39"/>
    </row>
    <row r="6" spans="1:11" ht="18" customHeight="1">
      <c r="A6" s="161" t="s">
        <v>56</v>
      </c>
      <c r="B6" s="162" t="s">
        <v>47</v>
      </c>
      <c r="C6" s="161" t="s">
        <v>48</v>
      </c>
      <c r="D6" s="161" t="s">
        <v>7</v>
      </c>
      <c r="E6" s="216" t="s">
        <v>417</v>
      </c>
      <c r="F6" s="216"/>
      <c r="G6" s="163" t="s">
        <v>49</v>
      </c>
      <c r="H6" s="162" t="s">
        <v>50</v>
      </c>
      <c r="I6" s="162" t="s">
        <v>418</v>
      </c>
      <c r="J6" s="162" t="s">
        <v>51</v>
      </c>
      <c r="K6" s="162" t="s">
        <v>8</v>
      </c>
    </row>
    <row r="7" spans="1:11" ht="39" customHeight="1">
      <c r="A7" s="164" t="s">
        <v>419</v>
      </c>
      <c r="B7" s="147" t="s">
        <v>57</v>
      </c>
      <c r="C7" s="164" t="s">
        <v>58</v>
      </c>
      <c r="D7" s="164" t="s">
        <v>59</v>
      </c>
      <c r="E7" s="217" t="s">
        <v>420</v>
      </c>
      <c r="F7" s="217"/>
      <c r="G7" s="165" t="s">
        <v>60</v>
      </c>
      <c r="H7" s="166">
        <v>1</v>
      </c>
      <c r="I7" s="148"/>
      <c r="J7" s="148">
        <v>468.17</v>
      </c>
      <c r="K7" s="148">
        <v>468.17</v>
      </c>
    </row>
    <row r="8" spans="1:11" ht="24" customHeight="1">
      <c r="A8" s="167" t="s">
        <v>421</v>
      </c>
      <c r="B8" s="168" t="s">
        <v>422</v>
      </c>
      <c r="C8" s="167" t="s">
        <v>58</v>
      </c>
      <c r="D8" s="167" t="s">
        <v>423</v>
      </c>
      <c r="E8" s="210" t="s">
        <v>424</v>
      </c>
      <c r="F8" s="210"/>
      <c r="G8" s="169" t="s">
        <v>116</v>
      </c>
      <c r="H8" s="170">
        <v>1.1186</v>
      </c>
      <c r="I8" s="170">
        <v>0</v>
      </c>
      <c r="J8" s="171">
        <v>24.08</v>
      </c>
      <c r="K8" s="171">
        <v>26.93</v>
      </c>
    </row>
    <row r="9" spans="1:11" ht="24" customHeight="1">
      <c r="A9" s="167" t="s">
        <v>421</v>
      </c>
      <c r="B9" s="168" t="s">
        <v>428</v>
      </c>
      <c r="C9" s="167" t="s">
        <v>58</v>
      </c>
      <c r="D9" s="167" t="s">
        <v>429</v>
      </c>
      <c r="E9" s="210" t="s">
        <v>424</v>
      </c>
      <c r="F9" s="210"/>
      <c r="G9" s="169" t="s">
        <v>116</v>
      </c>
      <c r="H9" s="170">
        <v>0.37290000000000001</v>
      </c>
      <c r="I9" s="170">
        <v>0</v>
      </c>
      <c r="J9" s="171">
        <v>29.41</v>
      </c>
      <c r="K9" s="171">
        <v>10.96</v>
      </c>
    </row>
    <row r="10" spans="1:11" ht="26" customHeight="1">
      <c r="A10" s="167" t="s">
        <v>421</v>
      </c>
      <c r="B10" s="168" t="s">
        <v>425</v>
      </c>
      <c r="C10" s="167" t="s">
        <v>58</v>
      </c>
      <c r="D10" s="167" t="s">
        <v>426</v>
      </c>
      <c r="E10" s="210" t="s">
        <v>427</v>
      </c>
      <c r="F10" s="210"/>
      <c r="G10" s="169" t="s">
        <v>60</v>
      </c>
      <c r="H10" s="170">
        <v>0.5</v>
      </c>
      <c r="I10" s="170">
        <v>0</v>
      </c>
      <c r="J10" s="171">
        <v>24.65</v>
      </c>
      <c r="K10" s="171">
        <v>12.32</v>
      </c>
    </row>
    <row r="11" spans="1:11" ht="39" customHeight="1">
      <c r="A11" s="172" t="s">
        <v>430</v>
      </c>
      <c r="B11" s="173" t="s">
        <v>438</v>
      </c>
      <c r="C11" s="172" t="s">
        <v>58</v>
      </c>
      <c r="D11" s="172" t="s">
        <v>439</v>
      </c>
      <c r="E11" s="211" t="s">
        <v>433</v>
      </c>
      <c r="F11" s="211"/>
      <c r="G11" s="174" t="s">
        <v>60</v>
      </c>
      <c r="H11" s="175">
        <v>1</v>
      </c>
      <c r="I11" s="175">
        <v>0</v>
      </c>
      <c r="J11" s="176">
        <v>400</v>
      </c>
      <c r="K11" s="176">
        <v>400</v>
      </c>
    </row>
    <row r="12" spans="1:11" ht="26" customHeight="1">
      <c r="A12" s="172" t="s">
        <v>430</v>
      </c>
      <c r="B12" s="173" t="s">
        <v>434</v>
      </c>
      <c r="C12" s="172" t="s">
        <v>58</v>
      </c>
      <c r="D12" s="172" t="s">
        <v>435</v>
      </c>
      <c r="E12" s="211" t="s">
        <v>433</v>
      </c>
      <c r="F12" s="211"/>
      <c r="G12" s="174" t="s">
        <v>215</v>
      </c>
      <c r="H12" s="175">
        <v>1.32E-2</v>
      </c>
      <c r="I12" s="175">
        <v>0</v>
      </c>
      <c r="J12" s="176">
        <v>18.059999999999999</v>
      </c>
      <c r="K12" s="176">
        <v>0.23</v>
      </c>
    </row>
    <row r="13" spans="1:11" ht="24" customHeight="1">
      <c r="A13" s="172" t="s">
        <v>430</v>
      </c>
      <c r="B13" s="173" t="s">
        <v>431</v>
      </c>
      <c r="C13" s="172" t="s">
        <v>58</v>
      </c>
      <c r="D13" s="172" t="s">
        <v>432</v>
      </c>
      <c r="E13" s="211" t="s">
        <v>433</v>
      </c>
      <c r="F13" s="211"/>
      <c r="G13" s="174" t="s">
        <v>215</v>
      </c>
      <c r="H13" s="175">
        <v>1.1299999999999999E-2</v>
      </c>
      <c r="I13" s="175">
        <v>0</v>
      </c>
      <c r="J13" s="176">
        <v>33.71</v>
      </c>
      <c r="K13" s="176">
        <v>0.38</v>
      </c>
    </row>
    <row r="14" spans="1:11" ht="26" customHeight="1">
      <c r="A14" s="172" t="s">
        <v>430</v>
      </c>
      <c r="B14" s="173" t="s">
        <v>436</v>
      </c>
      <c r="C14" s="172" t="s">
        <v>58</v>
      </c>
      <c r="D14" s="172" t="s">
        <v>437</v>
      </c>
      <c r="E14" s="211" t="s">
        <v>433</v>
      </c>
      <c r="F14" s="211"/>
      <c r="G14" s="174" t="s">
        <v>165</v>
      </c>
      <c r="H14" s="175">
        <v>3.2082999999999999</v>
      </c>
      <c r="I14" s="175">
        <v>0</v>
      </c>
      <c r="J14" s="176">
        <v>5.41</v>
      </c>
      <c r="K14" s="176">
        <v>17.350000000000001</v>
      </c>
    </row>
    <row r="15" spans="1:11" ht="25.5">
      <c r="A15" s="177"/>
      <c r="B15" s="177"/>
      <c r="C15" s="177"/>
      <c r="D15" s="177"/>
      <c r="E15" s="177"/>
      <c r="F15" s="177" t="s">
        <v>440</v>
      </c>
      <c r="G15" s="178">
        <v>32.89</v>
      </c>
      <c r="H15" s="177" t="s">
        <v>441</v>
      </c>
      <c r="I15" s="178">
        <v>0</v>
      </c>
      <c r="J15" s="177" t="s">
        <v>442</v>
      </c>
      <c r="K15" s="178">
        <v>32.89</v>
      </c>
    </row>
    <row r="16" spans="1:11" ht="25.9" thickBot="1">
      <c r="A16" s="177"/>
      <c r="B16" s="177"/>
      <c r="C16" s="177"/>
      <c r="D16" s="177"/>
      <c r="E16" s="177"/>
      <c r="F16" s="177" t="s">
        <v>443</v>
      </c>
      <c r="G16" s="178">
        <v>114.7</v>
      </c>
      <c r="H16" s="212"/>
      <c r="I16" s="212" t="s">
        <v>444</v>
      </c>
      <c r="J16" s="177"/>
      <c r="K16" s="178">
        <v>582.87</v>
      </c>
    </row>
    <row r="17" spans="1:11" ht="1.05" customHeight="1" thickTop="1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</row>
    <row r="18" spans="1:11" ht="18" customHeight="1">
      <c r="A18" s="161" t="s">
        <v>61</v>
      </c>
      <c r="B18" s="162" t="s">
        <v>47</v>
      </c>
      <c r="C18" s="161" t="s">
        <v>48</v>
      </c>
      <c r="D18" s="161" t="s">
        <v>7</v>
      </c>
      <c r="E18" s="216" t="s">
        <v>417</v>
      </c>
      <c r="F18" s="216"/>
      <c r="G18" s="163" t="s">
        <v>49</v>
      </c>
      <c r="H18" s="162" t="s">
        <v>50</v>
      </c>
      <c r="I18" s="162" t="s">
        <v>51</v>
      </c>
      <c r="J18" s="162" t="s">
        <v>8</v>
      </c>
    </row>
    <row r="19" spans="1:11" ht="26" customHeight="1">
      <c r="A19" s="164" t="s">
        <v>419</v>
      </c>
      <c r="B19" s="147" t="s">
        <v>62</v>
      </c>
      <c r="C19" s="164" t="s">
        <v>63</v>
      </c>
      <c r="D19" s="164" t="s">
        <v>64</v>
      </c>
      <c r="E19" s="217" t="s">
        <v>445</v>
      </c>
      <c r="F19" s="217"/>
      <c r="G19" s="165" t="s">
        <v>65</v>
      </c>
      <c r="H19" s="166">
        <v>1</v>
      </c>
      <c r="I19" s="148">
        <v>19.309999999999999</v>
      </c>
      <c r="J19" s="148">
        <v>19.309999999999999</v>
      </c>
    </row>
    <row r="20" spans="1:11" ht="15" customHeight="1">
      <c r="A20" s="161" t="s">
        <v>6</v>
      </c>
      <c r="B20" s="162" t="s">
        <v>47</v>
      </c>
      <c r="C20" s="161" t="s">
        <v>48</v>
      </c>
      <c r="D20" s="161" t="s">
        <v>7</v>
      </c>
      <c r="E20" s="216" t="s">
        <v>417</v>
      </c>
      <c r="F20" s="220"/>
      <c r="G20" s="163" t="s">
        <v>49</v>
      </c>
      <c r="H20" s="162" t="s">
        <v>50</v>
      </c>
      <c r="I20" s="162" t="s">
        <v>51</v>
      </c>
      <c r="J20" s="162" t="s">
        <v>8</v>
      </c>
    </row>
    <row r="21" spans="1:11" ht="24" customHeight="1">
      <c r="A21" s="172" t="s">
        <v>430</v>
      </c>
      <c r="B21" s="173" t="s">
        <v>446</v>
      </c>
      <c r="C21" s="172" t="s">
        <v>63</v>
      </c>
      <c r="D21" s="172" t="s">
        <v>447</v>
      </c>
      <c r="E21" s="211" t="s">
        <v>448</v>
      </c>
      <c r="F21" s="211"/>
      <c r="G21" s="174" t="s">
        <v>449</v>
      </c>
      <c r="H21" s="175">
        <v>1</v>
      </c>
      <c r="I21" s="176" t="s">
        <v>450</v>
      </c>
      <c r="J21" s="180" t="s">
        <v>450</v>
      </c>
    </row>
    <row r="22" spans="1:11" ht="24" customHeight="1">
      <c r="A22" s="172" t="s">
        <v>430</v>
      </c>
      <c r="B22" s="173" t="s">
        <v>451</v>
      </c>
      <c r="C22" s="172" t="s">
        <v>63</v>
      </c>
      <c r="D22" s="172" t="s">
        <v>452</v>
      </c>
      <c r="E22" s="211" t="s">
        <v>453</v>
      </c>
      <c r="F22" s="211"/>
      <c r="G22" s="174" t="s">
        <v>449</v>
      </c>
      <c r="H22" s="175">
        <v>5.1999999999999998E-2</v>
      </c>
      <c r="I22" s="176" t="s">
        <v>454</v>
      </c>
      <c r="J22" s="180" t="s">
        <v>455</v>
      </c>
    </row>
    <row r="23" spans="1:11" ht="24" customHeight="1">
      <c r="A23" s="167" t="s">
        <v>419</v>
      </c>
      <c r="B23" s="168" t="s">
        <v>456</v>
      </c>
      <c r="C23" s="167" t="s">
        <v>63</v>
      </c>
      <c r="D23" s="167" t="s">
        <v>457</v>
      </c>
      <c r="E23" s="210" t="s">
        <v>458</v>
      </c>
      <c r="F23" s="210"/>
      <c r="G23" s="169" t="s">
        <v>449</v>
      </c>
      <c r="H23" s="170">
        <v>1</v>
      </c>
      <c r="I23" s="171" t="s">
        <v>2113</v>
      </c>
      <c r="J23" s="181" t="s">
        <v>2113</v>
      </c>
    </row>
    <row r="24" spans="1:11" ht="40.049999999999997" customHeight="1">
      <c r="A24" s="219" t="s">
        <v>459</v>
      </c>
      <c r="B24" s="220"/>
      <c r="C24" s="220"/>
      <c r="D24" s="220"/>
      <c r="E24" s="220"/>
      <c r="F24" s="220"/>
      <c r="G24" s="220"/>
      <c r="H24" s="220"/>
      <c r="I24" s="220"/>
      <c r="J24" s="220"/>
    </row>
    <row r="25" spans="1:11" ht="15" customHeight="1">
      <c r="A25" s="161" t="s">
        <v>6</v>
      </c>
      <c r="B25" s="162" t="s">
        <v>47</v>
      </c>
      <c r="C25" s="161" t="s">
        <v>48</v>
      </c>
      <c r="D25" s="161" t="s">
        <v>7</v>
      </c>
      <c r="E25" s="216" t="s">
        <v>417</v>
      </c>
      <c r="F25" s="220"/>
      <c r="G25" s="163" t="s">
        <v>49</v>
      </c>
      <c r="H25" s="162" t="s">
        <v>50</v>
      </c>
      <c r="I25" s="162" t="s">
        <v>51</v>
      </c>
      <c r="J25" s="162" t="s">
        <v>8</v>
      </c>
    </row>
    <row r="26" spans="1:11" ht="24" customHeight="1">
      <c r="A26" s="172" t="s">
        <v>430</v>
      </c>
      <c r="B26" s="173" t="s">
        <v>446</v>
      </c>
      <c r="C26" s="172" t="s">
        <v>63</v>
      </c>
      <c r="D26" s="172" t="s">
        <v>447</v>
      </c>
      <c r="E26" s="211" t="s">
        <v>448</v>
      </c>
      <c r="F26" s="211"/>
      <c r="G26" s="174" t="s">
        <v>449</v>
      </c>
      <c r="H26" s="175">
        <v>1</v>
      </c>
      <c r="I26" s="176" t="s">
        <v>450</v>
      </c>
      <c r="J26" s="180" t="s">
        <v>450</v>
      </c>
    </row>
    <row r="27" spans="1:11" ht="24" customHeight="1">
      <c r="A27" s="172" t="s">
        <v>430</v>
      </c>
      <c r="B27" s="173" t="s">
        <v>451</v>
      </c>
      <c r="C27" s="172" t="s">
        <v>63</v>
      </c>
      <c r="D27" s="172" t="s">
        <v>452</v>
      </c>
      <c r="E27" s="211" t="s">
        <v>453</v>
      </c>
      <c r="F27" s="211"/>
      <c r="G27" s="174" t="s">
        <v>449</v>
      </c>
      <c r="H27" s="175">
        <v>5.1999999999999998E-2</v>
      </c>
      <c r="I27" s="176" t="s">
        <v>454</v>
      </c>
      <c r="J27" s="180" t="s">
        <v>455</v>
      </c>
    </row>
    <row r="28" spans="1:11" ht="24" customHeight="1">
      <c r="A28" s="172" t="s">
        <v>430</v>
      </c>
      <c r="B28" s="173" t="s">
        <v>508</v>
      </c>
      <c r="C28" s="172" t="s">
        <v>63</v>
      </c>
      <c r="D28" s="172" t="s">
        <v>509</v>
      </c>
      <c r="E28" s="211" t="s">
        <v>433</v>
      </c>
      <c r="F28" s="211"/>
      <c r="G28" s="174" t="s">
        <v>388</v>
      </c>
      <c r="H28" s="175">
        <v>2.3E-3</v>
      </c>
      <c r="I28" s="176" t="s">
        <v>2114</v>
      </c>
      <c r="J28" s="180" t="s">
        <v>462</v>
      </c>
    </row>
    <row r="29" spans="1:11" ht="26" customHeight="1">
      <c r="A29" s="172" t="s">
        <v>430</v>
      </c>
      <c r="B29" s="173" t="s">
        <v>506</v>
      </c>
      <c r="C29" s="172" t="s">
        <v>63</v>
      </c>
      <c r="D29" s="172" t="s">
        <v>507</v>
      </c>
      <c r="E29" s="211" t="s">
        <v>433</v>
      </c>
      <c r="F29" s="211"/>
      <c r="G29" s="174" t="s">
        <v>132</v>
      </c>
      <c r="H29" s="175">
        <v>5.9999999999999995E-4</v>
      </c>
      <c r="I29" s="176" t="s">
        <v>2115</v>
      </c>
      <c r="J29" s="180" t="s">
        <v>466</v>
      </c>
    </row>
    <row r="30" spans="1:11" ht="24" customHeight="1">
      <c r="A30" s="172" t="s">
        <v>430</v>
      </c>
      <c r="B30" s="173" t="s">
        <v>470</v>
      </c>
      <c r="C30" s="172" t="s">
        <v>63</v>
      </c>
      <c r="D30" s="172" t="s">
        <v>471</v>
      </c>
      <c r="E30" s="211" t="s">
        <v>433</v>
      </c>
      <c r="F30" s="211"/>
      <c r="G30" s="174" t="s">
        <v>132</v>
      </c>
      <c r="H30" s="175">
        <v>9.4100000000000003E-2</v>
      </c>
      <c r="I30" s="176" t="s">
        <v>472</v>
      </c>
      <c r="J30" s="180" t="s">
        <v>473</v>
      </c>
    </row>
    <row r="31" spans="1:11" ht="24" customHeight="1">
      <c r="A31" s="172" t="s">
        <v>430</v>
      </c>
      <c r="B31" s="173" t="s">
        <v>474</v>
      </c>
      <c r="C31" s="172" t="s">
        <v>63</v>
      </c>
      <c r="D31" s="172" t="s">
        <v>475</v>
      </c>
      <c r="E31" s="211" t="s">
        <v>433</v>
      </c>
      <c r="F31" s="211"/>
      <c r="G31" s="174" t="s">
        <v>132</v>
      </c>
      <c r="H31" s="175">
        <v>1.8E-3</v>
      </c>
      <c r="I31" s="176" t="s">
        <v>476</v>
      </c>
      <c r="J31" s="180" t="s">
        <v>477</v>
      </c>
    </row>
    <row r="32" spans="1:11" ht="26" customHeight="1">
      <c r="A32" s="172" t="s">
        <v>430</v>
      </c>
      <c r="B32" s="173" t="s">
        <v>487</v>
      </c>
      <c r="C32" s="172" t="s">
        <v>63</v>
      </c>
      <c r="D32" s="172" t="s">
        <v>488</v>
      </c>
      <c r="E32" s="211" t="s">
        <v>433</v>
      </c>
      <c r="F32" s="211"/>
      <c r="G32" s="174" t="s">
        <v>132</v>
      </c>
      <c r="H32" s="175">
        <v>2.0000000000000001E-4</v>
      </c>
      <c r="I32" s="176" t="s">
        <v>2116</v>
      </c>
      <c r="J32" s="180" t="s">
        <v>477</v>
      </c>
    </row>
    <row r="33" spans="1:11" ht="26" customHeight="1">
      <c r="A33" s="172" t="s">
        <v>430</v>
      </c>
      <c r="B33" s="173" t="s">
        <v>467</v>
      </c>
      <c r="C33" s="172" t="s">
        <v>63</v>
      </c>
      <c r="D33" s="172" t="s">
        <v>468</v>
      </c>
      <c r="E33" s="211" t="s">
        <v>433</v>
      </c>
      <c r="F33" s="211"/>
      <c r="G33" s="174" t="s">
        <v>388</v>
      </c>
      <c r="H33" s="175">
        <v>8.0000000000000004E-4</v>
      </c>
      <c r="I33" s="176" t="s">
        <v>2117</v>
      </c>
      <c r="J33" s="180" t="s">
        <v>469</v>
      </c>
    </row>
    <row r="34" spans="1:11" ht="26" customHeight="1">
      <c r="A34" s="172" t="s">
        <v>430</v>
      </c>
      <c r="B34" s="173" t="s">
        <v>493</v>
      </c>
      <c r="C34" s="172" t="s">
        <v>63</v>
      </c>
      <c r="D34" s="172" t="s">
        <v>494</v>
      </c>
      <c r="E34" s="211" t="s">
        <v>491</v>
      </c>
      <c r="F34" s="211"/>
      <c r="G34" s="174" t="s">
        <v>132</v>
      </c>
      <c r="H34" s="175">
        <v>0.1018</v>
      </c>
      <c r="I34" s="176" t="s">
        <v>495</v>
      </c>
      <c r="J34" s="180" t="s">
        <v>496</v>
      </c>
    </row>
    <row r="35" spans="1:11" ht="24" customHeight="1">
      <c r="A35" s="172" t="s">
        <v>430</v>
      </c>
      <c r="B35" s="173" t="s">
        <v>489</v>
      </c>
      <c r="C35" s="172" t="s">
        <v>63</v>
      </c>
      <c r="D35" s="172" t="s">
        <v>490</v>
      </c>
      <c r="E35" s="211" t="s">
        <v>491</v>
      </c>
      <c r="F35" s="211"/>
      <c r="G35" s="174" t="s">
        <v>132</v>
      </c>
      <c r="H35" s="175">
        <v>4.4999999999999997E-3</v>
      </c>
      <c r="I35" s="176" t="s">
        <v>492</v>
      </c>
      <c r="J35" s="180" t="s">
        <v>469</v>
      </c>
    </row>
    <row r="36" spans="1:11" ht="24" customHeight="1">
      <c r="A36" s="172" t="s">
        <v>430</v>
      </c>
      <c r="B36" s="173" t="s">
        <v>502</v>
      </c>
      <c r="C36" s="172" t="s">
        <v>63</v>
      </c>
      <c r="D36" s="172" t="s">
        <v>503</v>
      </c>
      <c r="E36" s="211" t="s">
        <v>433</v>
      </c>
      <c r="F36" s="211"/>
      <c r="G36" s="174" t="s">
        <v>132</v>
      </c>
      <c r="H36" s="175">
        <v>0.1018</v>
      </c>
      <c r="I36" s="176" t="s">
        <v>504</v>
      </c>
      <c r="J36" s="180" t="s">
        <v>505</v>
      </c>
    </row>
    <row r="37" spans="1:11" ht="24" customHeight="1">
      <c r="A37" s="172" t="s">
        <v>430</v>
      </c>
      <c r="B37" s="173" t="s">
        <v>497</v>
      </c>
      <c r="C37" s="172" t="s">
        <v>63</v>
      </c>
      <c r="D37" s="172" t="s">
        <v>498</v>
      </c>
      <c r="E37" s="211" t="s">
        <v>433</v>
      </c>
      <c r="F37" s="211"/>
      <c r="G37" s="174" t="s">
        <v>132</v>
      </c>
      <c r="H37" s="175">
        <v>1.5E-3</v>
      </c>
      <c r="I37" s="176" t="s">
        <v>2118</v>
      </c>
      <c r="J37" s="180" t="s">
        <v>2119</v>
      </c>
    </row>
    <row r="38" spans="1:11" ht="26" customHeight="1">
      <c r="A38" s="172" t="s">
        <v>430</v>
      </c>
      <c r="B38" s="173" t="s">
        <v>500</v>
      </c>
      <c r="C38" s="172" t="s">
        <v>63</v>
      </c>
      <c r="D38" s="172" t="s">
        <v>501</v>
      </c>
      <c r="E38" s="211" t="s">
        <v>433</v>
      </c>
      <c r="F38" s="211"/>
      <c r="G38" s="174" t="s">
        <v>132</v>
      </c>
      <c r="H38" s="175">
        <v>2.0000000000000001E-4</v>
      </c>
      <c r="I38" s="176" t="s">
        <v>2120</v>
      </c>
      <c r="J38" s="180" t="s">
        <v>466</v>
      </c>
    </row>
    <row r="39" spans="1:11" ht="24" customHeight="1">
      <c r="A39" s="172" t="s">
        <v>430</v>
      </c>
      <c r="B39" s="173" t="s">
        <v>478</v>
      </c>
      <c r="C39" s="172" t="s">
        <v>63</v>
      </c>
      <c r="D39" s="172" t="s">
        <v>479</v>
      </c>
      <c r="E39" s="211" t="s">
        <v>433</v>
      </c>
      <c r="F39" s="211"/>
      <c r="G39" s="174" t="s">
        <v>132</v>
      </c>
      <c r="H39" s="175">
        <v>1E-4</v>
      </c>
      <c r="I39" s="176" t="s">
        <v>480</v>
      </c>
      <c r="J39" s="180" t="s">
        <v>466</v>
      </c>
    </row>
    <row r="40" spans="1:11" ht="24" customHeight="1">
      <c r="A40" s="172" t="s">
        <v>430</v>
      </c>
      <c r="B40" s="173" t="s">
        <v>513</v>
      </c>
      <c r="C40" s="172" t="s">
        <v>63</v>
      </c>
      <c r="D40" s="172" t="s">
        <v>514</v>
      </c>
      <c r="E40" s="211" t="s">
        <v>491</v>
      </c>
      <c r="F40" s="211"/>
      <c r="G40" s="174" t="s">
        <v>286</v>
      </c>
      <c r="H40" s="175">
        <v>4.0000000000000002E-4</v>
      </c>
      <c r="I40" s="176" t="s">
        <v>515</v>
      </c>
      <c r="J40" s="180" t="s">
        <v>516</v>
      </c>
    </row>
    <row r="41" spans="1:11" ht="24" customHeight="1">
      <c r="A41" s="172" t="s">
        <v>430</v>
      </c>
      <c r="B41" s="173" t="s">
        <v>460</v>
      </c>
      <c r="C41" s="172" t="s">
        <v>63</v>
      </c>
      <c r="D41" s="172" t="s">
        <v>461</v>
      </c>
      <c r="E41" s="211" t="s">
        <v>433</v>
      </c>
      <c r="F41" s="211"/>
      <c r="G41" s="174" t="s">
        <v>132</v>
      </c>
      <c r="H41" s="175">
        <v>4.4999999999999997E-3</v>
      </c>
      <c r="I41" s="176" t="s">
        <v>2121</v>
      </c>
      <c r="J41" s="180" t="s">
        <v>462</v>
      </c>
    </row>
    <row r="42" spans="1:11" ht="24" customHeight="1">
      <c r="A42" s="172" t="s">
        <v>430</v>
      </c>
      <c r="B42" s="173" t="s">
        <v>484</v>
      </c>
      <c r="C42" s="172" t="s">
        <v>63</v>
      </c>
      <c r="D42" s="172" t="s">
        <v>485</v>
      </c>
      <c r="E42" s="211" t="s">
        <v>433</v>
      </c>
      <c r="F42" s="211"/>
      <c r="G42" s="174" t="s">
        <v>132</v>
      </c>
      <c r="H42" s="175">
        <v>2.0000000000000001E-4</v>
      </c>
      <c r="I42" s="176" t="s">
        <v>486</v>
      </c>
      <c r="J42" s="180" t="s">
        <v>466</v>
      </c>
    </row>
    <row r="43" spans="1:11" ht="24" customHeight="1">
      <c r="A43" s="172" t="s">
        <v>430</v>
      </c>
      <c r="B43" s="173" t="s">
        <v>463</v>
      </c>
      <c r="C43" s="172" t="s">
        <v>63</v>
      </c>
      <c r="D43" s="172" t="s">
        <v>464</v>
      </c>
      <c r="E43" s="211" t="s">
        <v>433</v>
      </c>
      <c r="F43" s="211"/>
      <c r="G43" s="174" t="s">
        <v>465</v>
      </c>
      <c r="H43" s="175">
        <v>8.0000000000000004E-4</v>
      </c>
      <c r="I43" s="176" t="s">
        <v>2122</v>
      </c>
      <c r="J43" s="180" t="s">
        <v>466</v>
      </c>
    </row>
    <row r="44" spans="1:11" ht="24" customHeight="1">
      <c r="A44" s="172" t="s">
        <v>430</v>
      </c>
      <c r="B44" s="173" t="s">
        <v>481</v>
      </c>
      <c r="C44" s="172" t="s">
        <v>63</v>
      </c>
      <c r="D44" s="172" t="s">
        <v>482</v>
      </c>
      <c r="E44" s="211" t="s">
        <v>433</v>
      </c>
      <c r="F44" s="211"/>
      <c r="G44" s="174" t="s">
        <v>132</v>
      </c>
      <c r="H44" s="175">
        <v>2.9999999999999997E-4</v>
      </c>
      <c r="I44" s="176" t="s">
        <v>483</v>
      </c>
      <c r="J44" s="180" t="s">
        <v>466</v>
      </c>
    </row>
    <row r="45" spans="1:11" ht="24" customHeight="1">
      <c r="A45" s="172" t="s">
        <v>430</v>
      </c>
      <c r="B45" s="173" t="s">
        <v>510</v>
      </c>
      <c r="C45" s="172" t="s">
        <v>63</v>
      </c>
      <c r="D45" s="172" t="s">
        <v>511</v>
      </c>
      <c r="E45" s="211" t="s">
        <v>433</v>
      </c>
      <c r="F45" s="211"/>
      <c r="G45" s="174" t="s">
        <v>132</v>
      </c>
      <c r="H45" s="175">
        <v>4.4999999999999997E-3</v>
      </c>
      <c r="I45" s="176" t="s">
        <v>2123</v>
      </c>
      <c r="J45" s="180" t="s">
        <v>2124</v>
      </c>
    </row>
    <row r="46" spans="1:11" ht="13.5">
      <c r="A46" s="177"/>
      <c r="B46" s="177"/>
      <c r="C46" s="177"/>
      <c r="D46" s="177"/>
      <c r="E46" s="177" t="s">
        <v>440</v>
      </c>
      <c r="F46" s="178">
        <v>14.58</v>
      </c>
      <c r="G46" s="177" t="s">
        <v>441</v>
      </c>
      <c r="H46" s="178">
        <v>0</v>
      </c>
      <c r="I46" s="177" t="s">
        <v>442</v>
      </c>
      <c r="J46" s="178">
        <v>14.58</v>
      </c>
    </row>
    <row r="47" spans="1:11" ht="13.9" thickBot="1">
      <c r="A47" s="177"/>
      <c r="B47" s="177"/>
      <c r="C47" s="177"/>
      <c r="D47" s="177"/>
      <c r="E47" s="177" t="s">
        <v>443</v>
      </c>
      <c r="F47" s="178">
        <v>4.7300000000000004</v>
      </c>
      <c r="G47" s="177"/>
      <c r="H47" s="212" t="s">
        <v>444</v>
      </c>
      <c r="I47" s="212"/>
      <c r="J47" s="178">
        <v>24.04</v>
      </c>
    </row>
    <row r="48" spans="1:11" ht="1.05" customHeight="1" thickTop="1">
      <c r="A48" s="179"/>
      <c r="B48" s="179"/>
      <c r="C48" s="179"/>
      <c r="D48" s="179"/>
      <c r="E48" s="179"/>
      <c r="F48" s="179"/>
      <c r="G48" s="179"/>
      <c r="H48" s="179"/>
      <c r="I48" s="179"/>
      <c r="J48" s="179"/>
      <c r="K48" s="179"/>
    </row>
    <row r="49" spans="1:11" ht="18" customHeight="1">
      <c r="A49" s="161" t="s">
        <v>66</v>
      </c>
      <c r="B49" s="162" t="s">
        <v>47</v>
      </c>
      <c r="C49" s="161" t="s">
        <v>48</v>
      </c>
      <c r="D49" s="161" t="s">
        <v>7</v>
      </c>
      <c r="E49" s="216" t="s">
        <v>417</v>
      </c>
      <c r="F49" s="216"/>
      <c r="G49" s="163" t="s">
        <v>49</v>
      </c>
      <c r="H49" s="162" t="s">
        <v>50</v>
      </c>
      <c r="I49" s="162" t="s">
        <v>418</v>
      </c>
      <c r="J49" s="162" t="s">
        <v>51</v>
      </c>
      <c r="K49" s="162" t="s">
        <v>8</v>
      </c>
    </row>
    <row r="50" spans="1:11" ht="26" customHeight="1">
      <c r="A50" s="164" t="s">
        <v>419</v>
      </c>
      <c r="B50" s="147" t="s">
        <v>67</v>
      </c>
      <c r="C50" s="164" t="s">
        <v>68</v>
      </c>
      <c r="D50" s="164" t="s">
        <v>517</v>
      </c>
      <c r="E50" s="217">
        <v>55.02</v>
      </c>
      <c r="F50" s="217"/>
      <c r="G50" s="165" t="s">
        <v>165</v>
      </c>
      <c r="H50" s="166">
        <v>1</v>
      </c>
      <c r="I50" s="148"/>
      <c r="J50" s="148">
        <v>12.58</v>
      </c>
      <c r="K50" s="148">
        <v>12.58</v>
      </c>
    </row>
    <row r="51" spans="1:11" ht="24" customHeight="1">
      <c r="A51" s="172" t="s">
        <v>430</v>
      </c>
      <c r="B51" s="173" t="s">
        <v>519</v>
      </c>
      <c r="C51" s="172" t="s">
        <v>68</v>
      </c>
      <c r="D51" s="172" t="s">
        <v>2125</v>
      </c>
      <c r="E51" s="211" t="s">
        <v>448</v>
      </c>
      <c r="F51" s="211"/>
      <c r="G51" s="174" t="s">
        <v>116</v>
      </c>
      <c r="H51" s="175">
        <v>0.25</v>
      </c>
      <c r="I51" s="175">
        <v>0</v>
      </c>
      <c r="J51" s="176">
        <v>27.64</v>
      </c>
      <c r="K51" s="176">
        <v>6.91</v>
      </c>
    </row>
    <row r="52" spans="1:11" ht="24" customHeight="1">
      <c r="A52" s="172" t="s">
        <v>430</v>
      </c>
      <c r="B52" s="173" t="s">
        <v>518</v>
      </c>
      <c r="C52" s="172" t="s">
        <v>68</v>
      </c>
      <c r="D52" s="172" t="s">
        <v>2126</v>
      </c>
      <c r="E52" s="211" t="s">
        <v>448</v>
      </c>
      <c r="F52" s="211"/>
      <c r="G52" s="174" t="s">
        <v>116</v>
      </c>
      <c r="H52" s="175">
        <v>0.25</v>
      </c>
      <c r="I52" s="175">
        <v>0</v>
      </c>
      <c r="J52" s="176">
        <v>22.71</v>
      </c>
      <c r="K52" s="176">
        <v>5.67</v>
      </c>
    </row>
    <row r="53" spans="1:11" ht="25.5">
      <c r="A53" s="177"/>
      <c r="B53" s="177"/>
      <c r="C53" s="177"/>
      <c r="D53" s="177"/>
      <c r="E53" s="177"/>
      <c r="F53" s="177" t="s">
        <v>440</v>
      </c>
      <c r="G53" s="178">
        <v>12.58</v>
      </c>
      <c r="H53" s="177" t="s">
        <v>441</v>
      </c>
      <c r="I53" s="178">
        <v>0</v>
      </c>
      <c r="J53" s="177" t="s">
        <v>442</v>
      </c>
      <c r="K53" s="178">
        <v>12.58</v>
      </c>
    </row>
    <row r="54" spans="1:11" ht="25.9" thickBot="1">
      <c r="A54" s="177"/>
      <c r="B54" s="177"/>
      <c r="C54" s="177"/>
      <c r="D54" s="177"/>
      <c r="E54" s="177"/>
      <c r="F54" s="177" t="s">
        <v>443</v>
      </c>
      <c r="G54" s="178">
        <v>3.08</v>
      </c>
      <c r="H54" s="212"/>
      <c r="I54" s="212" t="s">
        <v>444</v>
      </c>
      <c r="J54" s="177"/>
      <c r="K54" s="178">
        <v>15.66</v>
      </c>
    </row>
    <row r="55" spans="1:11" ht="1.05" customHeight="1" thickTop="1">
      <c r="A55" s="179"/>
      <c r="B55" s="179"/>
      <c r="C55" s="179"/>
      <c r="D55" s="179"/>
      <c r="E55" s="179"/>
      <c r="F55" s="179"/>
      <c r="G55" s="179"/>
      <c r="H55" s="179"/>
      <c r="I55" s="179"/>
      <c r="J55" s="179"/>
      <c r="K55" s="179"/>
    </row>
    <row r="56" spans="1:11" ht="18" customHeight="1">
      <c r="A56" s="161" t="s">
        <v>70</v>
      </c>
      <c r="B56" s="162" t="s">
        <v>47</v>
      </c>
      <c r="C56" s="161" t="s">
        <v>48</v>
      </c>
      <c r="D56" s="161" t="s">
        <v>7</v>
      </c>
      <c r="E56" s="216" t="s">
        <v>417</v>
      </c>
      <c r="F56" s="216"/>
      <c r="G56" s="163" t="s">
        <v>49</v>
      </c>
      <c r="H56" s="162" t="s">
        <v>50</v>
      </c>
      <c r="I56" s="162" t="s">
        <v>51</v>
      </c>
      <c r="J56" s="162" t="s">
        <v>8</v>
      </c>
    </row>
    <row r="57" spans="1:11" ht="26" customHeight="1">
      <c r="A57" s="164" t="s">
        <v>419</v>
      </c>
      <c r="B57" s="147" t="s">
        <v>71</v>
      </c>
      <c r="C57" s="164" t="s">
        <v>72</v>
      </c>
      <c r="D57" s="164" t="s">
        <v>73</v>
      </c>
      <c r="E57" s="217" t="s">
        <v>520</v>
      </c>
      <c r="F57" s="217"/>
      <c r="G57" s="165" t="s">
        <v>65</v>
      </c>
      <c r="H57" s="166">
        <v>1</v>
      </c>
      <c r="I57" s="148">
        <v>2.98</v>
      </c>
      <c r="J57" s="148">
        <v>2.98</v>
      </c>
    </row>
    <row r="58" spans="1:11" ht="20" customHeight="1">
      <c r="A58" s="213"/>
      <c r="B58" s="213"/>
      <c r="C58" s="213"/>
      <c r="D58" s="213"/>
      <c r="E58" s="213"/>
      <c r="F58" s="213" t="s">
        <v>521</v>
      </c>
      <c r="G58" s="213"/>
      <c r="H58" s="213"/>
      <c r="I58" s="213"/>
      <c r="J58" s="182">
        <v>0</v>
      </c>
    </row>
    <row r="59" spans="1:11" ht="20" customHeight="1">
      <c r="A59" s="213"/>
      <c r="B59" s="213"/>
      <c r="C59" s="213"/>
      <c r="D59" s="213"/>
      <c r="E59" s="213"/>
      <c r="F59" s="213" t="s">
        <v>522</v>
      </c>
      <c r="G59" s="213"/>
      <c r="H59" s="213"/>
      <c r="I59" s="213"/>
      <c r="J59" s="182">
        <v>1</v>
      </c>
    </row>
    <row r="60" spans="1:11" ht="20" customHeight="1">
      <c r="A60" s="213"/>
      <c r="B60" s="213"/>
      <c r="C60" s="213"/>
      <c r="D60" s="213"/>
      <c r="E60" s="213"/>
      <c r="F60" s="213" t="s">
        <v>523</v>
      </c>
      <c r="G60" s="213"/>
      <c r="H60" s="213"/>
      <c r="I60" s="213"/>
      <c r="J60" s="182">
        <v>0</v>
      </c>
    </row>
    <row r="61" spans="1:11" ht="20" customHeight="1">
      <c r="A61" s="161" t="s">
        <v>524</v>
      </c>
      <c r="B61" s="162" t="s">
        <v>47</v>
      </c>
      <c r="C61" s="161" t="s">
        <v>48</v>
      </c>
      <c r="D61" s="161" t="s">
        <v>491</v>
      </c>
      <c r="E61" s="162" t="s">
        <v>525</v>
      </c>
      <c r="F61" s="162" t="s">
        <v>526</v>
      </c>
      <c r="G61" s="162" t="s">
        <v>527</v>
      </c>
      <c r="H61" s="162"/>
      <c r="I61" s="162"/>
      <c r="J61" s="162" t="s">
        <v>528</v>
      </c>
    </row>
    <row r="62" spans="1:11" ht="26" customHeight="1">
      <c r="A62" s="167" t="s">
        <v>419</v>
      </c>
      <c r="B62" s="168" t="s">
        <v>532</v>
      </c>
      <c r="C62" s="167" t="s">
        <v>72</v>
      </c>
      <c r="D62" s="167" t="s">
        <v>533</v>
      </c>
      <c r="E62" s="170">
        <v>9.1666700000000004E-2</v>
      </c>
      <c r="F62" s="169" t="s">
        <v>531</v>
      </c>
      <c r="G62" s="215" t="s">
        <v>2127</v>
      </c>
      <c r="H62" s="215"/>
      <c r="I62" s="210"/>
      <c r="J62" s="181" t="s">
        <v>1140</v>
      </c>
    </row>
    <row r="63" spans="1:11" ht="24" customHeight="1">
      <c r="A63" s="167" t="s">
        <v>419</v>
      </c>
      <c r="B63" s="168" t="s">
        <v>529</v>
      </c>
      <c r="C63" s="167" t="s">
        <v>72</v>
      </c>
      <c r="D63" s="167" t="s">
        <v>530</v>
      </c>
      <c r="E63" s="170">
        <v>2.2916700000000002E-2</v>
      </c>
      <c r="F63" s="169" t="s">
        <v>531</v>
      </c>
      <c r="G63" s="215" t="s">
        <v>2128</v>
      </c>
      <c r="H63" s="215"/>
      <c r="I63" s="210"/>
      <c r="J63" s="181" t="s">
        <v>738</v>
      </c>
    </row>
    <row r="64" spans="1:11" ht="20" customHeight="1">
      <c r="A64" s="213"/>
      <c r="B64" s="213"/>
      <c r="C64" s="213"/>
      <c r="D64" s="213"/>
      <c r="E64" s="213"/>
      <c r="F64" s="213" t="s">
        <v>534</v>
      </c>
      <c r="G64" s="213"/>
      <c r="H64" s="213"/>
      <c r="I64" s="213"/>
      <c r="J64" s="182">
        <v>2.9767999999999999</v>
      </c>
    </row>
    <row r="65" spans="1:11" ht="13.5">
      <c r="A65" s="177"/>
      <c r="B65" s="177"/>
      <c r="C65" s="177"/>
      <c r="D65" s="177"/>
      <c r="E65" s="177" t="s">
        <v>440</v>
      </c>
      <c r="F65" s="178">
        <v>0</v>
      </c>
      <c r="G65" s="177" t="s">
        <v>441</v>
      </c>
      <c r="H65" s="178">
        <v>2.25</v>
      </c>
      <c r="I65" s="177" t="s">
        <v>442</v>
      </c>
      <c r="J65" s="178">
        <v>2.2482295450400001</v>
      </c>
    </row>
    <row r="66" spans="1:11" ht="13.9" thickBot="1">
      <c r="A66" s="177"/>
      <c r="B66" s="177"/>
      <c r="C66" s="177"/>
      <c r="D66" s="177"/>
      <c r="E66" s="177" t="s">
        <v>443</v>
      </c>
      <c r="F66" s="178">
        <v>0.73</v>
      </c>
      <c r="G66" s="177"/>
      <c r="H66" s="212" t="s">
        <v>444</v>
      </c>
      <c r="I66" s="212"/>
      <c r="J66" s="178">
        <v>3.71</v>
      </c>
    </row>
    <row r="67" spans="1:11" ht="1.05" customHeight="1" thickTop="1">
      <c r="A67" s="179"/>
      <c r="B67" s="179"/>
      <c r="C67" s="179"/>
      <c r="D67" s="179"/>
      <c r="E67" s="179"/>
      <c r="F67" s="179"/>
      <c r="G67" s="179"/>
      <c r="H67" s="179"/>
      <c r="I67" s="179"/>
      <c r="J67" s="179"/>
      <c r="K67" s="179"/>
    </row>
    <row r="68" spans="1:11" ht="18" customHeight="1">
      <c r="A68" s="161" t="s">
        <v>74</v>
      </c>
      <c r="B68" s="162" t="s">
        <v>47</v>
      </c>
      <c r="C68" s="161" t="s">
        <v>48</v>
      </c>
      <c r="D68" s="161" t="s">
        <v>7</v>
      </c>
      <c r="E68" s="216" t="s">
        <v>417</v>
      </c>
      <c r="F68" s="216"/>
      <c r="G68" s="163" t="s">
        <v>49</v>
      </c>
      <c r="H68" s="162" t="s">
        <v>50</v>
      </c>
      <c r="I68" s="162" t="s">
        <v>418</v>
      </c>
      <c r="J68" s="162" t="s">
        <v>51</v>
      </c>
      <c r="K68" s="162" t="s">
        <v>8</v>
      </c>
    </row>
    <row r="69" spans="1:11" ht="26" customHeight="1">
      <c r="A69" s="164" t="s">
        <v>419</v>
      </c>
      <c r="B69" s="147" t="s">
        <v>75</v>
      </c>
      <c r="C69" s="164" t="s">
        <v>58</v>
      </c>
      <c r="D69" s="164" t="s">
        <v>76</v>
      </c>
      <c r="E69" s="217" t="s">
        <v>535</v>
      </c>
      <c r="F69" s="217"/>
      <c r="G69" s="165" t="s">
        <v>60</v>
      </c>
      <c r="H69" s="166">
        <v>1</v>
      </c>
      <c r="I69" s="148"/>
      <c r="J69" s="148">
        <v>2.21</v>
      </c>
      <c r="K69" s="148">
        <v>2.21</v>
      </c>
    </row>
    <row r="70" spans="1:11" ht="24" customHeight="1">
      <c r="A70" s="167" t="s">
        <v>421</v>
      </c>
      <c r="B70" s="168" t="s">
        <v>422</v>
      </c>
      <c r="C70" s="167" t="s">
        <v>58</v>
      </c>
      <c r="D70" s="167" t="s">
        <v>423</v>
      </c>
      <c r="E70" s="210" t="s">
        <v>424</v>
      </c>
      <c r="F70" s="210"/>
      <c r="G70" s="169" t="s">
        <v>116</v>
      </c>
      <c r="H70" s="170">
        <v>8.8999999999999996E-2</v>
      </c>
      <c r="I70" s="170">
        <v>0</v>
      </c>
      <c r="J70" s="171">
        <v>24.08</v>
      </c>
      <c r="K70" s="171">
        <v>2.14</v>
      </c>
    </row>
    <row r="71" spans="1:11" ht="52.05" customHeight="1">
      <c r="A71" s="167" t="s">
        <v>421</v>
      </c>
      <c r="B71" s="168" t="s">
        <v>536</v>
      </c>
      <c r="C71" s="167" t="s">
        <v>58</v>
      </c>
      <c r="D71" s="167" t="s">
        <v>537</v>
      </c>
      <c r="E71" s="210" t="s">
        <v>538</v>
      </c>
      <c r="F71" s="210"/>
      <c r="G71" s="169" t="s">
        <v>539</v>
      </c>
      <c r="H71" s="170">
        <v>1.4999999999999999E-2</v>
      </c>
      <c r="I71" s="170">
        <v>0</v>
      </c>
      <c r="J71" s="171">
        <v>4.67</v>
      </c>
      <c r="K71" s="171">
        <v>7.0000000000000007E-2</v>
      </c>
    </row>
    <row r="72" spans="1:11" ht="25.5">
      <c r="A72" s="177"/>
      <c r="B72" s="177"/>
      <c r="C72" s="177"/>
      <c r="D72" s="177"/>
      <c r="E72" s="177"/>
      <c r="F72" s="177" t="s">
        <v>440</v>
      </c>
      <c r="G72" s="178">
        <v>1.53</v>
      </c>
      <c r="H72" s="177" t="s">
        <v>441</v>
      </c>
      <c r="I72" s="178">
        <v>0</v>
      </c>
      <c r="J72" s="177" t="s">
        <v>442</v>
      </c>
      <c r="K72" s="178">
        <v>1.53</v>
      </c>
    </row>
    <row r="73" spans="1:11" ht="25.9" thickBot="1">
      <c r="A73" s="177"/>
      <c r="B73" s="177"/>
      <c r="C73" s="177"/>
      <c r="D73" s="177"/>
      <c r="E73" s="177"/>
      <c r="F73" s="177" t="s">
        <v>443</v>
      </c>
      <c r="G73" s="178">
        <v>0.54</v>
      </c>
      <c r="H73" s="212"/>
      <c r="I73" s="212" t="s">
        <v>444</v>
      </c>
      <c r="J73" s="177"/>
      <c r="K73" s="178">
        <v>2.75</v>
      </c>
    </row>
    <row r="74" spans="1:11" ht="1.05" customHeight="1" thickTop="1">
      <c r="A74" s="179"/>
      <c r="B74" s="179"/>
      <c r="C74" s="179"/>
      <c r="D74" s="179"/>
      <c r="E74" s="179"/>
      <c r="F74" s="179"/>
      <c r="G74" s="179"/>
      <c r="H74" s="179"/>
      <c r="I74" s="179"/>
      <c r="J74" s="179"/>
      <c r="K74" s="179"/>
    </row>
    <row r="75" spans="1:11" ht="18" customHeight="1">
      <c r="A75" s="161" t="s">
        <v>77</v>
      </c>
      <c r="B75" s="162" t="s">
        <v>47</v>
      </c>
      <c r="C75" s="161" t="s">
        <v>48</v>
      </c>
      <c r="D75" s="161" t="s">
        <v>7</v>
      </c>
      <c r="E75" s="216" t="s">
        <v>417</v>
      </c>
      <c r="F75" s="216"/>
      <c r="G75" s="163" t="s">
        <v>49</v>
      </c>
      <c r="H75" s="162" t="s">
        <v>50</v>
      </c>
      <c r="I75" s="162" t="s">
        <v>418</v>
      </c>
      <c r="J75" s="162" t="s">
        <v>51</v>
      </c>
      <c r="K75" s="162" t="s">
        <v>8</v>
      </c>
    </row>
    <row r="76" spans="1:11" ht="52.05" customHeight="1">
      <c r="A76" s="164" t="s">
        <v>419</v>
      </c>
      <c r="B76" s="147" t="s">
        <v>78</v>
      </c>
      <c r="C76" s="164" t="s">
        <v>58</v>
      </c>
      <c r="D76" s="164" t="s">
        <v>540</v>
      </c>
      <c r="E76" s="217" t="s">
        <v>541</v>
      </c>
      <c r="F76" s="217"/>
      <c r="G76" s="165" t="s">
        <v>80</v>
      </c>
      <c r="H76" s="166">
        <v>1</v>
      </c>
      <c r="I76" s="148"/>
      <c r="J76" s="148">
        <v>9.4600000000000009</v>
      </c>
      <c r="K76" s="148">
        <v>9.4600000000000009</v>
      </c>
    </row>
    <row r="77" spans="1:11" ht="39" customHeight="1">
      <c r="A77" s="167" t="s">
        <v>421</v>
      </c>
      <c r="B77" s="168" t="s">
        <v>544</v>
      </c>
      <c r="C77" s="167" t="s">
        <v>58</v>
      </c>
      <c r="D77" s="167" t="s">
        <v>545</v>
      </c>
      <c r="E77" s="210" t="s">
        <v>538</v>
      </c>
      <c r="F77" s="210"/>
      <c r="G77" s="169" t="s">
        <v>546</v>
      </c>
      <c r="H77" s="170">
        <v>1.5100000000000001E-2</v>
      </c>
      <c r="I77" s="170">
        <v>0</v>
      </c>
      <c r="J77" s="171">
        <v>89.02</v>
      </c>
      <c r="K77" s="171">
        <v>1.34</v>
      </c>
    </row>
    <row r="78" spans="1:11" ht="52.05" customHeight="1">
      <c r="A78" s="167" t="s">
        <v>421</v>
      </c>
      <c r="B78" s="168" t="s">
        <v>547</v>
      </c>
      <c r="C78" s="167" t="s">
        <v>58</v>
      </c>
      <c r="D78" s="167" t="s">
        <v>548</v>
      </c>
      <c r="E78" s="210" t="s">
        <v>538</v>
      </c>
      <c r="F78" s="210"/>
      <c r="G78" s="169" t="s">
        <v>539</v>
      </c>
      <c r="H78" s="170">
        <v>2.6700000000000002E-2</v>
      </c>
      <c r="I78" s="170">
        <v>0</v>
      </c>
      <c r="J78" s="171">
        <v>189.02</v>
      </c>
      <c r="K78" s="171">
        <v>5.04</v>
      </c>
    </row>
    <row r="79" spans="1:11" ht="52.05" customHeight="1">
      <c r="A79" s="167" t="s">
        <v>421</v>
      </c>
      <c r="B79" s="168" t="s">
        <v>549</v>
      </c>
      <c r="C79" s="167" t="s">
        <v>58</v>
      </c>
      <c r="D79" s="167" t="s">
        <v>550</v>
      </c>
      <c r="E79" s="210" t="s">
        <v>538</v>
      </c>
      <c r="F79" s="210"/>
      <c r="G79" s="169" t="s">
        <v>546</v>
      </c>
      <c r="H79" s="170">
        <v>2.0299999999999999E-2</v>
      </c>
      <c r="I79" s="170">
        <v>0</v>
      </c>
      <c r="J79" s="171">
        <v>65.349999999999994</v>
      </c>
      <c r="K79" s="171">
        <v>1.32</v>
      </c>
    </row>
    <row r="80" spans="1:11" ht="39" customHeight="1">
      <c r="A80" s="167" t="s">
        <v>421</v>
      </c>
      <c r="B80" s="168" t="s">
        <v>542</v>
      </c>
      <c r="C80" s="167" t="s">
        <v>58</v>
      </c>
      <c r="D80" s="167" t="s">
        <v>543</v>
      </c>
      <c r="E80" s="210" t="s">
        <v>538</v>
      </c>
      <c r="F80" s="210"/>
      <c r="G80" s="169" t="s">
        <v>539</v>
      </c>
      <c r="H80" s="170">
        <v>8.3000000000000001E-3</v>
      </c>
      <c r="I80" s="170">
        <v>0</v>
      </c>
      <c r="J80" s="171">
        <v>213.21</v>
      </c>
      <c r="K80" s="171">
        <v>1.76</v>
      </c>
    </row>
    <row r="81" spans="1:11" ht="25.5">
      <c r="A81" s="177"/>
      <c r="B81" s="177"/>
      <c r="C81" s="177"/>
      <c r="D81" s="177"/>
      <c r="E81" s="177"/>
      <c r="F81" s="177" t="s">
        <v>440</v>
      </c>
      <c r="G81" s="178">
        <v>1.61</v>
      </c>
      <c r="H81" s="177" t="s">
        <v>441</v>
      </c>
      <c r="I81" s="178">
        <v>0</v>
      </c>
      <c r="J81" s="177" t="s">
        <v>442</v>
      </c>
      <c r="K81" s="178">
        <v>1.61</v>
      </c>
    </row>
    <row r="82" spans="1:11" ht="25.9" thickBot="1">
      <c r="A82" s="177"/>
      <c r="B82" s="177"/>
      <c r="C82" s="177"/>
      <c r="D82" s="177"/>
      <c r="E82" s="177"/>
      <c r="F82" s="177" t="s">
        <v>443</v>
      </c>
      <c r="G82" s="178">
        <v>2.31</v>
      </c>
      <c r="H82" s="212"/>
      <c r="I82" s="212" t="s">
        <v>444</v>
      </c>
      <c r="J82" s="177"/>
      <c r="K82" s="178">
        <v>11.77</v>
      </c>
    </row>
    <row r="83" spans="1:11" ht="1.05" customHeight="1" thickTop="1">
      <c r="A83" s="179"/>
      <c r="B83" s="179"/>
      <c r="C83" s="179"/>
      <c r="D83" s="179"/>
      <c r="E83" s="179"/>
      <c r="F83" s="179"/>
      <c r="G83" s="179"/>
      <c r="H83" s="179"/>
      <c r="I83" s="179"/>
      <c r="J83" s="179"/>
      <c r="K83" s="179"/>
    </row>
    <row r="84" spans="1:11" ht="18" customHeight="1">
      <c r="A84" s="161" t="s">
        <v>81</v>
      </c>
      <c r="B84" s="162" t="s">
        <v>47</v>
      </c>
      <c r="C84" s="161" t="s">
        <v>48</v>
      </c>
      <c r="D84" s="161" t="s">
        <v>7</v>
      </c>
      <c r="E84" s="216" t="s">
        <v>417</v>
      </c>
      <c r="F84" s="216"/>
      <c r="G84" s="163" t="s">
        <v>49</v>
      </c>
      <c r="H84" s="162" t="s">
        <v>50</v>
      </c>
      <c r="I84" s="162" t="s">
        <v>418</v>
      </c>
      <c r="J84" s="162" t="s">
        <v>51</v>
      </c>
      <c r="K84" s="162" t="s">
        <v>8</v>
      </c>
    </row>
    <row r="85" spans="1:11" ht="39" customHeight="1">
      <c r="A85" s="164" t="s">
        <v>419</v>
      </c>
      <c r="B85" s="147" t="s">
        <v>82</v>
      </c>
      <c r="C85" s="164" t="s">
        <v>58</v>
      </c>
      <c r="D85" s="164" t="s">
        <v>83</v>
      </c>
      <c r="E85" s="217" t="s">
        <v>541</v>
      </c>
      <c r="F85" s="217"/>
      <c r="G85" s="165" t="s">
        <v>84</v>
      </c>
      <c r="H85" s="166">
        <v>1</v>
      </c>
      <c r="I85" s="148"/>
      <c r="J85" s="148">
        <v>3.29</v>
      </c>
      <c r="K85" s="148">
        <v>3.29</v>
      </c>
    </row>
    <row r="86" spans="1:11" ht="52.05" customHeight="1">
      <c r="A86" s="167" t="s">
        <v>421</v>
      </c>
      <c r="B86" s="168" t="s">
        <v>549</v>
      </c>
      <c r="C86" s="167" t="s">
        <v>58</v>
      </c>
      <c r="D86" s="167" t="s">
        <v>550</v>
      </c>
      <c r="E86" s="210" t="s">
        <v>538</v>
      </c>
      <c r="F86" s="210"/>
      <c r="G86" s="169" t="s">
        <v>546</v>
      </c>
      <c r="H86" s="170">
        <v>6.4999999999999997E-3</v>
      </c>
      <c r="I86" s="170">
        <v>0</v>
      </c>
      <c r="J86" s="171">
        <v>65.349999999999994</v>
      </c>
      <c r="K86" s="171">
        <v>0.42</v>
      </c>
    </row>
    <row r="87" spans="1:11" ht="52.05" customHeight="1">
      <c r="A87" s="167" t="s">
        <v>421</v>
      </c>
      <c r="B87" s="168" t="s">
        <v>547</v>
      </c>
      <c r="C87" s="167" t="s">
        <v>58</v>
      </c>
      <c r="D87" s="167" t="s">
        <v>548</v>
      </c>
      <c r="E87" s="210" t="s">
        <v>538</v>
      </c>
      <c r="F87" s="210"/>
      <c r="G87" s="169" t="s">
        <v>539</v>
      </c>
      <c r="H87" s="170">
        <v>1.52E-2</v>
      </c>
      <c r="I87" s="170">
        <v>0</v>
      </c>
      <c r="J87" s="171">
        <v>189.02</v>
      </c>
      <c r="K87" s="171">
        <v>2.87</v>
      </c>
    </row>
    <row r="88" spans="1:11" ht="25.5">
      <c r="A88" s="177"/>
      <c r="B88" s="177"/>
      <c r="C88" s="177"/>
      <c r="D88" s="177"/>
      <c r="E88" s="177"/>
      <c r="F88" s="177" t="s">
        <v>440</v>
      </c>
      <c r="G88" s="178">
        <v>0.5</v>
      </c>
      <c r="H88" s="177" t="s">
        <v>441</v>
      </c>
      <c r="I88" s="178">
        <v>0</v>
      </c>
      <c r="J88" s="177" t="s">
        <v>442</v>
      </c>
      <c r="K88" s="178">
        <v>0.5</v>
      </c>
    </row>
    <row r="89" spans="1:11" ht="25.9" thickBot="1">
      <c r="A89" s="177"/>
      <c r="B89" s="177"/>
      <c r="C89" s="177"/>
      <c r="D89" s="177"/>
      <c r="E89" s="177"/>
      <c r="F89" s="177" t="s">
        <v>443</v>
      </c>
      <c r="G89" s="178">
        <v>0.8</v>
      </c>
      <c r="H89" s="212"/>
      <c r="I89" s="212" t="s">
        <v>444</v>
      </c>
      <c r="J89" s="177"/>
      <c r="K89" s="178">
        <v>4.09</v>
      </c>
    </row>
    <row r="90" spans="1:11" ht="1.05" customHeight="1" thickTop="1">
      <c r="A90" s="179"/>
      <c r="B90" s="179"/>
      <c r="C90" s="179"/>
      <c r="D90" s="179"/>
      <c r="E90" s="179"/>
      <c r="F90" s="179"/>
      <c r="G90" s="179"/>
      <c r="H90" s="179"/>
      <c r="I90" s="179"/>
      <c r="J90" s="179"/>
      <c r="K90" s="179"/>
    </row>
    <row r="91" spans="1:11" ht="18" customHeight="1">
      <c r="A91" s="161" t="s">
        <v>87</v>
      </c>
      <c r="B91" s="162" t="s">
        <v>47</v>
      </c>
      <c r="C91" s="161" t="s">
        <v>48</v>
      </c>
      <c r="D91" s="161" t="s">
        <v>7</v>
      </c>
      <c r="E91" s="216" t="s">
        <v>417</v>
      </c>
      <c r="F91" s="216"/>
      <c r="G91" s="163" t="s">
        <v>49</v>
      </c>
      <c r="H91" s="162" t="s">
        <v>50</v>
      </c>
      <c r="I91" s="162" t="s">
        <v>51</v>
      </c>
      <c r="J91" s="162" t="s">
        <v>8</v>
      </c>
    </row>
    <row r="92" spans="1:11" ht="24" customHeight="1">
      <c r="A92" s="164" t="s">
        <v>419</v>
      </c>
      <c r="B92" s="147" t="s">
        <v>88</v>
      </c>
      <c r="C92" s="164" t="s">
        <v>63</v>
      </c>
      <c r="D92" s="164" t="s">
        <v>89</v>
      </c>
      <c r="E92" s="217" t="s">
        <v>551</v>
      </c>
      <c r="F92" s="217"/>
      <c r="G92" s="165" t="s">
        <v>60</v>
      </c>
      <c r="H92" s="166">
        <v>1</v>
      </c>
      <c r="I92" s="148">
        <v>14.58</v>
      </c>
      <c r="J92" s="148">
        <v>14.58</v>
      </c>
    </row>
    <row r="93" spans="1:11" ht="15" customHeight="1">
      <c r="A93" s="161" t="s">
        <v>6</v>
      </c>
      <c r="B93" s="162" t="s">
        <v>47</v>
      </c>
      <c r="C93" s="161" t="s">
        <v>48</v>
      </c>
      <c r="D93" s="161" t="s">
        <v>7</v>
      </c>
      <c r="E93" s="216" t="s">
        <v>417</v>
      </c>
      <c r="F93" s="220"/>
      <c r="G93" s="163" t="s">
        <v>49</v>
      </c>
      <c r="H93" s="162" t="s">
        <v>50</v>
      </c>
      <c r="I93" s="162" t="s">
        <v>51</v>
      </c>
      <c r="J93" s="162" t="s">
        <v>8</v>
      </c>
    </row>
    <row r="94" spans="1:11" ht="24" customHeight="1">
      <c r="A94" s="172" t="s">
        <v>430</v>
      </c>
      <c r="B94" s="173" t="s">
        <v>446</v>
      </c>
      <c r="C94" s="172" t="s">
        <v>63</v>
      </c>
      <c r="D94" s="172" t="s">
        <v>447</v>
      </c>
      <c r="E94" s="211" t="s">
        <v>448</v>
      </c>
      <c r="F94" s="211"/>
      <c r="G94" s="174" t="s">
        <v>449</v>
      </c>
      <c r="H94" s="175">
        <v>0.7</v>
      </c>
      <c r="I94" s="176" t="s">
        <v>450</v>
      </c>
      <c r="J94" s="180" t="s">
        <v>554</v>
      </c>
    </row>
    <row r="95" spans="1:11" ht="24" customHeight="1">
      <c r="A95" s="167" t="s">
        <v>419</v>
      </c>
      <c r="B95" s="168" t="s">
        <v>456</v>
      </c>
      <c r="C95" s="167" t="s">
        <v>63</v>
      </c>
      <c r="D95" s="167" t="s">
        <v>457</v>
      </c>
      <c r="E95" s="210" t="s">
        <v>458</v>
      </c>
      <c r="F95" s="210"/>
      <c r="G95" s="169" t="s">
        <v>449</v>
      </c>
      <c r="H95" s="170">
        <v>0.7</v>
      </c>
      <c r="I95" s="171" t="s">
        <v>2113</v>
      </c>
      <c r="J95" s="181" t="s">
        <v>758</v>
      </c>
    </row>
    <row r="96" spans="1:11" ht="24" customHeight="1">
      <c r="A96" s="167" t="s">
        <v>419</v>
      </c>
      <c r="B96" s="168" t="s">
        <v>555</v>
      </c>
      <c r="C96" s="167" t="s">
        <v>63</v>
      </c>
      <c r="D96" s="167" t="s">
        <v>556</v>
      </c>
      <c r="E96" s="210" t="s">
        <v>458</v>
      </c>
      <c r="F96" s="210"/>
      <c r="G96" s="169" t="s">
        <v>449</v>
      </c>
      <c r="H96" s="170">
        <v>7.0000000000000007E-2</v>
      </c>
      <c r="I96" s="171" t="s">
        <v>2129</v>
      </c>
      <c r="J96" s="181" t="s">
        <v>1086</v>
      </c>
    </row>
    <row r="97" spans="1:10" ht="24" customHeight="1">
      <c r="A97" s="172" t="s">
        <v>430</v>
      </c>
      <c r="B97" s="173" t="s">
        <v>552</v>
      </c>
      <c r="C97" s="172" t="s">
        <v>63</v>
      </c>
      <c r="D97" s="172" t="s">
        <v>553</v>
      </c>
      <c r="E97" s="211" t="s">
        <v>448</v>
      </c>
      <c r="F97" s="211"/>
      <c r="G97" s="174" t="s">
        <v>449</v>
      </c>
      <c r="H97" s="175">
        <v>7.0000000000000007E-2</v>
      </c>
      <c r="I97" s="176" t="s">
        <v>2130</v>
      </c>
      <c r="J97" s="180" t="s">
        <v>1034</v>
      </c>
    </row>
    <row r="98" spans="1:10" ht="40.049999999999997" customHeight="1">
      <c r="A98" s="219" t="s">
        <v>459</v>
      </c>
      <c r="B98" s="220"/>
      <c r="C98" s="220"/>
      <c r="D98" s="220"/>
      <c r="E98" s="220"/>
      <c r="F98" s="220"/>
      <c r="G98" s="220"/>
      <c r="H98" s="220"/>
      <c r="I98" s="220"/>
      <c r="J98" s="220"/>
    </row>
    <row r="99" spans="1:10" ht="15" customHeight="1">
      <c r="A99" s="161" t="s">
        <v>6</v>
      </c>
      <c r="B99" s="162" t="s">
        <v>47</v>
      </c>
      <c r="C99" s="161" t="s">
        <v>48</v>
      </c>
      <c r="D99" s="161" t="s">
        <v>7</v>
      </c>
      <c r="E99" s="216" t="s">
        <v>417</v>
      </c>
      <c r="F99" s="220"/>
      <c r="G99" s="163" t="s">
        <v>49</v>
      </c>
      <c r="H99" s="162" t="s">
        <v>50</v>
      </c>
      <c r="I99" s="162" t="s">
        <v>51</v>
      </c>
      <c r="J99" s="162" t="s">
        <v>8</v>
      </c>
    </row>
    <row r="100" spans="1:10" ht="24" customHeight="1">
      <c r="A100" s="172" t="s">
        <v>430</v>
      </c>
      <c r="B100" s="173" t="s">
        <v>446</v>
      </c>
      <c r="C100" s="172" t="s">
        <v>63</v>
      </c>
      <c r="D100" s="172" t="s">
        <v>447</v>
      </c>
      <c r="E100" s="211" t="s">
        <v>448</v>
      </c>
      <c r="F100" s="211"/>
      <c r="G100" s="174" t="s">
        <v>449</v>
      </c>
      <c r="H100" s="175">
        <v>0.7</v>
      </c>
      <c r="I100" s="176" t="s">
        <v>450</v>
      </c>
      <c r="J100" s="180" t="s">
        <v>554</v>
      </c>
    </row>
    <row r="101" spans="1:10" ht="24" customHeight="1">
      <c r="A101" s="172" t="s">
        <v>430</v>
      </c>
      <c r="B101" s="173" t="s">
        <v>508</v>
      </c>
      <c r="C101" s="172" t="s">
        <v>63</v>
      </c>
      <c r="D101" s="172" t="s">
        <v>509</v>
      </c>
      <c r="E101" s="211" t="s">
        <v>433</v>
      </c>
      <c r="F101" s="211"/>
      <c r="G101" s="174" t="s">
        <v>388</v>
      </c>
      <c r="H101" s="175">
        <v>1.771E-3</v>
      </c>
      <c r="I101" s="176" t="s">
        <v>2114</v>
      </c>
      <c r="J101" s="180" t="s">
        <v>558</v>
      </c>
    </row>
    <row r="102" spans="1:10" ht="26" customHeight="1">
      <c r="A102" s="172" t="s">
        <v>430</v>
      </c>
      <c r="B102" s="173" t="s">
        <v>506</v>
      </c>
      <c r="C102" s="172" t="s">
        <v>63</v>
      </c>
      <c r="D102" s="172" t="s">
        <v>507</v>
      </c>
      <c r="E102" s="211" t="s">
        <v>433</v>
      </c>
      <c r="F102" s="211"/>
      <c r="G102" s="174" t="s">
        <v>132</v>
      </c>
      <c r="H102" s="175">
        <v>4.6200000000000001E-4</v>
      </c>
      <c r="I102" s="176" t="s">
        <v>2115</v>
      </c>
      <c r="J102" s="180" t="s">
        <v>466</v>
      </c>
    </row>
    <row r="103" spans="1:10" ht="24" customHeight="1">
      <c r="A103" s="172" t="s">
        <v>430</v>
      </c>
      <c r="B103" s="173" t="s">
        <v>470</v>
      </c>
      <c r="C103" s="172" t="s">
        <v>63</v>
      </c>
      <c r="D103" s="172" t="s">
        <v>471</v>
      </c>
      <c r="E103" s="211" t="s">
        <v>433</v>
      </c>
      <c r="F103" s="211"/>
      <c r="G103" s="174" t="s">
        <v>132</v>
      </c>
      <c r="H103" s="175">
        <v>7.0447999999999997E-2</v>
      </c>
      <c r="I103" s="176" t="s">
        <v>472</v>
      </c>
      <c r="J103" s="180" t="s">
        <v>560</v>
      </c>
    </row>
    <row r="104" spans="1:10" ht="24" customHeight="1">
      <c r="A104" s="172" t="s">
        <v>430</v>
      </c>
      <c r="B104" s="173" t="s">
        <v>474</v>
      </c>
      <c r="C104" s="172" t="s">
        <v>63</v>
      </c>
      <c r="D104" s="172" t="s">
        <v>475</v>
      </c>
      <c r="E104" s="211" t="s">
        <v>433</v>
      </c>
      <c r="F104" s="211"/>
      <c r="G104" s="174" t="s">
        <v>132</v>
      </c>
      <c r="H104" s="175">
        <v>1.3860000000000001E-3</v>
      </c>
      <c r="I104" s="176" t="s">
        <v>476</v>
      </c>
      <c r="J104" s="180" t="s">
        <v>462</v>
      </c>
    </row>
    <row r="105" spans="1:10" ht="26" customHeight="1">
      <c r="A105" s="172" t="s">
        <v>430</v>
      </c>
      <c r="B105" s="173" t="s">
        <v>487</v>
      </c>
      <c r="C105" s="172" t="s">
        <v>63</v>
      </c>
      <c r="D105" s="172" t="s">
        <v>488</v>
      </c>
      <c r="E105" s="211" t="s">
        <v>433</v>
      </c>
      <c r="F105" s="211"/>
      <c r="G105" s="174" t="s">
        <v>132</v>
      </c>
      <c r="H105" s="175">
        <v>1.3999999999999999E-4</v>
      </c>
      <c r="I105" s="176" t="s">
        <v>2116</v>
      </c>
      <c r="J105" s="180" t="s">
        <v>462</v>
      </c>
    </row>
    <row r="106" spans="1:10" ht="26" customHeight="1">
      <c r="A106" s="172" t="s">
        <v>430</v>
      </c>
      <c r="B106" s="173" t="s">
        <v>467</v>
      </c>
      <c r="C106" s="172" t="s">
        <v>63</v>
      </c>
      <c r="D106" s="172" t="s">
        <v>468</v>
      </c>
      <c r="E106" s="211" t="s">
        <v>433</v>
      </c>
      <c r="F106" s="211"/>
      <c r="G106" s="174" t="s">
        <v>388</v>
      </c>
      <c r="H106" s="175">
        <v>6.1600000000000001E-4</v>
      </c>
      <c r="I106" s="176" t="s">
        <v>2117</v>
      </c>
      <c r="J106" s="180" t="s">
        <v>559</v>
      </c>
    </row>
    <row r="107" spans="1:10" ht="26" customHeight="1">
      <c r="A107" s="172" t="s">
        <v>430</v>
      </c>
      <c r="B107" s="173" t="s">
        <v>493</v>
      </c>
      <c r="C107" s="172" t="s">
        <v>63</v>
      </c>
      <c r="D107" s="172" t="s">
        <v>494</v>
      </c>
      <c r="E107" s="211" t="s">
        <v>491</v>
      </c>
      <c r="F107" s="211"/>
      <c r="G107" s="174" t="s">
        <v>132</v>
      </c>
      <c r="H107" s="175">
        <v>7.8385999999999997E-2</v>
      </c>
      <c r="I107" s="176" t="s">
        <v>495</v>
      </c>
      <c r="J107" s="180" t="s">
        <v>561</v>
      </c>
    </row>
    <row r="108" spans="1:10" ht="24" customHeight="1">
      <c r="A108" s="172" t="s">
        <v>430</v>
      </c>
      <c r="B108" s="173" t="s">
        <v>489</v>
      </c>
      <c r="C108" s="172" t="s">
        <v>63</v>
      </c>
      <c r="D108" s="172" t="s">
        <v>490</v>
      </c>
      <c r="E108" s="211" t="s">
        <v>491</v>
      </c>
      <c r="F108" s="211"/>
      <c r="G108" s="174" t="s">
        <v>132</v>
      </c>
      <c r="H108" s="175">
        <v>3.4650000000000002E-3</v>
      </c>
      <c r="I108" s="176" t="s">
        <v>492</v>
      </c>
      <c r="J108" s="180" t="s">
        <v>559</v>
      </c>
    </row>
    <row r="109" spans="1:10" ht="24" customHeight="1">
      <c r="A109" s="172" t="s">
        <v>430</v>
      </c>
      <c r="B109" s="173" t="s">
        <v>502</v>
      </c>
      <c r="C109" s="172" t="s">
        <v>63</v>
      </c>
      <c r="D109" s="172" t="s">
        <v>503</v>
      </c>
      <c r="E109" s="211" t="s">
        <v>433</v>
      </c>
      <c r="F109" s="211"/>
      <c r="G109" s="174" t="s">
        <v>132</v>
      </c>
      <c r="H109" s="175">
        <v>7.8385999999999997E-2</v>
      </c>
      <c r="I109" s="176" t="s">
        <v>504</v>
      </c>
      <c r="J109" s="180" t="s">
        <v>563</v>
      </c>
    </row>
    <row r="110" spans="1:10" ht="24" customHeight="1">
      <c r="A110" s="172" t="s">
        <v>430</v>
      </c>
      <c r="B110" s="173" t="s">
        <v>497</v>
      </c>
      <c r="C110" s="172" t="s">
        <v>63</v>
      </c>
      <c r="D110" s="172" t="s">
        <v>498</v>
      </c>
      <c r="E110" s="211" t="s">
        <v>433</v>
      </c>
      <c r="F110" s="211"/>
      <c r="G110" s="174" t="s">
        <v>132</v>
      </c>
      <c r="H110" s="175">
        <v>1.155E-3</v>
      </c>
      <c r="I110" s="176" t="s">
        <v>2118</v>
      </c>
      <c r="J110" s="180" t="s">
        <v>562</v>
      </c>
    </row>
    <row r="111" spans="1:10" ht="26" customHeight="1">
      <c r="A111" s="172" t="s">
        <v>430</v>
      </c>
      <c r="B111" s="173" t="s">
        <v>500</v>
      </c>
      <c r="C111" s="172" t="s">
        <v>63</v>
      </c>
      <c r="D111" s="172" t="s">
        <v>501</v>
      </c>
      <c r="E111" s="211" t="s">
        <v>433</v>
      </c>
      <c r="F111" s="211"/>
      <c r="G111" s="174" t="s">
        <v>132</v>
      </c>
      <c r="H111" s="175">
        <v>1.54E-4</v>
      </c>
      <c r="I111" s="176" t="s">
        <v>2120</v>
      </c>
      <c r="J111" s="180" t="s">
        <v>466</v>
      </c>
    </row>
    <row r="112" spans="1:10" ht="24" customHeight="1">
      <c r="A112" s="172" t="s">
        <v>430</v>
      </c>
      <c r="B112" s="173" t="s">
        <v>478</v>
      </c>
      <c r="C112" s="172" t="s">
        <v>63</v>
      </c>
      <c r="D112" s="172" t="s">
        <v>479</v>
      </c>
      <c r="E112" s="211" t="s">
        <v>433</v>
      </c>
      <c r="F112" s="211"/>
      <c r="G112" s="174" t="s">
        <v>132</v>
      </c>
      <c r="H112" s="175">
        <v>6.9999999999999994E-5</v>
      </c>
      <c r="I112" s="176" t="s">
        <v>480</v>
      </c>
      <c r="J112" s="180" t="s">
        <v>466</v>
      </c>
    </row>
    <row r="113" spans="1:10" ht="24" customHeight="1">
      <c r="A113" s="172" t="s">
        <v>430</v>
      </c>
      <c r="B113" s="173" t="s">
        <v>513</v>
      </c>
      <c r="C113" s="172" t="s">
        <v>63</v>
      </c>
      <c r="D113" s="172" t="s">
        <v>514</v>
      </c>
      <c r="E113" s="211" t="s">
        <v>491</v>
      </c>
      <c r="F113" s="211"/>
      <c r="G113" s="174" t="s">
        <v>286</v>
      </c>
      <c r="H113" s="175">
        <v>3.0800000000000001E-4</v>
      </c>
      <c r="I113" s="176" t="s">
        <v>515</v>
      </c>
      <c r="J113" s="180" t="s">
        <v>565</v>
      </c>
    </row>
    <row r="114" spans="1:10" ht="24" customHeight="1">
      <c r="A114" s="172" t="s">
        <v>430</v>
      </c>
      <c r="B114" s="173" t="s">
        <v>460</v>
      </c>
      <c r="C114" s="172" t="s">
        <v>63</v>
      </c>
      <c r="D114" s="172" t="s">
        <v>461</v>
      </c>
      <c r="E114" s="211" t="s">
        <v>433</v>
      </c>
      <c r="F114" s="211"/>
      <c r="G114" s="174" t="s">
        <v>132</v>
      </c>
      <c r="H114" s="175">
        <v>3.4650000000000002E-3</v>
      </c>
      <c r="I114" s="176" t="s">
        <v>2121</v>
      </c>
      <c r="J114" s="180" t="s">
        <v>558</v>
      </c>
    </row>
    <row r="115" spans="1:10" ht="24" customHeight="1">
      <c r="A115" s="172" t="s">
        <v>430</v>
      </c>
      <c r="B115" s="173" t="s">
        <v>484</v>
      </c>
      <c r="C115" s="172" t="s">
        <v>63</v>
      </c>
      <c r="D115" s="172" t="s">
        <v>485</v>
      </c>
      <c r="E115" s="211" t="s">
        <v>433</v>
      </c>
      <c r="F115" s="211"/>
      <c r="G115" s="174" t="s">
        <v>132</v>
      </c>
      <c r="H115" s="175">
        <v>1.3999999999999999E-4</v>
      </c>
      <c r="I115" s="176" t="s">
        <v>486</v>
      </c>
      <c r="J115" s="180" t="s">
        <v>466</v>
      </c>
    </row>
    <row r="116" spans="1:10" ht="24" customHeight="1">
      <c r="A116" s="172" t="s">
        <v>430</v>
      </c>
      <c r="B116" s="173" t="s">
        <v>463</v>
      </c>
      <c r="C116" s="172" t="s">
        <v>63</v>
      </c>
      <c r="D116" s="172" t="s">
        <v>464</v>
      </c>
      <c r="E116" s="211" t="s">
        <v>433</v>
      </c>
      <c r="F116" s="211"/>
      <c r="G116" s="174" t="s">
        <v>465</v>
      </c>
      <c r="H116" s="175">
        <v>6.1600000000000001E-4</v>
      </c>
      <c r="I116" s="176" t="s">
        <v>2122</v>
      </c>
      <c r="J116" s="180" t="s">
        <v>466</v>
      </c>
    </row>
    <row r="117" spans="1:10" ht="24" customHeight="1">
      <c r="A117" s="172" t="s">
        <v>430</v>
      </c>
      <c r="B117" s="173" t="s">
        <v>481</v>
      </c>
      <c r="C117" s="172" t="s">
        <v>63</v>
      </c>
      <c r="D117" s="172" t="s">
        <v>482</v>
      </c>
      <c r="E117" s="211" t="s">
        <v>433</v>
      </c>
      <c r="F117" s="211"/>
      <c r="G117" s="174" t="s">
        <v>132</v>
      </c>
      <c r="H117" s="175">
        <v>2.1000000000000001E-4</v>
      </c>
      <c r="I117" s="176" t="s">
        <v>483</v>
      </c>
      <c r="J117" s="180" t="s">
        <v>466</v>
      </c>
    </row>
    <row r="118" spans="1:10" ht="24" customHeight="1">
      <c r="A118" s="172" t="s">
        <v>430</v>
      </c>
      <c r="B118" s="173" t="s">
        <v>510</v>
      </c>
      <c r="C118" s="172" t="s">
        <v>63</v>
      </c>
      <c r="D118" s="172" t="s">
        <v>511</v>
      </c>
      <c r="E118" s="211" t="s">
        <v>433</v>
      </c>
      <c r="F118" s="211"/>
      <c r="G118" s="174" t="s">
        <v>132</v>
      </c>
      <c r="H118" s="175">
        <v>3.4650000000000002E-3</v>
      </c>
      <c r="I118" s="176" t="s">
        <v>2123</v>
      </c>
      <c r="J118" s="180" t="s">
        <v>2131</v>
      </c>
    </row>
    <row r="119" spans="1:10" ht="24" customHeight="1">
      <c r="A119" s="172" t="s">
        <v>430</v>
      </c>
      <c r="B119" s="173" t="s">
        <v>585</v>
      </c>
      <c r="C119" s="172" t="s">
        <v>63</v>
      </c>
      <c r="D119" s="172" t="s">
        <v>586</v>
      </c>
      <c r="E119" s="211" t="s">
        <v>433</v>
      </c>
      <c r="F119" s="211"/>
      <c r="G119" s="174" t="s">
        <v>132</v>
      </c>
      <c r="H119" s="175">
        <v>2.8E-5</v>
      </c>
      <c r="I119" s="176" t="s">
        <v>587</v>
      </c>
      <c r="J119" s="180" t="s">
        <v>466</v>
      </c>
    </row>
    <row r="120" spans="1:10" ht="24" customHeight="1">
      <c r="A120" s="172" t="s">
        <v>430</v>
      </c>
      <c r="B120" s="173" t="s">
        <v>597</v>
      </c>
      <c r="C120" s="172" t="s">
        <v>63</v>
      </c>
      <c r="D120" s="172" t="s">
        <v>598</v>
      </c>
      <c r="E120" s="211" t="s">
        <v>433</v>
      </c>
      <c r="F120" s="211"/>
      <c r="G120" s="174" t="s">
        <v>132</v>
      </c>
      <c r="H120" s="175">
        <v>6.9999999999999999E-6</v>
      </c>
      <c r="I120" s="176" t="s">
        <v>2132</v>
      </c>
      <c r="J120" s="180" t="s">
        <v>466</v>
      </c>
    </row>
    <row r="121" spans="1:10" ht="24" customHeight="1">
      <c r="A121" s="172" t="s">
        <v>430</v>
      </c>
      <c r="B121" s="173" t="s">
        <v>569</v>
      </c>
      <c r="C121" s="172" t="s">
        <v>63</v>
      </c>
      <c r="D121" s="172" t="s">
        <v>570</v>
      </c>
      <c r="E121" s="211" t="s">
        <v>433</v>
      </c>
      <c r="F121" s="211"/>
      <c r="G121" s="174" t="s">
        <v>132</v>
      </c>
      <c r="H121" s="175">
        <v>1.4E-5</v>
      </c>
      <c r="I121" s="176" t="s">
        <v>571</v>
      </c>
      <c r="J121" s="180" t="s">
        <v>466</v>
      </c>
    </row>
    <row r="122" spans="1:10" ht="24" customHeight="1">
      <c r="A122" s="172" t="s">
        <v>430</v>
      </c>
      <c r="B122" s="173" t="s">
        <v>594</v>
      </c>
      <c r="C122" s="172" t="s">
        <v>63</v>
      </c>
      <c r="D122" s="172" t="s">
        <v>595</v>
      </c>
      <c r="E122" s="211" t="s">
        <v>433</v>
      </c>
      <c r="F122" s="211"/>
      <c r="G122" s="174" t="s">
        <v>132</v>
      </c>
      <c r="H122" s="175">
        <v>6.9999999999999999E-6</v>
      </c>
      <c r="I122" s="176" t="s">
        <v>596</v>
      </c>
      <c r="J122" s="180" t="s">
        <v>466</v>
      </c>
    </row>
    <row r="123" spans="1:10" ht="26" customHeight="1">
      <c r="A123" s="172" t="s">
        <v>430</v>
      </c>
      <c r="B123" s="173" t="s">
        <v>588</v>
      </c>
      <c r="C123" s="172" t="s">
        <v>63</v>
      </c>
      <c r="D123" s="172" t="s">
        <v>589</v>
      </c>
      <c r="E123" s="211" t="s">
        <v>433</v>
      </c>
      <c r="F123" s="211"/>
      <c r="G123" s="174" t="s">
        <v>132</v>
      </c>
      <c r="H123" s="175">
        <v>3.4999999999999997E-5</v>
      </c>
      <c r="I123" s="176" t="s">
        <v>2133</v>
      </c>
      <c r="J123" s="180" t="s">
        <v>466</v>
      </c>
    </row>
    <row r="124" spans="1:10" ht="24" customHeight="1">
      <c r="A124" s="172" t="s">
        <v>430</v>
      </c>
      <c r="B124" s="173" t="s">
        <v>582</v>
      </c>
      <c r="C124" s="172" t="s">
        <v>63</v>
      </c>
      <c r="D124" s="172" t="s">
        <v>583</v>
      </c>
      <c r="E124" s="211" t="s">
        <v>433</v>
      </c>
      <c r="F124" s="211"/>
      <c r="G124" s="174" t="s">
        <v>132</v>
      </c>
      <c r="H124" s="175">
        <v>4.8999999999999998E-5</v>
      </c>
      <c r="I124" s="176" t="s">
        <v>584</v>
      </c>
      <c r="J124" s="180" t="s">
        <v>466</v>
      </c>
    </row>
    <row r="125" spans="1:10" ht="24" customHeight="1">
      <c r="A125" s="172" t="s">
        <v>430</v>
      </c>
      <c r="B125" s="173" t="s">
        <v>572</v>
      </c>
      <c r="C125" s="172" t="s">
        <v>63</v>
      </c>
      <c r="D125" s="172" t="s">
        <v>573</v>
      </c>
      <c r="E125" s="211" t="s">
        <v>433</v>
      </c>
      <c r="F125" s="211"/>
      <c r="G125" s="174" t="s">
        <v>132</v>
      </c>
      <c r="H125" s="175">
        <v>1.4E-5</v>
      </c>
      <c r="I125" s="176" t="s">
        <v>574</v>
      </c>
      <c r="J125" s="180" t="s">
        <v>466</v>
      </c>
    </row>
    <row r="126" spans="1:10" ht="24" customHeight="1">
      <c r="A126" s="172" t="s">
        <v>430</v>
      </c>
      <c r="B126" s="173" t="s">
        <v>575</v>
      </c>
      <c r="C126" s="172" t="s">
        <v>63</v>
      </c>
      <c r="D126" s="172" t="s">
        <v>576</v>
      </c>
      <c r="E126" s="211" t="s">
        <v>433</v>
      </c>
      <c r="F126" s="211"/>
      <c r="G126" s="174" t="s">
        <v>132</v>
      </c>
      <c r="H126" s="175">
        <v>2.8E-5</v>
      </c>
      <c r="I126" s="176" t="s">
        <v>577</v>
      </c>
      <c r="J126" s="180" t="s">
        <v>466</v>
      </c>
    </row>
    <row r="127" spans="1:10" ht="24" customHeight="1">
      <c r="A127" s="172" t="s">
        <v>430</v>
      </c>
      <c r="B127" s="173" t="s">
        <v>578</v>
      </c>
      <c r="C127" s="172" t="s">
        <v>63</v>
      </c>
      <c r="D127" s="172" t="s">
        <v>579</v>
      </c>
      <c r="E127" s="211" t="s">
        <v>433</v>
      </c>
      <c r="F127" s="211"/>
      <c r="G127" s="174" t="s">
        <v>580</v>
      </c>
      <c r="H127" s="175">
        <v>4.8999999999999998E-5</v>
      </c>
      <c r="I127" s="176" t="s">
        <v>581</v>
      </c>
      <c r="J127" s="180" t="s">
        <v>466</v>
      </c>
    </row>
    <row r="128" spans="1:10" ht="24" customHeight="1">
      <c r="A128" s="172" t="s">
        <v>430</v>
      </c>
      <c r="B128" s="173" t="s">
        <v>591</v>
      </c>
      <c r="C128" s="172" t="s">
        <v>63</v>
      </c>
      <c r="D128" s="172" t="s">
        <v>592</v>
      </c>
      <c r="E128" s="211" t="s">
        <v>433</v>
      </c>
      <c r="F128" s="211"/>
      <c r="G128" s="174" t="s">
        <v>132</v>
      </c>
      <c r="H128" s="175">
        <v>1.4E-5</v>
      </c>
      <c r="I128" s="176" t="s">
        <v>593</v>
      </c>
      <c r="J128" s="180" t="s">
        <v>466</v>
      </c>
    </row>
    <row r="129" spans="1:11" ht="24" customHeight="1">
      <c r="A129" s="172" t="s">
        <v>430</v>
      </c>
      <c r="B129" s="173" t="s">
        <v>566</v>
      </c>
      <c r="C129" s="172" t="s">
        <v>63</v>
      </c>
      <c r="D129" s="172" t="s">
        <v>567</v>
      </c>
      <c r="E129" s="211" t="s">
        <v>433</v>
      </c>
      <c r="F129" s="211"/>
      <c r="G129" s="174" t="s">
        <v>132</v>
      </c>
      <c r="H129" s="175">
        <v>6.9999999999999999E-6</v>
      </c>
      <c r="I129" s="176" t="s">
        <v>568</v>
      </c>
      <c r="J129" s="180" t="s">
        <v>466</v>
      </c>
    </row>
    <row r="130" spans="1:11" ht="24" customHeight="1">
      <c r="A130" s="172" t="s">
        <v>430</v>
      </c>
      <c r="B130" s="173" t="s">
        <v>552</v>
      </c>
      <c r="C130" s="172" t="s">
        <v>63</v>
      </c>
      <c r="D130" s="172" t="s">
        <v>553</v>
      </c>
      <c r="E130" s="211" t="s">
        <v>448</v>
      </c>
      <c r="F130" s="211"/>
      <c r="G130" s="174" t="s">
        <v>449</v>
      </c>
      <c r="H130" s="175">
        <v>7.0000000000000007E-2</v>
      </c>
      <c r="I130" s="176" t="s">
        <v>2130</v>
      </c>
      <c r="J130" s="180" t="s">
        <v>1034</v>
      </c>
    </row>
    <row r="131" spans="1:11" ht="13.5">
      <c r="A131" s="177"/>
      <c r="B131" s="177"/>
      <c r="C131" s="177"/>
      <c r="D131" s="177"/>
      <c r="E131" s="177" t="s">
        <v>440</v>
      </c>
      <c r="F131" s="178">
        <v>11.63</v>
      </c>
      <c r="G131" s="177" t="s">
        <v>441</v>
      </c>
      <c r="H131" s="178">
        <v>0</v>
      </c>
      <c r="I131" s="177" t="s">
        <v>442</v>
      </c>
      <c r="J131" s="178">
        <v>11.63</v>
      </c>
    </row>
    <row r="132" spans="1:11" ht="13.9" thickBot="1">
      <c r="A132" s="177"/>
      <c r="B132" s="177"/>
      <c r="C132" s="177"/>
      <c r="D132" s="177"/>
      <c r="E132" s="177" t="s">
        <v>443</v>
      </c>
      <c r="F132" s="178">
        <v>3.57</v>
      </c>
      <c r="G132" s="177"/>
      <c r="H132" s="212" t="s">
        <v>444</v>
      </c>
      <c r="I132" s="212"/>
      <c r="J132" s="178">
        <v>18.149999999999999</v>
      </c>
    </row>
    <row r="133" spans="1:11" ht="1.05" customHeight="1" thickTop="1">
      <c r="A133" s="179"/>
      <c r="B133" s="179"/>
      <c r="C133" s="179"/>
      <c r="D133" s="179"/>
      <c r="E133" s="179"/>
      <c r="F133" s="179"/>
      <c r="G133" s="179"/>
      <c r="H133" s="179"/>
      <c r="I133" s="179"/>
      <c r="J133" s="179"/>
      <c r="K133" s="179"/>
    </row>
    <row r="134" spans="1:11" ht="18" customHeight="1">
      <c r="A134" s="161" t="s">
        <v>90</v>
      </c>
      <c r="B134" s="162" t="s">
        <v>47</v>
      </c>
      <c r="C134" s="161" t="s">
        <v>48</v>
      </c>
      <c r="D134" s="161" t="s">
        <v>7</v>
      </c>
      <c r="E134" s="216" t="s">
        <v>417</v>
      </c>
      <c r="F134" s="216"/>
      <c r="G134" s="163" t="s">
        <v>49</v>
      </c>
      <c r="H134" s="162" t="s">
        <v>50</v>
      </c>
      <c r="I134" s="162" t="s">
        <v>51</v>
      </c>
      <c r="J134" s="162" t="s">
        <v>8</v>
      </c>
    </row>
    <row r="135" spans="1:11" ht="24" customHeight="1">
      <c r="A135" s="164" t="s">
        <v>419</v>
      </c>
      <c r="B135" s="147" t="s">
        <v>91</v>
      </c>
      <c r="C135" s="164" t="s">
        <v>63</v>
      </c>
      <c r="D135" s="164" t="s">
        <v>92</v>
      </c>
      <c r="E135" s="217" t="s">
        <v>551</v>
      </c>
      <c r="F135" s="217"/>
      <c r="G135" s="165" t="s">
        <v>60</v>
      </c>
      <c r="H135" s="166">
        <v>1</v>
      </c>
      <c r="I135" s="148">
        <v>7.17</v>
      </c>
      <c r="J135" s="148">
        <v>7.17</v>
      </c>
    </row>
    <row r="136" spans="1:11" ht="15" customHeight="1">
      <c r="A136" s="161" t="s">
        <v>6</v>
      </c>
      <c r="B136" s="162" t="s">
        <v>47</v>
      </c>
      <c r="C136" s="161" t="s">
        <v>48</v>
      </c>
      <c r="D136" s="161" t="s">
        <v>7</v>
      </c>
      <c r="E136" s="216" t="s">
        <v>417</v>
      </c>
      <c r="F136" s="220"/>
      <c r="G136" s="163" t="s">
        <v>49</v>
      </c>
      <c r="H136" s="162" t="s">
        <v>50</v>
      </c>
      <c r="I136" s="162" t="s">
        <v>51</v>
      </c>
      <c r="J136" s="162" t="s">
        <v>8</v>
      </c>
    </row>
    <row r="137" spans="1:11" ht="24" customHeight="1">
      <c r="A137" s="172" t="s">
        <v>430</v>
      </c>
      <c r="B137" s="173" t="s">
        <v>446</v>
      </c>
      <c r="C137" s="172" t="s">
        <v>63</v>
      </c>
      <c r="D137" s="172" t="s">
        <v>447</v>
      </c>
      <c r="E137" s="211" t="s">
        <v>448</v>
      </c>
      <c r="F137" s="211"/>
      <c r="G137" s="174" t="s">
        <v>449</v>
      </c>
      <c r="H137" s="175">
        <v>0.26</v>
      </c>
      <c r="I137" s="176" t="s">
        <v>450</v>
      </c>
      <c r="J137" s="180" t="s">
        <v>600</v>
      </c>
    </row>
    <row r="138" spans="1:11" ht="24" customHeight="1">
      <c r="A138" s="167" t="s">
        <v>419</v>
      </c>
      <c r="B138" s="168" t="s">
        <v>555</v>
      </c>
      <c r="C138" s="167" t="s">
        <v>63</v>
      </c>
      <c r="D138" s="167" t="s">
        <v>556</v>
      </c>
      <c r="E138" s="210" t="s">
        <v>458</v>
      </c>
      <c r="F138" s="210"/>
      <c r="G138" s="169" t="s">
        <v>449</v>
      </c>
      <c r="H138" s="170">
        <v>0.1</v>
      </c>
      <c r="I138" s="171" t="s">
        <v>2129</v>
      </c>
      <c r="J138" s="181" t="s">
        <v>1817</v>
      </c>
    </row>
    <row r="139" spans="1:11" ht="24" customHeight="1">
      <c r="A139" s="172" t="s">
        <v>430</v>
      </c>
      <c r="B139" s="173" t="s">
        <v>552</v>
      </c>
      <c r="C139" s="172" t="s">
        <v>63</v>
      </c>
      <c r="D139" s="172" t="s">
        <v>553</v>
      </c>
      <c r="E139" s="211" t="s">
        <v>448</v>
      </c>
      <c r="F139" s="211"/>
      <c r="G139" s="174" t="s">
        <v>449</v>
      </c>
      <c r="H139" s="175">
        <v>0.1</v>
      </c>
      <c r="I139" s="176" t="s">
        <v>2130</v>
      </c>
      <c r="J139" s="180" t="s">
        <v>2134</v>
      </c>
    </row>
    <row r="140" spans="1:11" ht="24" customHeight="1">
      <c r="A140" s="167" t="s">
        <v>419</v>
      </c>
      <c r="B140" s="168" t="s">
        <v>456</v>
      </c>
      <c r="C140" s="167" t="s">
        <v>63</v>
      </c>
      <c r="D140" s="167" t="s">
        <v>457</v>
      </c>
      <c r="E140" s="210" t="s">
        <v>458</v>
      </c>
      <c r="F140" s="210"/>
      <c r="G140" s="169" t="s">
        <v>449</v>
      </c>
      <c r="H140" s="170">
        <v>0.26</v>
      </c>
      <c r="I140" s="171" t="s">
        <v>2113</v>
      </c>
      <c r="J140" s="181" t="s">
        <v>1107</v>
      </c>
    </row>
    <row r="141" spans="1:11" ht="40.049999999999997" customHeight="1">
      <c r="A141" s="219" t="s">
        <v>459</v>
      </c>
      <c r="B141" s="220"/>
      <c r="C141" s="220"/>
      <c r="D141" s="220"/>
      <c r="E141" s="220"/>
      <c r="F141" s="220"/>
      <c r="G141" s="220"/>
      <c r="H141" s="220"/>
      <c r="I141" s="220"/>
      <c r="J141" s="220"/>
    </row>
    <row r="142" spans="1:11" ht="15" customHeight="1">
      <c r="A142" s="161" t="s">
        <v>6</v>
      </c>
      <c r="B142" s="162" t="s">
        <v>47</v>
      </c>
      <c r="C142" s="161" t="s">
        <v>48</v>
      </c>
      <c r="D142" s="161" t="s">
        <v>7</v>
      </c>
      <c r="E142" s="216" t="s">
        <v>417</v>
      </c>
      <c r="F142" s="220"/>
      <c r="G142" s="163" t="s">
        <v>49</v>
      </c>
      <c r="H142" s="162" t="s">
        <v>50</v>
      </c>
      <c r="I142" s="162" t="s">
        <v>51</v>
      </c>
      <c r="J142" s="162" t="s">
        <v>8</v>
      </c>
    </row>
    <row r="143" spans="1:11" ht="24" customHeight="1">
      <c r="A143" s="172" t="s">
        <v>430</v>
      </c>
      <c r="B143" s="173" t="s">
        <v>446</v>
      </c>
      <c r="C143" s="172" t="s">
        <v>63</v>
      </c>
      <c r="D143" s="172" t="s">
        <v>447</v>
      </c>
      <c r="E143" s="211" t="s">
        <v>448</v>
      </c>
      <c r="F143" s="211"/>
      <c r="G143" s="174" t="s">
        <v>449</v>
      </c>
      <c r="H143" s="175">
        <v>0.26</v>
      </c>
      <c r="I143" s="176" t="s">
        <v>450</v>
      </c>
      <c r="J143" s="180" t="s">
        <v>600</v>
      </c>
    </row>
    <row r="144" spans="1:11" ht="24" customHeight="1">
      <c r="A144" s="172" t="s">
        <v>430</v>
      </c>
      <c r="B144" s="173" t="s">
        <v>470</v>
      </c>
      <c r="C144" s="172" t="s">
        <v>63</v>
      </c>
      <c r="D144" s="172" t="s">
        <v>471</v>
      </c>
      <c r="E144" s="211" t="s">
        <v>433</v>
      </c>
      <c r="F144" s="211"/>
      <c r="G144" s="174" t="s">
        <v>132</v>
      </c>
      <c r="H144" s="175">
        <v>3.1005999999999999E-2</v>
      </c>
      <c r="I144" s="176" t="s">
        <v>472</v>
      </c>
      <c r="J144" s="180" t="s">
        <v>602</v>
      </c>
    </row>
    <row r="145" spans="1:10" ht="24" customHeight="1">
      <c r="A145" s="172" t="s">
        <v>430</v>
      </c>
      <c r="B145" s="173" t="s">
        <v>585</v>
      </c>
      <c r="C145" s="172" t="s">
        <v>63</v>
      </c>
      <c r="D145" s="172" t="s">
        <v>586</v>
      </c>
      <c r="E145" s="211" t="s">
        <v>433</v>
      </c>
      <c r="F145" s="211"/>
      <c r="G145" s="174" t="s">
        <v>132</v>
      </c>
      <c r="H145" s="175">
        <v>4.0000000000000003E-5</v>
      </c>
      <c r="I145" s="176" t="s">
        <v>587</v>
      </c>
      <c r="J145" s="180" t="s">
        <v>466</v>
      </c>
    </row>
    <row r="146" spans="1:10" ht="24" customHeight="1">
      <c r="A146" s="172" t="s">
        <v>430</v>
      </c>
      <c r="B146" s="173" t="s">
        <v>502</v>
      </c>
      <c r="C146" s="172" t="s">
        <v>63</v>
      </c>
      <c r="D146" s="172" t="s">
        <v>503</v>
      </c>
      <c r="E146" s="211" t="s">
        <v>433</v>
      </c>
      <c r="F146" s="211"/>
      <c r="G146" s="174" t="s">
        <v>132</v>
      </c>
      <c r="H146" s="175">
        <v>3.6648E-2</v>
      </c>
      <c r="I146" s="176" t="s">
        <v>504</v>
      </c>
      <c r="J146" s="180" t="s">
        <v>605</v>
      </c>
    </row>
    <row r="147" spans="1:10" ht="24" customHeight="1">
      <c r="A147" s="172" t="s">
        <v>430</v>
      </c>
      <c r="B147" s="173" t="s">
        <v>460</v>
      </c>
      <c r="C147" s="172" t="s">
        <v>63</v>
      </c>
      <c r="D147" s="172" t="s">
        <v>461</v>
      </c>
      <c r="E147" s="211" t="s">
        <v>433</v>
      </c>
      <c r="F147" s="211"/>
      <c r="G147" s="174" t="s">
        <v>132</v>
      </c>
      <c r="H147" s="175">
        <v>1.6199999999999999E-3</v>
      </c>
      <c r="I147" s="176" t="s">
        <v>2121</v>
      </c>
      <c r="J147" s="180" t="s">
        <v>466</v>
      </c>
    </row>
    <row r="148" spans="1:10" ht="24" customHeight="1">
      <c r="A148" s="172" t="s">
        <v>430</v>
      </c>
      <c r="B148" s="173" t="s">
        <v>513</v>
      </c>
      <c r="C148" s="172" t="s">
        <v>63</v>
      </c>
      <c r="D148" s="172" t="s">
        <v>514</v>
      </c>
      <c r="E148" s="211" t="s">
        <v>491</v>
      </c>
      <c r="F148" s="211"/>
      <c r="G148" s="174" t="s">
        <v>286</v>
      </c>
      <c r="H148" s="175">
        <v>1.44E-4</v>
      </c>
      <c r="I148" s="176" t="s">
        <v>515</v>
      </c>
      <c r="J148" s="180" t="s">
        <v>559</v>
      </c>
    </row>
    <row r="149" spans="1:10" ht="24" customHeight="1">
      <c r="A149" s="172" t="s">
        <v>430</v>
      </c>
      <c r="B149" s="173" t="s">
        <v>597</v>
      </c>
      <c r="C149" s="172" t="s">
        <v>63</v>
      </c>
      <c r="D149" s="172" t="s">
        <v>598</v>
      </c>
      <c r="E149" s="211" t="s">
        <v>433</v>
      </c>
      <c r="F149" s="211"/>
      <c r="G149" s="174" t="s">
        <v>132</v>
      </c>
      <c r="H149" s="175">
        <v>1.0000000000000001E-5</v>
      </c>
      <c r="I149" s="176" t="s">
        <v>2132</v>
      </c>
      <c r="J149" s="180" t="s">
        <v>466</v>
      </c>
    </row>
    <row r="150" spans="1:10" ht="24" customHeight="1">
      <c r="A150" s="172" t="s">
        <v>430</v>
      </c>
      <c r="B150" s="173" t="s">
        <v>569</v>
      </c>
      <c r="C150" s="172" t="s">
        <v>63</v>
      </c>
      <c r="D150" s="172" t="s">
        <v>570</v>
      </c>
      <c r="E150" s="211" t="s">
        <v>433</v>
      </c>
      <c r="F150" s="211"/>
      <c r="G150" s="174" t="s">
        <v>132</v>
      </c>
      <c r="H150" s="175">
        <v>2.0000000000000002E-5</v>
      </c>
      <c r="I150" s="176" t="s">
        <v>571</v>
      </c>
      <c r="J150" s="180" t="s">
        <v>466</v>
      </c>
    </row>
    <row r="151" spans="1:10" ht="24" customHeight="1">
      <c r="A151" s="172" t="s">
        <v>430</v>
      </c>
      <c r="B151" s="173" t="s">
        <v>508</v>
      </c>
      <c r="C151" s="172" t="s">
        <v>63</v>
      </c>
      <c r="D151" s="172" t="s">
        <v>509</v>
      </c>
      <c r="E151" s="211" t="s">
        <v>433</v>
      </c>
      <c r="F151" s="211"/>
      <c r="G151" s="174" t="s">
        <v>388</v>
      </c>
      <c r="H151" s="175">
        <v>8.2799999999999996E-4</v>
      </c>
      <c r="I151" s="176" t="s">
        <v>2114</v>
      </c>
      <c r="J151" s="180" t="s">
        <v>466</v>
      </c>
    </row>
    <row r="152" spans="1:10" ht="24" customHeight="1">
      <c r="A152" s="172" t="s">
        <v>430</v>
      </c>
      <c r="B152" s="173" t="s">
        <v>594</v>
      </c>
      <c r="C152" s="172" t="s">
        <v>63</v>
      </c>
      <c r="D152" s="172" t="s">
        <v>595</v>
      </c>
      <c r="E152" s="211" t="s">
        <v>433</v>
      </c>
      <c r="F152" s="211"/>
      <c r="G152" s="174" t="s">
        <v>132</v>
      </c>
      <c r="H152" s="175">
        <v>1.0000000000000001E-5</v>
      </c>
      <c r="I152" s="176" t="s">
        <v>596</v>
      </c>
      <c r="J152" s="180" t="s">
        <v>466</v>
      </c>
    </row>
    <row r="153" spans="1:10" ht="24" customHeight="1">
      <c r="A153" s="172" t="s">
        <v>430</v>
      </c>
      <c r="B153" s="173" t="s">
        <v>489</v>
      </c>
      <c r="C153" s="172" t="s">
        <v>63</v>
      </c>
      <c r="D153" s="172" t="s">
        <v>490</v>
      </c>
      <c r="E153" s="211" t="s">
        <v>491</v>
      </c>
      <c r="F153" s="211"/>
      <c r="G153" s="174" t="s">
        <v>132</v>
      </c>
      <c r="H153" s="175">
        <v>1.6199999999999999E-3</v>
      </c>
      <c r="I153" s="176" t="s">
        <v>492</v>
      </c>
      <c r="J153" s="180" t="s">
        <v>462</v>
      </c>
    </row>
    <row r="154" spans="1:10" ht="26" customHeight="1">
      <c r="A154" s="172" t="s">
        <v>430</v>
      </c>
      <c r="B154" s="173" t="s">
        <v>588</v>
      </c>
      <c r="C154" s="172" t="s">
        <v>63</v>
      </c>
      <c r="D154" s="172" t="s">
        <v>589</v>
      </c>
      <c r="E154" s="211" t="s">
        <v>433</v>
      </c>
      <c r="F154" s="211"/>
      <c r="G154" s="174" t="s">
        <v>132</v>
      </c>
      <c r="H154" s="175">
        <v>5.0000000000000002E-5</v>
      </c>
      <c r="I154" s="176" t="s">
        <v>2133</v>
      </c>
      <c r="J154" s="180" t="s">
        <v>466</v>
      </c>
    </row>
    <row r="155" spans="1:10" ht="26" customHeight="1">
      <c r="A155" s="172" t="s">
        <v>430</v>
      </c>
      <c r="B155" s="173" t="s">
        <v>493</v>
      </c>
      <c r="C155" s="172" t="s">
        <v>63</v>
      </c>
      <c r="D155" s="172" t="s">
        <v>494</v>
      </c>
      <c r="E155" s="211" t="s">
        <v>491</v>
      </c>
      <c r="F155" s="211"/>
      <c r="G155" s="174" t="s">
        <v>132</v>
      </c>
      <c r="H155" s="175">
        <v>3.6648E-2</v>
      </c>
      <c r="I155" s="176" t="s">
        <v>495</v>
      </c>
      <c r="J155" s="180" t="s">
        <v>601</v>
      </c>
    </row>
    <row r="156" spans="1:10" ht="24" customHeight="1">
      <c r="A156" s="172" t="s">
        <v>430</v>
      </c>
      <c r="B156" s="173" t="s">
        <v>582</v>
      </c>
      <c r="C156" s="172" t="s">
        <v>63</v>
      </c>
      <c r="D156" s="172" t="s">
        <v>583</v>
      </c>
      <c r="E156" s="211" t="s">
        <v>433</v>
      </c>
      <c r="F156" s="211"/>
      <c r="G156" s="174" t="s">
        <v>132</v>
      </c>
      <c r="H156" s="175">
        <v>6.9999999999999994E-5</v>
      </c>
      <c r="I156" s="176" t="s">
        <v>584</v>
      </c>
      <c r="J156" s="180" t="s">
        <v>466</v>
      </c>
    </row>
    <row r="157" spans="1:10" ht="24" customHeight="1">
      <c r="A157" s="172" t="s">
        <v>430</v>
      </c>
      <c r="B157" s="173" t="s">
        <v>510</v>
      </c>
      <c r="C157" s="172" t="s">
        <v>63</v>
      </c>
      <c r="D157" s="172" t="s">
        <v>511</v>
      </c>
      <c r="E157" s="211" t="s">
        <v>433</v>
      </c>
      <c r="F157" s="211"/>
      <c r="G157" s="174" t="s">
        <v>132</v>
      </c>
      <c r="H157" s="175">
        <v>1.6199999999999999E-3</v>
      </c>
      <c r="I157" s="176" t="s">
        <v>2123</v>
      </c>
      <c r="J157" s="180" t="s">
        <v>747</v>
      </c>
    </row>
    <row r="158" spans="1:10" ht="24" customHeight="1">
      <c r="A158" s="172" t="s">
        <v>430</v>
      </c>
      <c r="B158" s="173" t="s">
        <v>572</v>
      </c>
      <c r="C158" s="172" t="s">
        <v>63</v>
      </c>
      <c r="D158" s="172" t="s">
        <v>573</v>
      </c>
      <c r="E158" s="211" t="s">
        <v>433</v>
      </c>
      <c r="F158" s="211"/>
      <c r="G158" s="174" t="s">
        <v>132</v>
      </c>
      <c r="H158" s="175">
        <v>2.0000000000000002E-5</v>
      </c>
      <c r="I158" s="176" t="s">
        <v>574</v>
      </c>
      <c r="J158" s="180" t="s">
        <v>466</v>
      </c>
    </row>
    <row r="159" spans="1:10" ht="26" customHeight="1">
      <c r="A159" s="172" t="s">
        <v>430</v>
      </c>
      <c r="B159" s="173" t="s">
        <v>500</v>
      </c>
      <c r="C159" s="172" t="s">
        <v>63</v>
      </c>
      <c r="D159" s="172" t="s">
        <v>501</v>
      </c>
      <c r="E159" s="211" t="s">
        <v>433</v>
      </c>
      <c r="F159" s="211"/>
      <c r="G159" s="174" t="s">
        <v>132</v>
      </c>
      <c r="H159" s="175">
        <v>7.2000000000000002E-5</v>
      </c>
      <c r="I159" s="176" t="s">
        <v>2120</v>
      </c>
      <c r="J159" s="180" t="s">
        <v>466</v>
      </c>
    </row>
    <row r="160" spans="1:10" ht="24" customHeight="1">
      <c r="A160" s="172" t="s">
        <v>430</v>
      </c>
      <c r="B160" s="173" t="s">
        <v>575</v>
      </c>
      <c r="C160" s="172" t="s">
        <v>63</v>
      </c>
      <c r="D160" s="172" t="s">
        <v>576</v>
      </c>
      <c r="E160" s="211" t="s">
        <v>433</v>
      </c>
      <c r="F160" s="211"/>
      <c r="G160" s="174" t="s">
        <v>132</v>
      </c>
      <c r="H160" s="175">
        <v>4.0000000000000003E-5</v>
      </c>
      <c r="I160" s="176" t="s">
        <v>577</v>
      </c>
      <c r="J160" s="180" t="s">
        <v>466</v>
      </c>
    </row>
    <row r="161" spans="1:11" ht="26" customHeight="1">
      <c r="A161" s="172" t="s">
        <v>430</v>
      </c>
      <c r="B161" s="173" t="s">
        <v>506</v>
      </c>
      <c r="C161" s="172" t="s">
        <v>63</v>
      </c>
      <c r="D161" s="172" t="s">
        <v>507</v>
      </c>
      <c r="E161" s="211" t="s">
        <v>433</v>
      </c>
      <c r="F161" s="211"/>
      <c r="G161" s="174" t="s">
        <v>132</v>
      </c>
      <c r="H161" s="175">
        <v>2.1599999999999999E-4</v>
      </c>
      <c r="I161" s="176" t="s">
        <v>2115</v>
      </c>
      <c r="J161" s="180" t="s">
        <v>466</v>
      </c>
    </row>
    <row r="162" spans="1:11" ht="24" customHeight="1">
      <c r="A162" s="172" t="s">
        <v>430</v>
      </c>
      <c r="B162" s="173" t="s">
        <v>578</v>
      </c>
      <c r="C162" s="172" t="s">
        <v>63</v>
      </c>
      <c r="D162" s="172" t="s">
        <v>579</v>
      </c>
      <c r="E162" s="211" t="s">
        <v>433</v>
      </c>
      <c r="F162" s="211"/>
      <c r="G162" s="174" t="s">
        <v>580</v>
      </c>
      <c r="H162" s="175">
        <v>6.9999999999999994E-5</v>
      </c>
      <c r="I162" s="176" t="s">
        <v>581</v>
      </c>
      <c r="J162" s="180" t="s">
        <v>466</v>
      </c>
    </row>
    <row r="163" spans="1:11" ht="24" customHeight="1">
      <c r="A163" s="172" t="s">
        <v>430</v>
      </c>
      <c r="B163" s="173" t="s">
        <v>474</v>
      </c>
      <c r="C163" s="172" t="s">
        <v>63</v>
      </c>
      <c r="D163" s="172" t="s">
        <v>475</v>
      </c>
      <c r="E163" s="211" t="s">
        <v>433</v>
      </c>
      <c r="F163" s="211"/>
      <c r="G163" s="174" t="s">
        <v>132</v>
      </c>
      <c r="H163" s="175">
        <v>6.4800000000000003E-4</v>
      </c>
      <c r="I163" s="176" t="s">
        <v>476</v>
      </c>
      <c r="J163" s="180" t="s">
        <v>558</v>
      </c>
    </row>
    <row r="164" spans="1:11" ht="24" customHeight="1">
      <c r="A164" s="172" t="s">
        <v>430</v>
      </c>
      <c r="B164" s="173" t="s">
        <v>463</v>
      </c>
      <c r="C164" s="172" t="s">
        <v>63</v>
      </c>
      <c r="D164" s="172" t="s">
        <v>464</v>
      </c>
      <c r="E164" s="211" t="s">
        <v>433</v>
      </c>
      <c r="F164" s="211"/>
      <c r="G164" s="174" t="s">
        <v>465</v>
      </c>
      <c r="H164" s="175">
        <v>2.8800000000000001E-4</v>
      </c>
      <c r="I164" s="176" t="s">
        <v>2122</v>
      </c>
      <c r="J164" s="180" t="s">
        <v>466</v>
      </c>
    </row>
    <row r="165" spans="1:11" ht="24" customHeight="1">
      <c r="A165" s="172" t="s">
        <v>430</v>
      </c>
      <c r="B165" s="173" t="s">
        <v>591</v>
      </c>
      <c r="C165" s="172" t="s">
        <v>63</v>
      </c>
      <c r="D165" s="172" t="s">
        <v>592</v>
      </c>
      <c r="E165" s="211" t="s">
        <v>433</v>
      </c>
      <c r="F165" s="211"/>
      <c r="G165" s="174" t="s">
        <v>132</v>
      </c>
      <c r="H165" s="175">
        <v>2.0000000000000002E-5</v>
      </c>
      <c r="I165" s="176" t="s">
        <v>593</v>
      </c>
      <c r="J165" s="180" t="s">
        <v>466</v>
      </c>
    </row>
    <row r="166" spans="1:11" ht="26" customHeight="1">
      <c r="A166" s="172" t="s">
        <v>430</v>
      </c>
      <c r="B166" s="173" t="s">
        <v>467</v>
      </c>
      <c r="C166" s="172" t="s">
        <v>63</v>
      </c>
      <c r="D166" s="172" t="s">
        <v>468</v>
      </c>
      <c r="E166" s="211" t="s">
        <v>433</v>
      </c>
      <c r="F166" s="211"/>
      <c r="G166" s="174" t="s">
        <v>388</v>
      </c>
      <c r="H166" s="175">
        <v>2.8800000000000001E-4</v>
      </c>
      <c r="I166" s="176" t="s">
        <v>2117</v>
      </c>
      <c r="J166" s="180" t="s">
        <v>462</v>
      </c>
    </row>
    <row r="167" spans="1:11" ht="24" customHeight="1">
      <c r="A167" s="172" t="s">
        <v>430</v>
      </c>
      <c r="B167" s="173" t="s">
        <v>566</v>
      </c>
      <c r="C167" s="172" t="s">
        <v>63</v>
      </c>
      <c r="D167" s="172" t="s">
        <v>567</v>
      </c>
      <c r="E167" s="211" t="s">
        <v>433</v>
      </c>
      <c r="F167" s="211"/>
      <c r="G167" s="174" t="s">
        <v>132</v>
      </c>
      <c r="H167" s="175">
        <v>1.0000000000000001E-5</v>
      </c>
      <c r="I167" s="176" t="s">
        <v>568</v>
      </c>
      <c r="J167" s="180" t="s">
        <v>466</v>
      </c>
    </row>
    <row r="168" spans="1:11" ht="24" customHeight="1">
      <c r="A168" s="172" t="s">
        <v>430</v>
      </c>
      <c r="B168" s="173" t="s">
        <v>497</v>
      </c>
      <c r="C168" s="172" t="s">
        <v>63</v>
      </c>
      <c r="D168" s="172" t="s">
        <v>498</v>
      </c>
      <c r="E168" s="211" t="s">
        <v>433</v>
      </c>
      <c r="F168" s="211"/>
      <c r="G168" s="174" t="s">
        <v>132</v>
      </c>
      <c r="H168" s="175">
        <v>5.4000000000000001E-4</v>
      </c>
      <c r="I168" s="176" t="s">
        <v>2118</v>
      </c>
      <c r="J168" s="180" t="s">
        <v>603</v>
      </c>
    </row>
    <row r="169" spans="1:11" ht="24" customHeight="1">
      <c r="A169" s="172" t="s">
        <v>430</v>
      </c>
      <c r="B169" s="173" t="s">
        <v>552</v>
      </c>
      <c r="C169" s="172" t="s">
        <v>63</v>
      </c>
      <c r="D169" s="172" t="s">
        <v>553</v>
      </c>
      <c r="E169" s="211" t="s">
        <v>448</v>
      </c>
      <c r="F169" s="211"/>
      <c r="G169" s="174" t="s">
        <v>449</v>
      </c>
      <c r="H169" s="175">
        <v>0.1</v>
      </c>
      <c r="I169" s="176" t="s">
        <v>2130</v>
      </c>
      <c r="J169" s="180" t="s">
        <v>2134</v>
      </c>
    </row>
    <row r="170" spans="1:11" ht="26" customHeight="1">
      <c r="A170" s="172" t="s">
        <v>430</v>
      </c>
      <c r="B170" s="173" t="s">
        <v>487</v>
      </c>
      <c r="C170" s="172" t="s">
        <v>63</v>
      </c>
      <c r="D170" s="172" t="s">
        <v>488</v>
      </c>
      <c r="E170" s="211" t="s">
        <v>433</v>
      </c>
      <c r="F170" s="211"/>
      <c r="G170" s="174" t="s">
        <v>132</v>
      </c>
      <c r="H170" s="175">
        <v>5.1999999999999997E-5</v>
      </c>
      <c r="I170" s="176">
        <v>185.23</v>
      </c>
      <c r="J170" s="180">
        <v>0</v>
      </c>
    </row>
    <row r="171" spans="1:11" ht="24" customHeight="1">
      <c r="A171" s="172" t="s">
        <v>430</v>
      </c>
      <c r="B171" s="173" t="s">
        <v>478</v>
      </c>
      <c r="C171" s="172" t="s">
        <v>63</v>
      </c>
      <c r="D171" s="172" t="s">
        <v>479</v>
      </c>
      <c r="E171" s="211" t="s">
        <v>433</v>
      </c>
      <c r="F171" s="211"/>
      <c r="G171" s="174" t="s">
        <v>132</v>
      </c>
      <c r="H171" s="175">
        <v>2.5999999999999998E-5</v>
      </c>
      <c r="I171" s="176" t="s">
        <v>480</v>
      </c>
      <c r="J171" s="180" t="s">
        <v>466</v>
      </c>
    </row>
    <row r="172" spans="1:11" ht="24" customHeight="1">
      <c r="A172" s="172" t="s">
        <v>430</v>
      </c>
      <c r="B172" s="173" t="s">
        <v>484</v>
      </c>
      <c r="C172" s="172" t="s">
        <v>63</v>
      </c>
      <c r="D172" s="172" t="s">
        <v>485</v>
      </c>
      <c r="E172" s="211" t="s">
        <v>433</v>
      </c>
      <c r="F172" s="211"/>
      <c r="G172" s="174" t="s">
        <v>132</v>
      </c>
      <c r="H172" s="175">
        <v>5.1999999999999997E-5</v>
      </c>
      <c r="I172" s="176" t="s">
        <v>486</v>
      </c>
      <c r="J172" s="180" t="s">
        <v>466</v>
      </c>
    </row>
    <row r="173" spans="1:11" ht="24" customHeight="1">
      <c r="A173" s="172" t="s">
        <v>430</v>
      </c>
      <c r="B173" s="173" t="s">
        <v>481</v>
      </c>
      <c r="C173" s="172" t="s">
        <v>63</v>
      </c>
      <c r="D173" s="172" t="s">
        <v>482</v>
      </c>
      <c r="E173" s="211" t="s">
        <v>433</v>
      </c>
      <c r="F173" s="211"/>
      <c r="G173" s="174" t="s">
        <v>132</v>
      </c>
      <c r="H173" s="175">
        <v>7.7999999999999999E-5</v>
      </c>
      <c r="I173" s="176" t="s">
        <v>483</v>
      </c>
      <c r="J173" s="180" t="s">
        <v>466</v>
      </c>
    </row>
    <row r="174" spans="1:11" ht="13.5">
      <c r="A174" s="177"/>
      <c r="B174" s="177"/>
      <c r="C174" s="177"/>
      <c r="D174" s="177"/>
      <c r="E174" s="177" t="s">
        <v>440</v>
      </c>
      <c r="F174" s="178">
        <v>5.83</v>
      </c>
      <c r="G174" s="177" t="s">
        <v>441</v>
      </c>
      <c r="H174" s="178">
        <v>0</v>
      </c>
      <c r="I174" s="177" t="s">
        <v>442</v>
      </c>
      <c r="J174" s="178">
        <v>5.83</v>
      </c>
    </row>
    <row r="175" spans="1:11" ht="13.9" thickBot="1">
      <c r="A175" s="177"/>
      <c r="B175" s="177"/>
      <c r="C175" s="177"/>
      <c r="D175" s="177"/>
      <c r="E175" s="177" t="s">
        <v>443</v>
      </c>
      <c r="F175" s="178">
        <v>1.75</v>
      </c>
      <c r="G175" s="177"/>
      <c r="H175" s="212" t="s">
        <v>444</v>
      </c>
      <c r="I175" s="212"/>
      <c r="J175" s="178">
        <v>8.92</v>
      </c>
    </row>
    <row r="176" spans="1:11" ht="1.05" customHeight="1" thickTop="1">
      <c r="A176" s="179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</row>
    <row r="177" spans="1:11" ht="18" customHeight="1">
      <c r="A177" s="161" t="s">
        <v>93</v>
      </c>
      <c r="B177" s="162" t="s">
        <v>47</v>
      </c>
      <c r="C177" s="161" t="s">
        <v>48</v>
      </c>
      <c r="D177" s="161" t="s">
        <v>7</v>
      </c>
      <c r="E177" s="216" t="s">
        <v>417</v>
      </c>
      <c r="F177" s="216"/>
      <c r="G177" s="163" t="s">
        <v>49</v>
      </c>
      <c r="H177" s="162" t="s">
        <v>50</v>
      </c>
      <c r="I177" s="162" t="s">
        <v>418</v>
      </c>
      <c r="J177" s="162" t="s">
        <v>51</v>
      </c>
      <c r="K177" s="162" t="s">
        <v>8</v>
      </c>
    </row>
    <row r="178" spans="1:11" ht="39" customHeight="1">
      <c r="A178" s="164" t="s">
        <v>419</v>
      </c>
      <c r="B178" s="147" t="s">
        <v>94</v>
      </c>
      <c r="C178" s="164" t="s">
        <v>58</v>
      </c>
      <c r="D178" s="164" t="s">
        <v>95</v>
      </c>
      <c r="E178" s="217" t="s">
        <v>606</v>
      </c>
      <c r="F178" s="217"/>
      <c r="G178" s="165" t="s">
        <v>60</v>
      </c>
      <c r="H178" s="166">
        <v>1</v>
      </c>
      <c r="I178" s="148"/>
      <c r="J178" s="148">
        <v>3.95</v>
      </c>
      <c r="K178" s="148">
        <v>3.95</v>
      </c>
    </row>
    <row r="179" spans="1:11" ht="24" customHeight="1">
      <c r="A179" s="167" t="s">
        <v>421</v>
      </c>
      <c r="B179" s="168" t="s">
        <v>607</v>
      </c>
      <c r="C179" s="167" t="s">
        <v>58</v>
      </c>
      <c r="D179" s="167" t="s">
        <v>530</v>
      </c>
      <c r="E179" s="210" t="s">
        <v>424</v>
      </c>
      <c r="F179" s="210"/>
      <c r="G179" s="169" t="s">
        <v>116</v>
      </c>
      <c r="H179" s="170">
        <v>4.0800000000000003E-2</v>
      </c>
      <c r="I179" s="170">
        <v>0</v>
      </c>
      <c r="J179" s="171">
        <v>29.13</v>
      </c>
      <c r="K179" s="171">
        <v>1.18</v>
      </c>
    </row>
    <row r="180" spans="1:11" ht="24" customHeight="1">
      <c r="A180" s="167" t="s">
        <v>421</v>
      </c>
      <c r="B180" s="168" t="s">
        <v>422</v>
      </c>
      <c r="C180" s="167" t="s">
        <v>58</v>
      </c>
      <c r="D180" s="167" t="s">
        <v>423</v>
      </c>
      <c r="E180" s="210" t="s">
        <v>424</v>
      </c>
      <c r="F180" s="210"/>
      <c r="G180" s="169" t="s">
        <v>116</v>
      </c>
      <c r="H180" s="170">
        <v>0.1153</v>
      </c>
      <c r="I180" s="170">
        <v>0</v>
      </c>
      <c r="J180" s="171">
        <v>24.08</v>
      </c>
      <c r="K180" s="171">
        <v>2.77</v>
      </c>
    </row>
    <row r="181" spans="1:11" ht="25.5">
      <c r="A181" s="177"/>
      <c r="B181" s="177"/>
      <c r="C181" s="177"/>
      <c r="D181" s="177"/>
      <c r="E181" s="177"/>
      <c r="F181" s="177" t="s">
        <v>440</v>
      </c>
      <c r="G181" s="178">
        <v>2.89</v>
      </c>
      <c r="H181" s="177" t="s">
        <v>441</v>
      </c>
      <c r="I181" s="178">
        <v>0</v>
      </c>
      <c r="J181" s="177" t="s">
        <v>442</v>
      </c>
      <c r="K181" s="178">
        <v>2.89</v>
      </c>
    </row>
    <row r="182" spans="1:11" ht="25.9" thickBot="1">
      <c r="A182" s="177"/>
      <c r="B182" s="177"/>
      <c r="C182" s="177"/>
      <c r="D182" s="177"/>
      <c r="E182" s="177"/>
      <c r="F182" s="177" t="s">
        <v>443</v>
      </c>
      <c r="G182" s="178">
        <v>0.96</v>
      </c>
      <c r="H182" s="212"/>
      <c r="I182" s="212" t="s">
        <v>444</v>
      </c>
      <c r="J182" s="177"/>
      <c r="K182" s="178">
        <v>4.91</v>
      </c>
    </row>
    <row r="183" spans="1:11" ht="1.05" customHeight="1" thickTop="1">
      <c r="A183" s="179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</row>
    <row r="184" spans="1:11" ht="18" customHeight="1">
      <c r="A184" s="161" t="s">
        <v>96</v>
      </c>
      <c r="B184" s="162" t="s">
        <v>47</v>
      </c>
      <c r="C184" s="161" t="s">
        <v>48</v>
      </c>
      <c r="D184" s="161" t="s">
        <v>7</v>
      </c>
      <c r="E184" s="216" t="s">
        <v>417</v>
      </c>
      <c r="F184" s="216"/>
      <c r="G184" s="163" t="s">
        <v>49</v>
      </c>
      <c r="H184" s="162" t="s">
        <v>50</v>
      </c>
      <c r="I184" s="162" t="s">
        <v>418</v>
      </c>
      <c r="J184" s="162" t="s">
        <v>51</v>
      </c>
      <c r="K184" s="162" t="s">
        <v>8</v>
      </c>
    </row>
    <row r="185" spans="1:11" ht="26" customHeight="1">
      <c r="A185" s="164" t="s">
        <v>419</v>
      </c>
      <c r="B185" s="147" t="s">
        <v>97</v>
      </c>
      <c r="C185" s="164" t="s">
        <v>98</v>
      </c>
      <c r="D185" s="164" t="s">
        <v>99</v>
      </c>
      <c r="E185" s="217">
        <v>201</v>
      </c>
      <c r="F185" s="217"/>
      <c r="G185" s="165" t="s">
        <v>60</v>
      </c>
      <c r="H185" s="166">
        <v>1</v>
      </c>
      <c r="I185" s="148"/>
      <c r="J185" s="148">
        <v>24.35</v>
      </c>
      <c r="K185" s="148">
        <v>24.35</v>
      </c>
    </row>
    <row r="186" spans="1:11" ht="24" customHeight="1">
      <c r="A186" s="167" t="s">
        <v>421</v>
      </c>
      <c r="B186" s="168" t="s">
        <v>422</v>
      </c>
      <c r="C186" s="167" t="s">
        <v>58</v>
      </c>
      <c r="D186" s="167" t="s">
        <v>423</v>
      </c>
      <c r="E186" s="210" t="s">
        <v>424</v>
      </c>
      <c r="F186" s="210"/>
      <c r="G186" s="169" t="s">
        <v>116</v>
      </c>
      <c r="H186" s="170">
        <v>0.9</v>
      </c>
      <c r="I186" s="170">
        <v>0</v>
      </c>
      <c r="J186" s="171">
        <v>24.08</v>
      </c>
      <c r="K186" s="171">
        <v>21.67</v>
      </c>
    </row>
    <row r="187" spans="1:11" ht="24" customHeight="1">
      <c r="A187" s="167" t="s">
        <v>421</v>
      </c>
      <c r="B187" s="168" t="s">
        <v>608</v>
      </c>
      <c r="C187" s="167" t="s">
        <v>58</v>
      </c>
      <c r="D187" s="167" t="s">
        <v>609</v>
      </c>
      <c r="E187" s="210" t="s">
        <v>424</v>
      </c>
      <c r="F187" s="210"/>
      <c r="G187" s="169" t="s">
        <v>116</v>
      </c>
      <c r="H187" s="170">
        <v>0.09</v>
      </c>
      <c r="I187" s="170">
        <v>0</v>
      </c>
      <c r="J187" s="171">
        <v>29.85</v>
      </c>
      <c r="K187" s="171">
        <v>2.68</v>
      </c>
    </row>
    <row r="188" spans="1:11" ht="25.5">
      <c r="A188" s="177"/>
      <c r="B188" s="177"/>
      <c r="C188" s="177"/>
      <c r="D188" s="177"/>
      <c r="E188" s="177"/>
      <c r="F188" s="177" t="s">
        <v>440</v>
      </c>
      <c r="G188" s="178">
        <v>17.57</v>
      </c>
      <c r="H188" s="177" t="s">
        <v>441</v>
      </c>
      <c r="I188" s="178">
        <v>0</v>
      </c>
      <c r="J188" s="177" t="s">
        <v>442</v>
      </c>
      <c r="K188" s="178">
        <v>17.57</v>
      </c>
    </row>
    <row r="189" spans="1:11" ht="25.9" thickBot="1">
      <c r="A189" s="177"/>
      <c r="B189" s="177"/>
      <c r="C189" s="177"/>
      <c r="D189" s="177"/>
      <c r="E189" s="177"/>
      <c r="F189" s="177" t="s">
        <v>443</v>
      </c>
      <c r="G189" s="178">
        <v>5.96</v>
      </c>
      <c r="H189" s="212"/>
      <c r="I189" s="212" t="s">
        <v>444</v>
      </c>
      <c r="J189" s="177"/>
      <c r="K189" s="178">
        <v>30.31</v>
      </c>
    </row>
    <row r="190" spans="1:11" ht="1.05" customHeight="1" thickTop="1">
      <c r="A190" s="179"/>
      <c r="B190" s="179"/>
      <c r="C190" s="179"/>
      <c r="D190" s="179"/>
      <c r="E190" s="179"/>
      <c r="F190" s="179"/>
      <c r="G190" s="179"/>
      <c r="H190" s="179"/>
      <c r="I190" s="179"/>
      <c r="J190" s="179"/>
      <c r="K190" s="179"/>
    </row>
    <row r="191" spans="1:11" ht="18" customHeight="1">
      <c r="A191" s="161" t="s">
        <v>100</v>
      </c>
      <c r="B191" s="162" t="s">
        <v>47</v>
      </c>
      <c r="C191" s="161" t="s">
        <v>48</v>
      </c>
      <c r="D191" s="161" t="s">
        <v>7</v>
      </c>
      <c r="E191" s="216" t="s">
        <v>417</v>
      </c>
      <c r="F191" s="216"/>
      <c r="G191" s="163" t="s">
        <v>49</v>
      </c>
      <c r="H191" s="162" t="s">
        <v>50</v>
      </c>
      <c r="I191" s="162" t="s">
        <v>418</v>
      </c>
      <c r="J191" s="162" t="s">
        <v>51</v>
      </c>
      <c r="K191" s="162" t="s">
        <v>8</v>
      </c>
    </row>
    <row r="192" spans="1:11" ht="26" customHeight="1">
      <c r="A192" s="164" t="s">
        <v>419</v>
      </c>
      <c r="B192" s="147" t="s">
        <v>101</v>
      </c>
      <c r="C192" s="164" t="s">
        <v>58</v>
      </c>
      <c r="D192" s="164" t="s">
        <v>102</v>
      </c>
      <c r="E192" s="217" t="s">
        <v>606</v>
      </c>
      <c r="F192" s="217"/>
      <c r="G192" s="165" t="s">
        <v>60</v>
      </c>
      <c r="H192" s="166">
        <v>1</v>
      </c>
      <c r="I192" s="148"/>
      <c r="J192" s="148">
        <v>10.64</v>
      </c>
      <c r="K192" s="148">
        <v>10.64</v>
      </c>
    </row>
    <row r="193" spans="1:11" ht="24" customHeight="1">
      <c r="A193" s="167" t="s">
        <v>421</v>
      </c>
      <c r="B193" s="168" t="s">
        <v>422</v>
      </c>
      <c r="C193" s="167" t="s">
        <v>58</v>
      </c>
      <c r="D193" s="167" t="s">
        <v>423</v>
      </c>
      <c r="E193" s="210" t="s">
        <v>424</v>
      </c>
      <c r="F193" s="210"/>
      <c r="G193" s="169" t="s">
        <v>116</v>
      </c>
      <c r="H193" s="170">
        <v>0.3075</v>
      </c>
      <c r="I193" s="170">
        <v>0</v>
      </c>
      <c r="J193" s="171">
        <v>24.08</v>
      </c>
      <c r="K193" s="171">
        <v>7.4</v>
      </c>
    </row>
    <row r="194" spans="1:11" ht="24" customHeight="1">
      <c r="A194" s="167" t="s">
        <v>421</v>
      </c>
      <c r="B194" s="168" t="s">
        <v>608</v>
      </c>
      <c r="C194" s="167" t="s">
        <v>58</v>
      </c>
      <c r="D194" s="167" t="s">
        <v>609</v>
      </c>
      <c r="E194" s="210" t="s">
        <v>424</v>
      </c>
      <c r="F194" s="210"/>
      <c r="G194" s="169" t="s">
        <v>116</v>
      </c>
      <c r="H194" s="170">
        <v>0.1087</v>
      </c>
      <c r="I194" s="170">
        <v>0</v>
      </c>
      <c r="J194" s="171">
        <v>29.85</v>
      </c>
      <c r="K194" s="171">
        <v>3.24</v>
      </c>
    </row>
    <row r="195" spans="1:11" ht="25.5">
      <c r="A195" s="177"/>
      <c r="B195" s="177"/>
      <c r="C195" s="177"/>
      <c r="D195" s="177"/>
      <c r="E195" s="177"/>
      <c r="F195" s="177" t="s">
        <v>440</v>
      </c>
      <c r="G195" s="178">
        <v>7.79</v>
      </c>
      <c r="H195" s="177" t="s">
        <v>441</v>
      </c>
      <c r="I195" s="178">
        <v>0</v>
      </c>
      <c r="J195" s="177" t="s">
        <v>442</v>
      </c>
      <c r="K195" s="178">
        <v>7.79</v>
      </c>
    </row>
    <row r="196" spans="1:11" ht="25.9" thickBot="1">
      <c r="A196" s="177"/>
      <c r="B196" s="177"/>
      <c r="C196" s="177"/>
      <c r="D196" s="177"/>
      <c r="E196" s="177"/>
      <c r="F196" s="177" t="s">
        <v>443</v>
      </c>
      <c r="G196" s="178">
        <v>2.6</v>
      </c>
      <c r="H196" s="212"/>
      <c r="I196" s="212" t="s">
        <v>444</v>
      </c>
      <c r="J196" s="177"/>
      <c r="K196" s="178">
        <v>13.24</v>
      </c>
    </row>
    <row r="197" spans="1:11" ht="1.05" customHeight="1" thickTop="1">
      <c r="A197" s="179"/>
      <c r="B197" s="179"/>
      <c r="C197" s="179"/>
      <c r="D197" s="179"/>
      <c r="E197" s="179"/>
      <c r="F197" s="179"/>
      <c r="G197" s="179"/>
      <c r="H197" s="179"/>
      <c r="I197" s="179"/>
      <c r="J197" s="179"/>
      <c r="K197" s="179"/>
    </row>
    <row r="198" spans="1:11" ht="18" customHeight="1">
      <c r="A198" s="161" t="s">
        <v>103</v>
      </c>
      <c r="B198" s="162" t="s">
        <v>47</v>
      </c>
      <c r="C198" s="161" t="s">
        <v>48</v>
      </c>
      <c r="D198" s="161" t="s">
        <v>7</v>
      </c>
      <c r="E198" s="216" t="s">
        <v>417</v>
      </c>
      <c r="F198" s="216"/>
      <c r="G198" s="163" t="s">
        <v>49</v>
      </c>
      <c r="H198" s="162" t="s">
        <v>50</v>
      </c>
      <c r="I198" s="162" t="s">
        <v>418</v>
      </c>
      <c r="J198" s="162" t="s">
        <v>51</v>
      </c>
      <c r="K198" s="162" t="s">
        <v>8</v>
      </c>
    </row>
    <row r="199" spans="1:11" ht="26" customHeight="1">
      <c r="A199" s="164" t="s">
        <v>419</v>
      </c>
      <c r="B199" s="147" t="s">
        <v>104</v>
      </c>
      <c r="C199" s="164" t="s">
        <v>58</v>
      </c>
      <c r="D199" s="164" t="s">
        <v>105</v>
      </c>
      <c r="E199" s="217" t="s">
        <v>606</v>
      </c>
      <c r="F199" s="217"/>
      <c r="G199" s="165" t="s">
        <v>60</v>
      </c>
      <c r="H199" s="166">
        <v>1</v>
      </c>
      <c r="I199" s="148"/>
      <c r="J199" s="148">
        <v>2.06</v>
      </c>
      <c r="K199" s="148">
        <v>2.06</v>
      </c>
    </row>
    <row r="200" spans="1:11" ht="26" customHeight="1">
      <c r="A200" s="167" t="s">
        <v>421</v>
      </c>
      <c r="B200" s="168" t="s">
        <v>610</v>
      </c>
      <c r="C200" s="167" t="s">
        <v>58</v>
      </c>
      <c r="D200" s="167" t="s">
        <v>2135</v>
      </c>
      <c r="E200" s="210" t="s">
        <v>424</v>
      </c>
      <c r="F200" s="210"/>
      <c r="G200" s="169" t="s">
        <v>116</v>
      </c>
      <c r="H200" s="170">
        <v>2.29E-2</v>
      </c>
      <c r="I200" s="170">
        <v>0</v>
      </c>
      <c r="J200" s="171">
        <v>22.41</v>
      </c>
      <c r="K200" s="171">
        <v>0.51</v>
      </c>
    </row>
    <row r="201" spans="1:11" ht="24" customHeight="1">
      <c r="A201" s="167" t="s">
        <v>421</v>
      </c>
      <c r="B201" s="168" t="s">
        <v>422</v>
      </c>
      <c r="C201" s="167" t="s">
        <v>58</v>
      </c>
      <c r="D201" s="167" t="s">
        <v>423</v>
      </c>
      <c r="E201" s="210" t="s">
        <v>424</v>
      </c>
      <c r="F201" s="210"/>
      <c r="G201" s="169" t="s">
        <v>116</v>
      </c>
      <c r="H201" s="170">
        <v>6.4699999999999994E-2</v>
      </c>
      <c r="I201" s="170">
        <v>0</v>
      </c>
      <c r="J201" s="171">
        <v>24.08</v>
      </c>
      <c r="K201" s="171">
        <v>1.55</v>
      </c>
    </row>
    <row r="202" spans="1:11" ht="25.5">
      <c r="A202" s="177"/>
      <c r="B202" s="177"/>
      <c r="C202" s="177"/>
      <c r="D202" s="177"/>
      <c r="E202" s="177"/>
      <c r="F202" s="177" t="s">
        <v>440</v>
      </c>
      <c r="G202" s="178">
        <v>1.49</v>
      </c>
      <c r="H202" s="177" t="s">
        <v>441</v>
      </c>
      <c r="I202" s="178">
        <v>0</v>
      </c>
      <c r="J202" s="177" t="s">
        <v>442</v>
      </c>
      <c r="K202" s="178">
        <v>1.49</v>
      </c>
    </row>
    <row r="203" spans="1:11" ht="25.9" thickBot="1">
      <c r="A203" s="177"/>
      <c r="B203" s="177"/>
      <c r="C203" s="177"/>
      <c r="D203" s="177"/>
      <c r="E203" s="177"/>
      <c r="F203" s="177" t="s">
        <v>443</v>
      </c>
      <c r="G203" s="178">
        <v>0.5</v>
      </c>
      <c r="H203" s="212"/>
      <c r="I203" s="212" t="s">
        <v>444</v>
      </c>
      <c r="J203" s="177"/>
      <c r="K203" s="178">
        <v>2.56</v>
      </c>
    </row>
    <row r="204" spans="1:11" ht="1.05" customHeight="1" thickTop="1">
      <c r="A204" s="179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</row>
    <row r="205" spans="1:11" ht="18" customHeight="1">
      <c r="A205" s="161" t="s">
        <v>106</v>
      </c>
      <c r="B205" s="162" t="s">
        <v>47</v>
      </c>
      <c r="C205" s="161" t="s">
        <v>48</v>
      </c>
      <c r="D205" s="161" t="s">
        <v>7</v>
      </c>
      <c r="E205" s="216" t="s">
        <v>417</v>
      </c>
      <c r="F205" s="216"/>
      <c r="G205" s="163" t="s">
        <v>49</v>
      </c>
      <c r="H205" s="162" t="s">
        <v>50</v>
      </c>
      <c r="I205" s="162" t="s">
        <v>418</v>
      </c>
      <c r="J205" s="162" t="s">
        <v>51</v>
      </c>
      <c r="K205" s="162" t="s">
        <v>8</v>
      </c>
    </row>
    <row r="206" spans="1:11" ht="26" customHeight="1">
      <c r="A206" s="164" t="s">
        <v>419</v>
      </c>
      <c r="B206" s="147" t="s">
        <v>107</v>
      </c>
      <c r="C206" s="164" t="s">
        <v>58</v>
      </c>
      <c r="D206" s="164" t="s">
        <v>108</v>
      </c>
      <c r="E206" s="217" t="s">
        <v>606</v>
      </c>
      <c r="F206" s="217"/>
      <c r="G206" s="165" t="s">
        <v>60</v>
      </c>
      <c r="H206" s="166">
        <v>1</v>
      </c>
      <c r="I206" s="148"/>
      <c r="J206" s="148">
        <v>12.75</v>
      </c>
      <c r="K206" s="148">
        <v>12.75</v>
      </c>
    </row>
    <row r="207" spans="1:11" ht="24" customHeight="1">
      <c r="A207" s="167" t="s">
        <v>421</v>
      </c>
      <c r="B207" s="168" t="s">
        <v>608</v>
      </c>
      <c r="C207" s="167" t="s">
        <v>58</v>
      </c>
      <c r="D207" s="167" t="s">
        <v>609</v>
      </c>
      <c r="E207" s="210" t="s">
        <v>424</v>
      </c>
      <c r="F207" s="210"/>
      <c r="G207" s="169" t="s">
        <v>116</v>
      </c>
      <c r="H207" s="170">
        <v>0.11509999999999999</v>
      </c>
      <c r="I207" s="170">
        <v>0</v>
      </c>
      <c r="J207" s="171">
        <v>29.85</v>
      </c>
      <c r="K207" s="171">
        <v>3.43</v>
      </c>
    </row>
    <row r="208" spans="1:11" ht="24" customHeight="1">
      <c r="A208" s="167" t="s">
        <v>421</v>
      </c>
      <c r="B208" s="168" t="s">
        <v>422</v>
      </c>
      <c r="C208" s="167" t="s">
        <v>58</v>
      </c>
      <c r="D208" s="167" t="s">
        <v>423</v>
      </c>
      <c r="E208" s="210" t="s">
        <v>424</v>
      </c>
      <c r="F208" s="210"/>
      <c r="G208" s="169" t="s">
        <v>116</v>
      </c>
      <c r="H208" s="170">
        <v>0.38719999999999999</v>
      </c>
      <c r="I208" s="170">
        <v>0</v>
      </c>
      <c r="J208" s="171">
        <v>24.08</v>
      </c>
      <c r="K208" s="171">
        <v>9.32</v>
      </c>
    </row>
    <row r="209" spans="1:11" ht="25.5">
      <c r="A209" s="177"/>
      <c r="B209" s="177"/>
      <c r="C209" s="177"/>
      <c r="D209" s="177"/>
      <c r="E209" s="177"/>
      <c r="F209" s="177" t="s">
        <v>440</v>
      </c>
      <c r="G209" s="178">
        <v>9.3000000000000007</v>
      </c>
      <c r="H209" s="177" t="s">
        <v>441</v>
      </c>
      <c r="I209" s="178">
        <v>0</v>
      </c>
      <c r="J209" s="177" t="s">
        <v>442</v>
      </c>
      <c r="K209" s="178">
        <v>9.3000000000000007</v>
      </c>
    </row>
    <row r="210" spans="1:11" ht="25.9" thickBot="1">
      <c r="A210" s="177"/>
      <c r="B210" s="177"/>
      <c r="C210" s="177"/>
      <c r="D210" s="177"/>
      <c r="E210" s="177"/>
      <c r="F210" s="177" t="s">
        <v>443</v>
      </c>
      <c r="G210" s="178">
        <v>3.12</v>
      </c>
      <c r="H210" s="212"/>
      <c r="I210" s="212" t="s">
        <v>444</v>
      </c>
      <c r="J210" s="177"/>
      <c r="K210" s="178">
        <v>15.87</v>
      </c>
    </row>
    <row r="211" spans="1:11" ht="1.05" customHeight="1" thickTop="1">
      <c r="A211" s="179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</row>
    <row r="212" spans="1:11" ht="18" customHeight="1">
      <c r="A212" s="161" t="s">
        <v>109</v>
      </c>
      <c r="B212" s="162" t="s">
        <v>47</v>
      </c>
      <c r="C212" s="161" t="s">
        <v>48</v>
      </c>
      <c r="D212" s="161" t="s">
        <v>7</v>
      </c>
      <c r="E212" s="216" t="s">
        <v>417</v>
      </c>
      <c r="F212" s="216"/>
      <c r="G212" s="163" t="s">
        <v>49</v>
      </c>
      <c r="H212" s="162" t="s">
        <v>50</v>
      </c>
      <c r="I212" s="162" t="s">
        <v>418</v>
      </c>
      <c r="J212" s="162" t="s">
        <v>51</v>
      </c>
      <c r="K212" s="162" t="s">
        <v>8</v>
      </c>
    </row>
    <row r="213" spans="1:11" ht="26" customHeight="1">
      <c r="A213" s="164" t="s">
        <v>419</v>
      </c>
      <c r="B213" s="147" t="s">
        <v>110</v>
      </c>
      <c r="C213" s="164" t="s">
        <v>58</v>
      </c>
      <c r="D213" s="164" t="s">
        <v>111</v>
      </c>
      <c r="E213" s="217" t="s">
        <v>424</v>
      </c>
      <c r="F213" s="217"/>
      <c r="G213" s="165" t="s">
        <v>112</v>
      </c>
      <c r="H213" s="166">
        <v>1</v>
      </c>
      <c r="I213" s="148"/>
      <c r="J213" s="148">
        <v>7847.41</v>
      </c>
      <c r="K213" s="148">
        <v>7847.41</v>
      </c>
    </row>
    <row r="214" spans="1:11" ht="26" customHeight="1">
      <c r="A214" s="167" t="s">
        <v>421</v>
      </c>
      <c r="B214" s="168" t="s">
        <v>611</v>
      </c>
      <c r="C214" s="167" t="s">
        <v>58</v>
      </c>
      <c r="D214" s="167" t="s">
        <v>612</v>
      </c>
      <c r="E214" s="210" t="s">
        <v>424</v>
      </c>
      <c r="F214" s="210"/>
      <c r="G214" s="169" t="s">
        <v>112</v>
      </c>
      <c r="H214" s="170">
        <v>1</v>
      </c>
      <c r="I214" s="170">
        <v>0</v>
      </c>
      <c r="J214" s="171">
        <v>114.81</v>
      </c>
      <c r="K214" s="171">
        <v>114.81</v>
      </c>
    </row>
    <row r="215" spans="1:11" ht="26" customHeight="1">
      <c r="A215" s="172" t="s">
        <v>430</v>
      </c>
      <c r="B215" s="173" t="s">
        <v>613</v>
      </c>
      <c r="C215" s="172" t="s">
        <v>58</v>
      </c>
      <c r="D215" s="172" t="s">
        <v>614</v>
      </c>
      <c r="E215" s="211" t="s">
        <v>433</v>
      </c>
      <c r="F215" s="211"/>
      <c r="G215" s="174" t="s">
        <v>112</v>
      </c>
      <c r="H215" s="175">
        <v>1</v>
      </c>
      <c r="I215" s="175">
        <v>0</v>
      </c>
      <c r="J215" s="176">
        <v>15.46</v>
      </c>
      <c r="K215" s="176">
        <v>15.46</v>
      </c>
    </row>
    <row r="216" spans="1:11" ht="24" customHeight="1">
      <c r="A216" s="172" t="s">
        <v>430</v>
      </c>
      <c r="B216" s="173" t="s">
        <v>615</v>
      </c>
      <c r="C216" s="172" t="s">
        <v>58</v>
      </c>
      <c r="D216" s="172" t="s">
        <v>616</v>
      </c>
      <c r="E216" s="211" t="s">
        <v>448</v>
      </c>
      <c r="F216" s="211"/>
      <c r="G216" s="174" t="s">
        <v>112</v>
      </c>
      <c r="H216" s="175">
        <v>1</v>
      </c>
      <c r="I216" s="175">
        <v>0</v>
      </c>
      <c r="J216" s="176">
        <v>7189.18</v>
      </c>
      <c r="K216" s="176">
        <v>7189.18</v>
      </c>
    </row>
    <row r="217" spans="1:11" ht="26" customHeight="1">
      <c r="A217" s="172" t="s">
        <v>430</v>
      </c>
      <c r="B217" s="173" t="s">
        <v>617</v>
      </c>
      <c r="C217" s="172" t="s">
        <v>58</v>
      </c>
      <c r="D217" s="172" t="s">
        <v>618</v>
      </c>
      <c r="E217" s="211" t="s">
        <v>433</v>
      </c>
      <c r="F217" s="211"/>
      <c r="G217" s="174" t="s">
        <v>112</v>
      </c>
      <c r="H217" s="175">
        <v>1</v>
      </c>
      <c r="I217" s="175">
        <v>0</v>
      </c>
      <c r="J217" s="176">
        <v>270.51</v>
      </c>
      <c r="K217" s="176">
        <v>270.51</v>
      </c>
    </row>
    <row r="218" spans="1:11" ht="26" customHeight="1">
      <c r="A218" s="172" t="s">
        <v>430</v>
      </c>
      <c r="B218" s="173" t="s">
        <v>619</v>
      </c>
      <c r="C218" s="172" t="s">
        <v>58</v>
      </c>
      <c r="D218" s="172" t="s">
        <v>620</v>
      </c>
      <c r="E218" s="211" t="s">
        <v>433</v>
      </c>
      <c r="F218" s="211"/>
      <c r="G218" s="174" t="s">
        <v>112</v>
      </c>
      <c r="H218" s="175">
        <v>1</v>
      </c>
      <c r="I218" s="175">
        <v>0</v>
      </c>
      <c r="J218" s="176">
        <v>15.46</v>
      </c>
      <c r="K218" s="176">
        <v>15.46</v>
      </c>
    </row>
    <row r="219" spans="1:11" ht="26" customHeight="1">
      <c r="A219" s="172" t="s">
        <v>430</v>
      </c>
      <c r="B219" s="173" t="s">
        <v>621</v>
      </c>
      <c r="C219" s="172" t="s">
        <v>58</v>
      </c>
      <c r="D219" s="172" t="s">
        <v>622</v>
      </c>
      <c r="E219" s="211" t="s">
        <v>433</v>
      </c>
      <c r="F219" s="211"/>
      <c r="G219" s="174" t="s">
        <v>112</v>
      </c>
      <c r="H219" s="175">
        <v>1</v>
      </c>
      <c r="I219" s="175">
        <v>0</v>
      </c>
      <c r="J219" s="176">
        <v>241.99</v>
      </c>
      <c r="K219" s="176">
        <v>241.99</v>
      </c>
    </row>
    <row r="220" spans="1:11" ht="25.5">
      <c r="A220" s="177"/>
      <c r="B220" s="177"/>
      <c r="C220" s="177"/>
      <c r="D220" s="177"/>
      <c r="E220" s="177"/>
      <c r="F220" s="177" t="s">
        <v>440</v>
      </c>
      <c r="G220" s="178">
        <v>7303.99</v>
      </c>
      <c r="H220" s="177" t="s">
        <v>441</v>
      </c>
      <c r="I220" s="178">
        <v>0</v>
      </c>
      <c r="J220" s="177" t="s">
        <v>442</v>
      </c>
      <c r="K220" s="178">
        <v>7303.99</v>
      </c>
    </row>
    <row r="221" spans="1:11" ht="25.9" thickBot="1">
      <c r="A221" s="177"/>
      <c r="B221" s="177"/>
      <c r="C221" s="177"/>
      <c r="D221" s="177"/>
      <c r="E221" s="177"/>
      <c r="F221" s="177" t="s">
        <v>443</v>
      </c>
      <c r="G221" s="178">
        <v>1922.61</v>
      </c>
      <c r="H221" s="212"/>
      <c r="I221" s="212" t="s">
        <v>444</v>
      </c>
      <c r="J221" s="177"/>
      <c r="K221" s="178">
        <v>9770.02</v>
      </c>
    </row>
    <row r="222" spans="1:11" ht="1.05" customHeight="1" thickTop="1">
      <c r="A222" s="179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</row>
    <row r="223" spans="1:11" ht="18" customHeight="1">
      <c r="A223" s="161" t="s">
        <v>113</v>
      </c>
      <c r="B223" s="162" t="s">
        <v>47</v>
      </c>
      <c r="C223" s="161" t="s">
        <v>48</v>
      </c>
      <c r="D223" s="161" t="s">
        <v>7</v>
      </c>
      <c r="E223" s="216" t="s">
        <v>417</v>
      </c>
      <c r="F223" s="216"/>
      <c r="G223" s="163" t="s">
        <v>49</v>
      </c>
      <c r="H223" s="162" t="s">
        <v>50</v>
      </c>
      <c r="I223" s="162" t="s">
        <v>418</v>
      </c>
      <c r="J223" s="162" t="s">
        <v>51</v>
      </c>
      <c r="K223" s="162" t="s">
        <v>8</v>
      </c>
    </row>
    <row r="224" spans="1:11" ht="26" customHeight="1">
      <c r="A224" s="164" t="s">
        <v>419</v>
      </c>
      <c r="B224" s="147" t="s">
        <v>114</v>
      </c>
      <c r="C224" s="164" t="s">
        <v>58</v>
      </c>
      <c r="D224" s="164" t="s">
        <v>115</v>
      </c>
      <c r="E224" s="217" t="s">
        <v>424</v>
      </c>
      <c r="F224" s="217"/>
      <c r="G224" s="165" t="s">
        <v>116</v>
      </c>
      <c r="H224" s="166">
        <v>1</v>
      </c>
      <c r="I224" s="148"/>
      <c r="J224" s="148">
        <v>135.86000000000001</v>
      </c>
      <c r="K224" s="148">
        <v>135.86000000000001</v>
      </c>
    </row>
    <row r="225" spans="1:11" ht="26" customHeight="1">
      <c r="A225" s="167" t="s">
        <v>421</v>
      </c>
      <c r="B225" s="168" t="s">
        <v>623</v>
      </c>
      <c r="C225" s="167" t="s">
        <v>58</v>
      </c>
      <c r="D225" s="167" t="s">
        <v>624</v>
      </c>
      <c r="E225" s="210" t="s">
        <v>424</v>
      </c>
      <c r="F225" s="210"/>
      <c r="G225" s="169" t="s">
        <v>116</v>
      </c>
      <c r="H225" s="170">
        <v>1</v>
      </c>
      <c r="I225" s="170">
        <v>0</v>
      </c>
      <c r="J225" s="171">
        <v>1.94</v>
      </c>
      <c r="K225" s="171">
        <v>1.94</v>
      </c>
    </row>
    <row r="226" spans="1:11" ht="26" customHeight="1">
      <c r="A226" s="172" t="s">
        <v>430</v>
      </c>
      <c r="B226" s="173" t="s">
        <v>627</v>
      </c>
      <c r="C226" s="172" t="s">
        <v>58</v>
      </c>
      <c r="D226" s="172" t="s">
        <v>628</v>
      </c>
      <c r="E226" s="211" t="s">
        <v>433</v>
      </c>
      <c r="F226" s="211"/>
      <c r="G226" s="174" t="s">
        <v>116</v>
      </c>
      <c r="H226" s="175">
        <v>1</v>
      </c>
      <c r="I226" s="175">
        <v>0</v>
      </c>
      <c r="J226" s="176">
        <v>0.77</v>
      </c>
      <c r="K226" s="176">
        <v>0.77</v>
      </c>
    </row>
    <row r="227" spans="1:11" ht="26" customHeight="1">
      <c r="A227" s="172" t="s">
        <v>430</v>
      </c>
      <c r="B227" s="173" t="s">
        <v>633</v>
      </c>
      <c r="C227" s="172" t="s">
        <v>58</v>
      </c>
      <c r="D227" s="172" t="s">
        <v>634</v>
      </c>
      <c r="E227" s="211" t="s">
        <v>433</v>
      </c>
      <c r="F227" s="211"/>
      <c r="G227" s="174" t="s">
        <v>116</v>
      </c>
      <c r="H227" s="175">
        <v>1</v>
      </c>
      <c r="I227" s="175">
        <v>0</v>
      </c>
      <c r="J227" s="176">
        <v>0.01</v>
      </c>
      <c r="K227" s="176">
        <v>0.01</v>
      </c>
    </row>
    <row r="228" spans="1:11" ht="26" customHeight="1">
      <c r="A228" s="172" t="s">
        <v>430</v>
      </c>
      <c r="B228" s="173" t="s">
        <v>631</v>
      </c>
      <c r="C228" s="172" t="s">
        <v>58</v>
      </c>
      <c r="D228" s="172" t="s">
        <v>632</v>
      </c>
      <c r="E228" s="211" t="s">
        <v>433</v>
      </c>
      <c r="F228" s="211"/>
      <c r="G228" s="174" t="s">
        <v>116</v>
      </c>
      <c r="H228" s="175">
        <v>1</v>
      </c>
      <c r="I228" s="175">
        <v>0</v>
      </c>
      <c r="J228" s="176">
        <v>0.08</v>
      </c>
      <c r="K228" s="176">
        <v>0.08</v>
      </c>
    </row>
    <row r="229" spans="1:11" ht="24" customHeight="1">
      <c r="A229" s="172" t="s">
        <v>430</v>
      </c>
      <c r="B229" s="173" t="s">
        <v>629</v>
      </c>
      <c r="C229" s="172" t="s">
        <v>58</v>
      </c>
      <c r="D229" s="172" t="s">
        <v>630</v>
      </c>
      <c r="E229" s="211" t="s">
        <v>448</v>
      </c>
      <c r="F229" s="211"/>
      <c r="G229" s="174" t="s">
        <v>116</v>
      </c>
      <c r="H229" s="175">
        <v>1</v>
      </c>
      <c r="I229" s="175">
        <v>0</v>
      </c>
      <c r="J229" s="176">
        <v>131.63</v>
      </c>
      <c r="K229" s="176">
        <v>131.63</v>
      </c>
    </row>
    <row r="230" spans="1:11" ht="26" customHeight="1">
      <c r="A230" s="172" t="s">
        <v>430</v>
      </c>
      <c r="B230" s="173" t="s">
        <v>625</v>
      </c>
      <c r="C230" s="172" t="s">
        <v>58</v>
      </c>
      <c r="D230" s="172" t="s">
        <v>626</v>
      </c>
      <c r="E230" s="211" t="s">
        <v>433</v>
      </c>
      <c r="F230" s="211"/>
      <c r="G230" s="174" t="s">
        <v>116</v>
      </c>
      <c r="H230" s="175">
        <v>1</v>
      </c>
      <c r="I230" s="175">
        <v>0</v>
      </c>
      <c r="J230" s="176">
        <v>1.43</v>
      </c>
      <c r="K230" s="176">
        <v>1.43</v>
      </c>
    </row>
    <row r="231" spans="1:11" ht="25.5">
      <c r="A231" s="177"/>
      <c r="B231" s="177"/>
      <c r="C231" s="177"/>
      <c r="D231" s="177"/>
      <c r="E231" s="177"/>
      <c r="F231" s="177" t="s">
        <v>440</v>
      </c>
      <c r="G231" s="178">
        <v>133.57</v>
      </c>
      <c r="H231" s="177" t="s">
        <v>441</v>
      </c>
      <c r="I231" s="178">
        <v>0</v>
      </c>
      <c r="J231" s="177" t="s">
        <v>442</v>
      </c>
      <c r="K231" s="178">
        <v>133.57</v>
      </c>
    </row>
    <row r="232" spans="1:11" ht="25.9" thickBot="1">
      <c r="A232" s="177"/>
      <c r="B232" s="177"/>
      <c r="C232" s="177"/>
      <c r="D232" s="177"/>
      <c r="E232" s="177"/>
      <c r="F232" s="177" t="s">
        <v>443</v>
      </c>
      <c r="G232" s="178">
        <v>33.28</v>
      </c>
      <c r="H232" s="212"/>
      <c r="I232" s="212" t="s">
        <v>444</v>
      </c>
      <c r="J232" s="177"/>
      <c r="K232" s="178">
        <v>169.14</v>
      </c>
    </row>
    <row r="233" spans="1:11" ht="1.05" customHeight="1" thickTop="1">
      <c r="A233" s="179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</row>
    <row r="234" spans="1:11" ht="18" customHeight="1">
      <c r="A234" s="161" t="s">
        <v>119</v>
      </c>
      <c r="B234" s="162" t="s">
        <v>47</v>
      </c>
      <c r="C234" s="161" t="s">
        <v>48</v>
      </c>
      <c r="D234" s="161" t="s">
        <v>7</v>
      </c>
      <c r="E234" s="216" t="s">
        <v>417</v>
      </c>
      <c r="F234" s="216"/>
      <c r="G234" s="163" t="s">
        <v>49</v>
      </c>
      <c r="H234" s="162" t="s">
        <v>50</v>
      </c>
      <c r="I234" s="162" t="s">
        <v>418</v>
      </c>
      <c r="J234" s="162" t="s">
        <v>51</v>
      </c>
      <c r="K234" s="162" t="s">
        <v>8</v>
      </c>
    </row>
    <row r="235" spans="1:11" ht="24" customHeight="1">
      <c r="A235" s="164" t="s">
        <v>419</v>
      </c>
      <c r="B235" s="147" t="s">
        <v>120</v>
      </c>
      <c r="C235" s="164" t="s">
        <v>121</v>
      </c>
      <c r="D235" s="164" t="s">
        <v>122</v>
      </c>
      <c r="E235" s="217">
        <v>111</v>
      </c>
      <c r="F235" s="217"/>
      <c r="G235" s="165" t="s">
        <v>60</v>
      </c>
      <c r="H235" s="166">
        <v>1</v>
      </c>
      <c r="I235" s="148"/>
      <c r="J235" s="148">
        <v>911.28</v>
      </c>
      <c r="K235" s="148">
        <v>911.28</v>
      </c>
    </row>
    <row r="236" spans="1:11" ht="24" customHeight="1">
      <c r="A236" s="167" t="s">
        <v>421</v>
      </c>
      <c r="B236" s="168" t="s">
        <v>635</v>
      </c>
      <c r="C236" s="167" t="s">
        <v>58</v>
      </c>
      <c r="D236" s="167" t="s">
        <v>636</v>
      </c>
      <c r="E236" s="210" t="s">
        <v>424</v>
      </c>
      <c r="F236" s="210"/>
      <c r="G236" s="169" t="s">
        <v>116</v>
      </c>
      <c r="H236" s="170">
        <v>0.218</v>
      </c>
      <c r="I236" s="170">
        <v>0</v>
      </c>
      <c r="J236" s="171">
        <v>24.24</v>
      </c>
      <c r="K236" s="171">
        <v>5.28</v>
      </c>
    </row>
    <row r="237" spans="1:11" ht="24" customHeight="1">
      <c r="A237" s="167" t="s">
        <v>421</v>
      </c>
      <c r="B237" s="168" t="s">
        <v>637</v>
      </c>
      <c r="C237" s="167" t="s">
        <v>58</v>
      </c>
      <c r="D237" s="167" t="s">
        <v>638</v>
      </c>
      <c r="E237" s="210" t="s">
        <v>424</v>
      </c>
      <c r="F237" s="210"/>
      <c r="G237" s="169" t="s">
        <v>116</v>
      </c>
      <c r="H237" s="170">
        <v>1.8580000000000001</v>
      </c>
      <c r="I237" s="170">
        <v>0</v>
      </c>
      <c r="J237" s="171">
        <v>29.63</v>
      </c>
      <c r="K237" s="171">
        <v>55.05</v>
      </c>
    </row>
    <row r="238" spans="1:11" ht="26" customHeight="1">
      <c r="A238" s="167" t="s">
        <v>421</v>
      </c>
      <c r="B238" s="168" t="s">
        <v>639</v>
      </c>
      <c r="C238" s="167" t="s">
        <v>58</v>
      </c>
      <c r="D238" s="167" t="s">
        <v>640</v>
      </c>
      <c r="E238" s="210" t="s">
        <v>424</v>
      </c>
      <c r="F238" s="210"/>
      <c r="G238" s="169" t="s">
        <v>116</v>
      </c>
      <c r="H238" s="170">
        <v>0.877</v>
      </c>
      <c r="I238" s="170">
        <v>0</v>
      </c>
      <c r="J238" s="171">
        <v>25.1</v>
      </c>
      <c r="K238" s="171">
        <v>22.01</v>
      </c>
    </row>
    <row r="239" spans="1:11" ht="24" customHeight="1">
      <c r="A239" s="172" t="s">
        <v>430</v>
      </c>
      <c r="B239" s="173" t="s">
        <v>641</v>
      </c>
      <c r="C239" s="172" t="s">
        <v>125</v>
      </c>
      <c r="D239" s="172" t="s">
        <v>642</v>
      </c>
      <c r="E239" s="211" t="s">
        <v>433</v>
      </c>
      <c r="F239" s="211"/>
      <c r="G239" s="174" t="s">
        <v>80</v>
      </c>
      <c r="H239" s="175">
        <v>3.0000000000000001E-3</v>
      </c>
      <c r="I239" s="175">
        <v>0</v>
      </c>
      <c r="J239" s="176">
        <v>141.83000000000001</v>
      </c>
      <c r="K239" s="176">
        <v>0.42</v>
      </c>
    </row>
    <row r="240" spans="1:11" ht="24" customHeight="1">
      <c r="A240" s="172" t="s">
        <v>430</v>
      </c>
      <c r="B240" s="173" t="s">
        <v>643</v>
      </c>
      <c r="C240" s="172" t="s">
        <v>125</v>
      </c>
      <c r="D240" s="172" t="s">
        <v>644</v>
      </c>
      <c r="E240" s="211" t="s">
        <v>433</v>
      </c>
      <c r="F240" s="211"/>
      <c r="G240" s="174" t="s">
        <v>215</v>
      </c>
      <c r="H240" s="175">
        <v>1.2</v>
      </c>
      <c r="I240" s="175">
        <v>0</v>
      </c>
      <c r="J240" s="176">
        <v>0.72</v>
      </c>
      <c r="K240" s="176">
        <v>0.86</v>
      </c>
    </row>
    <row r="241" spans="1:11" ht="26" customHeight="1">
      <c r="A241" s="172" t="s">
        <v>430</v>
      </c>
      <c r="B241" s="173" t="s">
        <v>645</v>
      </c>
      <c r="C241" s="172" t="s">
        <v>58</v>
      </c>
      <c r="D241" s="172" t="s">
        <v>646</v>
      </c>
      <c r="E241" s="211" t="s">
        <v>491</v>
      </c>
      <c r="F241" s="211"/>
      <c r="G241" s="174" t="s">
        <v>60</v>
      </c>
      <c r="H241" s="175">
        <v>1</v>
      </c>
      <c r="I241" s="175">
        <v>0</v>
      </c>
      <c r="J241" s="176">
        <v>614.58000000000004</v>
      </c>
      <c r="K241" s="176">
        <v>614.58000000000004</v>
      </c>
    </row>
    <row r="242" spans="1:11" ht="24" customHeight="1">
      <c r="A242" s="172" t="s">
        <v>430</v>
      </c>
      <c r="B242" s="173" t="s">
        <v>647</v>
      </c>
      <c r="C242" s="172" t="s">
        <v>125</v>
      </c>
      <c r="D242" s="172" t="s">
        <v>648</v>
      </c>
      <c r="E242" s="211" t="s">
        <v>433</v>
      </c>
      <c r="F242" s="211"/>
      <c r="G242" s="174" t="s">
        <v>60</v>
      </c>
      <c r="H242" s="175">
        <v>1.05</v>
      </c>
      <c r="I242" s="175">
        <v>0</v>
      </c>
      <c r="J242" s="176">
        <v>202.94</v>
      </c>
      <c r="K242" s="176">
        <v>213.08</v>
      </c>
    </row>
    <row r="243" spans="1:11" ht="25.5">
      <c r="A243" s="177"/>
      <c r="B243" s="177"/>
      <c r="C243" s="177"/>
      <c r="D243" s="177"/>
      <c r="E243" s="177"/>
      <c r="F243" s="177" t="s">
        <v>440</v>
      </c>
      <c r="G243" s="178">
        <v>61.95</v>
      </c>
      <c r="H243" s="177" t="s">
        <v>441</v>
      </c>
      <c r="I243" s="178">
        <v>0</v>
      </c>
      <c r="J243" s="177" t="s">
        <v>442</v>
      </c>
      <c r="K243" s="178">
        <v>61.95</v>
      </c>
    </row>
    <row r="244" spans="1:11" ht="25.9" thickBot="1">
      <c r="A244" s="177"/>
      <c r="B244" s="177"/>
      <c r="C244" s="177"/>
      <c r="D244" s="177"/>
      <c r="E244" s="177"/>
      <c r="F244" s="177" t="s">
        <v>443</v>
      </c>
      <c r="G244" s="178">
        <v>223.26</v>
      </c>
      <c r="H244" s="212"/>
      <c r="I244" s="212" t="s">
        <v>444</v>
      </c>
      <c r="J244" s="177"/>
      <c r="K244" s="178">
        <v>1134.54</v>
      </c>
    </row>
    <row r="245" spans="1:11" ht="1.05" customHeight="1" thickTop="1">
      <c r="A245" s="179"/>
      <c r="B245" s="179"/>
      <c r="C245" s="179"/>
      <c r="D245" s="179"/>
      <c r="E245" s="179"/>
      <c r="F245" s="179"/>
      <c r="G245" s="179"/>
      <c r="H245" s="179"/>
      <c r="I245" s="179"/>
      <c r="J245" s="179"/>
      <c r="K245" s="179"/>
    </row>
    <row r="246" spans="1:11" ht="18" customHeight="1">
      <c r="A246" s="161" t="s">
        <v>123</v>
      </c>
      <c r="B246" s="162" t="s">
        <v>47</v>
      </c>
      <c r="C246" s="161" t="s">
        <v>48</v>
      </c>
      <c r="D246" s="161" t="s">
        <v>7</v>
      </c>
      <c r="E246" s="216" t="s">
        <v>417</v>
      </c>
      <c r="F246" s="216"/>
      <c r="G246" s="163" t="s">
        <v>49</v>
      </c>
      <c r="H246" s="162" t="s">
        <v>50</v>
      </c>
      <c r="I246" s="162" t="s">
        <v>418</v>
      </c>
      <c r="J246" s="162" t="s">
        <v>51</v>
      </c>
      <c r="K246" s="162" t="s">
        <v>8</v>
      </c>
    </row>
    <row r="247" spans="1:11" ht="24" customHeight="1">
      <c r="A247" s="164" t="s">
        <v>419</v>
      </c>
      <c r="B247" s="147" t="s">
        <v>124</v>
      </c>
      <c r="C247" s="164" t="s">
        <v>125</v>
      </c>
      <c r="D247" s="164" t="s">
        <v>126</v>
      </c>
      <c r="E247" s="217" t="s">
        <v>649</v>
      </c>
      <c r="F247" s="217"/>
      <c r="G247" s="165" t="s">
        <v>60</v>
      </c>
      <c r="H247" s="166">
        <v>1</v>
      </c>
      <c r="I247" s="148"/>
      <c r="J247" s="148">
        <v>423.12</v>
      </c>
      <c r="K247" s="148">
        <v>423.12</v>
      </c>
    </row>
    <row r="248" spans="1:11" ht="24" customHeight="1">
      <c r="A248" s="172" t="s">
        <v>430</v>
      </c>
      <c r="B248" s="173" t="s">
        <v>656</v>
      </c>
      <c r="C248" s="172" t="s">
        <v>125</v>
      </c>
      <c r="D248" s="172" t="s">
        <v>657</v>
      </c>
      <c r="E248" s="211" t="s">
        <v>448</v>
      </c>
      <c r="F248" s="211"/>
      <c r="G248" s="174" t="s">
        <v>116</v>
      </c>
      <c r="H248" s="175">
        <v>0.218</v>
      </c>
      <c r="I248" s="175">
        <v>0</v>
      </c>
      <c r="J248" s="176">
        <v>20.977703999999999</v>
      </c>
      <c r="K248" s="176">
        <v>4.57</v>
      </c>
    </row>
    <row r="249" spans="1:11" ht="24" customHeight="1">
      <c r="A249" s="172" t="s">
        <v>430</v>
      </c>
      <c r="B249" s="173" t="s">
        <v>643</v>
      </c>
      <c r="C249" s="172" t="s">
        <v>125</v>
      </c>
      <c r="D249" s="172" t="s">
        <v>644</v>
      </c>
      <c r="E249" s="211" t="s">
        <v>433</v>
      </c>
      <c r="F249" s="211"/>
      <c r="G249" s="174" t="s">
        <v>215</v>
      </c>
      <c r="H249" s="175">
        <v>1.2</v>
      </c>
      <c r="I249" s="175">
        <v>0</v>
      </c>
      <c r="J249" s="176">
        <v>0.72</v>
      </c>
      <c r="K249" s="176">
        <v>0.86</v>
      </c>
    </row>
    <row r="250" spans="1:11" ht="24" customHeight="1">
      <c r="A250" s="172" t="s">
        <v>430</v>
      </c>
      <c r="B250" s="173" t="s">
        <v>658</v>
      </c>
      <c r="C250" s="172" t="s">
        <v>125</v>
      </c>
      <c r="D250" s="172" t="s">
        <v>659</v>
      </c>
      <c r="E250" s="211" t="s">
        <v>448</v>
      </c>
      <c r="F250" s="211"/>
      <c r="G250" s="174" t="s">
        <v>116</v>
      </c>
      <c r="H250" s="175">
        <v>1.8580000000000001</v>
      </c>
      <c r="I250" s="175">
        <v>0</v>
      </c>
      <c r="J250" s="176">
        <v>15.781392</v>
      </c>
      <c r="K250" s="176">
        <v>29.32</v>
      </c>
    </row>
    <row r="251" spans="1:11" ht="24" customHeight="1">
      <c r="A251" s="172" t="s">
        <v>430</v>
      </c>
      <c r="B251" s="173" t="s">
        <v>647</v>
      </c>
      <c r="C251" s="172" t="s">
        <v>125</v>
      </c>
      <c r="D251" s="172" t="s">
        <v>648</v>
      </c>
      <c r="E251" s="211" t="s">
        <v>433</v>
      </c>
      <c r="F251" s="211"/>
      <c r="G251" s="174" t="s">
        <v>60</v>
      </c>
      <c r="H251" s="175">
        <v>1.05</v>
      </c>
      <c r="I251" s="175">
        <v>0</v>
      </c>
      <c r="J251" s="176">
        <v>202.94</v>
      </c>
      <c r="K251" s="176">
        <v>213.08</v>
      </c>
    </row>
    <row r="252" spans="1:11" ht="24" customHeight="1">
      <c r="A252" s="172" t="s">
        <v>430</v>
      </c>
      <c r="B252" s="173" t="s">
        <v>641</v>
      </c>
      <c r="C252" s="172" t="s">
        <v>125</v>
      </c>
      <c r="D252" s="172" t="s">
        <v>642</v>
      </c>
      <c r="E252" s="211" t="s">
        <v>433</v>
      </c>
      <c r="F252" s="211"/>
      <c r="G252" s="174" t="s">
        <v>80</v>
      </c>
      <c r="H252" s="175">
        <v>3.0000000000000001E-3</v>
      </c>
      <c r="I252" s="175">
        <v>0</v>
      </c>
      <c r="J252" s="176">
        <v>141.83000000000001</v>
      </c>
      <c r="K252" s="176">
        <v>0.42</v>
      </c>
    </row>
    <row r="253" spans="1:11" ht="24" customHeight="1">
      <c r="A253" s="172" t="s">
        <v>430</v>
      </c>
      <c r="B253" s="173" t="s">
        <v>654</v>
      </c>
      <c r="C253" s="172" t="s">
        <v>125</v>
      </c>
      <c r="D253" s="172" t="s">
        <v>655</v>
      </c>
      <c r="E253" s="211" t="s">
        <v>433</v>
      </c>
      <c r="F253" s="211"/>
      <c r="G253" s="174" t="s">
        <v>60</v>
      </c>
      <c r="H253" s="175">
        <v>1</v>
      </c>
      <c r="I253" s="175">
        <v>0</v>
      </c>
      <c r="J253" s="176">
        <v>122.06</v>
      </c>
      <c r="K253" s="176">
        <v>122.06</v>
      </c>
    </row>
    <row r="254" spans="1:11" ht="24" customHeight="1">
      <c r="A254" s="172" t="s">
        <v>430</v>
      </c>
      <c r="B254" s="173" t="s">
        <v>652</v>
      </c>
      <c r="C254" s="172" t="s">
        <v>125</v>
      </c>
      <c r="D254" s="172" t="s">
        <v>653</v>
      </c>
      <c r="E254" s="211" t="s">
        <v>448</v>
      </c>
      <c r="F254" s="211"/>
      <c r="G254" s="174" t="s">
        <v>116</v>
      </c>
      <c r="H254" s="175">
        <v>1.8580000000000001</v>
      </c>
      <c r="I254" s="175">
        <v>0</v>
      </c>
      <c r="J254" s="176">
        <v>20.977703999999999</v>
      </c>
      <c r="K254" s="176">
        <v>38.97</v>
      </c>
    </row>
    <row r="255" spans="1:11" ht="24" customHeight="1">
      <c r="A255" s="172" t="s">
        <v>430</v>
      </c>
      <c r="B255" s="173" t="s">
        <v>650</v>
      </c>
      <c r="C255" s="172" t="s">
        <v>125</v>
      </c>
      <c r="D255" s="172" t="s">
        <v>651</v>
      </c>
      <c r="E255" s="211" t="s">
        <v>448</v>
      </c>
      <c r="F255" s="211"/>
      <c r="G255" s="174" t="s">
        <v>116</v>
      </c>
      <c r="H255" s="175">
        <v>0.877</v>
      </c>
      <c r="I255" s="175">
        <v>0</v>
      </c>
      <c r="J255" s="176">
        <v>15.781392</v>
      </c>
      <c r="K255" s="176">
        <v>13.84</v>
      </c>
    </row>
    <row r="256" spans="1:11" ht="25.5">
      <c r="A256" s="177"/>
      <c r="B256" s="177"/>
      <c r="C256" s="177"/>
      <c r="D256" s="177"/>
      <c r="E256" s="177"/>
      <c r="F256" s="177" t="s">
        <v>440</v>
      </c>
      <c r="G256" s="178">
        <v>86.7</v>
      </c>
      <c r="H256" s="177" t="s">
        <v>441</v>
      </c>
      <c r="I256" s="178">
        <v>0</v>
      </c>
      <c r="J256" s="177" t="s">
        <v>442</v>
      </c>
      <c r="K256" s="178">
        <v>86.7</v>
      </c>
    </row>
    <row r="257" spans="1:11" ht="25.9" thickBot="1">
      <c r="A257" s="177"/>
      <c r="B257" s="177"/>
      <c r="C257" s="177"/>
      <c r="D257" s="177"/>
      <c r="E257" s="177"/>
      <c r="F257" s="177" t="s">
        <v>443</v>
      </c>
      <c r="G257" s="178">
        <v>103.66</v>
      </c>
      <c r="H257" s="212"/>
      <c r="I257" s="212" t="s">
        <v>444</v>
      </c>
      <c r="J257" s="177"/>
      <c r="K257" s="178">
        <v>526.78</v>
      </c>
    </row>
    <row r="258" spans="1:11" ht="1.05" customHeight="1" thickTop="1">
      <c r="A258" s="179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</row>
    <row r="259" spans="1:11" ht="18" customHeight="1">
      <c r="A259" s="161" t="s">
        <v>129</v>
      </c>
      <c r="B259" s="162" t="s">
        <v>47</v>
      </c>
      <c r="C259" s="161" t="s">
        <v>48</v>
      </c>
      <c r="D259" s="161" t="s">
        <v>7</v>
      </c>
      <c r="E259" s="216" t="s">
        <v>417</v>
      </c>
      <c r="F259" s="216"/>
      <c r="G259" s="163" t="s">
        <v>49</v>
      </c>
      <c r="H259" s="162" t="s">
        <v>50</v>
      </c>
      <c r="I259" s="162" t="s">
        <v>51</v>
      </c>
      <c r="J259" s="162" t="s">
        <v>8</v>
      </c>
    </row>
    <row r="260" spans="1:11" ht="39" customHeight="1">
      <c r="A260" s="164" t="s">
        <v>419</v>
      </c>
      <c r="B260" s="147" t="s">
        <v>130</v>
      </c>
      <c r="C260" s="164" t="s">
        <v>63</v>
      </c>
      <c r="D260" s="164" t="s">
        <v>131</v>
      </c>
      <c r="E260" s="217" t="s">
        <v>660</v>
      </c>
      <c r="F260" s="217"/>
      <c r="G260" s="165" t="s">
        <v>132</v>
      </c>
      <c r="H260" s="166">
        <v>1</v>
      </c>
      <c r="I260" s="148">
        <v>1110.97</v>
      </c>
      <c r="J260" s="148">
        <v>1110.97</v>
      </c>
    </row>
    <row r="261" spans="1:11" ht="15" customHeight="1">
      <c r="A261" s="161" t="s">
        <v>6</v>
      </c>
      <c r="B261" s="162" t="s">
        <v>47</v>
      </c>
      <c r="C261" s="161" t="s">
        <v>48</v>
      </c>
      <c r="D261" s="161" t="s">
        <v>7</v>
      </c>
      <c r="E261" s="216" t="s">
        <v>417</v>
      </c>
      <c r="F261" s="220"/>
      <c r="G261" s="163" t="s">
        <v>49</v>
      </c>
      <c r="H261" s="162" t="s">
        <v>50</v>
      </c>
      <c r="I261" s="162" t="s">
        <v>51</v>
      </c>
      <c r="J261" s="162" t="s">
        <v>8</v>
      </c>
    </row>
    <row r="262" spans="1:11" ht="24" customHeight="1">
      <c r="A262" s="172" t="s">
        <v>430</v>
      </c>
      <c r="B262" s="173" t="s">
        <v>446</v>
      </c>
      <c r="C262" s="172" t="s">
        <v>63</v>
      </c>
      <c r="D262" s="172" t="s">
        <v>447</v>
      </c>
      <c r="E262" s="211" t="s">
        <v>448</v>
      </c>
      <c r="F262" s="211"/>
      <c r="G262" s="174" t="s">
        <v>449</v>
      </c>
      <c r="H262" s="175">
        <v>4.75</v>
      </c>
      <c r="I262" s="176" t="s">
        <v>450</v>
      </c>
      <c r="J262" s="180" t="s">
        <v>670</v>
      </c>
    </row>
    <row r="263" spans="1:11" ht="26" customHeight="1">
      <c r="A263" s="172" t="s">
        <v>430</v>
      </c>
      <c r="B263" s="173" t="s">
        <v>661</v>
      </c>
      <c r="C263" s="172" t="s">
        <v>63</v>
      </c>
      <c r="D263" s="172" t="s">
        <v>662</v>
      </c>
      <c r="E263" s="211" t="s">
        <v>433</v>
      </c>
      <c r="F263" s="211"/>
      <c r="G263" s="174" t="s">
        <v>286</v>
      </c>
      <c r="H263" s="175">
        <v>1</v>
      </c>
      <c r="I263" s="176" t="s">
        <v>663</v>
      </c>
      <c r="J263" s="180" t="s">
        <v>663</v>
      </c>
    </row>
    <row r="264" spans="1:11" ht="52.05" customHeight="1">
      <c r="A264" s="172" t="s">
        <v>430</v>
      </c>
      <c r="B264" s="173" t="s">
        <v>664</v>
      </c>
      <c r="C264" s="172" t="s">
        <v>63</v>
      </c>
      <c r="D264" s="172" t="s">
        <v>665</v>
      </c>
      <c r="E264" s="211" t="s">
        <v>433</v>
      </c>
      <c r="F264" s="211"/>
      <c r="G264" s="174" t="s">
        <v>286</v>
      </c>
      <c r="H264" s="175">
        <v>1</v>
      </c>
      <c r="I264" s="176" t="s">
        <v>2136</v>
      </c>
      <c r="J264" s="180" t="s">
        <v>2136</v>
      </c>
    </row>
    <row r="265" spans="1:11" ht="24" customHeight="1">
      <c r="A265" s="172" t="s">
        <v>430</v>
      </c>
      <c r="B265" s="173" t="s">
        <v>675</v>
      </c>
      <c r="C265" s="172" t="s">
        <v>63</v>
      </c>
      <c r="D265" s="172" t="s">
        <v>676</v>
      </c>
      <c r="E265" s="211" t="s">
        <v>491</v>
      </c>
      <c r="F265" s="211"/>
      <c r="G265" s="174" t="s">
        <v>60</v>
      </c>
      <c r="H265" s="175">
        <v>0.3</v>
      </c>
      <c r="I265" s="176" t="s">
        <v>2137</v>
      </c>
      <c r="J265" s="180" t="s">
        <v>2138</v>
      </c>
    </row>
    <row r="266" spans="1:11" ht="24" customHeight="1">
      <c r="A266" s="167" t="s">
        <v>419</v>
      </c>
      <c r="B266" s="168" t="s">
        <v>456</v>
      </c>
      <c r="C266" s="167" t="s">
        <v>63</v>
      </c>
      <c r="D266" s="167" t="s">
        <v>457</v>
      </c>
      <c r="E266" s="210" t="s">
        <v>458</v>
      </c>
      <c r="F266" s="210"/>
      <c r="G266" s="169" t="s">
        <v>449</v>
      </c>
      <c r="H266" s="170">
        <v>4.75</v>
      </c>
      <c r="I266" s="171" t="s">
        <v>2113</v>
      </c>
      <c r="J266" s="181" t="s">
        <v>2139</v>
      </c>
    </row>
    <row r="267" spans="1:11" ht="26" customHeight="1">
      <c r="A267" s="172" t="s">
        <v>430</v>
      </c>
      <c r="B267" s="173" t="s">
        <v>666</v>
      </c>
      <c r="C267" s="172" t="s">
        <v>63</v>
      </c>
      <c r="D267" s="172" t="s">
        <v>667</v>
      </c>
      <c r="E267" s="211" t="s">
        <v>433</v>
      </c>
      <c r="F267" s="211"/>
      <c r="G267" s="174" t="s">
        <v>668</v>
      </c>
      <c r="H267" s="175">
        <v>4.0000000000000001E-3</v>
      </c>
      <c r="I267" s="176" t="s">
        <v>2140</v>
      </c>
      <c r="J267" s="180" t="s">
        <v>669</v>
      </c>
    </row>
    <row r="268" spans="1:11" ht="39" customHeight="1">
      <c r="A268" s="167" t="s">
        <v>419</v>
      </c>
      <c r="B268" s="168" t="s">
        <v>679</v>
      </c>
      <c r="C268" s="167" t="s">
        <v>63</v>
      </c>
      <c r="D268" s="167" t="s">
        <v>680</v>
      </c>
      <c r="E268" s="210" t="s">
        <v>681</v>
      </c>
      <c r="F268" s="210"/>
      <c r="G268" s="169" t="s">
        <v>80</v>
      </c>
      <c r="H268" s="170">
        <v>0.01</v>
      </c>
      <c r="I268" s="171" t="s">
        <v>2141</v>
      </c>
      <c r="J268" s="181" t="s">
        <v>2142</v>
      </c>
    </row>
    <row r="269" spans="1:11" ht="26" customHeight="1">
      <c r="A269" s="172" t="s">
        <v>430</v>
      </c>
      <c r="B269" s="173" t="s">
        <v>677</v>
      </c>
      <c r="C269" s="172" t="s">
        <v>63</v>
      </c>
      <c r="D269" s="172" t="s">
        <v>678</v>
      </c>
      <c r="E269" s="211" t="s">
        <v>433</v>
      </c>
      <c r="F269" s="211"/>
      <c r="G269" s="174" t="s">
        <v>132</v>
      </c>
      <c r="H269" s="175">
        <v>3</v>
      </c>
      <c r="I269" s="176" t="s">
        <v>2143</v>
      </c>
      <c r="J269" s="180" t="s">
        <v>2144</v>
      </c>
    </row>
    <row r="270" spans="1:11" ht="24" customHeight="1">
      <c r="A270" s="172" t="s">
        <v>430</v>
      </c>
      <c r="B270" s="173" t="s">
        <v>673</v>
      </c>
      <c r="C270" s="172" t="s">
        <v>63</v>
      </c>
      <c r="D270" s="172" t="s">
        <v>674</v>
      </c>
      <c r="E270" s="211" t="s">
        <v>448</v>
      </c>
      <c r="F270" s="211"/>
      <c r="G270" s="174" t="s">
        <v>449</v>
      </c>
      <c r="H270" s="175">
        <v>4.75</v>
      </c>
      <c r="I270" s="176" t="s">
        <v>2130</v>
      </c>
      <c r="J270" s="180" t="s">
        <v>2145</v>
      </c>
    </row>
    <row r="271" spans="1:11" ht="24" customHeight="1">
      <c r="A271" s="167" t="s">
        <v>419</v>
      </c>
      <c r="B271" s="168" t="s">
        <v>682</v>
      </c>
      <c r="C271" s="167" t="s">
        <v>63</v>
      </c>
      <c r="D271" s="167" t="s">
        <v>683</v>
      </c>
      <c r="E271" s="210" t="s">
        <v>458</v>
      </c>
      <c r="F271" s="210"/>
      <c r="G271" s="169" t="s">
        <v>449</v>
      </c>
      <c r="H271" s="170">
        <v>4.75</v>
      </c>
      <c r="I271" s="171" t="s">
        <v>2146</v>
      </c>
      <c r="J271" s="181" t="s">
        <v>2147</v>
      </c>
    </row>
    <row r="272" spans="1:11" ht="26" customHeight="1">
      <c r="A272" s="172" t="s">
        <v>430</v>
      </c>
      <c r="B272" s="173" t="s">
        <v>671</v>
      </c>
      <c r="C272" s="172" t="s">
        <v>63</v>
      </c>
      <c r="D272" s="172" t="s">
        <v>672</v>
      </c>
      <c r="E272" s="211" t="s">
        <v>433</v>
      </c>
      <c r="F272" s="211"/>
      <c r="G272" s="174" t="s">
        <v>132</v>
      </c>
      <c r="H272" s="175">
        <v>1</v>
      </c>
      <c r="I272" s="176" t="s">
        <v>2148</v>
      </c>
      <c r="J272" s="180" t="s">
        <v>2148</v>
      </c>
    </row>
    <row r="273" spans="1:10" ht="40.049999999999997" customHeight="1">
      <c r="A273" s="219" t="s">
        <v>459</v>
      </c>
      <c r="B273" s="220"/>
      <c r="C273" s="220"/>
      <c r="D273" s="220"/>
      <c r="E273" s="220"/>
      <c r="F273" s="220"/>
      <c r="G273" s="220"/>
      <c r="H273" s="220"/>
      <c r="I273" s="220"/>
      <c r="J273" s="220"/>
    </row>
    <row r="274" spans="1:10" ht="15" customHeight="1">
      <c r="A274" s="161" t="s">
        <v>6</v>
      </c>
      <c r="B274" s="162" t="s">
        <v>47</v>
      </c>
      <c r="C274" s="161" t="s">
        <v>48</v>
      </c>
      <c r="D274" s="161" t="s">
        <v>7</v>
      </c>
      <c r="E274" s="216" t="s">
        <v>417</v>
      </c>
      <c r="F274" s="220"/>
      <c r="G274" s="163" t="s">
        <v>49</v>
      </c>
      <c r="H274" s="162" t="s">
        <v>50</v>
      </c>
      <c r="I274" s="162" t="s">
        <v>51</v>
      </c>
      <c r="J274" s="162" t="s">
        <v>8</v>
      </c>
    </row>
    <row r="275" spans="1:10" ht="24" customHeight="1">
      <c r="A275" s="172" t="s">
        <v>430</v>
      </c>
      <c r="B275" s="173" t="s">
        <v>446</v>
      </c>
      <c r="C275" s="172" t="s">
        <v>63</v>
      </c>
      <c r="D275" s="172" t="s">
        <v>447</v>
      </c>
      <c r="E275" s="211" t="s">
        <v>448</v>
      </c>
      <c r="F275" s="211"/>
      <c r="G275" s="174" t="s">
        <v>449</v>
      </c>
      <c r="H275" s="175">
        <v>4.79</v>
      </c>
      <c r="I275" s="176" t="s">
        <v>450</v>
      </c>
      <c r="J275" s="180" t="s">
        <v>685</v>
      </c>
    </row>
    <row r="276" spans="1:10" ht="26" customHeight="1">
      <c r="A276" s="172" t="s">
        <v>430</v>
      </c>
      <c r="B276" s="173" t="s">
        <v>661</v>
      </c>
      <c r="C276" s="172" t="s">
        <v>63</v>
      </c>
      <c r="D276" s="172" t="s">
        <v>662</v>
      </c>
      <c r="E276" s="211" t="s">
        <v>433</v>
      </c>
      <c r="F276" s="211"/>
      <c r="G276" s="174" t="s">
        <v>286</v>
      </c>
      <c r="H276" s="175">
        <v>1</v>
      </c>
      <c r="I276" s="176" t="s">
        <v>663</v>
      </c>
      <c r="J276" s="180" t="s">
        <v>663</v>
      </c>
    </row>
    <row r="277" spans="1:10" ht="52.05" customHeight="1">
      <c r="A277" s="172" t="s">
        <v>430</v>
      </c>
      <c r="B277" s="173" t="s">
        <v>664</v>
      </c>
      <c r="C277" s="172" t="s">
        <v>63</v>
      </c>
      <c r="D277" s="172" t="s">
        <v>665</v>
      </c>
      <c r="E277" s="211" t="s">
        <v>433</v>
      </c>
      <c r="F277" s="211"/>
      <c r="G277" s="174" t="s">
        <v>286</v>
      </c>
      <c r="H277" s="175">
        <v>1</v>
      </c>
      <c r="I277" s="176" t="s">
        <v>2136</v>
      </c>
      <c r="J277" s="180" t="s">
        <v>2136</v>
      </c>
    </row>
    <row r="278" spans="1:10" ht="24" customHeight="1">
      <c r="A278" s="172" t="s">
        <v>430</v>
      </c>
      <c r="B278" s="173" t="s">
        <v>675</v>
      </c>
      <c r="C278" s="172" t="s">
        <v>63</v>
      </c>
      <c r="D278" s="172" t="s">
        <v>676</v>
      </c>
      <c r="E278" s="211" t="s">
        <v>491</v>
      </c>
      <c r="F278" s="211"/>
      <c r="G278" s="174" t="s">
        <v>60</v>
      </c>
      <c r="H278" s="175">
        <v>0.3</v>
      </c>
      <c r="I278" s="176" t="s">
        <v>2137</v>
      </c>
      <c r="J278" s="180" t="s">
        <v>2138</v>
      </c>
    </row>
    <row r="279" spans="1:10" ht="24" customHeight="1">
      <c r="A279" s="172" t="s">
        <v>430</v>
      </c>
      <c r="B279" s="173" t="s">
        <v>508</v>
      </c>
      <c r="C279" s="172" t="s">
        <v>63</v>
      </c>
      <c r="D279" s="172" t="s">
        <v>509</v>
      </c>
      <c r="E279" s="211" t="s">
        <v>433</v>
      </c>
      <c r="F279" s="211"/>
      <c r="G279" s="174" t="s">
        <v>388</v>
      </c>
      <c r="H279" s="175">
        <v>2.1942E-2</v>
      </c>
      <c r="I279" s="176" t="s">
        <v>2114</v>
      </c>
      <c r="J279" s="180" t="s">
        <v>764</v>
      </c>
    </row>
    <row r="280" spans="1:10" ht="26" customHeight="1">
      <c r="A280" s="172" t="s">
        <v>430</v>
      </c>
      <c r="B280" s="173" t="s">
        <v>506</v>
      </c>
      <c r="C280" s="172" t="s">
        <v>63</v>
      </c>
      <c r="D280" s="172" t="s">
        <v>507</v>
      </c>
      <c r="E280" s="211" t="s">
        <v>433</v>
      </c>
      <c r="F280" s="211"/>
      <c r="G280" s="174" t="s">
        <v>132</v>
      </c>
      <c r="H280" s="175">
        <v>5.7239999999999999E-3</v>
      </c>
      <c r="I280" s="176" t="s">
        <v>2115</v>
      </c>
      <c r="J280" s="180" t="s">
        <v>1115</v>
      </c>
    </row>
    <row r="281" spans="1:10" ht="24" customHeight="1">
      <c r="A281" s="172" t="s">
        <v>430</v>
      </c>
      <c r="B281" s="173" t="s">
        <v>470</v>
      </c>
      <c r="C281" s="172" t="s">
        <v>63</v>
      </c>
      <c r="D281" s="172" t="s">
        <v>471</v>
      </c>
      <c r="E281" s="211" t="s">
        <v>433</v>
      </c>
      <c r="F281" s="211"/>
      <c r="G281" s="174" t="s">
        <v>132</v>
      </c>
      <c r="H281" s="175">
        <v>0.76138899999999998</v>
      </c>
      <c r="I281" s="176" t="s">
        <v>472</v>
      </c>
      <c r="J281" s="180" t="s">
        <v>688</v>
      </c>
    </row>
    <row r="282" spans="1:10" ht="24" customHeight="1">
      <c r="A282" s="172" t="s">
        <v>430</v>
      </c>
      <c r="B282" s="173" t="s">
        <v>474</v>
      </c>
      <c r="C282" s="172" t="s">
        <v>63</v>
      </c>
      <c r="D282" s="172" t="s">
        <v>475</v>
      </c>
      <c r="E282" s="211" t="s">
        <v>433</v>
      </c>
      <c r="F282" s="211"/>
      <c r="G282" s="174" t="s">
        <v>132</v>
      </c>
      <c r="H282" s="175">
        <v>1.7172E-2</v>
      </c>
      <c r="I282" s="176" t="s">
        <v>476</v>
      </c>
      <c r="J282" s="180" t="s">
        <v>604</v>
      </c>
    </row>
    <row r="283" spans="1:10" ht="26" customHeight="1">
      <c r="A283" s="172" t="s">
        <v>430</v>
      </c>
      <c r="B283" s="173" t="s">
        <v>487</v>
      </c>
      <c r="C283" s="172" t="s">
        <v>63</v>
      </c>
      <c r="D283" s="172" t="s">
        <v>488</v>
      </c>
      <c r="E283" s="211" t="s">
        <v>433</v>
      </c>
      <c r="F283" s="211"/>
      <c r="G283" s="174" t="s">
        <v>132</v>
      </c>
      <c r="H283" s="175">
        <v>9.5799999999999998E-4</v>
      </c>
      <c r="I283" s="176" t="s">
        <v>2116</v>
      </c>
      <c r="J283" s="180" t="s">
        <v>737</v>
      </c>
    </row>
    <row r="284" spans="1:10" ht="26" customHeight="1">
      <c r="A284" s="172" t="s">
        <v>430</v>
      </c>
      <c r="B284" s="173" t="s">
        <v>467</v>
      </c>
      <c r="C284" s="172" t="s">
        <v>63</v>
      </c>
      <c r="D284" s="172" t="s">
        <v>468</v>
      </c>
      <c r="E284" s="211" t="s">
        <v>433</v>
      </c>
      <c r="F284" s="211"/>
      <c r="G284" s="174" t="s">
        <v>388</v>
      </c>
      <c r="H284" s="175">
        <v>7.1570000000000002E-3</v>
      </c>
      <c r="I284" s="176" t="s">
        <v>2117</v>
      </c>
      <c r="J284" s="180" t="s">
        <v>2149</v>
      </c>
    </row>
    <row r="285" spans="1:10" ht="26" customHeight="1">
      <c r="A285" s="172" t="s">
        <v>430</v>
      </c>
      <c r="B285" s="173" t="s">
        <v>493</v>
      </c>
      <c r="C285" s="172" t="s">
        <v>63</v>
      </c>
      <c r="D285" s="172" t="s">
        <v>494</v>
      </c>
      <c r="E285" s="211" t="s">
        <v>491</v>
      </c>
      <c r="F285" s="211"/>
      <c r="G285" s="174" t="s">
        <v>132</v>
      </c>
      <c r="H285" s="175">
        <v>0.97117200000000004</v>
      </c>
      <c r="I285" s="176" t="s">
        <v>495</v>
      </c>
      <c r="J285" s="180" t="s">
        <v>691</v>
      </c>
    </row>
    <row r="286" spans="1:10" ht="24" customHeight="1">
      <c r="A286" s="172" t="s">
        <v>430</v>
      </c>
      <c r="B286" s="173" t="s">
        <v>489</v>
      </c>
      <c r="C286" s="172" t="s">
        <v>63</v>
      </c>
      <c r="D286" s="172" t="s">
        <v>490</v>
      </c>
      <c r="E286" s="211" t="s">
        <v>491</v>
      </c>
      <c r="F286" s="211"/>
      <c r="G286" s="174" t="s">
        <v>132</v>
      </c>
      <c r="H286" s="175">
        <v>4.2930000000000003E-2</v>
      </c>
      <c r="I286" s="176" t="s">
        <v>492</v>
      </c>
      <c r="J286" s="180" t="s">
        <v>690</v>
      </c>
    </row>
    <row r="287" spans="1:10" ht="24" customHeight="1">
      <c r="A287" s="172" t="s">
        <v>430</v>
      </c>
      <c r="B287" s="173" t="s">
        <v>502</v>
      </c>
      <c r="C287" s="172" t="s">
        <v>63</v>
      </c>
      <c r="D287" s="172" t="s">
        <v>503</v>
      </c>
      <c r="E287" s="211" t="s">
        <v>433</v>
      </c>
      <c r="F287" s="211"/>
      <c r="G287" s="174" t="s">
        <v>132</v>
      </c>
      <c r="H287" s="175">
        <v>0.97117200000000004</v>
      </c>
      <c r="I287" s="176" t="s">
        <v>504</v>
      </c>
      <c r="J287" s="180" t="s">
        <v>693</v>
      </c>
    </row>
    <row r="288" spans="1:10" ht="24" customHeight="1">
      <c r="A288" s="172" t="s">
        <v>430</v>
      </c>
      <c r="B288" s="173" t="s">
        <v>497</v>
      </c>
      <c r="C288" s="172" t="s">
        <v>63</v>
      </c>
      <c r="D288" s="172" t="s">
        <v>498</v>
      </c>
      <c r="E288" s="211" t="s">
        <v>433</v>
      </c>
      <c r="F288" s="211"/>
      <c r="G288" s="174" t="s">
        <v>132</v>
      </c>
      <c r="H288" s="175">
        <v>1.431E-2</v>
      </c>
      <c r="I288" s="176" t="s">
        <v>2118</v>
      </c>
      <c r="J288" s="180" t="s">
        <v>2150</v>
      </c>
    </row>
    <row r="289" spans="1:10" ht="26" customHeight="1">
      <c r="A289" s="172" t="s">
        <v>430</v>
      </c>
      <c r="B289" s="173" t="s">
        <v>500</v>
      </c>
      <c r="C289" s="172" t="s">
        <v>63</v>
      </c>
      <c r="D289" s="172" t="s">
        <v>501</v>
      </c>
      <c r="E289" s="211" t="s">
        <v>433</v>
      </c>
      <c r="F289" s="211"/>
      <c r="G289" s="174" t="s">
        <v>132</v>
      </c>
      <c r="H289" s="175">
        <v>1.908E-3</v>
      </c>
      <c r="I289" s="176" t="s">
        <v>2120</v>
      </c>
      <c r="J289" s="180" t="s">
        <v>477</v>
      </c>
    </row>
    <row r="290" spans="1:10" ht="24" customHeight="1">
      <c r="A290" s="172" t="s">
        <v>430</v>
      </c>
      <c r="B290" s="173" t="s">
        <v>478</v>
      </c>
      <c r="C290" s="172" t="s">
        <v>63</v>
      </c>
      <c r="D290" s="172" t="s">
        <v>479</v>
      </c>
      <c r="E290" s="211" t="s">
        <v>433</v>
      </c>
      <c r="F290" s="211"/>
      <c r="G290" s="174" t="s">
        <v>132</v>
      </c>
      <c r="H290" s="175">
        <v>4.7899999999999999E-4</v>
      </c>
      <c r="I290" s="176" t="s">
        <v>480</v>
      </c>
      <c r="J290" s="180" t="s">
        <v>558</v>
      </c>
    </row>
    <row r="291" spans="1:10" ht="24" customHeight="1">
      <c r="A291" s="172" t="s">
        <v>430</v>
      </c>
      <c r="B291" s="173" t="s">
        <v>513</v>
      </c>
      <c r="C291" s="172" t="s">
        <v>63</v>
      </c>
      <c r="D291" s="172" t="s">
        <v>514</v>
      </c>
      <c r="E291" s="211" t="s">
        <v>491</v>
      </c>
      <c r="F291" s="211"/>
      <c r="G291" s="174" t="s">
        <v>286</v>
      </c>
      <c r="H291" s="175">
        <v>3.8159999999999999E-3</v>
      </c>
      <c r="I291" s="176" t="s">
        <v>515</v>
      </c>
      <c r="J291" s="180" t="s">
        <v>696</v>
      </c>
    </row>
    <row r="292" spans="1:10" ht="24" customHeight="1">
      <c r="A292" s="172" t="s">
        <v>430</v>
      </c>
      <c r="B292" s="173" t="s">
        <v>460</v>
      </c>
      <c r="C292" s="172" t="s">
        <v>63</v>
      </c>
      <c r="D292" s="172" t="s">
        <v>461</v>
      </c>
      <c r="E292" s="211" t="s">
        <v>433</v>
      </c>
      <c r="F292" s="211"/>
      <c r="G292" s="174" t="s">
        <v>132</v>
      </c>
      <c r="H292" s="175">
        <v>4.2930000000000003E-2</v>
      </c>
      <c r="I292" s="176" t="s">
        <v>2121</v>
      </c>
      <c r="J292" s="180" t="s">
        <v>1831</v>
      </c>
    </row>
    <row r="293" spans="1:10" ht="24" customHeight="1">
      <c r="A293" s="172" t="s">
        <v>430</v>
      </c>
      <c r="B293" s="173" t="s">
        <v>484</v>
      </c>
      <c r="C293" s="172" t="s">
        <v>63</v>
      </c>
      <c r="D293" s="172" t="s">
        <v>485</v>
      </c>
      <c r="E293" s="211" t="s">
        <v>433</v>
      </c>
      <c r="F293" s="211"/>
      <c r="G293" s="174" t="s">
        <v>132</v>
      </c>
      <c r="H293" s="175">
        <v>9.5799999999999998E-4</v>
      </c>
      <c r="I293" s="176" t="s">
        <v>486</v>
      </c>
      <c r="J293" s="180" t="s">
        <v>477</v>
      </c>
    </row>
    <row r="294" spans="1:10" ht="24" customHeight="1">
      <c r="A294" s="172" t="s">
        <v>430</v>
      </c>
      <c r="B294" s="173" t="s">
        <v>463</v>
      </c>
      <c r="C294" s="172" t="s">
        <v>63</v>
      </c>
      <c r="D294" s="172" t="s">
        <v>464</v>
      </c>
      <c r="E294" s="211" t="s">
        <v>433</v>
      </c>
      <c r="F294" s="211"/>
      <c r="G294" s="174" t="s">
        <v>465</v>
      </c>
      <c r="H294" s="175">
        <v>7.1570000000000002E-3</v>
      </c>
      <c r="I294" s="176" t="s">
        <v>2122</v>
      </c>
      <c r="J294" s="180" t="s">
        <v>559</v>
      </c>
    </row>
    <row r="295" spans="1:10" ht="24" customHeight="1">
      <c r="A295" s="172" t="s">
        <v>430</v>
      </c>
      <c r="B295" s="173" t="s">
        <v>481</v>
      </c>
      <c r="C295" s="172" t="s">
        <v>63</v>
      </c>
      <c r="D295" s="172" t="s">
        <v>482</v>
      </c>
      <c r="E295" s="211" t="s">
        <v>433</v>
      </c>
      <c r="F295" s="211"/>
      <c r="G295" s="174" t="s">
        <v>132</v>
      </c>
      <c r="H295" s="175">
        <v>1.4369999999999999E-3</v>
      </c>
      <c r="I295" s="176" t="s">
        <v>483</v>
      </c>
      <c r="J295" s="180" t="s">
        <v>462</v>
      </c>
    </row>
    <row r="296" spans="1:10" ht="24" customHeight="1">
      <c r="A296" s="172" t="s">
        <v>430</v>
      </c>
      <c r="B296" s="173" t="s">
        <v>510</v>
      </c>
      <c r="C296" s="172" t="s">
        <v>63</v>
      </c>
      <c r="D296" s="172" t="s">
        <v>511</v>
      </c>
      <c r="E296" s="211" t="s">
        <v>433</v>
      </c>
      <c r="F296" s="211"/>
      <c r="G296" s="174" t="s">
        <v>132</v>
      </c>
      <c r="H296" s="175">
        <v>4.2930000000000003E-2</v>
      </c>
      <c r="I296" s="176" t="s">
        <v>2123</v>
      </c>
      <c r="J296" s="180" t="s">
        <v>2151</v>
      </c>
    </row>
    <row r="297" spans="1:10" ht="26" customHeight="1">
      <c r="A297" s="172" t="s">
        <v>430</v>
      </c>
      <c r="B297" s="173" t="s">
        <v>666</v>
      </c>
      <c r="C297" s="172" t="s">
        <v>63</v>
      </c>
      <c r="D297" s="172" t="s">
        <v>667</v>
      </c>
      <c r="E297" s="211" t="s">
        <v>433</v>
      </c>
      <c r="F297" s="211"/>
      <c r="G297" s="174" t="s">
        <v>668</v>
      </c>
      <c r="H297" s="175">
        <v>4.0000000000000001E-3</v>
      </c>
      <c r="I297" s="176" t="s">
        <v>2140</v>
      </c>
      <c r="J297" s="180" t="s">
        <v>669</v>
      </c>
    </row>
    <row r="298" spans="1:10" ht="26" customHeight="1">
      <c r="A298" s="172" t="s">
        <v>430</v>
      </c>
      <c r="B298" s="173" t="s">
        <v>697</v>
      </c>
      <c r="C298" s="172" t="s">
        <v>63</v>
      </c>
      <c r="D298" s="172" t="s">
        <v>698</v>
      </c>
      <c r="E298" s="211" t="s">
        <v>433</v>
      </c>
      <c r="F298" s="211"/>
      <c r="G298" s="174" t="s">
        <v>80</v>
      </c>
      <c r="H298" s="175">
        <v>1.0800000000000001E-2</v>
      </c>
      <c r="I298" s="176" t="s">
        <v>699</v>
      </c>
      <c r="J298" s="180" t="s">
        <v>700</v>
      </c>
    </row>
    <row r="299" spans="1:10" ht="24" customHeight="1">
      <c r="A299" s="172" t="s">
        <v>430</v>
      </c>
      <c r="B299" s="173" t="s">
        <v>701</v>
      </c>
      <c r="C299" s="172" t="s">
        <v>63</v>
      </c>
      <c r="D299" s="172" t="s">
        <v>702</v>
      </c>
      <c r="E299" s="211" t="s">
        <v>433</v>
      </c>
      <c r="F299" s="211"/>
      <c r="G299" s="174" t="s">
        <v>668</v>
      </c>
      <c r="H299" s="175">
        <v>4.5220000000000002</v>
      </c>
      <c r="I299" s="176" t="s">
        <v>1037</v>
      </c>
      <c r="J299" s="180" t="s">
        <v>2152</v>
      </c>
    </row>
    <row r="300" spans="1:10" ht="26" customHeight="1">
      <c r="A300" s="172" t="s">
        <v>430</v>
      </c>
      <c r="B300" s="173" t="s">
        <v>677</v>
      </c>
      <c r="C300" s="172" t="s">
        <v>63</v>
      </c>
      <c r="D300" s="172" t="s">
        <v>678</v>
      </c>
      <c r="E300" s="211" t="s">
        <v>433</v>
      </c>
      <c r="F300" s="211"/>
      <c r="G300" s="174" t="s">
        <v>132</v>
      </c>
      <c r="H300" s="175">
        <v>3</v>
      </c>
      <c r="I300" s="176" t="s">
        <v>2143</v>
      </c>
      <c r="J300" s="180" t="s">
        <v>2144</v>
      </c>
    </row>
    <row r="301" spans="1:10" ht="24" customHeight="1">
      <c r="A301" s="172" t="s">
        <v>430</v>
      </c>
      <c r="B301" s="173" t="s">
        <v>673</v>
      </c>
      <c r="C301" s="172" t="s">
        <v>63</v>
      </c>
      <c r="D301" s="172" t="s">
        <v>674</v>
      </c>
      <c r="E301" s="211" t="s">
        <v>448</v>
      </c>
      <c r="F301" s="211"/>
      <c r="G301" s="174" t="s">
        <v>449</v>
      </c>
      <c r="H301" s="175">
        <v>4.75</v>
      </c>
      <c r="I301" s="176" t="s">
        <v>2130</v>
      </c>
      <c r="J301" s="180" t="s">
        <v>2145</v>
      </c>
    </row>
    <row r="302" spans="1:10" ht="26" customHeight="1">
      <c r="A302" s="172" t="s">
        <v>430</v>
      </c>
      <c r="B302" s="173" t="s">
        <v>705</v>
      </c>
      <c r="C302" s="172" t="s">
        <v>63</v>
      </c>
      <c r="D302" s="172" t="s">
        <v>706</v>
      </c>
      <c r="E302" s="211" t="s">
        <v>453</v>
      </c>
      <c r="F302" s="211"/>
      <c r="G302" s="174" t="s">
        <v>132</v>
      </c>
      <c r="H302" s="175">
        <v>4.75E-4</v>
      </c>
      <c r="I302" s="176" t="s">
        <v>707</v>
      </c>
      <c r="J302" s="180" t="s">
        <v>708</v>
      </c>
    </row>
    <row r="303" spans="1:10" ht="24" customHeight="1">
      <c r="A303" s="172" t="s">
        <v>430</v>
      </c>
      <c r="B303" s="173" t="s">
        <v>714</v>
      </c>
      <c r="C303" s="172" t="s">
        <v>63</v>
      </c>
      <c r="D303" s="172" t="s">
        <v>715</v>
      </c>
      <c r="E303" s="211" t="s">
        <v>433</v>
      </c>
      <c r="F303" s="211"/>
      <c r="G303" s="174" t="s">
        <v>132</v>
      </c>
      <c r="H303" s="175">
        <v>9.5E-4</v>
      </c>
      <c r="I303" s="176" t="s">
        <v>2153</v>
      </c>
      <c r="J303" s="180" t="s">
        <v>462</v>
      </c>
    </row>
    <row r="304" spans="1:10" ht="24" customHeight="1">
      <c r="A304" s="172" t="s">
        <v>430</v>
      </c>
      <c r="B304" s="173" t="s">
        <v>716</v>
      </c>
      <c r="C304" s="172" t="s">
        <v>63</v>
      </c>
      <c r="D304" s="172" t="s">
        <v>717</v>
      </c>
      <c r="E304" s="211" t="s">
        <v>453</v>
      </c>
      <c r="F304" s="211"/>
      <c r="G304" s="174" t="s">
        <v>132</v>
      </c>
      <c r="H304" s="175">
        <v>4.75E-4</v>
      </c>
      <c r="I304" s="176" t="s">
        <v>2154</v>
      </c>
      <c r="J304" s="180" t="s">
        <v>1810</v>
      </c>
    </row>
    <row r="305" spans="1:11" ht="24" customHeight="1">
      <c r="A305" s="172" t="s">
        <v>430</v>
      </c>
      <c r="B305" s="173" t="s">
        <v>712</v>
      </c>
      <c r="C305" s="172" t="s">
        <v>63</v>
      </c>
      <c r="D305" s="172" t="s">
        <v>713</v>
      </c>
      <c r="E305" s="211" t="s">
        <v>433</v>
      </c>
      <c r="F305" s="211"/>
      <c r="G305" s="174" t="s">
        <v>132</v>
      </c>
      <c r="H305" s="175">
        <v>4.75E-4</v>
      </c>
      <c r="I305" s="176" t="s">
        <v>2155</v>
      </c>
      <c r="J305" s="180" t="s">
        <v>558</v>
      </c>
    </row>
    <row r="306" spans="1:11" ht="24" customHeight="1">
      <c r="A306" s="172" t="s">
        <v>430</v>
      </c>
      <c r="B306" s="173" t="s">
        <v>709</v>
      </c>
      <c r="C306" s="172" t="s">
        <v>63</v>
      </c>
      <c r="D306" s="172" t="s">
        <v>710</v>
      </c>
      <c r="E306" s="211" t="s">
        <v>433</v>
      </c>
      <c r="F306" s="211"/>
      <c r="G306" s="174" t="s">
        <v>132</v>
      </c>
      <c r="H306" s="175">
        <v>9.5E-4</v>
      </c>
      <c r="I306" s="176" t="s">
        <v>711</v>
      </c>
      <c r="J306" s="180" t="s">
        <v>462</v>
      </c>
    </row>
    <row r="307" spans="1:11" ht="24" customHeight="1">
      <c r="A307" s="172" t="s">
        <v>430</v>
      </c>
      <c r="B307" s="173" t="s">
        <v>703</v>
      </c>
      <c r="C307" s="172" t="s">
        <v>63</v>
      </c>
      <c r="D307" s="172" t="s">
        <v>704</v>
      </c>
      <c r="E307" s="211" t="s">
        <v>433</v>
      </c>
      <c r="F307" s="211"/>
      <c r="G307" s="174" t="s">
        <v>132</v>
      </c>
      <c r="H307" s="175">
        <v>9.5E-4</v>
      </c>
      <c r="I307" s="176" t="s">
        <v>2156</v>
      </c>
      <c r="J307" s="180" t="s">
        <v>477</v>
      </c>
    </row>
    <row r="308" spans="1:11" ht="26" customHeight="1">
      <c r="A308" s="172" t="s">
        <v>430</v>
      </c>
      <c r="B308" s="173" t="s">
        <v>671</v>
      </c>
      <c r="C308" s="172" t="s">
        <v>63</v>
      </c>
      <c r="D308" s="172" t="s">
        <v>672</v>
      </c>
      <c r="E308" s="211" t="s">
        <v>433</v>
      </c>
      <c r="F308" s="211"/>
      <c r="G308" s="174" t="s">
        <v>132</v>
      </c>
      <c r="H308" s="175">
        <v>1</v>
      </c>
      <c r="I308" s="176" t="s">
        <v>2148</v>
      </c>
      <c r="J308" s="180" t="s">
        <v>2148</v>
      </c>
    </row>
    <row r="309" spans="1:11" ht="13.5">
      <c r="A309" s="177"/>
      <c r="B309" s="177"/>
      <c r="C309" s="177"/>
      <c r="D309" s="177"/>
      <c r="E309" s="177" t="s">
        <v>440</v>
      </c>
      <c r="F309" s="178">
        <v>166.92</v>
      </c>
      <c r="G309" s="177" t="s">
        <v>441</v>
      </c>
      <c r="H309" s="178">
        <v>0</v>
      </c>
      <c r="I309" s="177" t="s">
        <v>442</v>
      </c>
      <c r="J309" s="178">
        <v>166.92</v>
      </c>
    </row>
    <row r="310" spans="1:11" ht="13.9" thickBot="1">
      <c r="A310" s="177"/>
      <c r="B310" s="177"/>
      <c r="C310" s="177"/>
      <c r="D310" s="177"/>
      <c r="E310" s="177" t="s">
        <v>443</v>
      </c>
      <c r="F310" s="178">
        <v>272.18</v>
      </c>
      <c r="G310" s="177"/>
      <c r="H310" s="212" t="s">
        <v>444</v>
      </c>
      <c r="I310" s="212"/>
      <c r="J310" s="178">
        <v>1383.15</v>
      </c>
    </row>
    <row r="311" spans="1:11" ht="1.05" customHeight="1" thickTop="1">
      <c r="A311" s="179"/>
      <c r="B311" s="179"/>
      <c r="C311" s="179"/>
      <c r="D311" s="179"/>
      <c r="E311" s="179"/>
      <c r="F311" s="179"/>
      <c r="G311" s="179"/>
      <c r="H311" s="179"/>
      <c r="I311" s="179"/>
      <c r="J311" s="179"/>
      <c r="K311" s="179"/>
    </row>
    <row r="312" spans="1:11" ht="18" customHeight="1">
      <c r="A312" s="161" t="s">
        <v>133</v>
      </c>
      <c r="B312" s="162" t="s">
        <v>47</v>
      </c>
      <c r="C312" s="161" t="s">
        <v>48</v>
      </c>
      <c r="D312" s="161" t="s">
        <v>7</v>
      </c>
      <c r="E312" s="216" t="s">
        <v>417</v>
      </c>
      <c r="F312" s="216"/>
      <c r="G312" s="163" t="s">
        <v>49</v>
      </c>
      <c r="H312" s="162" t="s">
        <v>50</v>
      </c>
      <c r="I312" s="162" t="s">
        <v>51</v>
      </c>
      <c r="J312" s="162" t="s">
        <v>8</v>
      </c>
    </row>
    <row r="313" spans="1:11" ht="39" customHeight="1">
      <c r="A313" s="164" t="s">
        <v>419</v>
      </c>
      <c r="B313" s="147" t="s">
        <v>134</v>
      </c>
      <c r="C313" s="164" t="s">
        <v>63</v>
      </c>
      <c r="D313" s="164" t="s">
        <v>135</v>
      </c>
      <c r="E313" s="217" t="s">
        <v>660</v>
      </c>
      <c r="F313" s="217"/>
      <c r="G313" s="165" t="s">
        <v>132</v>
      </c>
      <c r="H313" s="166">
        <v>1</v>
      </c>
      <c r="I313" s="148">
        <v>1051.58</v>
      </c>
      <c r="J313" s="148">
        <v>1051.58</v>
      </c>
    </row>
    <row r="314" spans="1:11" ht="15" customHeight="1">
      <c r="A314" s="161" t="s">
        <v>6</v>
      </c>
      <c r="B314" s="162" t="s">
        <v>47</v>
      </c>
      <c r="C314" s="161" t="s">
        <v>48</v>
      </c>
      <c r="D314" s="161" t="s">
        <v>7</v>
      </c>
      <c r="E314" s="216" t="s">
        <v>417</v>
      </c>
      <c r="F314" s="220"/>
      <c r="G314" s="163" t="s">
        <v>49</v>
      </c>
      <c r="H314" s="162" t="s">
        <v>50</v>
      </c>
      <c r="I314" s="162" t="s">
        <v>51</v>
      </c>
      <c r="J314" s="162" t="s">
        <v>8</v>
      </c>
    </row>
    <row r="315" spans="1:11" ht="26" customHeight="1">
      <c r="A315" s="172" t="s">
        <v>430</v>
      </c>
      <c r="B315" s="173" t="s">
        <v>718</v>
      </c>
      <c r="C315" s="172" t="s">
        <v>63</v>
      </c>
      <c r="D315" s="172" t="s">
        <v>719</v>
      </c>
      <c r="E315" s="211" t="s">
        <v>433</v>
      </c>
      <c r="F315" s="211"/>
      <c r="G315" s="174" t="s">
        <v>132</v>
      </c>
      <c r="H315" s="175">
        <v>1</v>
      </c>
      <c r="I315" s="176" t="s">
        <v>2157</v>
      </c>
      <c r="J315" s="180" t="s">
        <v>2157</v>
      </c>
    </row>
    <row r="316" spans="1:11" ht="52.05" customHeight="1">
      <c r="A316" s="172" t="s">
        <v>430</v>
      </c>
      <c r="B316" s="173" t="s">
        <v>664</v>
      </c>
      <c r="C316" s="172" t="s">
        <v>63</v>
      </c>
      <c r="D316" s="172" t="s">
        <v>665</v>
      </c>
      <c r="E316" s="211" t="s">
        <v>433</v>
      </c>
      <c r="F316" s="211"/>
      <c r="G316" s="174" t="s">
        <v>286</v>
      </c>
      <c r="H316" s="175">
        <v>1</v>
      </c>
      <c r="I316" s="176" t="s">
        <v>2136</v>
      </c>
      <c r="J316" s="180" t="s">
        <v>2136</v>
      </c>
    </row>
    <row r="317" spans="1:11" ht="24" customHeight="1">
      <c r="A317" s="167" t="s">
        <v>419</v>
      </c>
      <c r="B317" s="168" t="s">
        <v>682</v>
      </c>
      <c r="C317" s="167" t="s">
        <v>63</v>
      </c>
      <c r="D317" s="167" t="s">
        <v>683</v>
      </c>
      <c r="E317" s="210" t="s">
        <v>458</v>
      </c>
      <c r="F317" s="210"/>
      <c r="G317" s="169" t="s">
        <v>449</v>
      </c>
      <c r="H317" s="170">
        <v>4.75</v>
      </c>
      <c r="I317" s="171" t="s">
        <v>2146</v>
      </c>
      <c r="J317" s="181" t="s">
        <v>2147</v>
      </c>
    </row>
    <row r="318" spans="1:11" ht="24" customHeight="1">
      <c r="A318" s="172" t="s">
        <v>430</v>
      </c>
      <c r="B318" s="173" t="s">
        <v>673</v>
      </c>
      <c r="C318" s="172" t="s">
        <v>63</v>
      </c>
      <c r="D318" s="172" t="s">
        <v>674</v>
      </c>
      <c r="E318" s="211" t="s">
        <v>448</v>
      </c>
      <c r="F318" s="211"/>
      <c r="G318" s="174" t="s">
        <v>449</v>
      </c>
      <c r="H318" s="175">
        <v>4.75</v>
      </c>
      <c r="I318" s="176" t="s">
        <v>2130</v>
      </c>
      <c r="J318" s="180" t="s">
        <v>2145</v>
      </c>
    </row>
    <row r="319" spans="1:11" ht="24" customHeight="1">
      <c r="A319" s="172" t="s">
        <v>430</v>
      </c>
      <c r="B319" s="173" t="s">
        <v>720</v>
      </c>
      <c r="C319" s="172" t="s">
        <v>63</v>
      </c>
      <c r="D319" s="172" t="s">
        <v>721</v>
      </c>
      <c r="E319" s="211" t="s">
        <v>491</v>
      </c>
      <c r="F319" s="211"/>
      <c r="G319" s="174" t="s">
        <v>60</v>
      </c>
      <c r="H319" s="175">
        <v>0.24</v>
      </c>
      <c r="I319" s="176" t="s">
        <v>2158</v>
      </c>
      <c r="J319" s="180" t="s">
        <v>2159</v>
      </c>
    </row>
    <row r="320" spans="1:11" ht="24" customHeight="1">
      <c r="A320" s="172" t="s">
        <v>430</v>
      </c>
      <c r="B320" s="173" t="s">
        <v>446</v>
      </c>
      <c r="C320" s="172" t="s">
        <v>63</v>
      </c>
      <c r="D320" s="172" t="s">
        <v>447</v>
      </c>
      <c r="E320" s="211" t="s">
        <v>448</v>
      </c>
      <c r="F320" s="211"/>
      <c r="G320" s="174" t="s">
        <v>449</v>
      </c>
      <c r="H320" s="175">
        <v>4.75</v>
      </c>
      <c r="I320" s="176" t="s">
        <v>450</v>
      </c>
      <c r="J320" s="180" t="s">
        <v>670</v>
      </c>
    </row>
    <row r="321" spans="1:10" ht="24" customHeight="1">
      <c r="A321" s="167" t="s">
        <v>419</v>
      </c>
      <c r="B321" s="168" t="s">
        <v>456</v>
      </c>
      <c r="C321" s="167" t="s">
        <v>63</v>
      </c>
      <c r="D321" s="167" t="s">
        <v>457</v>
      </c>
      <c r="E321" s="210" t="s">
        <v>458</v>
      </c>
      <c r="F321" s="210"/>
      <c r="G321" s="169" t="s">
        <v>449</v>
      </c>
      <c r="H321" s="170">
        <v>4.75</v>
      </c>
      <c r="I321" s="171" t="s">
        <v>2113</v>
      </c>
      <c r="J321" s="181" t="s">
        <v>2139</v>
      </c>
    </row>
    <row r="322" spans="1:10" ht="26" customHeight="1">
      <c r="A322" s="172" t="s">
        <v>430</v>
      </c>
      <c r="B322" s="173" t="s">
        <v>677</v>
      </c>
      <c r="C322" s="172" t="s">
        <v>63</v>
      </c>
      <c r="D322" s="172" t="s">
        <v>678</v>
      </c>
      <c r="E322" s="211" t="s">
        <v>433</v>
      </c>
      <c r="F322" s="211"/>
      <c r="G322" s="174" t="s">
        <v>132</v>
      </c>
      <c r="H322" s="175">
        <v>3</v>
      </c>
      <c r="I322" s="176" t="s">
        <v>2143</v>
      </c>
      <c r="J322" s="180" t="s">
        <v>2144</v>
      </c>
    </row>
    <row r="323" spans="1:10" ht="26" customHeight="1">
      <c r="A323" s="172" t="s">
        <v>430</v>
      </c>
      <c r="B323" s="173" t="s">
        <v>666</v>
      </c>
      <c r="C323" s="172" t="s">
        <v>63</v>
      </c>
      <c r="D323" s="172" t="s">
        <v>667</v>
      </c>
      <c r="E323" s="211" t="s">
        <v>433</v>
      </c>
      <c r="F323" s="211"/>
      <c r="G323" s="174" t="s">
        <v>668</v>
      </c>
      <c r="H323" s="175">
        <v>4.0000000000000001E-3</v>
      </c>
      <c r="I323" s="176" t="s">
        <v>2140</v>
      </c>
      <c r="J323" s="180" t="s">
        <v>669</v>
      </c>
    </row>
    <row r="324" spans="1:10" ht="39" customHeight="1">
      <c r="A324" s="167" t="s">
        <v>419</v>
      </c>
      <c r="B324" s="168" t="s">
        <v>679</v>
      </c>
      <c r="C324" s="167" t="s">
        <v>63</v>
      </c>
      <c r="D324" s="167" t="s">
        <v>680</v>
      </c>
      <c r="E324" s="210" t="s">
        <v>681</v>
      </c>
      <c r="F324" s="210"/>
      <c r="G324" s="169" t="s">
        <v>80</v>
      </c>
      <c r="H324" s="170">
        <v>0.01</v>
      </c>
      <c r="I324" s="171" t="s">
        <v>2141</v>
      </c>
      <c r="J324" s="181" t="s">
        <v>2142</v>
      </c>
    </row>
    <row r="325" spans="1:10" ht="26" customHeight="1">
      <c r="A325" s="172" t="s">
        <v>430</v>
      </c>
      <c r="B325" s="173" t="s">
        <v>661</v>
      </c>
      <c r="C325" s="172" t="s">
        <v>63</v>
      </c>
      <c r="D325" s="172" t="s">
        <v>662</v>
      </c>
      <c r="E325" s="211" t="s">
        <v>433</v>
      </c>
      <c r="F325" s="211"/>
      <c r="G325" s="174" t="s">
        <v>286</v>
      </c>
      <c r="H325" s="175">
        <v>1</v>
      </c>
      <c r="I325" s="176" t="s">
        <v>663</v>
      </c>
      <c r="J325" s="180" t="s">
        <v>663</v>
      </c>
    </row>
    <row r="326" spans="1:10" ht="40.049999999999997" customHeight="1">
      <c r="A326" s="219" t="s">
        <v>459</v>
      </c>
      <c r="B326" s="220"/>
      <c r="C326" s="220"/>
      <c r="D326" s="220"/>
      <c r="E326" s="220"/>
      <c r="F326" s="220"/>
      <c r="G326" s="220"/>
      <c r="H326" s="220"/>
      <c r="I326" s="220"/>
      <c r="J326" s="220"/>
    </row>
    <row r="327" spans="1:10" ht="15" customHeight="1">
      <c r="A327" s="161" t="s">
        <v>6</v>
      </c>
      <c r="B327" s="162" t="s">
        <v>47</v>
      </c>
      <c r="C327" s="161" t="s">
        <v>48</v>
      </c>
      <c r="D327" s="161" t="s">
        <v>7</v>
      </c>
      <c r="E327" s="216" t="s">
        <v>417</v>
      </c>
      <c r="F327" s="220"/>
      <c r="G327" s="163" t="s">
        <v>49</v>
      </c>
      <c r="H327" s="162" t="s">
        <v>50</v>
      </c>
      <c r="I327" s="162" t="s">
        <v>51</v>
      </c>
      <c r="J327" s="162" t="s">
        <v>8</v>
      </c>
    </row>
    <row r="328" spans="1:10" ht="26" customHeight="1">
      <c r="A328" s="172" t="s">
        <v>430</v>
      </c>
      <c r="B328" s="173" t="s">
        <v>718</v>
      </c>
      <c r="C328" s="172" t="s">
        <v>63</v>
      </c>
      <c r="D328" s="172" t="s">
        <v>719</v>
      </c>
      <c r="E328" s="211" t="s">
        <v>433</v>
      </c>
      <c r="F328" s="211"/>
      <c r="G328" s="174" t="s">
        <v>132</v>
      </c>
      <c r="H328" s="175">
        <v>1</v>
      </c>
      <c r="I328" s="176" t="s">
        <v>2157</v>
      </c>
      <c r="J328" s="180" t="s">
        <v>2157</v>
      </c>
    </row>
    <row r="329" spans="1:10" ht="52.05" customHeight="1">
      <c r="A329" s="172" t="s">
        <v>430</v>
      </c>
      <c r="B329" s="173" t="s">
        <v>664</v>
      </c>
      <c r="C329" s="172" t="s">
        <v>63</v>
      </c>
      <c r="D329" s="172" t="s">
        <v>665</v>
      </c>
      <c r="E329" s="211" t="s">
        <v>433</v>
      </c>
      <c r="F329" s="211"/>
      <c r="G329" s="174" t="s">
        <v>286</v>
      </c>
      <c r="H329" s="175">
        <v>1</v>
      </c>
      <c r="I329" s="176" t="s">
        <v>2136</v>
      </c>
      <c r="J329" s="180" t="s">
        <v>2136</v>
      </c>
    </row>
    <row r="330" spans="1:10" ht="26" customHeight="1">
      <c r="A330" s="172" t="s">
        <v>430</v>
      </c>
      <c r="B330" s="173" t="s">
        <v>705</v>
      </c>
      <c r="C330" s="172" t="s">
        <v>63</v>
      </c>
      <c r="D330" s="172" t="s">
        <v>706</v>
      </c>
      <c r="E330" s="211" t="s">
        <v>453</v>
      </c>
      <c r="F330" s="211"/>
      <c r="G330" s="174" t="s">
        <v>132</v>
      </c>
      <c r="H330" s="175">
        <v>4.75E-4</v>
      </c>
      <c r="I330" s="176" t="s">
        <v>707</v>
      </c>
      <c r="J330" s="180" t="s">
        <v>708</v>
      </c>
    </row>
    <row r="331" spans="1:10" ht="24" customHeight="1">
      <c r="A331" s="172" t="s">
        <v>430</v>
      </c>
      <c r="B331" s="173" t="s">
        <v>489</v>
      </c>
      <c r="C331" s="172" t="s">
        <v>63</v>
      </c>
      <c r="D331" s="172" t="s">
        <v>490</v>
      </c>
      <c r="E331" s="211" t="s">
        <v>491</v>
      </c>
      <c r="F331" s="211"/>
      <c r="G331" s="174" t="s">
        <v>132</v>
      </c>
      <c r="H331" s="175">
        <v>4.2930000000000003E-2</v>
      </c>
      <c r="I331" s="176" t="s">
        <v>492</v>
      </c>
      <c r="J331" s="180" t="s">
        <v>690</v>
      </c>
    </row>
    <row r="332" spans="1:10" ht="24" customHeight="1">
      <c r="A332" s="172" t="s">
        <v>430</v>
      </c>
      <c r="B332" s="173" t="s">
        <v>714</v>
      </c>
      <c r="C332" s="172" t="s">
        <v>63</v>
      </c>
      <c r="D332" s="172" t="s">
        <v>715</v>
      </c>
      <c r="E332" s="211" t="s">
        <v>433</v>
      </c>
      <c r="F332" s="211"/>
      <c r="G332" s="174" t="s">
        <v>132</v>
      </c>
      <c r="H332" s="175">
        <v>9.5E-4</v>
      </c>
      <c r="I332" s="176" t="s">
        <v>2153</v>
      </c>
      <c r="J332" s="180" t="s">
        <v>462</v>
      </c>
    </row>
    <row r="333" spans="1:10" ht="26" customHeight="1">
      <c r="A333" s="172" t="s">
        <v>430</v>
      </c>
      <c r="B333" s="173" t="s">
        <v>506</v>
      </c>
      <c r="C333" s="172" t="s">
        <v>63</v>
      </c>
      <c r="D333" s="172" t="s">
        <v>507</v>
      </c>
      <c r="E333" s="211" t="s">
        <v>433</v>
      </c>
      <c r="F333" s="211"/>
      <c r="G333" s="174" t="s">
        <v>132</v>
      </c>
      <c r="H333" s="175">
        <v>5.7239999999999999E-3</v>
      </c>
      <c r="I333" s="176" t="s">
        <v>2115</v>
      </c>
      <c r="J333" s="180" t="s">
        <v>1115</v>
      </c>
    </row>
    <row r="334" spans="1:10" ht="24" customHeight="1">
      <c r="A334" s="172" t="s">
        <v>430</v>
      </c>
      <c r="B334" s="173" t="s">
        <v>460</v>
      </c>
      <c r="C334" s="172" t="s">
        <v>63</v>
      </c>
      <c r="D334" s="172" t="s">
        <v>461</v>
      </c>
      <c r="E334" s="211" t="s">
        <v>433</v>
      </c>
      <c r="F334" s="211"/>
      <c r="G334" s="174" t="s">
        <v>132</v>
      </c>
      <c r="H334" s="175">
        <v>4.2930000000000003E-2</v>
      </c>
      <c r="I334" s="176" t="s">
        <v>2121</v>
      </c>
      <c r="J334" s="180" t="s">
        <v>1831</v>
      </c>
    </row>
    <row r="335" spans="1:10" ht="26" customHeight="1">
      <c r="A335" s="172" t="s">
        <v>430</v>
      </c>
      <c r="B335" s="173" t="s">
        <v>467</v>
      </c>
      <c r="C335" s="172" t="s">
        <v>63</v>
      </c>
      <c r="D335" s="172" t="s">
        <v>468</v>
      </c>
      <c r="E335" s="211" t="s">
        <v>433</v>
      </c>
      <c r="F335" s="211"/>
      <c r="G335" s="174" t="s">
        <v>388</v>
      </c>
      <c r="H335" s="175">
        <v>7.1570000000000002E-3</v>
      </c>
      <c r="I335" s="176" t="s">
        <v>2117</v>
      </c>
      <c r="J335" s="180" t="s">
        <v>2149</v>
      </c>
    </row>
    <row r="336" spans="1:10" ht="24" customHeight="1">
      <c r="A336" s="172" t="s">
        <v>430</v>
      </c>
      <c r="B336" s="173" t="s">
        <v>502</v>
      </c>
      <c r="C336" s="172" t="s">
        <v>63</v>
      </c>
      <c r="D336" s="172" t="s">
        <v>503</v>
      </c>
      <c r="E336" s="211" t="s">
        <v>433</v>
      </c>
      <c r="F336" s="211"/>
      <c r="G336" s="174" t="s">
        <v>132</v>
      </c>
      <c r="H336" s="175">
        <v>0.97117200000000004</v>
      </c>
      <c r="I336" s="176" t="s">
        <v>504</v>
      </c>
      <c r="J336" s="180" t="s">
        <v>693</v>
      </c>
    </row>
    <row r="337" spans="1:10" ht="24" customHeight="1">
      <c r="A337" s="172" t="s">
        <v>430</v>
      </c>
      <c r="B337" s="173" t="s">
        <v>470</v>
      </c>
      <c r="C337" s="172" t="s">
        <v>63</v>
      </c>
      <c r="D337" s="172" t="s">
        <v>471</v>
      </c>
      <c r="E337" s="211" t="s">
        <v>433</v>
      </c>
      <c r="F337" s="211"/>
      <c r="G337" s="174" t="s">
        <v>132</v>
      </c>
      <c r="H337" s="175">
        <v>0.76138899999999998</v>
      </c>
      <c r="I337" s="176" t="s">
        <v>472</v>
      </c>
      <c r="J337" s="180" t="s">
        <v>688</v>
      </c>
    </row>
    <row r="338" spans="1:10" ht="26" customHeight="1">
      <c r="A338" s="172" t="s">
        <v>430</v>
      </c>
      <c r="B338" s="173" t="s">
        <v>500</v>
      </c>
      <c r="C338" s="172" t="s">
        <v>63</v>
      </c>
      <c r="D338" s="172" t="s">
        <v>501</v>
      </c>
      <c r="E338" s="211" t="s">
        <v>433</v>
      </c>
      <c r="F338" s="211"/>
      <c r="G338" s="174" t="s">
        <v>132</v>
      </c>
      <c r="H338" s="175">
        <v>1.908E-3</v>
      </c>
      <c r="I338" s="176" t="s">
        <v>2120</v>
      </c>
      <c r="J338" s="180" t="s">
        <v>477</v>
      </c>
    </row>
    <row r="339" spans="1:10" ht="24" customHeight="1">
      <c r="A339" s="172" t="s">
        <v>430</v>
      </c>
      <c r="B339" s="173" t="s">
        <v>510</v>
      </c>
      <c r="C339" s="172" t="s">
        <v>63</v>
      </c>
      <c r="D339" s="172" t="s">
        <v>511</v>
      </c>
      <c r="E339" s="211" t="s">
        <v>433</v>
      </c>
      <c r="F339" s="211"/>
      <c r="G339" s="174" t="s">
        <v>132</v>
      </c>
      <c r="H339" s="175">
        <v>4.2930000000000003E-2</v>
      </c>
      <c r="I339" s="176" t="s">
        <v>2123</v>
      </c>
      <c r="J339" s="180" t="s">
        <v>2151</v>
      </c>
    </row>
    <row r="340" spans="1:10" ht="24" customHeight="1">
      <c r="A340" s="172" t="s">
        <v>430</v>
      </c>
      <c r="B340" s="173" t="s">
        <v>716</v>
      </c>
      <c r="C340" s="172" t="s">
        <v>63</v>
      </c>
      <c r="D340" s="172" t="s">
        <v>717</v>
      </c>
      <c r="E340" s="211" t="s">
        <v>453</v>
      </c>
      <c r="F340" s="211"/>
      <c r="G340" s="174" t="s">
        <v>132</v>
      </c>
      <c r="H340" s="175">
        <v>4.75E-4</v>
      </c>
      <c r="I340" s="176" t="s">
        <v>2154</v>
      </c>
      <c r="J340" s="180" t="s">
        <v>1810</v>
      </c>
    </row>
    <row r="341" spans="1:10" ht="26" customHeight="1">
      <c r="A341" s="172" t="s">
        <v>430</v>
      </c>
      <c r="B341" s="173" t="s">
        <v>493</v>
      </c>
      <c r="C341" s="172" t="s">
        <v>63</v>
      </c>
      <c r="D341" s="172" t="s">
        <v>494</v>
      </c>
      <c r="E341" s="211" t="s">
        <v>491</v>
      </c>
      <c r="F341" s="211"/>
      <c r="G341" s="174" t="s">
        <v>132</v>
      </c>
      <c r="H341" s="175">
        <v>0.97117200000000004</v>
      </c>
      <c r="I341" s="176" t="s">
        <v>495</v>
      </c>
      <c r="J341" s="180" t="s">
        <v>691</v>
      </c>
    </row>
    <row r="342" spans="1:10" ht="24" customHeight="1">
      <c r="A342" s="172" t="s">
        <v>430</v>
      </c>
      <c r="B342" s="173" t="s">
        <v>474</v>
      </c>
      <c r="C342" s="172" t="s">
        <v>63</v>
      </c>
      <c r="D342" s="172" t="s">
        <v>475</v>
      </c>
      <c r="E342" s="211" t="s">
        <v>433</v>
      </c>
      <c r="F342" s="211"/>
      <c r="G342" s="174" t="s">
        <v>132</v>
      </c>
      <c r="H342" s="175">
        <v>1.7172E-2</v>
      </c>
      <c r="I342" s="176" t="s">
        <v>476</v>
      </c>
      <c r="J342" s="180" t="s">
        <v>604</v>
      </c>
    </row>
    <row r="343" spans="1:10" ht="24" customHeight="1">
      <c r="A343" s="172" t="s">
        <v>430</v>
      </c>
      <c r="B343" s="173" t="s">
        <v>497</v>
      </c>
      <c r="C343" s="172" t="s">
        <v>63</v>
      </c>
      <c r="D343" s="172" t="s">
        <v>498</v>
      </c>
      <c r="E343" s="211" t="s">
        <v>433</v>
      </c>
      <c r="F343" s="211"/>
      <c r="G343" s="174" t="s">
        <v>132</v>
      </c>
      <c r="H343" s="175">
        <v>1.431E-2</v>
      </c>
      <c r="I343" s="176" t="s">
        <v>2118</v>
      </c>
      <c r="J343" s="180" t="s">
        <v>2150</v>
      </c>
    </row>
    <row r="344" spans="1:10" ht="24" customHeight="1">
      <c r="A344" s="172" t="s">
        <v>430</v>
      </c>
      <c r="B344" s="173" t="s">
        <v>513</v>
      </c>
      <c r="C344" s="172" t="s">
        <v>63</v>
      </c>
      <c r="D344" s="172" t="s">
        <v>514</v>
      </c>
      <c r="E344" s="211" t="s">
        <v>491</v>
      </c>
      <c r="F344" s="211"/>
      <c r="G344" s="174" t="s">
        <v>286</v>
      </c>
      <c r="H344" s="175">
        <v>3.8159999999999999E-3</v>
      </c>
      <c r="I344" s="176" t="s">
        <v>515</v>
      </c>
      <c r="J344" s="180" t="s">
        <v>696</v>
      </c>
    </row>
    <row r="345" spans="1:10" ht="24" customHeight="1">
      <c r="A345" s="172" t="s">
        <v>430</v>
      </c>
      <c r="B345" s="173" t="s">
        <v>508</v>
      </c>
      <c r="C345" s="172" t="s">
        <v>63</v>
      </c>
      <c r="D345" s="172" t="s">
        <v>509</v>
      </c>
      <c r="E345" s="211" t="s">
        <v>433</v>
      </c>
      <c r="F345" s="211"/>
      <c r="G345" s="174" t="s">
        <v>388</v>
      </c>
      <c r="H345" s="175">
        <v>2.1942E-2</v>
      </c>
      <c r="I345" s="176" t="s">
        <v>2114</v>
      </c>
      <c r="J345" s="180" t="s">
        <v>764</v>
      </c>
    </row>
    <row r="346" spans="1:10" ht="24" customHeight="1">
      <c r="A346" s="172" t="s">
        <v>430</v>
      </c>
      <c r="B346" s="173" t="s">
        <v>463</v>
      </c>
      <c r="C346" s="172" t="s">
        <v>63</v>
      </c>
      <c r="D346" s="172" t="s">
        <v>464</v>
      </c>
      <c r="E346" s="211" t="s">
        <v>433</v>
      </c>
      <c r="F346" s="211"/>
      <c r="G346" s="174" t="s">
        <v>465</v>
      </c>
      <c r="H346" s="175">
        <v>7.1570000000000002E-3</v>
      </c>
      <c r="I346" s="176" t="s">
        <v>2122</v>
      </c>
      <c r="J346" s="180" t="s">
        <v>559</v>
      </c>
    </row>
    <row r="347" spans="1:10" ht="24" customHeight="1">
      <c r="A347" s="172" t="s">
        <v>430</v>
      </c>
      <c r="B347" s="173" t="s">
        <v>712</v>
      </c>
      <c r="C347" s="172" t="s">
        <v>63</v>
      </c>
      <c r="D347" s="172" t="s">
        <v>713</v>
      </c>
      <c r="E347" s="211" t="s">
        <v>433</v>
      </c>
      <c r="F347" s="211"/>
      <c r="G347" s="174" t="s">
        <v>132</v>
      </c>
      <c r="H347" s="175">
        <v>4.75E-4</v>
      </c>
      <c r="I347" s="176" t="s">
        <v>2155</v>
      </c>
      <c r="J347" s="180" t="s">
        <v>558</v>
      </c>
    </row>
    <row r="348" spans="1:10" ht="24" customHeight="1">
      <c r="A348" s="172" t="s">
        <v>430</v>
      </c>
      <c r="B348" s="173" t="s">
        <v>709</v>
      </c>
      <c r="C348" s="172" t="s">
        <v>63</v>
      </c>
      <c r="D348" s="172" t="s">
        <v>710</v>
      </c>
      <c r="E348" s="211" t="s">
        <v>433</v>
      </c>
      <c r="F348" s="211"/>
      <c r="G348" s="174" t="s">
        <v>132</v>
      </c>
      <c r="H348" s="175">
        <v>9.5E-4</v>
      </c>
      <c r="I348" s="176" t="s">
        <v>711</v>
      </c>
      <c r="J348" s="180" t="s">
        <v>462</v>
      </c>
    </row>
    <row r="349" spans="1:10" ht="24" customHeight="1">
      <c r="A349" s="172" t="s">
        <v>430</v>
      </c>
      <c r="B349" s="173" t="s">
        <v>703</v>
      </c>
      <c r="C349" s="172" t="s">
        <v>63</v>
      </c>
      <c r="D349" s="172" t="s">
        <v>704</v>
      </c>
      <c r="E349" s="211" t="s">
        <v>433</v>
      </c>
      <c r="F349" s="211"/>
      <c r="G349" s="174" t="s">
        <v>132</v>
      </c>
      <c r="H349" s="175">
        <v>9.5E-4</v>
      </c>
      <c r="I349" s="176" t="s">
        <v>2156</v>
      </c>
      <c r="J349" s="180" t="s">
        <v>477</v>
      </c>
    </row>
    <row r="350" spans="1:10" ht="24" customHeight="1">
      <c r="A350" s="172" t="s">
        <v>430</v>
      </c>
      <c r="B350" s="173" t="s">
        <v>673</v>
      </c>
      <c r="C350" s="172" t="s">
        <v>63</v>
      </c>
      <c r="D350" s="172" t="s">
        <v>674</v>
      </c>
      <c r="E350" s="211" t="s">
        <v>448</v>
      </c>
      <c r="F350" s="211"/>
      <c r="G350" s="174" t="s">
        <v>449</v>
      </c>
      <c r="H350" s="175">
        <v>4.75</v>
      </c>
      <c r="I350" s="176" t="s">
        <v>2130</v>
      </c>
      <c r="J350" s="180" t="s">
        <v>2145</v>
      </c>
    </row>
    <row r="351" spans="1:10" ht="24" customHeight="1">
      <c r="A351" s="172" t="s">
        <v>430</v>
      </c>
      <c r="B351" s="173" t="s">
        <v>720</v>
      </c>
      <c r="C351" s="172" t="s">
        <v>63</v>
      </c>
      <c r="D351" s="172" t="s">
        <v>721</v>
      </c>
      <c r="E351" s="211" t="s">
        <v>491</v>
      </c>
      <c r="F351" s="211"/>
      <c r="G351" s="174" t="s">
        <v>60</v>
      </c>
      <c r="H351" s="175">
        <v>0.24</v>
      </c>
      <c r="I351" s="176" t="s">
        <v>2158</v>
      </c>
      <c r="J351" s="180" t="s">
        <v>2159</v>
      </c>
    </row>
    <row r="352" spans="1:10" ht="24" customHeight="1">
      <c r="A352" s="172" t="s">
        <v>430</v>
      </c>
      <c r="B352" s="173" t="s">
        <v>446</v>
      </c>
      <c r="C352" s="172" t="s">
        <v>63</v>
      </c>
      <c r="D352" s="172" t="s">
        <v>447</v>
      </c>
      <c r="E352" s="211" t="s">
        <v>448</v>
      </c>
      <c r="F352" s="211"/>
      <c r="G352" s="174" t="s">
        <v>449</v>
      </c>
      <c r="H352" s="175">
        <v>4.79</v>
      </c>
      <c r="I352" s="176" t="s">
        <v>450</v>
      </c>
      <c r="J352" s="180" t="s">
        <v>685</v>
      </c>
    </row>
    <row r="353" spans="1:11" ht="26" customHeight="1">
      <c r="A353" s="172" t="s">
        <v>430</v>
      </c>
      <c r="B353" s="173" t="s">
        <v>487</v>
      </c>
      <c r="C353" s="172" t="s">
        <v>63</v>
      </c>
      <c r="D353" s="172" t="s">
        <v>488</v>
      </c>
      <c r="E353" s="211" t="s">
        <v>433</v>
      </c>
      <c r="F353" s="211"/>
      <c r="G353" s="174" t="s">
        <v>132</v>
      </c>
      <c r="H353" s="175">
        <v>9.5799999999999998E-4</v>
      </c>
      <c r="I353" s="176" t="s">
        <v>2116</v>
      </c>
      <c r="J353" s="180" t="s">
        <v>737</v>
      </c>
    </row>
    <row r="354" spans="1:11" ht="24" customHeight="1">
      <c r="A354" s="172" t="s">
        <v>430</v>
      </c>
      <c r="B354" s="173" t="s">
        <v>478</v>
      </c>
      <c r="C354" s="172" t="s">
        <v>63</v>
      </c>
      <c r="D354" s="172" t="s">
        <v>479</v>
      </c>
      <c r="E354" s="211" t="s">
        <v>433</v>
      </c>
      <c r="F354" s="211"/>
      <c r="G354" s="174" t="s">
        <v>132</v>
      </c>
      <c r="H354" s="175">
        <v>4.7899999999999999E-4</v>
      </c>
      <c r="I354" s="176" t="s">
        <v>480</v>
      </c>
      <c r="J354" s="180" t="s">
        <v>558</v>
      </c>
    </row>
    <row r="355" spans="1:11" ht="24" customHeight="1">
      <c r="A355" s="172" t="s">
        <v>430</v>
      </c>
      <c r="B355" s="173" t="s">
        <v>484</v>
      </c>
      <c r="C355" s="172" t="s">
        <v>63</v>
      </c>
      <c r="D355" s="172" t="s">
        <v>485</v>
      </c>
      <c r="E355" s="211" t="s">
        <v>433</v>
      </c>
      <c r="F355" s="211"/>
      <c r="G355" s="174" t="s">
        <v>132</v>
      </c>
      <c r="H355" s="175">
        <v>9.5799999999999998E-4</v>
      </c>
      <c r="I355" s="176" t="s">
        <v>486</v>
      </c>
      <c r="J355" s="180" t="s">
        <v>477</v>
      </c>
    </row>
    <row r="356" spans="1:11" ht="24" customHeight="1">
      <c r="A356" s="172" t="s">
        <v>430</v>
      </c>
      <c r="B356" s="173" t="s">
        <v>481</v>
      </c>
      <c r="C356" s="172" t="s">
        <v>63</v>
      </c>
      <c r="D356" s="172" t="s">
        <v>482</v>
      </c>
      <c r="E356" s="211" t="s">
        <v>433</v>
      </c>
      <c r="F356" s="211"/>
      <c r="G356" s="174" t="s">
        <v>132</v>
      </c>
      <c r="H356" s="175">
        <v>1.4369999999999999E-3</v>
      </c>
      <c r="I356" s="176" t="s">
        <v>483</v>
      </c>
      <c r="J356" s="180" t="s">
        <v>462</v>
      </c>
    </row>
    <row r="357" spans="1:11" ht="26" customHeight="1">
      <c r="A357" s="172" t="s">
        <v>430</v>
      </c>
      <c r="B357" s="173" t="s">
        <v>677</v>
      </c>
      <c r="C357" s="172" t="s">
        <v>63</v>
      </c>
      <c r="D357" s="172" t="s">
        <v>678</v>
      </c>
      <c r="E357" s="211" t="s">
        <v>433</v>
      </c>
      <c r="F357" s="211"/>
      <c r="G357" s="174" t="s">
        <v>132</v>
      </c>
      <c r="H357" s="175">
        <v>3</v>
      </c>
      <c r="I357" s="176" t="s">
        <v>2143</v>
      </c>
      <c r="J357" s="180" t="s">
        <v>2144</v>
      </c>
    </row>
    <row r="358" spans="1:11" ht="26" customHeight="1">
      <c r="A358" s="172" t="s">
        <v>430</v>
      </c>
      <c r="B358" s="173" t="s">
        <v>666</v>
      </c>
      <c r="C358" s="172" t="s">
        <v>63</v>
      </c>
      <c r="D358" s="172" t="s">
        <v>667</v>
      </c>
      <c r="E358" s="211" t="s">
        <v>433</v>
      </c>
      <c r="F358" s="211"/>
      <c r="G358" s="174" t="s">
        <v>668</v>
      </c>
      <c r="H358" s="175">
        <v>4.0000000000000001E-3</v>
      </c>
      <c r="I358" s="176" t="s">
        <v>2140</v>
      </c>
      <c r="J358" s="180" t="s">
        <v>669</v>
      </c>
    </row>
    <row r="359" spans="1:11" ht="26" customHeight="1">
      <c r="A359" s="172" t="s">
        <v>430</v>
      </c>
      <c r="B359" s="173" t="s">
        <v>697</v>
      </c>
      <c r="C359" s="172" t="s">
        <v>63</v>
      </c>
      <c r="D359" s="172" t="s">
        <v>698</v>
      </c>
      <c r="E359" s="211" t="s">
        <v>433</v>
      </c>
      <c r="F359" s="211"/>
      <c r="G359" s="174" t="s">
        <v>80</v>
      </c>
      <c r="H359" s="175">
        <v>1.0800000000000001E-2</v>
      </c>
      <c r="I359" s="176" t="s">
        <v>699</v>
      </c>
      <c r="J359" s="180" t="s">
        <v>700</v>
      </c>
    </row>
    <row r="360" spans="1:11" ht="24" customHeight="1">
      <c r="A360" s="172" t="s">
        <v>430</v>
      </c>
      <c r="B360" s="173" t="s">
        <v>701</v>
      </c>
      <c r="C360" s="172" t="s">
        <v>63</v>
      </c>
      <c r="D360" s="172" t="s">
        <v>702</v>
      </c>
      <c r="E360" s="211" t="s">
        <v>433</v>
      </c>
      <c r="F360" s="211"/>
      <c r="G360" s="174" t="s">
        <v>668</v>
      </c>
      <c r="H360" s="175">
        <v>4.5220000000000002</v>
      </c>
      <c r="I360" s="176" t="s">
        <v>1037</v>
      </c>
      <c r="J360" s="180" t="s">
        <v>2152</v>
      </c>
    </row>
    <row r="361" spans="1:11" ht="26" customHeight="1">
      <c r="A361" s="172" t="s">
        <v>430</v>
      </c>
      <c r="B361" s="173" t="s">
        <v>661</v>
      </c>
      <c r="C361" s="172" t="s">
        <v>63</v>
      </c>
      <c r="D361" s="172" t="s">
        <v>662</v>
      </c>
      <c r="E361" s="211" t="s">
        <v>433</v>
      </c>
      <c r="F361" s="211"/>
      <c r="G361" s="174" t="s">
        <v>286</v>
      </c>
      <c r="H361" s="175">
        <v>1</v>
      </c>
      <c r="I361" s="176" t="s">
        <v>663</v>
      </c>
      <c r="J361" s="180" t="s">
        <v>663</v>
      </c>
    </row>
    <row r="362" spans="1:11" ht="13.5">
      <c r="A362" s="177"/>
      <c r="B362" s="177"/>
      <c r="C362" s="177"/>
      <c r="D362" s="177"/>
      <c r="E362" s="177" t="s">
        <v>440</v>
      </c>
      <c r="F362" s="178">
        <v>166.92</v>
      </c>
      <c r="G362" s="177" t="s">
        <v>441</v>
      </c>
      <c r="H362" s="178">
        <v>0</v>
      </c>
      <c r="I362" s="177" t="s">
        <v>442</v>
      </c>
      <c r="J362" s="178">
        <v>166.92</v>
      </c>
    </row>
    <row r="363" spans="1:11" ht="13.9" thickBot="1">
      <c r="A363" s="177"/>
      <c r="B363" s="177"/>
      <c r="C363" s="177"/>
      <c r="D363" s="177"/>
      <c r="E363" s="177" t="s">
        <v>443</v>
      </c>
      <c r="F363" s="178">
        <v>257.63</v>
      </c>
      <c r="G363" s="177"/>
      <c r="H363" s="212" t="s">
        <v>444</v>
      </c>
      <c r="I363" s="212"/>
      <c r="J363" s="178">
        <v>1309.21</v>
      </c>
    </row>
    <row r="364" spans="1:11" ht="1.05" customHeight="1" thickTop="1">
      <c r="A364" s="179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</row>
    <row r="365" spans="1:11" ht="18" customHeight="1">
      <c r="A365" s="161" t="s">
        <v>136</v>
      </c>
      <c r="B365" s="162" t="s">
        <v>47</v>
      </c>
      <c r="C365" s="161" t="s">
        <v>48</v>
      </c>
      <c r="D365" s="161" t="s">
        <v>7</v>
      </c>
      <c r="E365" s="216" t="s">
        <v>417</v>
      </c>
      <c r="F365" s="216"/>
      <c r="G365" s="163" t="s">
        <v>49</v>
      </c>
      <c r="H365" s="162" t="s">
        <v>50</v>
      </c>
      <c r="I365" s="162" t="s">
        <v>51</v>
      </c>
      <c r="J365" s="162" t="s">
        <v>8</v>
      </c>
    </row>
    <row r="366" spans="1:11" ht="39" customHeight="1">
      <c r="A366" s="164" t="s">
        <v>419</v>
      </c>
      <c r="B366" s="147" t="s">
        <v>137</v>
      </c>
      <c r="C366" s="164" t="s">
        <v>63</v>
      </c>
      <c r="D366" s="164" t="s">
        <v>138</v>
      </c>
      <c r="E366" s="217" t="s">
        <v>660</v>
      </c>
      <c r="F366" s="217"/>
      <c r="G366" s="165" t="s">
        <v>132</v>
      </c>
      <c r="H366" s="166">
        <v>1</v>
      </c>
      <c r="I366" s="148">
        <v>1796.96</v>
      </c>
      <c r="J366" s="148">
        <v>1796.96</v>
      </c>
    </row>
    <row r="367" spans="1:11" ht="15" customHeight="1">
      <c r="A367" s="161" t="s">
        <v>6</v>
      </c>
      <c r="B367" s="162" t="s">
        <v>47</v>
      </c>
      <c r="C367" s="161" t="s">
        <v>48</v>
      </c>
      <c r="D367" s="161" t="s">
        <v>7</v>
      </c>
      <c r="E367" s="216" t="s">
        <v>417</v>
      </c>
      <c r="F367" s="220"/>
      <c r="G367" s="163" t="s">
        <v>49</v>
      </c>
      <c r="H367" s="162" t="s">
        <v>50</v>
      </c>
      <c r="I367" s="162" t="s">
        <v>51</v>
      </c>
      <c r="J367" s="162" t="s">
        <v>8</v>
      </c>
    </row>
    <row r="368" spans="1:11" ht="24" customHeight="1">
      <c r="A368" s="172" t="s">
        <v>430</v>
      </c>
      <c r="B368" s="173" t="s">
        <v>673</v>
      </c>
      <c r="C368" s="172" t="s">
        <v>63</v>
      </c>
      <c r="D368" s="172" t="s">
        <v>674</v>
      </c>
      <c r="E368" s="211" t="s">
        <v>448</v>
      </c>
      <c r="F368" s="211"/>
      <c r="G368" s="174" t="s">
        <v>449</v>
      </c>
      <c r="H368" s="175">
        <v>3.75</v>
      </c>
      <c r="I368" s="176" t="s">
        <v>2130</v>
      </c>
      <c r="J368" s="180" t="s">
        <v>2160</v>
      </c>
    </row>
    <row r="369" spans="1:10" ht="26" customHeight="1">
      <c r="A369" s="167" t="s">
        <v>419</v>
      </c>
      <c r="B369" s="168" t="s">
        <v>730</v>
      </c>
      <c r="C369" s="167" t="s">
        <v>63</v>
      </c>
      <c r="D369" s="167" t="s">
        <v>731</v>
      </c>
      <c r="E369" s="210" t="s">
        <v>660</v>
      </c>
      <c r="F369" s="210"/>
      <c r="G369" s="169" t="s">
        <v>65</v>
      </c>
      <c r="H369" s="170">
        <v>5.7</v>
      </c>
      <c r="I369" s="171" t="s">
        <v>2161</v>
      </c>
      <c r="J369" s="181" t="s">
        <v>2162</v>
      </c>
    </row>
    <row r="370" spans="1:10" ht="39" customHeight="1">
      <c r="A370" s="167" t="s">
        <v>419</v>
      </c>
      <c r="B370" s="168" t="s">
        <v>679</v>
      </c>
      <c r="C370" s="167" t="s">
        <v>63</v>
      </c>
      <c r="D370" s="167" t="s">
        <v>680</v>
      </c>
      <c r="E370" s="210" t="s">
        <v>681</v>
      </c>
      <c r="F370" s="210"/>
      <c r="G370" s="169" t="s">
        <v>80</v>
      </c>
      <c r="H370" s="170">
        <v>0.01</v>
      </c>
      <c r="I370" s="171" t="s">
        <v>2141</v>
      </c>
      <c r="J370" s="181" t="s">
        <v>2142</v>
      </c>
    </row>
    <row r="371" spans="1:10" ht="65" customHeight="1">
      <c r="A371" s="172" t="s">
        <v>430</v>
      </c>
      <c r="B371" s="173" t="s">
        <v>728</v>
      </c>
      <c r="C371" s="172" t="s">
        <v>63</v>
      </c>
      <c r="D371" s="172" t="s">
        <v>729</v>
      </c>
      <c r="E371" s="211" t="s">
        <v>433</v>
      </c>
      <c r="F371" s="211"/>
      <c r="G371" s="174" t="s">
        <v>132</v>
      </c>
      <c r="H371" s="175">
        <v>2</v>
      </c>
      <c r="I371" s="176" t="s">
        <v>2163</v>
      </c>
      <c r="J371" s="180" t="s">
        <v>2164</v>
      </c>
    </row>
    <row r="372" spans="1:10" ht="24" customHeight="1">
      <c r="A372" s="172" t="s">
        <v>430</v>
      </c>
      <c r="B372" s="173" t="s">
        <v>446</v>
      </c>
      <c r="C372" s="172" t="s">
        <v>63</v>
      </c>
      <c r="D372" s="172" t="s">
        <v>447</v>
      </c>
      <c r="E372" s="211" t="s">
        <v>448</v>
      </c>
      <c r="F372" s="211"/>
      <c r="G372" s="174" t="s">
        <v>449</v>
      </c>
      <c r="H372" s="175">
        <v>3.75</v>
      </c>
      <c r="I372" s="176" t="s">
        <v>450</v>
      </c>
      <c r="J372" s="180" t="s">
        <v>732</v>
      </c>
    </row>
    <row r="373" spans="1:10" ht="26" customHeight="1">
      <c r="A373" s="172" t="s">
        <v>430</v>
      </c>
      <c r="B373" s="173" t="s">
        <v>666</v>
      </c>
      <c r="C373" s="172" t="s">
        <v>63</v>
      </c>
      <c r="D373" s="172" t="s">
        <v>667</v>
      </c>
      <c r="E373" s="211" t="s">
        <v>433</v>
      </c>
      <c r="F373" s="211"/>
      <c r="G373" s="174" t="s">
        <v>668</v>
      </c>
      <c r="H373" s="175">
        <v>4.0000000000000001E-3</v>
      </c>
      <c r="I373" s="176" t="s">
        <v>2140</v>
      </c>
      <c r="J373" s="180" t="s">
        <v>669</v>
      </c>
    </row>
    <row r="374" spans="1:10" ht="52.05" customHeight="1">
      <c r="A374" s="172" t="s">
        <v>430</v>
      </c>
      <c r="B374" s="173" t="s">
        <v>726</v>
      </c>
      <c r="C374" s="172" t="s">
        <v>63</v>
      </c>
      <c r="D374" s="172" t="s">
        <v>727</v>
      </c>
      <c r="E374" s="211" t="s">
        <v>433</v>
      </c>
      <c r="F374" s="211"/>
      <c r="G374" s="174" t="s">
        <v>132</v>
      </c>
      <c r="H374" s="175">
        <v>1</v>
      </c>
      <c r="I374" s="176" t="s">
        <v>2165</v>
      </c>
      <c r="J374" s="180" t="s">
        <v>2165</v>
      </c>
    </row>
    <row r="375" spans="1:10" ht="24" customHeight="1">
      <c r="A375" s="167" t="s">
        <v>419</v>
      </c>
      <c r="B375" s="168" t="s">
        <v>682</v>
      </c>
      <c r="C375" s="167" t="s">
        <v>63</v>
      </c>
      <c r="D375" s="167" t="s">
        <v>683</v>
      </c>
      <c r="E375" s="210" t="s">
        <v>458</v>
      </c>
      <c r="F375" s="210"/>
      <c r="G375" s="169" t="s">
        <v>449</v>
      </c>
      <c r="H375" s="170">
        <v>3.75</v>
      </c>
      <c r="I375" s="171" t="s">
        <v>2146</v>
      </c>
      <c r="J375" s="181" t="s">
        <v>2166</v>
      </c>
    </row>
    <row r="376" spans="1:10" ht="24" customHeight="1">
      <c r="A376" s="167" t="s">
        <v>419</v>
      </c>
      <c r="B376" s="168" t="s">
        <v>456</v>
      </c>
      <c r="C376" s="167" t="s">
        <v>63</v>
      </c>
      <c r="D376" s="167" t="s">
        <v>457</v>
      </c>
      <c r="E376" s="210" t="s">
        <v>458</v>
      </c>
      <c r="F376" s="210"/>
      <c r="G376" s="169" t="s">
        <v>449</v>
      </c>
      <c r="H376" s="170">
        <v>3.75</v>
      </c>
      <c r="I376" s="171" t="s">
        <v>2113</v>
      </c>
      <c r="J376" s="181" t="s">
        <v>2167</v>
      </c>
    </row>
    <row r="377" spans="1:10" ht="26" customHeight="1">
      <c r="A377" s="172" t="s">
        <v>430</v>
      </c>
      <c r="B377" s="173" t="s">
        <v>722</v>
      </c>
      <c r="C377" s="172" t="s">
        <v>63</v>
      </c>
      <c r="D377" s="172" t="s">
        <v>723</v>
      </c>
      <c r="E377" s="211" t="s">
        <v>433</v>
      </c>
      <c r="F377" s="211"/>
      <c r="G377" s="174" t="s">
        <v>132</v>
      </c>
      <c r="H377" s="175">
        <v>6</v>
      </c>
      <c r="I377" s="176" t="s">
        <v>724</v>
      </c>
      <c r="J377" s="180" t="s">
        <v>725</v>
      </c>
    </row>
    <row r="378" spans="1:10" ht="26" customHeight="1">
      <c r="A378" s="172" t="s">
        <v>430</v>
      </c>
      <c r="B378" s="173" t="s">
        <v>718</v>
      </c>
      <c r="C378" s="172" t="s">
        <v>63</v>
      </c>
      <c r="D378" s="172" t="s">
        <v>719</v>
      </c>
      <c r="E378" s="211" t="s">
        <v>433</v>
      </c>
      <c r="F378" s="211"/>
      <c r="G378" s="174" t="s">
        <v>132</v>
      </c>
      <c r="H378" s="175">
        <v>2</v>
      </c>
      <c r="I378" s="176" t="s">
        <v>2157</v>
      </c>
      <c r="J378" s="180" t="s">
        <v>2168</v>
      </c>
    </row>
    <row r="379" spans="1:10" ht="40.049999999999997" customHeight="1">
      <c r="A379" s="219" t="s">
        <v>459</v>
      </c>
      <c r="B379" s="220"/>
      <c r="C379" s="220"/>
      <c r="D379" s="220"/>
      <c r="E379" s="220"/>
      <c r="F379" s="220"/>
      <c r="G379" s="220"/>
      <c r="H379" s="220"/>
      <c r="I379" s="220"/>
      <c r="J379" s="220"/>
    </row>
    <row r="380" spans="1:10" ht="15" customHeight="1">
      <c r="A380" s="161" t="s">
        <v>6</v>
      </c>
      <c r="B380" s="162" t="s">
        <v>47</v>
      </c>
      <c r="C380" s="161" t="s">
        <v>48</v>
      </c>
      <c r="D380" s="161" t="s">
        <v>7</v>
      </c>
      <c r="E380" s="216" t="s">
        <v>417</v>
      </c>
      <c r="F380" s="220"/>
      <c r="G380" s="163" t="s">
        <v>49</v>
      </c>
      <c r="H380" s="162" t="s">
        <v>50</v>
      </c>
      <c r="I380" s="162" t="s">
        <v>51</v>
      </c>
      <c r="J380" s="162" t="s">
        <v>8</v>
      </c>
    </row>
    <row r="381" spans="1:10" ht="24" customHeight="1">
      <c r="A381" s="172" t="s">
        <v>430</v>
      </c>
      <c r="B381" s="173" t="s">
        <v>673</v>
      </c>
      <c r="C381" s="172" t="s">
        <v>63</v>
      </c>
      <c r="D381" s="172" t="s">
        <v>674</v>
      </c>
      <c r="E381" s="211" t="s">
        <v>448</v>
      </c>
      <c r="F381" s="211"/>
      <c r="G381" s="174" t="s">
        <v>449</v>
      </c>
      <c r="H381" s="175">
        <v>5.3460000000000001</v>
      </c>
      <c r="I381" s="176" t="s">
        <v>2130</v>
      </c>
      <c r="J381" s="180" t="s">
        <v>2169</v>
      </c>
    </row>
    <row r="382" spans="1:10" ht="24" customHeight="1">
      <c r="A382" s="172" t="s">
        <v>430</v>
      </c>
      <c r="B382" s="173" t="s">
        <v>446</v>
      </c>
      <c r="C382" s="172" t="s">
        <v>63</v>
      </c>
      <c r="D382" s="172" t="s">
        <v>447</v>
      </c>
      <c r="E382" s="211" t="s">
        <v>448</v>
      </c>
      <c r="F382" s="211"/>
      <c r="G382" s="174" t="s">
        <v>449</v>
      </c>
      <c r="H382" s="175">
        <v>5.4224800000000002</v>
      </c>
      <c r="I382" s="176" t="s">
        <v>450</v>
      </c>
      <c r="J382" s="180" t="s">
        <v>733</v>
      </c>
    </row>
    <row r="383" spans="1:10" ht="24" customHeight="1">
      <c r="A383" s="172" t="s">
        <v>430</v>
      </c>
      <c r="B383" s="173" t="s">
        <v>470</v>
      </c>
      <c r="C383" s="172" t="s">
        <v>63</v>
      </c>
      <c r="D383" s="172" t="s">
        <v>471</v>
      </c>
      <c r="E383" s="211" t="s">
        <v>433</v>
      </c>
      <c r="F383" s="211"/>
      <c r="G383" s="174" t="s">
        <v>132</v>
      </c>
      <c r="H383" s="175">
        <v>0.97171776799999998</v>
      </c>
      <c r="I383" s="176" t="s">
        <v>472</v>
      </c>
      <c r="J383" s="180" t="s">
        <v>735</v>
      </c>
    </row>
    <row r="384" spans="1:10" ht="24" customHeight="1">
      <c r="A384" s="172" t="s">
        <v>430</v>
      </c>
      <c r="B384" s="173" t="s">
        <v>585</v>
      </c>
      <c r="C384" s="172" t="s">
        <v>63</v>
      </c>
      <c r="D384" s="172" t="s">
        <v>586</v>
      </c>
      <c r="E384" s="211" t="s">
        <v>433</v>
      </c>
      <c r="F384" s="211"/>
      <c r="G384" s="174" t="s">
        <v>132</v>
      </c>
      <c r="H384" s="175">
        <v>6.8400000000000004E-4</v>
      </c>
      <c r="I384" s="176" t="s">
        <v>587</v>
      </c>
      <c r="J384" s="180" t="s">
        <v>558</v>
      </c>
    </row>
    <row r="385" spans="1:10" ht="24" customHeight="1">
      <c r="A385" s="172" t="s">
        <v>430</v>
      </c>
      <c r="B385" s="173" t="s">
        <v>502</v>
      </c>
      <c r="C385" s="172" t="s">
        <v>63</v>
      </c>
      <c r="D385" s="172" t="s">
        <v>503</v>
      </c>
      <c r="E385" s="211" t="s">
        <v>433</v>
      </c>
      <c r="F385" s="211"/>
      <c r="G385" s="174" t="s">
        <v>132</v>
      </c>
      <c r="H385" s="175">
        <v>1.270309264</v>
      </c>
      <c r="I385" s="176" t="s">
        <v>504</v>
      </c>
      <c r="J385" s="180" t="s">
        <v>740</v>
      </c>
    </row>
    <row r="386" spans="1:10" ht="24" customHeight="1">
      <c r="A386" s="172" t="s">
        <v>430</v>
      </c>
      <c r="B386" s="173" t="s">
        <v>460</v>
      </c>
      <c r="C386" s="172" t="s">
        <v>63</v>
      </c>
      <c r="D386" s="172" t="s">
        <v>461</v>
      </c>
      <c r="E386" s="211" t="s">
        <v>433</v>
      </c>
      <c r="F386" s="211"/>
      <c r="G386" s="174" t="s">
        <v>132</v>
      </c>
      <c r="H386" s="175">
        <v>5.6153160000000001E-2</v>
      </c>
      <c r="I386" s="176" t="s">
        <v>2121</v>
      </c>
      <c r="J386" s="180" t="s">
        <v>695</v>
      </c>
    </row>
    <row r="387" spans="1:10" ht="24" customHeight="1">
      <c r="A387" s="172" t="s">
        <v>430</v>
      </c>
      <c r="B387" s="173" t="s">
        <v>513</v>
      </c>
      <c r="C387" s="172" t="s">
        <v>63</v>
      </c>
      <c r="D387" s="172" t="s">
        <v>514</v>
      </c>
      <c r="E387" s="211" t="s">
        <v>491</v>
      </c>
      <c r="F387" s="211"/>
      <c r="G387" s="174" t="s">
        <v>286</v>
      </c>
      <c r="H387" s="175">
        <v>4.9913919999999999E-3</v>
      </c>
      <c r="I387" s="176" t="s">
        <v>515</v>
      </c>
      <c r="J387" s="180" t="s">
        <v>741</v>
      </c>
    </row>
    <row r="388" spans="1:10" ht="24" customHeight="1">
      <c r="A388" s="172" t="s">
        <v>430</v>
      </c>
      <c r="B388" s="173" t="s">
        <v>597</v>
      </c>
      <c r="C388" s="172" t="s">
        <v>63</v>
      </c>
      <c r="D388" s="172" t="s">
        <v>598</v>
      </c>
      <c r="E388" s="211" t="s">
        <v>433</v>
      </c>
      <c r="F388" s="211"/>
      <c r="G388" s="174" t="s">
        <v>132</v>
      </c>
      <c r="H388" s="175">
        <v>1.7100000000000001E-4</v>
      </c>
      <c r="I388" s="176" t="s">
        <v>2132</v>
      </c>
      <c r="J388" s="180" t="s">
        <v>469</v>
      </c>
    </row>
    <row r="389" spans="1:10" ht="24" customHeight="1">
      <c r="A389" s="172" t="s">
        <v>430</v>
      </c>
      <c r="B389" s="173" t="s">
        <v>569</v>
      </c>
      <c r="C389" s="172" t="s">
        <v>63</v>
      </c>
      <c r="D389" s="172" t="s">
        <v>570</v>
      </c>
      <c r="E389" s="211" t="s">
        <v>433</v>
      </c>
      <c r="F389" s="211"/>
      <c r="G389" s="174" t="s">
        <v>132</v>
      </c>
      <c r="H389" s="175">
        <v>3.4200000000000002E-4</v>
      </c>
      <c r="I389" s="176" t="s">
        <v>571</v>
      </c>
      <c r="J389" s="180" t="s">
        <v>558</v>
      </c>
    </row>
    <row r="390" spans="1:10" ht="24" customHeight="1">
      <c r="A390" s="172" t="s">
        <v>430</v>
      </c>
      <c r="B390" s="173" t="s">
        <v>508</v>
      </c>
      <c r="C390" s="172" t="s">
        <v>63</v>
      </c>
      <c r="D390" s="172" t="s">
        <v>509</v>
      </c>
      <c r="E390" s="211" t="s">
        <v>433</v>
      </c>
      <c r="F390" s="211"/>
      <c r="G390" s="174" t="s">
        <v>388</v>
      </c>
      <c r="H390" s="175">
        <v>2.8700504000000002E-2</v>
      </c>
      <c r="I390" s="176" t="s">
        <v>2114</v>
      </c>
      <c r="J390" s="180" t="s">
        <v>560</v>
      </c>
    </row>
    <row r="391" spans="1:10" ht="24" customHeight="1">
      <c r="A391" s="172" t="s">
        <v>430</v>
      </c>
      <c r="B391" s="173" t="s">
        <v>594</v>
      </c>
      <c r="C391" s="172" t="s">
        <v>63</v>
      </c>
      <c r="D391" s="172" t="s">
        <v>595</v>
      </c>
      <c r="E391" s="211" t="s">
        <v>433</v>
      </c>
      <c r="F391" s="211"/>
      <c r="G391" s="174" t="s">
        <v>132</v>
      </c>
      <c r="H391" s="175">
        <v>1.7100000000000001E-4</v>
      </c>
      <c r="I391" s="176" t="s">
        <v>596</v>
      </c>
      <c r="J391" s="180" t="s">
        <v>466</v>
      </c>
    </row>
    <row r="392" spans="1:10" ht="24" customHeight="1">
      <c r="A392" s="172" t="s">
        <v>430</v>
      </c>
      <c r="B392" s="173" t="s">
        <v>489</v>
      </c>
      <c r="C392" s="172" t="s">
        <v>63</v>
      </c>
      <c r="D392" s="172" t="s">
        <v>490</v>
      </c>
      <c r="E392" s="211" t="s">
        <v>491</v>
      </c>
      <c r="F392" s="211"/>
      <c r="G392" s="174" t="s">
        <v>132</v>
      </c>
      <c r="H392" s="175">
        <v>5.6153160000000001E-2</v>
      </c>
      <c r="I392" s="176" t="s">
        <v>492</v>
      </c>
      <c r="J392" s="180" t="s">
        <v>738</v>
      </c>
    </row>
    <row r="393" spans="1:10" ht="26" customHeight="1">
      <c r="A393" s="172" t="s">
        <v>430</v>
      </c>
      <c r="B393" s="173" t="s">
        <v>588</v>
      </c>
      <c r="C393" s="172" t="s">
        <v>63</v>
      </c>
      <c r="D393" s="172" t="s">
        <v>589</v>
      </c>
      <c r="E393" s="211" t="s">
        <v>433</v>
      </c>
      <c r="F393" s="211"/>
      <c r="G393" s="174" t="s">
        <v>132</v>
      </c>
      <c r="H393" s="175">
        <v>8.5499999999999997E-4</v>
      </c>
      <c r="I393" s="176" t="s">
        <v>2133</v>
      </c>
      <c r="J393" s="180" t="s">
        <v>558</v>
      </c>
    </row>
    <row r="394" spans="1:10" ht="26" customHeight="1">
      <c r="A394" s="172" t="s">
        <v>430</v>
      </c>
      <c r="B394" s="173" t="s">
        <v>493</v>
      </c>
      <c r="C394" s="172" t="s">
        <v>63</v>
      </c>
      <c r="D394" s="172" t="s">
        <v>494</v>
      </c>
      <c r="E394" s="211" t="s">
        <v>491</v>
      </c>
      <c r="F394" s="211"/>
      <c r="G394" s="174" t="s">
        <v>132</v>
      </c>
      <c r="H394" s="175">
        <v>1.270309264</v>
      </c>
      <c r="I394" s="176" t="s">
        <v>495</v>
      </c>
      <c r="J394" s="180" t="s">
        <v>739</v>
      </c>
    </row>
    <row r="395" spans="1:10" ht="24" customHeight="1">
      <c r="A395" s="172" t="s">
        <v>430</v>
      </c>
      <c r="B395" s="173" t="s">
        <v>582</v>
      </c>
      <c r="C395" s="172" t="s">
        <v>63</v>
      </c>
      <c r="D395" s="172" t="s">
        <v>583</v>
      </c>
      <c r="E395" s="211" t="s">
        <v>433</v>
      </c>
      <c r="F395" s="211"/>
      <c r="G395" s="174" t="s">
        <v>132</v>
      </c>
      <c r="H395" s="175">
        <v>1.1969999999999999E-3</v>
      </c>
      <c r="I395" s="176" t="s">
        <v>584</v>
      </c>
      <c r="J395" s="180" t="s">
        <v>558</v>
      </c>
    </row>
    <row r="396" spans="1:10" ht="24" customHeight="1">
      <c r="A396" s="172" t="s">
        <v>430</v>
      </c>
      <c r="B396" s="173" t="s">
        <v>510</v>
      </c>
      <c r="C396" s="172" t="s">
        <v>63</v>
      </c>
      <c r="D396" s="172" t="s">
        <v>511</v>
      </c>
      <c r="E396" s="211" t="s">
        <v>433</v>
      </c>
      <c r="F396" s="211"/>
      <c r="G396" s="174" t="s">
        <v>132</v>
      </c>
      <c r="H396" s="175">
        <v>5.6153160000000001E-2</v>
      </c>
      <c r="I396" s="176" t="s">
        <v>2123</v>
      </c>
      <c r="J396" s="180" t="s">
        <v>2170</v>
      </c>
    </row>
    <row r="397" spans="1:10" ht="24" customHeight="1">
      <c r="A397" s="172" t="s">
        <v>430</v>
      </c>
      <c r="B397" s="173" t="s">
        <v>572</v>
      </c>
      <c r="C397" s="172" t="s">
        <v>63</v>
      </c>
      <c r="D397" s="172" t="s">
        <v>573</v>
      </c>
      <c r="E397" s="211" t="s">
        <v>433</v>
      </c>
      <c r="F397" s="211"/>
      <c r="G397" s="174" t="s">
        <v>132</v>
      </c>
      <c r="H397" s="175">
        <v>3.4200000000000002E-4</v>
      </c>
      <c r="I397" s="176" t="s">
        <v>574</v>
      </c>
      <c r="J397" s="180" t="s">
        <v>466</v>
      </c>
    </row>
    <row r="398" spans="1:10" ht="26" customHeight="1">
      <c r="A398" s="172" t="s">
        <v>430</v>
      </c>
      <c r="B398" s="173" t="s">
        <v>500</v>
      </c>
      <c r="C398" s="172" t="s">
        <v>63</v>
      </c>
      <c r="D398" s="172" t="s">
        <v>501</v>
      </c>
      <c r="E398" s="211" t="s">
        <v>433</v>
      </c>
      <c r="F398" s="211"/>
      <c r="G398" s="174" t="s">
        <v>132</v>
      </c>
      <c r="H398" s="175">
        <v>2.4956959999999999E-3</v>
      </c>
      <c r="I398" s="176" t="s">
        <v>2120</v>
      </c>
      <c r="J398" s="180" t="s">
        <v>469</v>
      </c>
    </row>
    <row r="399" spans="1:10" ht="24" customHeight="1">
      <c r="A399" s="172" t="s">
        <v>430</v>
      </c>
      <c r="B399" s="173" t="s">
        <v>575</v>
      </c>
      <c r="C399" s="172" t="s">
        <v>63</v>
      </c>
      <c r="D399" s="172" t="s">
        <v>576</v>
      </c>
      <c r="E399" s="211" t="s">
        <v>433</v>
      </c>
      <c r="F399" s="211"/>
      <c r="G399" s="174" t="s">
        <v>132</v>
      </c>
      <c r="H399" s="175">
        <v>6.8400000000000004E-4</v>
      </c>
      <c r="I399" s="176" t="s">
        <v>577</v>
      </c>
      <c r="J399" s="180" t="s">
        <v>558</v>
      </c>
    </row>
    <row r="400" spans="1:10" ht="26" customHeight="1">
      <c r="A400" s="172" t="s">
        <v>430</v>
      </c>
      <c r="B400" s="173" t="s">
        <v>506</v>
      </c>
      <c r="C400" s="172" t="s">
        <v>63</v>
      </c>
      <c r="D400" s="172" t="s">
        <v>507</v>
      </c>
      <c r="E400" s="211" t="s">
        <v>433</v>
      </c>
      <c r="F400" s="211"/>
      <c r="G400" s="174" t="s">
        <v>132</v>
      </c>
      <c r="H400" s="175">
        <v>7.4870880000000002E-3</v>
      </c>
      <c r="I400" s="176" t="s">
        <v>2115</v>
      </c>
      <c r="J400" s="180" t="s">
        <v>603</v>
      </c>
    </row>
    <row r="401" spans="1:10" ht="24" customHeight="1">
      <c r="A401" s="172" t="s">
        <v>430</v>
      </c>
      <c r="B401" s="173" t="s">
        <v>578</v>
      </c>
      <c r="C401" s="172" t="s">
        <v>63</v>
      </c>
      <c r="D401" s="172" t="s">
        <v>579</v>
      </c>
      <c r="E401" s="211" t="s">
        <v>433</v>
      </c>
      <c r="F401" s="211"/>
      <c r="G401" s="174" t="s">
        <v>580</v>
      </c>
      <c r="H401" s="175">
        <v>1.1969999999999999E-3</v>
      </c>
      <c r="I401" s="176" t="s">
        <v>581</v>
      </c>
      <c r="J401" s="180" t="s">
        <v>558</v>
      </c>
    </row>
    <row r="402" spans="1:10" ht="24" customHeight="1">
      <c r="A402" s="172" t="s">
        <v>430</v>
      </c>
      <c r="B402" s="173" t="s">
        <v>474</v>
      </c>
      <c r="C402" s="172" t="s">
        <v>63</v>
      </c>
      <c r="D402" s="172" t="s">
        <v>475</v>
      </c>
      <c r="E402" s="211" t="s">
        <v>433</v>
      </c>
      <c r="F402" s="211"/>
      <c r="G402" s="174" t="s">
        <v>132</v>
      </c>
      <c r="H402" s="175">
        <v>2.2461264000000002E-2</v>
      </c>
      <c r="I402" s="176" t="s">
        <v>476</v>
      </c>
      <c r="J402" s="180" t="s">
        <v>736</v>
      </c>
    </row>
    <row r="403" spans="1:10" ht="24" customHeight="1">
      <c r="A403" s="172" t="s">
        <v>430</v>
      </c>
      <c r="B403" s="173" t="s">
        <v>463</v>
      </c>
      <c r="C403" s="172" t="s">
        <v>63</v>
      </c>
      <c r="D403" s="172" t="s">
        <v>464</v>
      </c>
      <c r="E403" s="211" t="s">
        <v>433</v>
      </c>
      <c r="F403" s="211"/>
      <c r="G403" s="174" t="s">
        <v>465</v>
      </c>
      <c r="H403" s="175">
        <v>9.4481840000000001E-3</v>
      </c>
      <c r="I403" s="176" t="s">
        <v>2122</v>
      </c>
      <c r="J403" s="180" t="s">
        <v>469</v>
      </c>
    </row>
    <row r="404" spans="1:10" ht="24" customHeight="1">
      <c r="A404" s="172" t="s">
        <v>430</v>
      </c>
      <c r="B404" s="173" t="s">
        <v>591</v>
      </c>
      <c r="C404" s="172" t="s">
        <v>63</v>
      </c>
      <c r="D404" s="172" t="s">
        <v>592</v>
      </c>
      <c r="E404" s="211" t="s">
        <v>433</v>
      </c>
      <c r="F404" s="211"/>
      <c r="G404" s="174" t="s">
        <v>132</v>
      </c>
      <c r="H404" s="175">
        <v>3.4200000000000002E-4</v>
      </c>
      <c r="I404" s="176" t="s">
        <v>593</v>
      </c>
      <c r="J404" s="180" t="s">
        <v>466</v>
      </c>
    </row>
    <row r="405" spans="1:10" ht="26" customHeight="1">
      <c r="A405" s="172" t="s">
        <v>430</v>
      </c>
      <c r="B405" s="173" t="s">
        <v>467</v>
      </c>
      <c r="C405" s="172" t="s">
        <v>63</v>
      </c>
      <c r="D405" s="172" t="s">
        <v>468</v>
      </c>
      <c r="E405" s="211" t="s">
        <v>433</v>
      </c>
      <c r="F405" s="211"/>
      <c r="G405" s="174" t="s">
        <v>388</v>
      </c>
      <c r="H405" s="175">
        <v>9.4481840000000001E-3</v>
      </c>
      <c r="I405" s="176" t="s">
        <v>2117</v>
      </c>
      <c r="J405" s="180" t="s">
        <v>1102</v>
      </c>
    </row>
    <row r="406" spans="1:10" ht="24" customHeight="1">
      <c r="A406" s="172" t="s">
        <v>430</v>
      </c>
      <c r="B406" s="173" t="s">
        <v>566</v>
      </c>
      <c r="C406" s="172" t="s">
        <v>63</v>
      </c>
      <c r="D406" s="172" t="s">
        <v>567</v>
      </c>
      <c r="E406" s="211" t="s">
        <v>433</v>
      </c>
      <c r="F406" s="211"/>
      <c r="G406" s="174" t="s">
        <v>132</v>
      </c>
      <c r="H406" s="175">
        <v>1.7100000000000001E-4</v>
      </c>
      <c r="I406" s="176" t="s">
        <v>568</v>
      </c>
      <c r="J406" s="180" t="s">
        <v>466</v>
      </c>
    </row>
    <row r="407" spans="1:10" ht="24" customHeight="1">
      <c r="A407" s="172" t="s">
        <v>430</v>
      </c>
      <c r="B407" s="173" t="s">
        <v>497</v>
      </c>
      <c r="C407" s="172" t="s">
        <v>63</v>
      </c>
      <c r="D407" s="172" t="s">
        <v>498</v>
      </c>
      <c r="E407" s="211" t="s">
        <v>433</v>
      </c>
      <c r="F407" s="211"/>
      <c r="G407" s="174" t="s">
        <v>132</v>
      </c>
      <c r="H407" s="175">
        <v>1.871772E-2</v>
      </c>
      <c r="I407" s="176" t="s">
        <v>2118</v>
      </c>
      <c r="J407" s="180" t="s">
        <v>1218</v>
      </c>
    </row>
    <row r="408" spans="1:10" ht="26" customHeight="1">
      <c r="A408" s="172" t="s">
        <v>430</v>
      </c>
      <c r="B408" s="173" t="s">
        <v>744</v>
      </c>
      <c r="C408" s="172" t="s">
        <v>63</v>
      </c>
      <c r="D408" s="172" t="s">
        <v>745</v>
      </c>
      <c r="E408" s="211" t="s">
        <v>433</v>
      </c>
      <c r="F408" s="211"/>
      <c r="G408" s="174" t="s">
        <v>65</v>
      </c>
      <c r="H408" s="175">
        <v>6.27</v>
      </c>
      <c r="I408" s="176" t="s">
        <v>2171</v>
      </c>
      <c r="J408" s="180" t="s">
        <v>2172</v>
      </c>
    </row>
    <row r="409" spans="1:10" ht="26" customHeight="1">
      <c r="A409" s="172" t="s">
        <v>430</v>
      </c>
      <c r="B409" s="173" t="s">
        <v>666</v>
      </c>
      <c r="C409" s="172" t="s">
        <v>63</v>
      </c>
      <c r="D409" s="172" t="s">
        <v>667</v>
      </c>
      <c r="E409" s="211" t="s">
        <v>433</v>
      </c>
      <c r="F409" s="211"/>
      <c r="G409" s="174" t="s">
        <v>668</v>
      </c>
      <c r="H409" s="175">
        <v>2.6800000000000001E-2</v>
      </c>
      <c r="I409" s="176" t="s">
        <v>2140</v>
      </c>
      <c r="J409" s="180" t="s">
        <v>1480</v>
      </c>
    </row>
    <row r="410" spans="1:10" ht="24" customHeight="1">
      <c r="A410" s="172" t="s">
        <v>430</v>
      </c>
      <c r="B410" s="173" t="s">
        <v>552</v>
      </c>
      <c r="C410" s="172" t="s">
        <v>63</v>
      </c>
      <c r="D410" s="172" t="s">
        <v>553</v>
      </c>
      <c r="E410" s="211" t="s">
        <v>448</v>
      </c>
      <c r="F410" s="211"/>
      <c r="G410" s="174" t="s">
        <v>449</v>
      </c>
      <c r="H410" s="175">
        <v>1.71</v>
      </c>
      <c r="I410" s="176" t="s">
        <v>2130</v>
      </c>
      <c r="J410" s="180" t="s">
        <v>2173</v>
      </c>
    </row>
    <row r="411" spans="1:10" ht="26" customHeight="1">
      <c r="A411" s="172" t="s">
        <v>430</v>
      </c>
      <c r="B411" s="173" t="s">
        <v>487</v>
      </c>
      <c r="C411" s="172" t="s">
        <v>63</v>
      </c>
      <c r="D411" s="172" t="s">
        <v>488</v>
      </c>
      <c r="E411" s="211" t="s">
        <v>433</v>
      </c>
      <c r="F411" s="211"/>
      <c r="G411" s="174" t="s">
        <v>132</v>
      </c>
      <c r="H411" s="175">
        <v>1.0844959999999999E-3</v>
      </c>
      <c r="I411" s="176" t="s">
        <v>2116</v>
      </c>
      <c r="J411" s="180" t="s">
        <v>1831</v>
      </c>
    </row>
    <row r="412" spans="1:10" ht="24" customHeight="1">
      <c r="A412" s="172" t="s">
        <v>430</v>
      </c>
      <c r="B412" s="173" t="s">
        <v>478</v>
      </c>
      <c r="C412" s="172" t="s">
        <v>63</v>
      </c>
      <c r="D412" s="172" t="s">
        <v>479</v>
      </c>
      <c r="E412" s="211" t="s">
        <v>433</v>
      </c>
      <c r="F412" s="211"/>
      <c r="G412" s="174" t="s">
        <v>132</v>
      </c>
      <c r="H412" s="175">
        <v>5.4224799999999995E-4</v>
      </c>
      <c r="I412" s="176" t="s">
        <v>480</v>
      </c>
      <c r="J412" s="180" t="s">
        <v>462</v>
      </c>
    </row>
    <row r="413" spans="1:10" ht="24" customHeight="1">
      <c r="A413" s="172" t="s">
        <v>430</v>
      </c>
      <c r="B413" s="173" t="s">
        <v>484</v>
      </c>
      <c r="C413" s="172" t="s">
        <v>63</v>
      </c>
      <c r="D413" s="172" t="s">
        <v>485</v>
      </c>
      <c r="E413" s="211" t="s">
        <v>433</v>
      </c>
      <c r="F413" s="211"/>
      <c r="G413" s="174" t="s">
        <v>132</v>
      </c>
      <c r="H413" s="175">
        <v>1.0844959999999999E-3</v>
      </c>
      <c r="I413" s="176" t="s">
        <v>486</v>
      </c>
      <c r="J413" s="180" t="s">
        <v>559</v>
      </c>
    </row>
    <row r="414" spans="1:10" ht="24" customHeight="1">
      <c r="A414" s="172" t="s">
        <v>430</v>
      </c>
      <c r="B414" s="173" t="s">
        <v>481</v>
      </c>
      <c r="C414" s="172" t="s">
        <v>63</v>
      </c>
      <c r="D414" s="172" t="s">
        <v>482</v>
      </c>
      <c r="E414" s="211" t="s">
        <v>433</v>
      </c>
      <c r="F414" s="211"/>
      <c r="G414" s="174" t="s">
        <v>132</v>
      </c>
      <c r="H414" s="175">
        <v>1.6267440000000001E-3</v>
      </c>
      <c r="I414" s="176" t="s">
        <v>483</v>
      </c>
      <c r="J414" s="180" t="s">
        <v>477</v>
      </c>
    </row>
    <row r="415" spans="1:10" ht="26" customHeight="1">
      <c r="A415" s="172" t="s">
        <v>430</v>
      </c>
      <c r="B415" s="173" t="s">
        <v>697</v>
      </c>
      <c r="C415" s="172" t="s">
        <v>63</v>
      </c>
      <c r="D415" s="172" t="s">
        <v>698</v>
      </c>
      <c r="E415" s="211" t="s">
        <v>433</v>
      </c>
      <c r="F415" s="211"/>
      <c r="G415" s="174" t="s">
        <v>80</v>
      </c>
      <c r="H415" s="175">
        <v>2.0649600000000001E-2</v>
      </c>
      <c r="I415" s="176" t="s">
        <v>699</v>
      </c>
      <c r="J415" s="180" t="s">
        <v>742</v>
      </c>
    </row>
    <row r="416" spans="1:10" ht="24" customHeight="1">
      <c r="A416" s="172" t="s">
        <v>430</v>
      </c>
      <c r="B416" s="173" t="s">
        <v>701</v>
      </c>
      <c r="C416" s="172" t="s">
        <v>63</v>
      </c>
      <c r="D416" s="172" t="s">
        <v>702</v>
      </c>
      <c r="E416" s="211" t="s">
        <v>433</v>
      </c>
      <c r="F416" s="211"/>
      <c r="G416" s="174" t="s">
        <v>668</v>
      </c>
      <c r="H416" s="175">
        <v>8.6460640000000009</v>
      </c>
      <c r="I416" s="176" t="s">
        <v>1037</v>
      </c>
      <c r="J416" s="180" t="s">
        <v>2174</v>
      </c>
    </row>
    <row r="417" spans="1:11" ht="26" customHeight="1">
      <c r="A417" s="172" t="s">
        <v>430</v>
      </c>
      <c r="B417" s="173" t="s">
        <v>705</v>
      </c>
      <c r="C417" s="172" t="s">
        <v>63</v>
      </c>
      <c r="D417" s="172" t="s">
        <v>706</v>
      </c>
      <c r="E417" s="211" t="s">
        <v>453</v>
      </c>
      <c r="F417" s="211"/>
      <c r="G417" s="174" t="s">
        <v>132</v>
      </c>
      <c r="H417" s="175">
        <v>5.3459999999999998E-4</v>
      </c>
      <c r="I417" s="176" t="s">
        <v>707</v>
      </c>
      <c r="J417" s="180" t="s">
        <v>602</v>
      </c>
    </row>
    <row r="418" spans="1:11" ht="24" customHeight="1">
      <c r="A418" s="172" t="s">
        <v>430</v>
      </c>
      <c r="B418" s="173" t="s">
        <v>714</v>
      </c>
      <c r="C418" s="172" t="s">
        <v>63</v>
      </c>
      <c r="D418" s="172" t="s">
        <v>715</v>
      </c>
      <c r="E418" s="211" t="s">
        <v>433</v>
      </c>
      <c r="F418" s="211"/>
      <c r="G418" s="174" t="s">
        <v>132</v>
      </c>
      <c r="H418" s="175">
        <v>1.0692E-3</v>
      </c>
      <c r="I418" s="176" t="s">
        <v>2153</v>
      </c>
      <c r="J418" s="180" t="s">
        <v>462</v>
      </c>
    </row>
    <row r="419" spans="1:11" ht="24" customHeight="1">
      <c r="A419" s="172" t="s">
        <v>430</v>
      </c>
      <c r="B419" s="173" t="s">
        <v>716</v>
      </c>
      <c r="C419" s="172" t="s">
        <v>63</v>
      </c>
      <c r="D419" s="172" t="s">
        <v>717</v>
      </c>
      <c r="E419" s="211" t="s">
        <v>453</v>
      </c>
      <c r="F419" s="211"/>
      <c r="G419" s="174" t="s">
        <v>132</v>
      </c>
      <c r="H419" s="175">
        <v>5.3459999999999998E-4</v>
      </c>
      <c r="I419" s="176" t="s">
        <v>2154</v>
      </c>
      <c r="J419" s="180" t="s">
        <v>2149</v>
      </c>
    </row>
    <row r="420" spans="1:11" ht="24" customHeight="1">
      <c r="A420" s="172" t="s">
        <v>430</v>
      </c>
      <c r="B420" s="173" t="s">
        <v>712</v>
      </c>
      <c r="C420" s="172" t="s">
        <v>63</v>
      </c>
      <c r="D420" s="172" t="s">
        <v>713</v>
      </c>
      <c r="E420" s="211" t="s">
        <v>433</v>
      </c>
      <c r="F420" s="211"/>
      <c r="G420" s="174" t="s">
        <v>132</v>
      </c>
      <c r="H420" s="175">
        <v>5.3459999999999998E-4</v>
      </c>
      <c r="I420" s="176" t="s">
        <v>2155</v>
      </c>
      <c r="J420" s="180" t="s">
        <v>558</v>
      </c>
    </row>
    <row r="421" spans="1:11" ht="24" customHeight="1">
      <c r="A421" s="172" t="s">
        <v>430</v>
      </c>
      <c r="B421" s="173" t="s">
        <v>709</v>
      </c>
      <c r="C421" s="172" t="s">
        <v>63</v>
      </c>
      <c r="D421" s="172" t="s">
        <v>710</v>
      </c>
      <c r="E421" s="211" t="s">
        <v>433</v>
      </c>
      <c r="F421" s="211"/>
      <c r="G421" s="174" t="s">
        <v>132</v>
      </c>
      <c r="H421" s="175">
        <v>1.0692E-3</v>
      </c>
      <c r="I421" s="176" t="s">
        <v>711</v>
      </c>
      <c r="J421" s="180" t="s">
        <v>462</v>
      </c>
    </row>
    <row r="422" spans="1:11" ht="24" customHeight="1">
      <c r="A422" s="172" t="s">
        <v>430</v>
      </c>
      <c r="B422" s="173" t="s">
        <v>703</v>
      </c>
      <c r="C422" s="172" t="s">
        <v>63</v>
      </c>
      <c r="D422" s="172" t="s">
        <v>704</v>
      </c>
      <c r="E422" s="211" t="s">
        <v>433</v>
      </c>
      <c r="F422" s="211"/>
      <c r="G422" s="174" t="s">
        <v>132</v>
      </c>
      <c r="H422" s="175">
        <v>1.0692E-3</v>
      </c>
      <c r="I422" s="176" t="s">
        <v>2156</v>
      </c>
      <c r="J422" s="180" t="s">
        <v>559</v>
      </c>
    </row>
    <row r="423" spans="1:11" ht="65" customHeight="1">
      <c r="A423" s="172" t="s">
        <v>430</v>
      </c>
      <c r="B423" s="173" t="s">
        <v>728</v>
      </c>
      <c r="C423" s="172" t="s">
        <v>63</v>
      </c>
      <c r="D423" s="172" t="s">
        <v>729</v>
      </c>
      <c r="E423" s="211" t="s">
        <v>433</v>
      </c>
      <c r="F423" s="211"/>
      <c r="G423" s="174" t="s">
        <v>132</v>
      </c>
      <c r="H423" s="175">
        <v>2</v>
      </c>
      <c r="I423" s="176" t="s">
        <v>2163</v>
      </c>
      <c r="J423" s="180" t="s">
        <v>2164</v>
      </c>
    </row>
    <row r="424" spans="1:11" ht="52.05" customHeight="1">
      <c r="A424" s="172" t="s">
        <v>430</v>
      </c>
      <c r="B424" s="173" t="s">
        <v>726</v>
      </c>
      <c r="C424" s="172" t="s">
        <v>63</v>
      </c>
      <c r="D424" s="172" t="s">
        <v>727</v>
      </c>
      <c r="E424" s="211" t="s">
        <v>433</v>
      </c>
      <c r="F424" s="211"/>
      <c r="G424" s="174" t="s">
        <v>132</v>
      </c>
      <c r="H424" s="175">
        <v>1</v>
      </c>
      <c r="I424" s="176" t="s">
        <v>2165</v>
      </c>
      <c r="J424" s="180" t="s">
        <v>2165</v>
      </c>
    </row>
    <row r="425" spans="1:11" ht="26" customHeight="1">
      <c r="A425" s="172" t="s">
        <v>430</v>
      </c>
      <c r="B425" s="173" t="s">
        <v>722</v>
      </c>
      <c r="C425" s="172" t="s">
        <v>63</v>
      </c>
      <c r="D425" s="172" t="s">
        <v>723</v>
      </c>
      <c r="E425" s="211" t="s">
        <v>433</v>
      </c>
      <c r="F425" s="211"/>
      <c r="G425" s="174" t="s">
        <v>132</v>
      </c>
      <c r="H425" s="175">
        <v>6</v>
      </c>
      <c r="I425" s="176" t="s">
        <v>724</v>
      </c>
      <c r="J425" s="180" t="s">
        <v>725</v>
      </c>
    </row>
    <row r="426" spans="1:11" ht="26" customHeight="1">
      <c r="A426" s="172" t="s">
        <v>430</v>
      </c>
      <c r="B426" s="173" t="s">
        <v>718</v>
      </c>
      <c r="C426" s="172" t="s">
        <v>63</v>
      </c>
      <c r="D426" s="172" t="s">
        <v>719</v>
      </c>
      <c r="E426" s="211" t="s">
        <v>433</v>
      </c>
      <c r="F426" s="211"/>
      <c r="G426" s="174" t="s">
        <v>132</v>
      </c>
      <c r="H426" s="175">
        <v>2</v>
      </c>
      <c r="I426" s="176" t="s">
        <v>2157</v>
      </c>
      <c r="J426" s="180" t="s">
        <v>2168</v>
      </c>
    </row>
    <row r="427" spans="1:11" ht="13.5">
      <c r="A427" s="177"/>
      <c r="B427" s="177"/>
      <c r="C427" s="177"/>
      <c r="D427" s="177"/>
      <c r="E427" s="177" t="s">
        <v>440</v>
      </c>
      <c r="F427" s="178">
        <v>223.27</v>
      </c>
      <c r="G427" s="177" t="s">
        <v>441</v>
      </c>
      <c r="H427" s="178">
        <v>0</v>
      </c>
      <c r="I427" s="177" t="s">
        <v>442</v>
      </c>
      <c r="J427" s="178">
        <v>223.27</v>
      </c>
    </row>
    <row r="428" spans="1:11" ht="13.9" thickBot="1">
      <c r="A428" s="177"/>
      <c r="B428" s="177"/>
      <c r="C428" s="177"/>
      <c r="D428" s="177"/>
      <c r="E428" s="177" t="s">
        <v>443</v>
      </c>
      <c r="F428" s="178">
        <v>440.25</v>
      </c>
      <c r="G428" s="177"/>
      <c r="H428" s="212" t="s">
        <v>444</v>
      </c>
      <c r="I428" s="212"/>
      <c r="J428" s="178">
        <v>2237.21</v>
      </c>
    </row>
    <row r="429" spans="1:11" ht="1.05" customHeight="1" thickTop="1">
      <c r="A429" s="179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</row>
    <row r="430" spans="1:11" ht="18" customHeight="1">
      <c r="A430" s="161" t="s">
        <v>139</v>
      </c>
      <c r="B430" s="162" t="s">
        <v>47</v>
      </c>
      <c r="C430" s="161" t="s">
        <v>48</v>
      </c>
      <c r="D430" s="161" t="s">
        <v>7</v>
      </c>
      <c r="E430" s="216" t="s">
        <v>417</v>
      </c>
      <c r="F430" s="216"/>
      <c r="G430" s="163" t="s">
        <v>49</v>
      </c>
      <c r="H430" s="162" t="s">
        <v>50</v>
      </c>
      <c r="I430" s="162" t="s">
        <v>51</v>
      </c>
      <c r="J430" s="162" t="s">
        <v>8</v>
      </c>
    </row>
    <row r="431" spans="1:11" ht="39" customHeight="1">
      <c r="A431" s="164" t="s">
        <v>419</v>
      </c>
      <c r="B431" s="147" t="s">
        <v>140</v>
      </c>
      <c r="C431" s="164" t="s">
        <v>63</v>
      </c>
      <c r="D431" s="164" t="s">
        <v>141</v>
      </c>
      <c r="E431" s="217" t="s">
        <v>660</v>
      </c>
      <c r="F431" s="217"/>
      <c r="G431" s="165" t="s">
        <v>132</v>
      </c>
      <c r="H431" s="166">
        <v>1</v>
      </c>
      <c r="I431" s="148">
        <v>2095.11</v>
      </c>
      <c r="J431" s="148">
        <v>2095.11</v>
      </c>
    </row>
    <row r="432" spans="1:11" ht="15" customHeight="1">
      <c r="A432" s="161" t="s">
        <v>6</v>
      </c>
      <c r="B432" s="162" t="s">
        <v>47</v>
      </c>
      <c r="C432" s="161" t="s">
        <v>48</v>
      </c>
      <c r="D432" s="161" t="s">
        <v>7</v>
      </c>
      <c r="E432" s="216" t="s">
        <v>417</v>
      </c>
      <c r="F432" s="220"/>
      <c r="G432" s="163" t="s">
        <v>49</v>
      </c>
      <c r="H432" s="162" t="s">
        <v>50</v>
      </c>
      <c r="I432" s="162" t="s">
        <v>51</v>
      </c>
      <c r="J432" s="162" t="s">
        <v>8</v>
      </c>
    </row>
    <row r="433" spans="1:10" ht="26" customHeight="1">
      <c r="A433" s="172" t="s">
        <v>430</v>
      </c>
      <c r="B433" s="173" t="s">
        <v>748</v>
      </c>
      <c r="C433" s="172" t="s">
        <v>63</v>
      </c>
      <c r="D433" s="172" t="s">
        <v>749</v>
      </c>
      <c r="E433" s="211" t="s">
        <v>433</v>
      </c>
      <c r="F433" s="211"/>
      <c r="G433" s="174" t="s">
        <v>132</v>
      </c>
      <c r="H433" s="175">
        <v>1</v>
      </c>
      <c r="I433" s="176" t="s">
        <v>750</v>
      </c>
      <c r="J433" s="180" t="s">
        <v>750</v>
      </c>
    </row>
    <row r="434" spans="1:10" ht="24" customHeight="1">
      <c r="A434" s="172" t="s">
        <v>430</v>
      </c>
      <c r="B434" s="173" t="s">
        <v>673</v>
      </c>
      <c r="C434" s="172" t="s">
        <v>63</v>
      </c>
      <c r="D434" s="172" t="s">
        <v>674</v>
      </c>
      <c r="E434" s="211" t="s">
        <v>448</v>
      </c>
      <c r="F434" s="211"/>
      <c r="G434" s="174" t="s">
        <v>449</v>
      </c>
      <c r="H434" s="175">
        <v>4.75</v>
      </c>
      <c r="I434" s="176" t="s">
        <v>2130</v>
      </c>
      <c r="J434" s="180" t="s">
        <v>2145</v>
      </c>
    </row>
    <row r="435" spans="1:10" ht="26" customHeight="1">
      <c r="A435" s="172" t="s">
        <v>430</v>
      </c>
      <c r="B435" s="173" t="s">
        <v>661</v>
      </c>
      <c r="C435" s="172" t="s">
        <v>63</v>
      </c>
      <c r="D435" s="172" t="s">
        <v>662</v>
      </c>
      <c r="E435" s="211" t="s">
        <v>433</v>
      </c>
      <c r="F435" s="211"/>
      <c r="G435" s="174" t="s">
        <v>286</v>
      </c>
      <c r="H435" s="175">
        <v>1</v>
      </c>
      <c r="I435" s="176" t="s">
        <v>663</v>
      </c>
      <c r="J435" s="180" t="s">
        <v>663</v>
      </c>
    </row>
    <row r="436" spans="1:10" ht="26" customHeight="1">
      <c r="A436" s="172" t="s">
        <v>430</v>
      </c>
      <c r="B436" s="173" t="s">
        <v>677</v>
      </c>
      <c r="C436" s="172" t="s">
        <v>63</v>
      </c>
      <c r="D436" s="172" t="s">
        <v>678</v>
      </c>
      <c r="E436" s="211" t="s">
        <v>433</v>
      </c>
      <c r="F436" s="211"/>
      <c r="G436" s="174" t="s">
        <v>132</v>
      </c>
      <c r="H436" s="175">
        <v>3</v>
      </c>
      <c r="I436" s="176" t="s">
        <v>2143</v>
      </c>
      <c r="J436" s="180" t="s">
        <v>2144</v>
      </c>
    </row>
    <row r="437" spans="1:10" ht="26" customHeight="1">
      <c r="A437" s="172" t="s">
        <v>430</v>
      </c>
      <c r="B437" s="173" t="s">
        <v>751</v>
      </c>
      <c r="C437" s="172" t="s">
        <v>63</v>
      </c>
      <c r="D437" s="172" t="s">
        <v>752</v>
      </c>
      <c r="E437" s="211" t="s">
        <v>433</v>
      </c>
      <c r="F437" s="211"/>
      <c r="G437" s="174" t="s">
        <v>60</v>
      </c>
      <c r="H437" s="175">
        <v>0.37840000000000001</v>
      </c>
      <c r="I437" s="176" t="s">
        <v>753</v>
      </c>
      <c r="J437" s="180" t="s">
        <v>754</v>
      </c>
    </row>
    <row r="438" spans="1:10" ht="24" customHeight="1">
      <c r="A438" s="167" t="s">
        <v>419</v>
      </c>
      <c r="B438" s="168" t="s">
        <v>682</v>
      </c>
      <c r="C438" s="167" t="s">
        <v>63</v>
      </c>
      <c r="D438" s="167" t="s">
        <v>683</v>
      </c>
      <c r="E438" s="210" t="s">
        <v>458</v>
      </c>
      <c r="F438" s="210"/>
      <c r="G438" s="169" t="s">
        <v>449</v>
      </c>
      <c r="H438" s="170">
        <v>4.75</v>
      </c>
      <c r="I438" s="171" t="s">
        <v>2146</v>
      </c>
      <c r="J438" s="181" t="s">
        <v>2147</v>
      </c>
    </row>
    <row r="439" spans="1:10" ht="52.05" customHeight="1">
      <c r="A439" s="172" t="s">
        <v>430</v>
      </c>
      <c r="B439" s="173" t="s">
        <v>664</v>
      </c>
      <c r="C439" s="172" t="s">
        <v>63</v>
      </c>
      <c r="D439" s="172" t="s">
        <v>665</v>
      </c>
      <c r="E439" s="211" t="s">
        <v>433</v>
      </c>
      <c r="F439" s="211"/>
      <c r="G439" s="174" t="s">
        <v>286</v>
      </c>
      <c r="H439" s="175">
        <v>1</v>
      </c>
      <c r="I439" s="176" t="s">
        <v>2136</v>
      </c>
      <c r="J439" s="180" t="s">
        <v>2136</v>
      </c>
    </row>
    <row r="440" spans="1:10" ht="39" customHeight="1">
      <c r="A440" s="167" t="s">
        <v>419</v>
      </c>
      <c r="B440" s="168" t="s">
        <v>679</v>
      </c>
      <c r="C440" s="167" t="s">
        <v>63</v>
      </c>
      <c r="D440" s="167" t="s">
        <v>680</v>
      </c>
      <c r="E440" s="210" t="s">
        <v>681</v>
      </c>
      <c r="F440" s="210"/>
      <c r="G440" s="169" t="s">
        <v>80</v>
      </c>
      <c r="H440" s="170">
        <v>0.01</v>
      </c>
      <c r="I440" s="171" t="s">
        <v>2141</v>
      </c>
      <c r="J440" s="181" t="s">
        <v>2142</v>
      </c>
    </row>
    <row r="441" spans="1:10" ht="26" customHeight="1">
      <c r="A441" s="172" t="s">
        <v>430</v>
      </c>
      <c r="B441" s="173" t="s">
        <v>666</v>
      </c>
      <c r="C441" s="172" t="s">
        <v>63</v>
      </c>
      <c r="D441" s="172" t="s">
        <v>667</v>
      </c>
      <c r="E441" s="211" t="s">
        <v>433</v>
      </c>
      <c r="F441" s="211"/>
      <c r="G441" s="174" t="s">
        <v>668</v>
      </c>
      <c r="H441" s="175">
        <v>4.0000000000000001E-3</v>
      </c>
      <c r="I441" s="176" t="s">
        <v>2140</v>
      </c>
      <c r="J441" s="180" t="s">
        <v>669</v>
      </c>
    </row>
    <row r="442" spans="1:10" ht="24" customHeight="1">
      <c r="A442" s="172" t="s">
        <v>430</v>
      </c>
      <c r="B442" s="173" t="s">
        <v>446</v>
      </c>
      <c r="C442" s="172" t="s">
        <v>63</v>
      </c>
      <c r="D442" s="172" t="s">
        <v>447</v>
      </c>
      <c r="E442" s="211" t="s">
        <v>448</v>
      </c>
      <c r="F442" s="211"/>
      <c r="G442" s="174" t="s">
        <v>449</v>
      </c>
      <c r="H442" s="175">
        <v>4.75</v>
      </c>
      <c r="I442" s="176" t="s">
        <v>450</v>
      </c>
      <c r="J442" s="180" t="s">
        <v>670</v>
      </c>
    </row>
    <row r="443" spans="1:10" ht="24" customHeight="1">
      <c r="A443" s="167" t="s">
        <v>419</v>
      </c>
      <c r="B443" s="168" t="s">
        <v>456</v>
      </c>
      <c r="C443" s="167" t="s">
        <v>63</v>
      </c>
      <c r="D443" s="167" t="s">
        <v>457</v>
      </c>
      <c r="E443" s="210" t="s">
        <v>458</v>
      </c>
      <c r="F443" s="210"/>
      <c r="G443" s="169" t="s">
        <v>449</v>
      </c>
      <c r="H443" s="170">
        <v>4.75</v>
      </c>
      <c r="I443" s="171" t="s">
        <v>2113</v>
      </c>
      <c r="J443" s="181" t="s">
        <v>2139</v>
      </c>
    </row>
    <row r="444" spans="1:10" ht="40.049999999999997" customHeight="1">
      <c r="A444" s="219" t="s">
        <v>459</v>
      </c>
      <c r="B444" s="220"/>
      <c r="C444" s="220"/>
      <c r="D444" s="220"/>
      <c r="E444" s="220"/>
      <c r="F444" s="220"/>
      <c r="G444" s="220"/>
      <c r="H444" s="220"/>
      <c r="I444" s="220"/>
      <c r="J444" s="220"/>
    </row>
    <row r="445" spans="1:10" ht="15" customHeight="1">
      <c r="A445" s="161" t="s">
        <v>6</v>
      </c>
      <c r="B445" s="162" t="s">
        <v>47</v>
      </c>
      <c r="C445" s="161" t="s">
        <v>48</v>
      </c>
      <c r="D445" s="161" t="s">
        <v>7</v>
      </c>
      <c r="E445" s="216" t="s">
        <v>417</v>
      </c>
      <c r="F445" s="220"/>
      <c r="G445" s="163" t="s">
        <v>49</v>
      </c>
      <c r="H445" s="162" t="s">
        <v>50</v>
      </c>
      <c r="I445" s="162" t="s">
        <v>51</v>
      </c>
      <c r="J445" s="162" t="s">
        <v>8</v>
      </c>
    </row>
    <row r="446" spans="1:10" ht="26" customHeight="1">
      <c r="A446" s="172" t="s">
        <v>430</v>
      </c>
      <c r="B446" s="173" t="s">
        <v>748</v>
      </c>
      <c r="C446" s="172" t="s">
        <v>63</v>
      </c>
      <c r="D446" s="172" t="s">
        <v>749</v>
      </c>
      <c r="E446" s="211" t="s">
        <v>433</v>
      </c>
      <c r="F446" s="211"/>
      <c r="G446" s="174" t="s">
        <v>132</v>
      </c>
      <c r="H446" s="175">
        <v>1</v>
      </c>
      <c r="I446" s="176" t="s">
        <v>750</v>
      </c>
      <c r="J446" s="180" t="s">
        <v>750</v>
      </c>
    </row>
    <row r="447" spans="1:10" ht="24" customHeight="1">
      <c r="A447" s="172" t="s">
        <v>430</v>
      </c>
      <c r="B447" s="173" t="s">
        <v>673</v>
      </c>
      <c r="C447" s="172" t="s">
        <v>63</v>
      </c>
      <c r="D447" s="172" t="s">
        <v>674</v>
      </c>
      <c r="E447" s="211" t="s">
        <v>448</v>
      </c>
      <c r="F447" s="211"/>
      <c r="G447" s="174" t="s">
        <v>449</v>
      </c>
      <c r="H447" s="175">
        <v>4.75</v>
      </c>
      <c r="I447" s="176" t="s">
        <v>2130</v>
      </c>
      <c r="J447" s="180" t="s">
        <v>2145</v>
      </c>
    </row>
    <row r="448" spans="1:10" ht="26" customHeight="1">
      <c r="A448" s="172" t="s">
        <v>430</v>
      </c>
      <c r="B448" s="173" t="s">
        <v>661</v>
      </c>
      <c r="C448" s="172" t="s">
        <v>63</v>
      </c>
      <c r="D448" s="172" t="s">
        <v>662</v>
      </c>
      <c r="E448" s="211" t="s">
        <v>433</v>
      </c>
      <c r="F448" s="211"/>
      <c r="G448" s="174" t="s">
        <v>286</v>
      </c>
      <c r="H448" s="175">
        <v>1</v>
      </c>
      <c r="I448" s="176" t="s">
        <v>663</v>
      </c>
      <c r="J448" s="180" t="s">
        <v>663</v>
      </c>
    </row>
    <row r="449" spans="1:10" ht="26" customHeight="1">
      <c r="A449" s="172" t="s">
        <v>430</v>
      </c>
      <c r="B449" s="173" t="s">
        <v>677</v>
      </c>
      <c r="C449" s="172" t="s">
        <v>63</v>
      </c>
      <c r="D449" s="172" t="s">
        <v>678</v>
      </c>
      <c r="E449" s="211" t="s">
        <v>433</v>
      </c>
      <c r="F449" s="211"/>
      <c r="G449" s="174" t="s">
        <v>132</v>
      </c>
      <c r="H449" s="175">
        <v>3</v>
      </c>
      <c r="I449" s="176" t="s">
        <v>2143</v>
      </c>
      <c r="J449" s="180" t="s">
        <v>2144</v>
      </c>
    </row>
    <row r="450" spans="1:10" ht="26" customHeight="1">
      <c r="A450" s="172" t="s">
        <v>430</v>
      </c>
      <c r="B450" s="173" t="s">
        <v>751</v>
      </c>
      <c r="C450" s="172" t="s">
        <v>63</v>
      </c>
      <c r="D450" s="172" t="s">
        <v>752</v>
      </c>
      <c r="E450" s="211" t="s">
        <v>433</v>
      </c>
      <c r="F450" s="211"/>
      <c r="G450" s="174" t="s">
        <v>60</v>
      </c>
      <c r="H450" s="175">
        <v>0.37840000000000001</v>
      </c>
      <c r="I450" s="176" t="s">
        <v>753</v>
      </c>
      <c r="J450" s="180" t="s">
        <v>754</v>
      </c>
    </row>
    <row r="451" spans="1:10" ht="26" customHeight="1">
      <c r="A451" s="172" t="s">
        <v>430</v>
      </c>
      <c r="B451" s="173" t="s">
        <v>705</v>
      </c>
      <c r="C451" s="172" t="s">
        <v>63</v>
      </c>
      <c r="D451" s="172" t="s">
        <v>706</v>
      </c>
      <c r="E451" s="211" t="s">
        <v>453</v>
      </c>
      <c r="F451" s="211"/>
      <c r="G451" s="174" t="s">
        <v>132</v>
      </c>
      <c r="H451" s="175">
        <v>4.75E-4</v>
      </c>
      <c r="I451" s="176" t="s">
        <v>707</v>
      </c>
      <c r="J451" s="180" t="s">
        <v>708</v>
      </c>
    </row>
    <row r="452" spans="1:10" ht="24" customHeight="1">
      <c r="A452" s="172" t="s">
        <v>430</v>
      </c>
      <c r="B452" s="173" t="s">
        <v>489</v>
      </c>
      <c r="C452" s="172" t="s">
        <v>63</v>
      </c>
      <c r="D452" s="172" t="s">
        <v>490</v>
      </c>
      <c r="E452" s="211" t="s">
        <v>491</v>
      </c>
      <c r="F452" s="211"/>
      <c r="G452" s="174" t="s">
        <v>132</v>
      </c>
      <c r="H452" s="175">
        <v>4.2930000000000003E-2</v>
      </c>
      <c r="I452" s="176" t="s">
        <v>492</v>
      </c>
      <c r="J452" s="180" t="s">
        <v>690</v>
      </c>
    </row>
    <row r="453" spans="1:10" ht="24" customHeight="1">
      <c r="A453" s="172" t="s">
        <v>430</v>
      </c>
      <c r="B453" s="173" t="s">
        <v>714</v>
      </c>
      <c r="C453" s="172" t="s">
        <v>63</v>
      </c>
      <c r="D453" s="172" t="s">
        <v>715</v>
      </c>
      <c r="E453" s="211" t="s">
        <v>433</v>
      </c>
      <c r="F453" s="211"/>
      <c r="G453" s="174" t="s">
        <v>132</v>
      </c>
      <c r="H453" s="175">
        <v>9.5E-4</v>
      </c>
      <c r="I453" s="176" t="s">
        <v>2153</v>
      </c>
      <c r="J453" s="180" t="s">
        <v>462</v>
      </c>
    </row>
    <row r="454" spans="1:10" ht="26" customHeight="1">
      <c r="A454" s="172" t="s">
        <v>430</v>
      </c>
      <c r="B454" s="173" t="s">
        <v>506</v>
      </c>
      <c r="C454" s="172" t="s">
        <v>63</v>
      </c>
      <c r="D454" s="172" t="s">
        <v>507</v>
      </c>
      <c r="E454" s="211" t="s">
        <v>433</v>
      </c>
      <c r="F454" s="211"/>
      <c r="G454" s="174" t="s">
        <v>132</v>
      </c>
      <c r="H454" s="175">
        <v>5.7239999999999999E-3</v>
      </c>
      <c r="I454" s="176" t="s">
        <v>2115</v>
      </c>
      <c r="J454" s="180" t="s">
        <v>1115</v>
      </c>
    </row>
    <row r="455" spans="1:10" ht="24" customHeight="1">
      <c r="A455" s="172" t="s">
        <v>430</v>
      </c>
      <c r="B455" s="173" t="s">
        <v>460</v>
      </c>
      <c r="C455" s="172" t="s">
        <v>63</v>
      </c>
      <c r="D455" s="172" t="s">
        <v>461</v>
      </c>
      <c r="E455" s="211" t="s">
        <v>433</v>
      </c>
      <c r="F455" s="211"/>
      <c r="G455" s="174" t="s">
        <v>132</v>
      </c>
      <c r="H455" s="175">
        <v>4.2930000000000003E-2</v>
      </c>
      <c r="I455" s="176" t="s">
        <v>2121</v>
      </c>
      <c r="J455" s="180" t="s">
        <v>1831</v>
      </c>
    </row>
    <row r="456" spans="1:10" ht="26" customHeight="1">
      <c r="A456" s="172" t="s">
        <v>430</v>
      </c>
      <c r="B456" s="173" t="s">
        <v>467</v>
      </c>
      <c r="C456" s="172" t="s">
        <v>63</v>
      </c>
      <c r="D456" s="172" t="s">
        <v>468</v>
      </c>
      <c r="E456" s="211" t="s">
        <v>433</v>
      </c>
      <c r="F456" s="211"/>
      <c r="G456" s="174" t="s">
        <v>388</v>
      </c>
      <c r="H456" s="175">
        <v>7.1570000000000002E-3</v>
      </c>
      <c r="I456" s="176" t="s">
        <v>2117</v>
      </c>
      <c r="J456" s="180" t="s">
        <v>2149</v>
      </c>
    </row>
    <row r="457" spans="1:10" ht="24" customHeight="1">
      <c r="A457" s="172" t="s">
        <v>430</v>
      </c>
      <c r="B457" s="173" t="s">
        <v>502</v>
      </c>
      <c r="C457" s="172" t="s">
        <v>63</v>
      </c>
      <c r="D457" s="172" t="s">
        <v>503</v>
      </c>
      <c r="E457" s="211" t="s">
        <v>433</v>
      </c>
      <c r="F457" s="211"/>
      <c r="G457" s="174" t="s">
        <v>132</v>
      </c>
      <c r="H457" s="175">
        <v>0.97117200000000004</v>
      </c>
      <c r="I457" s="176" t="s">
        <v>504</v>
      </c>
      <c r="J457" s="180" t="s">
        <v>693</v>
      </c>
    </row>
    <row r="458" spans="1:10" ht="24" customHeight="1">
      <c r="A458" s="172" t="s">
        <v>430</v>
      </c>
      <c r="B458" s="173" t="s">
        <v>470</v>
      </c>
      <c r="C458" s="172" t="s">
        <v>63</v>
      </c>
      <c r="D458" s="172" t="s">
        <v>471</v>
      </c>
      <c r="E458" s="211" t="s">
        <v>433</v>
      </c>
      <c r="F458" s="211"/>
      <c r="G458" s="174" t="s">
        <v>132</v>
      </c>
      <c r="H458" s="175">
        <v>0.76138899999999998</v>
      </c>
      <c r="I458" s="176" t="s">
        <v>472</v>
      </c>
      <c r="J458" s="180" t="s">
        <v>688</v>
      </c>
    </row>
    <row r="459" spans="1:10" ht="26" customHeight="1">
      <c r="A459" s="172" t="s">
        <v>430</v>
      </c>
      <c r="B459" s="173" t="s">
        <v>500</v>
      </c>
      <c r="C459" s="172" t="s">
        <v>63</v>
      </c>
      <c r="D459" s="172" t="s">
        <v>501</v>
      </c>
      <c r="E459" s="211" t="s">
        <v>433</v>
      </c>
      <c r="F459" s="211"/>
      <c r="G459" s="174" t="s">
        <v>132</v>
      </c>
      <c r="H459" s="175">
        <v>1.908E-3</v>
      </c>
      <c r="I459" s="176" t="s">
        <v>2120</v>
      </c>
      <c r="J459" s="180" t="s">
        <v>477</v>
      </c>
    </row>
    <row r="460" spans="1:10" ht="24" customHeight="1">
      <c r="A460" s="172" t="s">
        <v>430</v>
      </c>
      <c r="B460" s="173" t="s">
        <v>510</v>
      </c>
      <c r="C460" s="172" t="s">
        <v>63</v>
      </c>
      <c r="D460" s="172" t="s">
        <v>511</v>
      </c>
      <c r="E460" s="211" t="s">
        <v>433</v>
      </c>
      <c r="F460" s="211"/>
      <c r="G460" s="174" t="s">
        <v>132</v>
      </c>
      <c r="H460" s="175">
        <v>4.2930000000000003E-2</v>
      </c>
      <c r="I460" s="176" t="s">
        <v>2123</v>
      </c>
      <c r="J460" s="180" t="s">
        <v>2151</v>
      </c>
    </row>
    <row r="461" spans="1:10" ht="24" customHeight="1">
      <c r="A461" s="172" t="s">
        <v>430</v>
      </c>
      <c r="B461" s="173" t="s">
        <v>716</v>
      </c>
      <c r="C461" s="172" t="s">
        <v>63</v>
      </c>
      <c r="D461" s="172" t="s">
        <v>717</v>
      </c>
      <c r="E461" s="211" t="s">
        <v>453</v>
      </c>
      <c r="F461" s="211"/>
      <c r="G461" s="174" t="s">
        <v>132</v>
      </c>
      <c r="H461" s="175">
        <v>4.75E-4</v>
      </c>
      <c r="I461" s="176" t="s">
        <v>2154</v>
      </c>
      <c r="J461" s="180" t="s">
        <v>1810</v>
      </c>
    </row>
    <row r="462" spans="1:10" ht="26" customHeight="1">
      <c r="A462" s="172" t="s">
        <v>430</v>
      </c>
      <c r="B462" s="173" t="s">
        <v>493</v>
      </c>
      <c r="C462" s="172" t="s">
        <v>63</v>
      </c>
      <c r="D462" s="172" t="s">
        <v>494</v>
      </c>
      <c r="E462" s="211" t="s">
        <v>491</v>
      </c>
      <c r="F462" s="211"/>
      <c r="G462" s="174" t="s">
        <v>132</v>
      </c>
      <c r="H462" s="175">
        <v>0.97117200000000004</v>
      </c>
      <c r="I462" s="176" t="s">
        <v>495</v>
      </c>
      <c r="J462" s="180" t="s">
        <v>691</v>
      </c>
    </row>
    <row r="463" spans="1:10" ht="24" customHeight="1">
      <c r="A463" s="172" t="s">
        <v>430</v>
      </c>
      <c r="B463" s="173" t="s">
        <v>474</v>
      </c>
      <c r="C463" s="172" t="s">
        <v>63</v>
      </c>
      <c r="D463" s="172" t="s">
        <v>475</v>
      </c>
      <c r="E463" s="211" t="s">
        <v>433</v>
      </c>
      <c r="F463" s="211"/>
      <c r="G463" s="174" t="s">
        <v>132</v>
      </c>
      <c r="H463" s="175">
        <v>1.7172E-2</v>
      </c>
      <c r="I463" s="176" t="s">
        <v>476</v>
      </c>
      <c r="J463" s="180" t="s">
        <v>604</v>
      </c>
    </row>
    <row r="464" spans="1:10" ht="24" customHeight="1">
      <c r="A464" s="172" t="s">
        <v>430</v>
      </c>
      <c r="B464" s="173" t="s">
        <v>497</v>
      </c>
      <c r="C464" s="172" t="s">
        <v>63</v>
      </c>
      <c r="D464" s="172" t="s">
        <v>498</v>
      </c>
      <c r="E464" s="211" t="s">
        <v>433</v>
      </c>
      <c r="F464" s="211"/>
      <c r="G464" s="174" t="s">
        <v>132</v>
      </c>
      <c r="H464" s="175">
        <v>1.431E-2</v>
      </c>
      <c r="I464" s="176" t="s">
        <v>2118</v>
      </c>
      <c r="J464" s="180" t="s">
        <v>2150</v>
      </c>
    </row>
    <row r="465" spans="1:10" ht="24" customHeight="1">
      <c r="A465" s="172" t="s">
        <v>430</v>
      </c>
      <c r="B465" s="173" t="s">
        <v>513</v>
      </c>
      <c r="C465" s="172" t="s">
        <v>63</v>
      </c>
      <c r="D465" s="172" t="s">
        <v>514</v>
      </c>
      <c r="E465" s="211" t="s">
        <v>491</v>
      </c>
      <c r="F465" s="211"/>
      <c r="G465" s="174" t="s">
        <v>286</v>
      </c>
      <c r="H465" s="175">
        <v>3.8159999999999999E-3</v>
      </c>
      <c r="I465" s="176" t="s">
        <v>515</v>
      </c>
      <c r="J465" s="180" t="s">
        <v>696</v>
      </c>
    </row>
    <row r="466" spans="1:10" ht="24" customHeight="1">
      <c r="A466" s="172" t="s">
        <v>430</v>
      </c>
      <c r="B466" s="173" t="s">
        <v>508</v>
      </c>
      <c r="C466" s="172" t="s">
        <v>63</v>
      </c>
      <c r="D466" s="172" t="s">
        <v>509</v>
      </c>
      <c r="E466" s="211" t="s">
        <v>433</v>
      </c>
      <c r="F466" s="211"/>
      <c r="G466" s="174" t="s">
        <v>388</v>
      </c>
      <c r="H466" s="175">
        <v>2.1942E-2</v>
      </c>
      <c r="I466" s="176" t="s">
        <v>2114</v>
      </c>
      <c r="J466" s="180" t="s">
        <v>764</v>
      </c>
    </row>
    <row r="467" spans="1:10" ht="24" customHeight="1">
      <c r="A467" s="172" t="s">
        <v>430</v>
      </c>
      <c r="B467" s="173" t="s">
        <v>463</v>
      </c>
      <c r="C467" s="172" t="s">
        <v>63</v>
      </c>
      <c r="D467" s="172" t="s">
        <v>464</v>
      </c>
      <c r="E467" s="211" t="s">
        <v>433</v>
      </c>
      <c r="F467" s="211"/>
      <c r="G467" s="174" t="s">
        <v>465</v>
      </c>
      <c r="H467" s="175">
        <v>7.1570000000000002E-3</v>
      </c>
      <c r="I467" s="176" t="s">
        <v>2122</v>
      </c>
      <c r="J467" s="180" t="s">
        <v>559</v>
      </c>
    </row>
    <row r="468" spans="1:10" ht="24" customHeight="1">
      <c r="A468" s="172" t="s">
        <v>430</v>
      </c>
      <c r="B468" s="173" t="s">
        <v>712</v>
      </c>
      <c r="C468" s="172" t="s">
        <v>63</v>
      </c>
      <c r="D468" s="172" t="s">
        <v>713</v>
      </c>
      <c r="E468" s="211" t="s">
        <v>433</v>
      </c>
      <c r="F468" s="211"/>
      <c r="G468" s="174" t="s">
        <v>132</v>
      </c>
      <c r="H468" s="175">
        <v>4.75E-4</v>
      </c>
      <c r="I468" s="176" t="s">
        <v>2155</v>
      </c>
      <c r="J468" s="180" t="s">
        <v>558</v>
      </c>
    </row>
    <row r="469" spans="1:10" ht="24" customHeight="1">
      <c r="A469" s="172" t="s">
        <v>430</v>
      </c>
      <c r="B469" s="173" t="s">
        <v>709</v>
      </c>
      <c r="C469" s="172" t="s">
        <v>63</v>
      </c>
      <c r="D469" s="172" t="s">
        <v>710</v>
      </c>
      <c r="E469" s="211" t="s">
        <v>433</v>
      </c>
      <c r="F469" s="211"/>
      <c r="G469" s="174" t="s">
        <v>132</v>
      </c>
      <c r="H469" s="175">
        <v>9.5E-4</v>
      </c>
      <c r="I469" s="176" t="s">
        <v>711</v>
      </c>
      <c r="J469" s="180" t="s">
        <v>462</v>
      </c>
    </row>
    <row r="470" spans="1:10" ht="24" customHeight="1">
      <c r="A470" s="172" t="s">
        <v>430</v>
      </c>
      <c r="B470" s="173" t="s">
        <v>703</v>
      </c>
      <c r="C470" s="172" t="s">
        <v>63</v>
      </c>
      <c r="D470" s="172" t="s">
        <v>704</v>
      </c>
      <c r="E470" s="211" t="s">
        <v>433</v>
      </c>
      <c r="F470" s="211"/>
      <c r="G470" s="174" t="s">
        <v>132</v>
      </c>
      <c r="H470" s="175">
        <v>9.5E-4</v>
      </c>
      <c r="I470" s="176" t="s">
        <v>2156</v>
      </c>
      <c r="J470" s="180" t="s">
        <v>477</v>
      </c>
    </row>
    <row r="471" spans="1:10" ht="52.05" customHeight="1">
      <c r="A471" s="172" t="s">
        <v>430</v>
      </c>
      <c r="B471" s="173" t="s">
        <v>664</v>
      </c>
      <c r="C471" s="172" t="s">
        <v>63</v>
      </c>
      <c r="D471" s="172" t="s">
        <v>665</v>
      </c>
      <c r="E471" s="211" t="s">
        <v>433</v>
      </c>
      <c r="F471" s="211"/>
      <c r="G471" s="174" t="s">
        <v>286</v>
      </c>
      <c r="H471" s="175">
        <v>1</v>
      </c>
      <c r="I471" s="176" t="s">
        <v>2136</v>
      </c>
      <c r="J471" s="180" t="s">
        <v>2136</v>
      </c>
    </row>
    <row r="472" spans="1:10" ht="26" customHeight="1">
      <c r="A472" s="172" t="s">
        <v>430</v>
      </c>
      <c r="B472" s="173" t="s">
        <v>487</v>
      </c>
      <c r="C472" s="172" t="s">
        <v>63</v>
      </c>
      <c r="D472" s="172" t="s">
        <v>488</v>
      </c>
      <c r="E472" s="211" t="s">
        <v>433</v>
      </c>
      <c r="F472" s="211"/>
      <c r="G472" s="174" t="s">
        <v>132</v>
      </c>
      <c r="H472" s="175">
        <v>9.5799999999999998E-4</v>
      </c>
      <c r="I472" s="176" t="s">
        <v>2116</v>
      </c>
      <c r="J472" s="180" t="s">
        <v>737</v>
      </c>
    </row>
    <row r="473" spans="1:10" ht="24" customHeight="1">
      <c r="A473" s="172" t="s">
        <v>430</v>
      </c>
      <c r="B473" s="173" t="s">
        <v>478</v>
      </c>
      <c r="C473" s="172" t="s">
        <v>63</v>
      </c>
      <c r="D473" s="172" t="s">
        <v>479</v>
      </c>
      <c r="E473" s="211" t="s">
        <v>433</v>
      </c>
      <c r="F473" s="211"/>
      <c r="G473" s="174" t="s">
        <v>132</v>
      </c>
      <c r="H473" s="175">
        <v>4.7899999999999999E-4</v>
      </c>
      <c r="I473" s="176" t="s">
        <v>480</v>
      </c>
      <c r="J473" s="180" t="s">
        <v>558</v>
      </c>
    </row>
    <row r="474" spans="1:10" ht="24" customHeight="1">
      <c r="A474" s="172" t="s">
        <v>430</v>
      </c>
      <c r="B474" s="173" t="s">
        <v>484</v>
      </c>
      <c r="C474" s="172" t="s">
        <v>63</v>
      </c>
      <c r="D474" s="172" t="s">
        <v>485</v>
      </c>
      <c r="E474" s="211" t="s">
        <v>433</v>
      </c>
      <c r="F474" s="211"/>
      <c r="G474" s="174" t="s">
        <v>132</v>
      </c>
      <c r="H474" s="175">
        <v>9.5799999999999998E-4</v>
      </c>
      <c r="I474" s="176" t="s">
        <v>486</v>
      </c>
      <c r="J474" s="180" t="s">
        <v>477</v>
      </c>
    </row>
    <row r="475" spans="1:10" ht="24" customHeight="1">
      <c r="A475" s="172" t="s">
        <v>430</v>
      </c>
      <c r="B475" s="173" t="s">
        <v>481</v>
      </c>
      <c r="C475" s="172" t="s">
        <v>63</v>
      </c>
      <c r="D475" s="172" t="s">
        <v>482</v>
      </c>
      <c r="E475" s="211" t="s">
        <v>433</v>
      </c>
      <c r="F475" s="211"/>
      <c r="G475" s="174" t="s">
        <v>132</v>
      </c>
      <c r="H475" s="175">
        <v>1.4369999999999999E-3</v>
      </c>
      <c r="I475" s="176" t="s">
        <v>483</v>
      </c>
      <c r="J475" s="180" t="s">
        <v>462</v>
      </c>
    </row>
    <row r="476" spans="1:10" ht="26" customHeight="1">
      <c r="A476" s="172" t="s">
        <v>430</v>
      </c>
      <c r="B476" s="173" t="s">
        <v>697</v>
      </c>
      <c r="C476" s="172" t="s">
        <v>63</v>
      </c>
      <c r="D476" s="172" t="s">
        <v>698</v>
      </c>
      <c r="E476" s="211" t="s">
        <v>433</v>
      </c>
      <c r="F476" s="211"/>
      <c r="G476" s="174" t="s">
        <v>80</v>
      </c>
      <c r="H476" s="175">
        <v>1.0800000000000001E-2</v>
      </c>
      <c r="I476" s="176" t="s">
        <v>699</v>
      </c>
      <c r="J476" s="180" t="s">
        <v>700</v>
      </c>
    </row>
    <row r="477" spans="1:10" ht="24" customHeight="1">
      <c r="A477" s="172" t="s">
        <v>430</v>
      </c>
      <c r="B477" s="173" t="s">
        <v>701</v>
      </c>
      <c r="C477" s="172" t="s">
        <v>63</v>
      </c>
      <c r="D477" s="172" t="s">
        <v>702</v>
      </c>
      <c r="E477" s="211" t="s">
        <v>433</v>
      </c>
      <c r="F477" s="211"/>
      <c r="G477" s="174" t="s">
        <v>668</v>
      </c>
      <c r="H477" s="175">
        <v>4.5220000000000002</v>
      </c>
      <c r="I477" s="176" t="s">
        <v>1037</v>
      </c>
      <c r="J477" s="180" t="s">
        <v>2152</v>
      </c>
    </row>
    <row r="478" spans="1:10" ht="24" customHeight="1">
      <c r="A478" s="172" t="s">
        <v>430</v>
      </c>
      <c r="B478" s="173" t="s">
        <v>446</v>
      </c>
      <c r="C478" s="172" t="s">
        <v>63</v>
      </c>
      <c r="D478" s="172" t="s">
        <v>447</v>
      </c>
      <c r="E478" s="211" t="s">
        <v>448</v>
      </c>
      <c r="F478" s="211"/>
      <c r="G478" s="174" t="s">
        <v>449</v>
      </c>
      <c r="H478" s="175">
        <v>4.79</v>
      </c>
      <c r="I478" s="176" t="s">
        <v>450</v>
      </c>
      <c r="J478" s="180" t="s">
        <v>685</v>
      </c>
    </row>
    <row r="479" spans="1:10" ht="26" customHeight="1">
      <c r="A479" s="172" t="s">
        <v>430</v>
      </c>
      <c r="B479" s="173" t="s">
        <v>666</v>
      </c>
      <c r="C479" s="172" t="s">
        <v>63</v>
      </c>
      <c r="D479" s="172" t="s">
        <v>667</v>
      </c>
      <c r="E479" s="211" t="s">
        <v>433</v>
      </c>
      <c r="F479" s="211"/>
      <c r="G479" s="174" t="s">
        <v>668</v>
      </c>
      <c r="H479" s="175">
        <v>4.0000000000000001E-3</v>
      </c>
      <c r="I479" s="176" t="s">
        <v>2140</v>
      </c>
      <c r="J479" s="180" t="s">
        <v>669</v>
      </c>
    </row>
    <row r="480" spans="1:10" ht="13.5">
      <c r="A480" s="177"/>
      <c r="B480" s="177"/>
      <c r="C480" s="177"/>
      <c r="D480" s="177"/>
      <c r="E480" s="177" t="s">
        <v>440</v>
      </c>
      <c r="F480" s="178">
        <v>166.92</v>
      </c>
      <c r="G480" s="177" t="s">
        <v>441</v>
      </c>
      <c r="H480" s="178">
        <v>0</v>
      </c>
      <c r="I480" s="177" t="s">
        <v>442</v>
      </c>
      <c r="J480" s="178">
        <v>166.92</v>
      </c>
    </row>
    <row r="481" spans="1:11" ht="13.9" thickBot="1">
      <c r="A481" s="177"/>
      <c r="B481" s="177"/>
      <c r="C481" s="177"/>
      <c r="D481" s="177"/>
      <c r="E481" s="177" t="s">
        <v>443</v>
      </c>
      <c r="F481" s="178">
        <v>513.29999999999995</v>
      </c>
      <c r="G481" s="177"/>
      <c r="H481" s="212" t="s">
        <v>444</v>
      </c>
      <c r="I481" s="212"/>
      <c r="J481" s="178">
        <v>2608.41</v>
      </c>
    </row>
    <row r="482" spans="1:11" ht="1.05" customHeight="1" thickTop="1">
      <c r="A482" s="179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</row>
    <row r="483" spans="1:11" ht="18" customHeight="1">
      <c r="A483" s="161" t="s">
        <v>142</v>
      </c>
      <c r="B483" s="162" t="s">
        <v>47</v>
      </c>
      <c r="C483" s="161" t="s">
        <v>48</v>
      </c>
      <c r="D483" s="161" t="s">
        <v>7</v>
      </c>
      <c r="E483" s="216" t="s">
        <v>417</v>
      </c>
      <c r="F483" s="216"/>
      <c r="G483" s="163" t="s">
        <v>49</v>
      </c>
      <c r="H483" s="162" t="s">
        <v>50</v>
      </c>
      <c r="I483" s="162" t="s">
        <v>51</v>
      </c>
      <c r="J483" s="162" t="s">
        <v>8</v>
      </c>
    </row>
    <row r="484" spans="1:11" ht="26" customHeight="1">
      <c r="A484" s="164" t="s">
        <v>419</v>
      </c>
      <c r="B484" s="147" t="s">
        <v>143</v>
      </c>
      <c r="C484" s="164" t="s">
        <v>63</v>
      </c>
      <c r="D484" s="164" t="s">
        <v>144</v>
      </c>
      <c r="E484" s="217" t="s">
        <v>445</v>
      </c>
      <c r="F484" s="217"/>
      <c r="G484" s="165" t="s">
        <v>132</v>
      </c>
      <c r="H484" s="166">
        <v>1</v>
      </c>
      <c r="I484" s="148">
        <v>711.2</v>
      </c>
      <c r="J484" s="148">
        <v>711.2</v>
      </c>
    </row>
    <row r="485" spans="1:11" ht="15" customHeight="1">
      <c r="A485" s="161" t="s">
        <v>6</v>
      </c>
      <c r="B485" s="162" t="s">
        <v>47</v>
      </c>
      <c r="C485" s="161" t="s">
        <v>48</v>
      </c>
      <c r="D485" s="161" t="s">
        <v>7</v>
      </c>
      <c r="E485" s="216" t="s">
        <v>417</v>
      </c>
      <c r="F485" s="220"/>
      <c r="G485" s="163" t="s">
        <v>49</v>
      </c>
      <c r="H485" s="162" t="s">
        <v>50</v>
      </c>
      <c r="I485" s="162" t="s">
        <v>51</v>
      </c>
      <c r="J485" s="162" t="s">
        <v>8</v>
      </c>
    </row>
    <row r="486" spans="1:11" ht="26" customHeight="1">
      <c r="A486" s="172" t="s">
        <v>430</v>
      </c>
      <c r="B486" s="173" t="s">
        <v>666</v>
      </c>
      <c r="C486" s="172" t="s">
        <v>63</v>
      </c>
      <c r="D486" s="172" t="s">
        <v>667</v>
      </c>
      <c r="E486" s="211" t="s">
        <v>433</v>
      </c>
      <c r="F486" s="211"/>
      <c r="G486" s="174" t="s">
        <v>668</v>
      </c>
      <c r="H486" s="175">
        <v>4.0000000000000001E-3</v>
      </c>
      <c r="I486" s="176" t="s">
        <v>2140</v>
      </c>
      <c r="J486" s="180" t="s">
        <v>669</v>
      </c>
    </row>
    <row r="487" spans="1:11" ht="26" customHeight="1">
      <c r="A487" s="172" t="s">
        <v>430</v>
      </c>
      <c r="B487" s="173" t="s">
        <v>755</v>
      </c>
      <c r="C487" s="172" t="s">
        <v>63</v>
      </c>
      <c r="D487" s="172" t="s">
        <v>756</v>
      </c>
      <c r="E487" s="211" t="s">
        <v>433</v>
      </c>
      <c r="F487" s="211"/>
      <c r="G487" s="174" t="s">
        <v>132</v>
      </c>
      <c r="H487" s="175">
        <v>1</v>
      </c>
      <c r="I487" s="176" t="s">
        <v>2175</v>
      </c>
      <c r="J487" s="180" t="s">
        <v>2175</v>
      </c>
    </row>
    <row r="488" spans="1:11" ht="26" customHeight="1">
      <c r="A488" s="172" t="s">
        <v>430</v>
      </c>
      <c r="B488" s="173" t="s">
        <v>661</v>
      </c>
      <c r="C488" s="172" t="s">
        <v>63</v>
      </c>
      <c r="D488" s="172" t="s">
        <v>662</v>
      </c>
      <c r="E488" s="211" t="s">
        <v>433</v>
      </c>
      <c r="F488" s="211"/>
      <c r="G488" s="174" t="s">
        <v>286</v>
      </c>
      <c r="H488" s="175">
        <v>1</v>
      </c>
      <c r="I488" s="176" t="s">
        <v>663</v>
      </c>
      <c r="J488" s="180" t="s">
        <v>663</v>
      </c>
    </row>
    <row r="489" spans="1:11" ht="39" customHeight="1">
      <c r="A489" s="167" t="s">
        <v>419</v>
      </c>
      <c r="B489" s="168" t="s">
        <v>679</v>
      </c>
      <c r="C489" s="167" t="s">
        <v>63</v>
      </c>
      <c r="D489" s="167" t="s">
        <v>680</v>
      </c>
      <c r="E489" s="210" t="s">
        <v>681</v>
      </c>
      <c r="F489" s="210"/>
      <c r="G489" s="169" t="s">
        <v>80</v>
      </c>
      <c r="H489" s="170">
        <v>0.01</v>
      </c>
      <c r="I489" s="171" t="s">
        <v>2141</v>
      </c>
      <c r="J489" s="181" t="s">
        <v>2142</v>
      </c>
    </row>
    <row r="490" spans="1:11" ht="26" customHeight="1">
      <c r="A490" s="172" t="s">
        <v>430</v>
      </c>
      <c r="B490" s="173" t="s">
        <v>722</v>
      </c>
      <c r="C490" s="172" t="s">
        <v>63</v>
      </c>
      <c r="D490" s="172" t="s">
        <v>723</v>
      </c>
      <c r="E490" s="211" t="s">
        <v>433</v>
      </c>
      <c r="F490" s="211"/>
      <c r="G490" s="174" t="s">
        <v>132</v>
      </c>
      <c r="H490" s="175">
        <v>3</v>
      </c>
      <c r="I490" s="176" t="s">
        <v>724</v>
      </c>
      <c r="J490" s="180" t="s">
        <v>590</v>
      </c>
    </row>
    <row r="491" spans="1:11" ht="24" customHeight="1">
      <c r="A491" s="172" t="s">
        <v>430</v>
      </c>
      <c r="B491" s="173" t="s">
        <v>446</v>
      </c>
      <c r="C491" s="172" t="s">
        <v>63</v>
      </c>
      <c r="D491" s="172" t="s">
        <v>447</v>
      </c>
      <c r="E491" s="211" t="s">
        <v>448</v>
      </c>
      <c r="F491" s="211"/>
      <c r="G491" s="174" t="s">
        <v>449</v>
      </c>
      <c r="H491" s="175">
        <v>3.75</v>
      </c>
      <c r="I491" s="176" t="s">
        <v>450</v>
      </c>
      <c r="J491" s="180" t="s">
        <v>732</v>
      </c>
    </row>
    <row r="492" spans="1:11" ht="52.05" customHeight="1">
      <c r="A492" s="172" t="s">
        <v>430</v>
      </c>
      <c r="B492" s="173" t="s">
        <v>664</v>
      </c>
      <c r="C492" s="172" t="s">
        <v>63</v>
      </c>
      <c r="D492" s="172" t="s">
        <v>665</v>
      </c>
      <c r="E492" s="211" t="s">
        <v>433</v>
      </c>
      <c r="F492" s="211"/>
      <c r="G492" s="174" t="s">
        <v>286</v>
      </c>
      <c r="H492" s="175">
        <v>1</v>
      </c>
      <c r="I492" s="176" t="s">
        <v>2136</v>
      </c>
      <c r="J492" s="180" t="s">
        <v>2136</v>
      </c>
    </row>
    <row r="493" spans="1:11" ht="24" customHeight="1">
      <c r="A493" s="167" t="s">
        <v>419</v>
      </c>
      <c r="B493" s="168" t="s">
        <v>456</v>
      </c>
      <c r="C493" s="167" t="s">
        <v>63</v>
      </c>
      <c r="D493" s="167" t="s">
        <v>457</v>
      </c>
      <c r="E493" s="210" t="s">
        <v>458</v>
      </c>
      <c r="F493" s="210"/>
      <c r="G493" s="169" t="s">
        <v>449</v>
      </c>
      <c r="H493" s="170">
        <v>3.75</v>
      </c>
      <c r="I493" s="171" t="s">
        <v>2113</v>
      </c>
      <c r="J493" s="181" t="s">
        <v>2167</v>
      </c>
    </row>
    <row r="494" spans="1:11" ht="24" customHeight="1">
      <c r="A494" s="167" t="s">
        <v>419</v>
      </c>
      <c r="B494" s="168" t="s">
        <v>682</v>
      </c>
      <c r="C494" s="167" t="s">
        <v>63</v>
      </c>
      <c r="D494" s="167" t="s">
        <v>683</v>
      </c>
      <c r="E494" s="210" t="s">
        <v>458</v>
      </c>
      <c r="F494" s="210"/>
      <c r="G494" s="169" t="s">
        <v>449</v>
      </c>
      <c r="H494" s="170">
        <v>3.75</v>
      </c>
      <c r="I494" s="171" t="s">
        <v>2146</v>
      </c>
      <c r="J494" s="181" t="s">
        <v>2166</v>
      </c>
    </row>
    <row r="495" spans="1:11" ht="24" customHeight="1">
      <c r="A495" s="172" t="s">
        <v>430</v>
      </c>
      <c r="B495" s="173" t="s">
        <v>673</v>
      </c>
      <c r="C495" s="172" t="s">
        <v>63</v>
      </c>
      <c r="D495" s="172" t="s">
        <v>674</v>
      </c>
      <c r="E495" s="211" t="s">
        <v>448</v>
      </c>
      <c r="F495" s="211"/>
      <c r="G495" s="174" t="s">
        <v>449</v>
      </c>
      <c r="H495" s="175">
        <v>3.75</v>
      </c>
      <c r="I495" s="176" t="s">
        <v>2130</v>
      </c>
      <c r="J495" s="180" t="s">
        <v>2160</v>
      </c>
    </row>
    <row r="496" spans="1:11" ht="40.049999999999997" customHeight="1">
      <c r="A496" s="219" t="s">
        <v>459</v>
      </c>
      <c r="B496" s="220"/>
      <c r="C496" s="220"/>
      <c r="D496" s="220"/>
      <c r="E496" s="220"/>
      <c r="F496" s="220"/>
      <c r="G496" s="220"/>
      <c r="H496" s="220"/>
      <c r="I496" s="220"/>
      <c r="J496" s="220"/>
    </row>
    <row r="497" spans="1:10" ht="15" customHeight="1">
      <c r="A497" s="161" t="s">
        <v>6</v>
      </c>
      <c r="B497" s="162" t="s">
        <v>47</v>
      </c>
      <c r="C497" s="161" t="s">
        <v>48</v>
      </c>
      <c r="D497" s="161" t="s">
        <v>7</v>
      </c>
      <c r="E497" s="216" t="s">
        <v>417</v>
      </c>
      <c r="F497" s="220"/>
      <c r="G497" s="163" t="s">
        <v>49</v>
      </c>
      <c r="H497" s="162" t="s">
        <v>50</v>
      </c>
      <c r="I497" s="162" t="s">
        <v>51</v>
      </c>
      <c r="J497" s="162" t="s">
        <v>8</v>
      </c>
    </row>
    <row r="498" spans="1:10" ht="26" customHeight="1">
      <c r="A498" s="172" t="s">
        <v>430</v>
      </c>
      <c r="B498" s="173" t="s">
        <v>666</v>
      </c>
      <c r="C498" s="172" t="s">
        <v>63</v>
      </c>
      <c r="D498" s="172" t="s">
        <v>667</v>
      </c>
      <c r="E498" s="211" t="s">
        <v>433</v>
      </c>
      <c r="F498" s="211"/>
      <c r="G498" s="174" t="s">
        <v>668</v>
      </c>
      <c r="H498" s="175">
        <v>4.0000000000000001E-3</v>
      </c>
      <c r="I498" s="176" t="s">
        <v>2140</v>
      </c>
      <c r="J498" s="180" t="s">
        <v>669</v>
      </c>
    </row>
    <row r="499" spans="1:10" ht="26" customHeight="1">
      <c r="A499" s="172" t="s">
        <v>430</v>
      </c>
      <c r="B499" s="173" t="s">
        <v>755</v>
      </c>
      <c r="C499" s="172" t="s">
        <v>63</v>
      </c>
      <c r="D499" s="172" t="s">
        <v>756</v>
      </c>
      <c r="E499" s="211" t="s">
        <v>433</v>
      </c>
      <c r="F499" s="211"/>
      <c r="G499" s="174" t="s">
        <v>132</v>
      </c>
      <c r="H499" s="175">
        <v>1</v>
      </c>
      <c r="I499" s="176" t="s">
        <v>2175</v>
      </c>
      <c r="J499" s="180" t="s">
        <v>2175</v>
      </c>
    </row>
    <row r="500" spans="1:10" ht="26" customHeight="1">
      <c r="A500" s="172" t="s">
        <v>430</v>
      </c>
      <c r="B500" s="173" t="s">
        <v>661</v>
      </c>
      <c r="C500" s="172" t="s">
        <v>63</v>
      </c>
      <c r="D500" s="172" t="s">
        <v>662</v>
      </c>
      <c r="E500" s="211" t="s">
        <v>433</v>
      </c>
      <c r="F500" s="211"/>
      <c r="G500" s="174" t="s">
        <v>286</v>
      </c>
      <c r="H500" s="175">
        <v>1</v>
      </c>
      <c r="I500" s="176" t="s">
        <v>663</v>
      </c>
      <c r="J500" s="180" t="s">
        <v>663</v>
      </c>
    </row>
    <row r="501" spans="1:10" ht="24" customHeight="1">
      <c r="A501" s="172" t="s">
        <v>430</v>
      </c>
      <c r="B501" s="173" t="s">
        <v>508</v>
      </c>
      <c r="C501" s="172" t="s">
        <v>63</v>
      </c>
      <c r="D501" s="172" t="s">
        <v>509</v>
      </c>
      <c r="E501" s="211" t="s">
        <v>433</v>
      </c>
      <c r="F501" s="211"/>
      <c r="G501" s="174" t="s">
        <v>388</v>
      </c>
      <c r="H501" s="175">
        <v>1.7342E-2</v>
      </c>
      <c r="I501" s="176" t="s">
        <v>2114</v>
      </c>
      <c r="J501" s="180" t="s">
        <v>601</v>
      </c>
    </row>
    <row r="502" spans="1:10" ht="26" customHeight="1">
      <c r="A502" s="172" t="s">
        <v>430</v>
      </c>
      <c r="B502" s="173" t="s">
        <v>506</v>
      </c>
      <c r="C502" s="172" t="s">
        <v>63</v>
      </c>
      <c r="D502" s="172" t="s">
        <v>507</v>
      </c>
      <c r="E502" s="211" t="s">
        <v>433</v>
      </c>
      <c r="F502" s="211"/>
      <c r="G502" s="174" t="s">
        <v>132</v>
      </c>
      <c r="H502" s="175">
        <v>4.5240000000000002E-3</v>
      </c>
      <c r="I502" s="176" t="s">
        <v>2115</v>
      </c>
      <c r="J502" s="180" t="s">
        <v>669</v>
      </c>
    </row>
    <row r="503" spans="1:10" ht="24" customHeight="1">
      <c r="A503" s="172" t="s">
        <v>430</v>
      </c>
      <c r="B503" s="173" t="s">
        <v>470</v>
      </c>
      <c r="C503" s="172" t="s">
        <v>63</v>
      </c>
      <c r="D503" s="172" t="s">
        <v>471</v>
      </c>
      <c r="E503" s="211" t="s">
        <v>433</v>
      </c>
      <c r="F503" s="211"/>
      <c r="G503" s="174" t="s">
        <v>132</v>
      </c>
      <c r="H503" s="175">
        <v>0.60188900000000001</v>
      </c>
      <c r="I503" s="176" t="s">
        <v>472</v>
      </c>
      <c r="J503" s="180" t="s">
        <v>758</v>
      </c>
    </row>
    <row r="504" spans="1:10" ht="24" customHeight="1">
      <c r="A504" s="172" t="s">
        <v>430</v>
      </c>
      <c r="B504" s="173" t="s">
        <v>474</v>
      </c>
      <c r="C504" s="172" t="s">
        <v>63</v>
      </c>
      <c r="D504" s="172" t="s">
        <v>475</v>
      </c>
      <c r="E504" s="211" t="s">
        <v>433</v>
      </c>
      <c r="F504" s="211"/>
      <c r="G504" s="174" t="s">
        <v>132</v>
      </c>
      <c r="H504" s="175">
        <v>1.3572000000000001E-2</v>
      </c>
      <c r="I504" s="176" t="s">
        <v>476</v>
      </c>
      <c r="J504" s="180" t="s">
        <v>759</v>
      </c>
    </row>
    <row r="505" spans="1:10" ht="26" customHeight="1">
      <c r="A505" s="172" t="s">
        <v>430</v>
      </c>
      <c r="B505" s="173" t="s">
        <v>487</v>
      </c>
      <c r="C505" s="172" t="s">
        <v>63</v>
      </c>
      <c r="D505" s="172" t="s">
        <v>488</v>
      </c>
      <c r="E505" s="211" t="s">
        <v>433</v>
      </c>
      <c r="F505" s="211"/>
      <c r="G505" s="174" t="s">
        <v>132</v>
      </c>
      <c r="H505" s="175">
        <v>7.5799999999999999E-4</v>
      </c>
      <c r="I505" s="176" t="s">
        <v>2116</v>
      </c>
      <c r="J505" s="180" t="s">
        <v>1143</v>
      </c>
    </row>
    <row r="506" spans="1:10" ht="26" customHeight="1">
      <c r="A506" s="172" t="s">
        <v>430</v>
      </c>
      <c r="B506" s="173" t="s">
        <v>467</v>
      </c>
      <c r="C506" s="172" t="s">
        <v>63</v>
      </c>
      <c r="D506" s="172" t="s">
        <v>468</v>
      </c>
      <c r="E506" s="211" t="s">
        <v>433</v>
      </c>
      <c r="F506" s="211"/>
      <c r="G506" s="174" t="s">
        <v>388</v>
      </c>
      <c r="H506" s="175">
        <v>5.6569999999999997E-3</v>
      </c>
      <c r="I506" s="176" t="s">
        <v>2117</v>
      </c>
      <c r="J506" s="180" t="s">
        <v>1815</v>
      </c>
    </row>
    <row r="507" spans="1:10" ht="26" customHeight="1">
      <c r="A507" s="172" t="s">
        <v>430</v>
      </c>
      <c r="B507" s="173" t="s">
        <v>493</v>
      </c>
      <c r="C507" s="172" t="s">
        <v>63</v>
      </c>
      <c r="D507" s="172" t="s">
        <v>494</v>
      </c>
      <c r="E507" s="211" t="s">
        <v>491</v>
      </c>
      <c r="F507" s="211"/>
      <c r="G507" s="174" t="s">
        <v>132</v>
      </c>
      <c r="H507" s="175">
        <v>0.76757200000000003</v>
      </c>
      <c r="I507" s="176" t="s">
        <v>495</v>
      </c>
      <c r="J507" s="180" t="s">
        <v>760</v>
      </c>
    </row>
    <row r="508" spans="1:10" ht="24" customHeight="1">
      <c r="A508" s="172" t="s">
        <v>430</v>
      </c>
      <c r="B508" s="173" t="s">
        <v>489</v>
      </c>
      <c r="C508" s="172" t="s">
        <v>63</v>
      </c>
      <c r="D508" s="172" t="s">
        <v>490</v>
      </c>
      <c r="E508" s="211" t="s">
        <v>491</v>
      </c>
      <c r="F508" s="211"/>
      <c r="G508" s="174" t="s">
        <v>132</v>
      </c>
      <c r="H508" s="175">
        <v>3.3930000000000002E-2</v>
      </c>
      <c r="I508" s="176" t="s">
        <v>492</v>
      </c>
      <c r="J508" s="180" t="s">
        <v>473</v>
      </c>
    </row>
    <row r="509" spans="1:10" ht="24" customHeight="1">
      <c r="A509" s="172" t="s">
        <v>430</v>
      </c>
      <c r="B509" s="173" t="s">
        <v>502</v>
      </c>
      <c r="C509" s="172" t="s">
        <v>63</v>
      </c>
      <c r="D509" s="172" t="s">
        <v>503</v>
      </c>
      <c r="E509" s="211" t="s">
        <v>433</v>
      </c>
      <c r="F509" s="211"/>
      <c r="G509" s="174" t="s">
        <v>132</v>
      </c>
      <c r="H509" s="175">
        <v>0.76757200000000003</v>
      </c>
      <c r="I509" s="176" t="s">
        <v>504</v>
      </c>
      <c r="J509" s="180" t="s">
        <v>761</v>
      </c>
    </row>
    <row r="510" spans="1:10" ht="24" customHeight="1">
      <c r="A510" s="172" t="s">
        <v>430</v>
      </c>
      <c r="B510" s="173" t="s">
        <v>497</v>
      </c>
      <c r="C510" s="172" t="s">
        <v>63</v>
      </c>
      <c r="D510" s="172" t="s">
        <v>498</v>
      </c>
      <c r="E510" s="211" t="s">
        <v>433</v>
      </c>
      <c r="F510" s="211"/>
      <c r="G510" s="174" t="s">
        <v>132</v>
      </c>
      <c r="H510" s="175">
        <v>1.1310000000000001E-2</v>
      </c>
      <c r="I510" s="176" t="s">
        <v>2118</v>
      </c>
      <c r="J510" s="180" t="s">
        <v>2176</v>
      </c>
    </row>
    <row r="511" spans="1:10" ht="26" customHeight="1">
      <c r="A511" s="172" t="s">
        <v>430</v>
      </c>
      <c r="B511" s="173" t="s">
        <v>500</v>
      </c>
      <c r="C511" s="172" t="s">
        <v>63</v>
      </c>
      <c r="D511" s="172" t="s">
        <v>501</v>
      </c>
      <c r="E511" s="211" t="s">
        <v>433</v>
      </c>
      <c r="F511" s="211"/>
      <c r="G511" s="174" t="s">
        <v>132</v>
      </c>
      <c r="H511" s="175">
        <v>1.508E-3</v>
      </c>
      <c r="I511" s="176" t="s">
        <v>2120</v>
      </c>
      <c r="J511" s="180" t="s">
        <v>477</v>
      </c>
    </row>
    <row r="512" spans="1:10" ht="24" customHeight="1">
      <c r="A512" s="172" t="s">
        <v>430</v>
      </c>
      <c r="B512" s="173" t="s">
        <v>478</v>
      </c>
      <c r="C512" s="172" t="s">
        <v>63</v>
      </c>
      <c r="D512" s="172" t="s">
        <v>479</v>
      </c>
      <c r="E512" s="211" t="s">
        <v>433</v>
      </c>
      <c r="F512" s="211"/>
      <c r="G512" s="174" t="s">
        <v>132</v>
      </c>
      <c r="H512" s="175">
        <v>3.79E-4</v>
      </c>
      <c r="I512" s="176" t="s">
        <v>480</v>
      </c>
      <c r="J512" s="180" t="s">
        <v>558</v>
      </c>
    </row>
    <row r="513" spans="1:10" ht="24" customHeight="1">
      <c r="A513" s="172" t="s">
        <v>430</v>
      </c>
      <c r="B513" s="173" t="s">
        <v>513</v>
      </c>
      <c r="C513" s="172" t="s">
        <v>63</v>
      </c>
      <c r="D513" s="172" t="s">
        <v>514</v>
      </c>
      <c r="E513" s="211" t="s">
        <v>491</v>
      </c>
      <c r="F513" s="211"/>
      <c r="G513" s="174" t="s">
        <v>286</v>
      </c>
      <c r="H513" s="175">
        <v>3.016E-3</v>
      </c>
      <c r="I513" s="176" t="s">
        <v>515</v>
      </c>
      <c r="J513" s="180" t="s">
        <v>762</v>
      </c>
    </row>
    <row r="514" spans="1:10" ht="24" customHeight="1">
      <c r="A514" s="172" t="s">
        <v>430</v>
      </c>
      <c r="B514" s="173" t="s">
        <v>460</v>
      </c>
      <c r="C514" s="172" t="s">
        <v>63</v>
      </c>
      <c r="D514" s="172" t="s">
        <v>461</v>
      </c>
      <c r="E514" s="211" t="s">
        <v>433</v>
      </c>
      <c r="F514" s="211"/>
      <c r="G514" s="174" t="s">
        <v>132</v>
      </c>
      <c r="H514" s="175">
        <v>3.3930000000000002E-2</v>
      </c>
      <c r="I514" s="176" t="s">
        <v>2121</v>
      </c>
      <c r="J514" s="180" t="s">
        <v>757</v>
      </c>
    </row>
    <row r="515" spans="1:10" ht="24" customHeight="1">
      <c r="A515" s="172" t="s">
        <v>430</v>
      </c>
      <c r="B515" s="173" t="s">
        <v>484</v>
      </c>
      <c r="C515" s="172" t="s">
        <v>63</v>
      </c>
      <c r="D515" s="172" t="s">
        <v>485</v>
      </c>
      <c r="E515" s="211" t="s">
        <v>433</v>
      </c>
      <c r="F515" s="211"/>
      <c r="G515" s="174" t="s">
        <v>132</v>
      </c>
      <c r="H515" s="175">
        <v>7.5799999999999999E-4</v>
      </c>
      <c r="I515" s="176" t="s">
        <v>486</v>
      </c>
      <c r="J515" s="180" t="s">
        <v>462</v>
      </c>
    </row>
    <row r="516" spans="1:10" ht="24" customHeight="1">
      <c r="A516" s="172" t="s">
        <v>430</v>
      </c>
      <c r="B516" s="173" t="s">
        <v>463</v>
      </c>
      <c r="C516" s="172" t="s">
        <v>63</v>
      </c>
      <c r="D516" s="172" t="s">
        <v>464</v>
      </c>
      <c r="E516" s="211" t="s">
        <v>433</v>
      </c>
      <c r="F516" s="211"/>
      <c r="G516" s="174" t="s">
        <v>465</v>
      </c>
      <c r="H516" s="175">
        <v>5.6569999999999997E-3</v>
      </c>
      <c r="I516" s="176" t="s">
        <v>2122</v>
      </c>
      <c r="J516" s="180" t="s">
        <v>477</v>
      </c>
    </row>
    <row r="517" spans="1:10" ht="24" customHeight="1">
      <c r="A517" s="172" t="s">
        <v>430</v>
      </c>
      <c r="B517" s="173" t="s">
        <v>481</v>
      </c>
      <c r="C517" s="172" t="s">
        <v>63</v>
      </c>
      <c r="D517" s="172" t="s">
        <v>482</v>
      </c>
      <c r="E517" s="211" t="s">
        <v>433</v>
      </c>
      <c r="F517" s="211"/>
      <c r="G517" s="174" t="s">
        <v>132</v>
      </c>
      <c r="H517" s="175">
        <v>1.137E-3</v>
      </c>
      <c r="I517" s="176" t="s">
        <v>483</v>
      </c>
      <c r="J517" s="180" t="s">
        <v>462</v>
      </c>
    </row>
    <row r="518" spans="1:10" ht="24" customHeight="1">
      <c r="A518" s="172" t="s">
        <v>430</v>
      </c>
      <c r="B518" s="173" t="s">
        <v>510</v>
      </c>
      <c r="C518" s="172" t="s">
        <v>63</v>
      </c>
      <c r="D518" s="172" t="s">
        <v>511</v>
      </c>
      <c r="E518" s="211" t="s">
        <v>433</v>
      </c>
      <c r="F518" s="211"/>
      <c r="G518" s="174" t="s">
        <v>132</v>
      </c>
      <c r="H518" s="175">
        <v>3.3930000000000002E-2</v>
      </c>
      <c r="I518" s="176" t="s">
        <v>2123</v>
      </c>
      <c r="J518" s="180" t="s">
        <v>2177</v>
      </c>
    </row>
    <row r="519" spans="1:10" ht="26" customHeight="1">
      <c r="A519" s="172" t="s">
        <v>430</v>
      </c>
      <c r="B519" s="173" t="s">
        <v>697</v>
      </c>
      <c r="C519" s="172" t="s">
        <v>63</v>
      </c>
      <c r="D519" s="172" t="s">
        <v>698</v>
      </c>
      <c r="E519" s="211" t="s">
        <v>433</v>
      </c>
      <c r="F519" s="211"/>
      <c r="G519" s="174" t="s">
        <v>80</v>
      </c>
      <c r="H519" s="175">
        <v>1.0800000000000001E-2</v>
      </c>
      <c r="I519" s="176" t="s">
        <v>699</v>
      </c>
      <c r="J519" s="180" t="s">
        <v>700</v>
      </c>
    </row>
    <row r="520" spans="1:10" ht="24" customHeight="1">
      <c r="A520" s="172" t="s">
        <v>430</v>
      </c>
      <c r="B520" s="173" t="s">
        <v>701</v>
      </c>
      <c r="C520" s="172" t="s">
        <v>63</v>
      </c>
      <c r="D520" s="172" t="s">
        <v>702</v>
      </c>
      <c r="E520" s="211" t="s">
        <v>433</v>
      </c>
      <c r="F520" s="211"/>
      <c r="G520" s="174" t="s">
        <v>668</v>
      </c>
      <c r="H520" s="175">
        <v>4.5220000000000002</v>
      </c>
      <c r="I520" s="176" t="s">
        <v>1037</v>
      </c>
      <c r="J520" s="180" t="s">
        <v>2152</v>
      </c>
    </row>
    <row r="521" spans="1:10" ht="24" customHeight="1">
      <c r="A521" s="172" t="s">
        <v>430</v>
      </c>
      <c r="B521" s="173" t="s">
        <v>446</v>
      </c>
      <c r="C521" s="172" t="s">
        <v>63</v>
      </c>
      <c r="D521" s="172" t="s">
        <v>447</v>
      </c>
      <c r="E521" s="211" t="s">
        <v>448</v>
      </c>
      <c r="F521" s="211"/>
      <c r="G521" s="174" t="s">
        <v>449</v>
      </c>
      <c r="H521" s="175">
        <v>3.79</v>
      </c>
      <c r="I521" s="176" t="s">
        <v>450</v>
      </c>
      <c r="J521" s="180" t="s">
        <v>763</v>
      </c>
    </row>
    <row r="522" spans="1:10" ht="26" customHeight="1">
      <c r="A522" s="172" t="s">
        <v>430</v>
      </c>
      <c r="B522" s="173" t="s">
        <v>722</v>
      </c>
      <c r="C522" s="172" t="s">
        <v>63</v>
      </c>
      <c r="D522" s="172" t="s">
        <v>723</v>
      </c>
      <c r="E522" s="211" t="s">
        <v>433</v>
      </c>
      <c r="F522" s="211"/>
      <c r="G522" s="174" t="s">
        <v>132</v>
      </c>
      <c r="H522" s="175">
        <v>3</v>
      </c>
      <c r="I522" s="176" t="s">
        <v>724</v>
      </c>
      <c r="J522" s="180" t="s">
        <v>590</v>
      </c>
    </row>
    <row r="523" spans="1:10" ht="52.05" customHeight="1">
      <c r="A523" s="172" t="s">
        <v>430</v>
      </c>
      <c r="B523" s="173" t="s">
        <v>664</v>
      </c>
      <c r="C523" s="172" t="s">
        <v>63</v>
      </c>
      <c r="D523" s="172" t="s">
        <v>665</v>
      </c>
      <c r="E523" s="211" t="s">
        <v>433</v>
      </c>
      <c r="F523" s="211"/>
      <c r="G523" s="174" t="s">
        <v>286</v>
      </c>
      <c r="H523" s="175">
        <v>1</v>
      </c>
      <c r="I523" s="176" t="s">
        <v>2136</v>
      </c>
      <c r="J523" s="180" t="s">
        <v>2136</v>
      </c>
    </row>
    <row r="524" spans="1:10" ht="26" customHeight="1">
      <c r="A524" s="172" t="s">
        <v>430</v>
      </c>
      <c r="B524" s="173" t="s">
        <v>705</v>
      </c>
      <c r="C524" s="172" t="s">
        <v>63</v>
      </c>
      <c r="D524" s="172" t="s">
        <v>706</v>
      </c>
      <c r="E524" s="211" t="s">
        <v>453</v>
      </c>
      <c r="F524" s="211"/>
      <c r="G524" s="174" t="s">
        <v>132</v>
      </c>
      <c r="H524" s="175">
        <v>3.7500000000000001E-4</v>
      </c>
      <c r="I524" s="176" t="s">
        <v>707</v>
      </c>
      <c r="J524" s="180" t="s">
        <v>565</v>
      </c>
    </row>
    <row r="525" spans="1:10" ht="24" customHeight="1">
      <c r="A525" s="172" t="s">
        <v>430</v>
      </c>
      <c r="B525" s="173" t="s">
        <v>714</v>
      </c>
      <c r="C525" s="172" t="s">
        <v>63</v>
      </c>
      <c r="D525" s="172" t="s">
        <v>715</v>
      </c>
      <c r="E525" s="211" t="s">
        <v>433</v>
      </c>
      <c r="F525" s="211"/>
      <c r="G525" s="174" t="s">
        <v>132</v>
      </c>
      <c r="H525" s="175">
        <v>7.5000000000000002E-4</v>
      </c>
      <c r="I525" s="176" t="s">
        <v>2153</v>
      </c>
      <c r="J525" s="180" t="s">
        <v>558</v>
      </c>
    </row>
    <row r="526" spans="1:10" ht="24" customHeight="1">
      <c r="A526" s="172" t="s">
        <v>430</v>
      </c>
      <c r="B526" s="173" t="s">
        <v>716</v>
      </c>
      <c r="C526" s="172" t="s">
        <v>63</v>
      </c>
      <c r="D526" s="172" t="s">
        <v>717</v>
      </c>
      <c r="E526" s="211" t="s">
        <v>453</v>
      </c>
      <c r="F526" s="211"/>
      <c r="G526" s="174" t="s">
        <v>132</v>
      </c>
      <c r="H526" s="175">
        <v>3.7500000000000001E-4</v>
      </c>
      <c r="I526" s="176" t="s">
        <v>2154</v>
      </c>
      <c r="J526" s="180" t="s">
        <v>599</v>
      </c>
    </row>
    <row r="527" spans="1:10" ht="24" customHeight="1">
      <c r="A527" s="172" t="s">
        <v>430</v>
      </c>
      <c r="B527" s="173" t="s">
        <v>712</v>
      </c>
      <c r="C527" s="172" t="s">
        <v>63</v>
      </c>
      <c r="D527" s="172" t="s">
        <v>713</v>
      </c>
      <c r="E527" s="211" t="s">
        <v>433</v>
      </c>
      <c r="F527" s="211"/>
      <c r="G527" s="174" t="s">
        <v>132</v>
      </c>
      <c r="H527" s="175">
        <v>3.7500000000000001E-4</v>
      </c>
      <c r="I527" s="176" t="s">
        <v>2155</v>
      </c>
      <c r="J527" s="180" t="s">
        <v>558</v>
      </c>
    </row>
    <row r="528" spans="1:10" ht="24" customHeight="1">
      <c r="A528" s="172" t="s">
        <v>430</v>
      </c>
      <c r="B528" s="173" t="s">
        <v>709</v>
      </c>
      <c r="C528" s="172" t="s">
        <v>63</v>
      </c>
      <c r="D528" s="172" t="s">
        <v>710</v>
      </c>
      <c r="E528" s="211" t="s">
        <v>433</v>
      </c>
      <c r="F528" s="211"/>
      <c r="G528" s="174" t="s">
        <v>132</v>
      </c>
      <c r="H528" s="175">
        <v>7.5000000000000002E-4</v>
      </c>
      <c r="I528" s="176" t="s">
        <v>711</v>
      </c>
      <c r="J528" s="180" t="s">
        <v>462</v>
      </c>
    </row>
    <row r="529" spans="1:11" ht="24" customHeight="1">
      <c r="A529" s="172" t="s">
        <v>430</v>
      </c>
      <c r="B529" s="173" t="s">
        <v>703</v>
      </c>
      <c r="C529" s="172" t="s">
        <v>63</v>
      </c>
      <c r="D529" s="172" t="s">
        <v>704</v>
      </c>
      <c r="E529" s="211" t="s">
        <v>433</v>
      </c>
      <c r="F529" s="211"/>
      <c r="G529" s="174" t="s">
        <v>132</v>
      </c>
      <c r="H529" s="175">
        <v>7.5000000000000002E-4</v>
      </c>
      <c r="I529" s="176" t="s">
        <v>2156</v>
      </c>
      <c r="J529" s="180" t="s">
        <v>462</v>
      </c>
    </row>
    <row r="530" spans="1:11" ht="24" customHeight="1">
      <c r="A530" s="172" t="s">
        <v>430</v>
      </c>
      <c r="B530" s="173" t="s">
        <v>673</v>
      </c>
      <c r="C530" s="172" t="s">
        <v>63</v>
      </c>
      <c r="D530" s="172" t="s">
        <v>674</v>
      </c>
      <c r="E530" s="211" t="s">
        <v>448</v>
      </c>
      <c r="F530" s="211"/>
      <c r="G530" s="174" t="s">
        <v>449</v>
      </c>
      <c r="H530" s="175">
        <v>3.75</v>
      </c>
      <c r="I530" s="176" t="s">
        <v>2130</v>
      </c>
      <c r="J530" s="180" t="s">
        <v>2160</v>
      </c>
    </row>
    <row r="531" spans="1:11" ht="13.5">
      <c r="A531" s="177"/>
      <c r="B531" s="177"/>
      <c r="C531" s="177"/>
      <c r="D531" s="177"/>
      <c r="E531" s="177" t="s">
        <v>440</v>
      </c>
      <c r="F531" s="178">
        <v>131.9</v>
      </c>
      <c r="G531" s="177" t="s">
        <v>441</v>
      </c>
      <c r="H531" s="178">
        <v>0</v>
      </c>
      <c r="I531" s="177" t="s">
        <v>442</v>
      </c>
      <c r="J531" s="178">
        <v>131.9</v>
      </c>
    </row>
    <row r="532" spans="1:11" ht="13.9" thickBot="1">
      <c r="A532" s="177"/>
      <c r="B532" s="177"/>
      <c r="C532" s="177"/>
      <c r="D532" s="177"/>
      <c r="E532" s="177" t="s">
        <v>443</v>
      </c>
      <c r="F532" s="178">
        <v>174.24</v>
      </c>
      <c r="G532" s="177"/>
      <c r="H532" s="212" t="s">
        <v>444</v>
      </c>
      <c r="I532" s="212"/>
      <c r="J532" s="178">
        <v>885.44</v>
      </c>
    </row>
    <row r="533" spans="1:11" ht="1.05" customHeight="1" thickTop="1">
      <c r="A533" s="179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</row>
    <row r="534" spans="1:11" ht="18" customHeight="1">
      <c r="A534" s="161" t="s">
        <v>145</v>
      </c>
      <c r="B534" s="162" t="s">
        <v>47</v>
      </c>
      <c r="C534" s="161" t="s">
        <v>48</v>
      </c>
      <c r="D534" s="161" t="s">
        <v>7</v>
      </c>
      <c r="E534" s="216" t="s">
        <v>417</v>
      </c>
      <c r="F534" s="216"/>
      <c r="G534" s="163" t="s">
        <v>49</v>
      </c>
      <c r="H534" s="162" t="s">
        <v>50</v>
      </c>
      <c r="I534" s="162" t="s">
        <v>418</v>
      </c>
      <c r="J534" s="162" t="s">
        <v>51</v>
      </c>
      <c r="K534" s="162" t="s">
        <v>8</v>
      </c>
    </row>
    <row r="535" spans="1:11" ht="65" customHeight="1">
      <c r="A535" s="164" t="s">
        <v>419</v>
      </c>
      <c r="B535" s="147" t="s">
        <v>146</v>
      </c>
      <c r="C535" s="164" t="s">
        <v>58</v>
      </c>
      <c r="D535" s="164" t="s">
        <v>147</v>
      </c>
      <c r="E535" s="217" t="s">
        <v>765</v>
      </c>
      <c r="F535" s="217"/>
      <c r="G535" s="165" t="s">
        <v>148</v>
      </c>
      <c r="H535" s="166">
        <v>1</v>
      </c>
      <c r="I535" s="148"/>
      <c r="J535" s="148">
        <v>900.31</v>
      </c>
      <c r="K535" s="148">
        <v>900.31</v>
      </c>
    </row>
    <row r="536" spans="1:11" ht="39" customHeight="1">
      <c r="A536" s="167" t="s">
        <v>421</v>
      </c>
      <c r="B536" s="168" t="s">
        <v>768</v>
      </c>
      <c r="C536" s="167" t="s">
        <v>58</v>
      </c>
      <c r="D536" s="167" t="s">
        <v>769</v>
      </c>
      <c r="E536" s="210" t="s">
        <v>765</v>
      </c>
      <c r="F536" s="210"/>
      <c r="G536" s="169" t="s">
        <v>148</v>
      </c>
      <c r="H536" s="170">
        <v>1</v>
      </c>
      <c r="I536" s="170">
        <v>0</v>
      </c>
      <c r="J536" s="171">
        <v>395.51</v>
      </c>
      <c r="K536" s="171">
        <v>395.51</v>
      </c>
    </row>
    <row r="537" spans="1:11" ht="39" customHeight="1">
      <c r="A537" s="167" t="s">
        <v>421</v>
      </c>
      <c r="B537" s="168" t="s">
        <v>770</v>
      </c>
      <c r="C537" s="167" t="s">
        <v>58</v>
      </c>
      <c r="D537" s="167" t="s">
        <v>771</v>
      </c>
      <c r="E537" s="210" t="s">
        <v>765</v>
      </c>
      <c r="F537" s="210"/>
      <c r="G537" s="169" t="s">
        <v>148</v>
      </c>
      <c r="H537" s="170">
        <v>1</v>
      </c>
      <c r="I537" s="170">
        <v>0</v>
      </c>
      <c r="J537" s="171">
        <v>403.04</v>
      </c>
      <c r="K537" s="171">
        <v>403.04</v>
      </c>
    </row>
    <row r="538" spans="1:11" ht="39" customHeight="1">
      <c r="A538" s="167" t="s">
        <v>421</v>
      </c>
      <c r="B538" s="168" t="s">
        <v>766</v>
      </c>
      <c r="C538" s="167" t="s">
        <v>58</v>
      </c>
      <c r="D538" s="167" t="s">
        <v>767</v>
      </c>
      <c r="E538" s="210" t="s">
        <v>765</v>
      </c>
      <c r="F538" s="210"/>
      <c r="G538" s="169" t="s">
        <v>165</v>
      </c>
      <c r="H538" s="170">
        <v>9.6</v>
      </c>
      <c r="I538" s="170">
        <v>0</v>
      </c>
      <c r="J538" s="171">
        <v>10.6</v>
      </c>
      <c r="K538" s="171">
        <v>101.76</v>
      </c>
    </row>
    <row r="539" spans="1:11" ht="25.5">
      <c r="A539" s="177"/>
      <c r="B539" s="177"/>
      <c r="C539" s="177"/>
      <c r="D539" s="177"/>
      <c r="E539" s="177"/>
      <c r="F539" s="177" t="s">
        <v>440</v>
      </c>
      <c r="G539" s="178">
        <v>204.33</v>
      </c>
      <c r="H539" s="177" t="s">
        <v>441</v>
      </c>
      <c r="I539" s="178">
        <v>0</v>
      </c>
      <c r="J539" s="177" t="s">
        <v>442</v>
      </c>
      <c r="K539" s="178">
        <v>204.33</v>
      </c>
    </row>
    <row r="540" spans="1:11" ht="25.9" thickBot="1">
      <c r="A540" s="177"/>
      <c r="B540" s="177"/>
      <c r="C540" s="177"/>
      <c r="D540" s="177"/>
      <c r="E540" s="177"/>
      <c r="F540" s="177" t="s">
        <v>443</v>
      </c>
      <c r="G540" s="178">
        <v>220.57</v>
      </c>
      <c r="H540" s="212"/>
      <c r="I540" s="212" t="s">
        <v>444</v>
      </c>
      <c r="J540" s="177"/>
      <c r="K540" s="178">
        <v>1120.8800000000001</v>
      </c>
    </row>
    <row r="541" spans="1:11" ht="1.05" customHeight="1" thickTop="1">
      <c r="A541" s="179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</row>
    <row r="542" spans="1:11" ht="18" customHeight="1">
      <c r="A542" s="161" t="s">
        <v>151</v>
      </c>
      <c r="B542" s="162" t="s">
        <v>47</v>
      </c>
      <c r="C542" s="161" t="s">
        <v>48</v>
      </c>
      <c r="D542" s="161" t="s">
        <v>7</v>
      </c>
      <c r="E542" s="216" t="s">
        <v>417</v>
      </c>
      <c r="F542" s="216"/>
      <c r="G542" s="163" t="s">
        <v>49</v>
      </c>
      <c r="H542" s="162" t="s">
        <v>50</v>
      </c>
      <c r="I542" s="162" t="s">
        <v>418</v>
      </c>
      <c r="J542" s="162" t="s">
        <v>51</v>
      </c>
      <c r="K542" s="162" t="s">
        <v>8</v>
      </c>
    </row>
    <row r="543" spans="1:11" ht="26" customHeight="1">
      <c r="A543" s="164" t="s">
        <v>419</v>
      </c>
      <c r="B543" s="147" t="s">
        <v>152</v>
      </c>
      <c r="C543" s="164" t="s">
        <v>125</v>
      </c>
      <c r="D543" s="164" t="s">
        <v>153</v>
      </c>
      <c r="E543" s="217" t="s">
        <v>772</v>
      </c>
      <c r="F543" s="217"/>
      <c r="G543" s="165" t="s">
        <v>60</v>
      </c>
      <c r="H543" s="166">
        <v>1</v>
      </c>
      <c r="I543" s="148"/>
      <c r="J543" s="148">
        <v>1301.8699999999999</v>
      </c>
      <c r="K543" s="148">
        <v>1301.8699999999999</v>
      </c>
    </row>
    <row r="544" spans="1:11" ht="26" customHeight="1">
      <c r="A544" s="172" t="s">
        <v>430</v>
      </c>
      <c r="B544" s="173" t="s">
        <v>774</v>
      </c>
      <c r="C544" s="172" t="s">
        <v>125</v>
      </c>
      <c r="D544" s="172" t="s">
        <v>775</v>
      </c>
      <c r="E544" s="211" t="s">
        <v>433</v>
      </c>
      <c r="F544" s="211"/>
      <c r="G544" s="174" t="s">
        <v>165</v>
      </c>
      <c r="H544" s="175">
        <v>2.2000000000000002</v>
      </c>
      <c r="I544" s="175">
        <v>0</v>
      </c>
      <c r="J544" s="176">
        <v>83.3</v>
      </c>
      <c r="K544" s="176">
        <v>183.26</v>
      </c>
    </row>
    <row r="545" spans="1:11" ht="24" customHeight="1">
      <c r="A545" s="172" t="s">
        <v>430</v>
      </c>
      <c r="B545" s="173" t="s">
        <v>658</v>
      </c>
      <c r="C545" s="172" t="s">
        <v>125</v>
      </c>
      <c r="D545" s="172" t="s">
        <v>659</v>
      </c>
      <c r="E545" s="211" t="s">
        <v>448</v>
      </c>
      <c r="F545" s="211"/>
      <c r="G545" s="174" t="s">
        <v>116</v>
      </c>
      <c r="H545" s="175">
        <v>4.4669999999999996</v>
      </c>
      <c r="I545" s="175">
        <v>0</v>
      </c>
      <c r="J545" s="176">
        <v>15.781392</v>
      </c>
      <c r="K545" s="176">
        <v>70.489999999999995</v>
      </c>
    </row>
    <row r="546" spans="1:11" ht="24" customHeight="1">
      <c r="A546" s="172" t="s">
        <v>430</v>
      </c>
      <c r="B546" s="173" t="s">
        <v>641</v>
      </c>
      <c r="C546" s="172" t="s">
        <v>125</v>
      </c>
      <c r="D546" s="172" t="s">
        <v>642</v>
      </c>
      <c r="E546" s="211" t="s">
        <v>433</v>
      </c>
      <c r="F546" s="211"/>
      <c r="G546" s="174" t="s">
        <v>80</v>
      </c>
      <c r="H546" s="175">
        <v>5.0000000000000001E-3</v>
      </c>
      <c r="I546" s="175">
        <v>0</v>
      </c>
      <c r="J546" s="176">
        <v>141.83000000000001</v>
      </c>
      <c r="K546" s="176">
        <v>0.7</v>
      </c>
    </row>
    <row r="547" spans="1:11" ht="26" customHeight="1">
      <c r="A547" s="172" t="s">
        <v>430</v>
      </c>
      <c r="B547" s="173" t="s">
        <v>773</v>
      </c>
      <c r="C547" s="172" t="s">
        <v>125</v>
      </c>
      <c r="D547" s="172" t="s">
        <v>153</v>
      </c>
      <c r="E547" s="211" t="s">
        <v>433</v>
      </c>
      <c r="F547" s="211"/>
      <c r="G547" s="174" t="s">
        <v>60</v>
      </c>
      <c r="H547" s="175">
        <v>1</v>
      </c>
      <c r="I547" s="175">
        <v>0</v>
      </c>
      <c r="J547" s="176">
        <v>952</v>
      </c>
      <c r="K547" s="176">
        <v>952</v>
      </c>
    </row>
    <row r="548" spans="1:11" ht="24" customHeight="1">
      <c r="A548" s="172" t="s">
        <v>430</v>
      </c>
      <c r="B548" s="173" t="s">
        <v>652</v>
      </c>
      <c r="C548" s="172" t="s">
        <v>125</v>
      </c>
      <c r="D548" s="172" t="s">
        <v>653</v>
      </c>
      <c r="E548" s="211" t="s">
        <v>448</v>
      </c>
      <c r="F548" s="211"/>
      <c r="G548" s="174" t="s">
        <v>116</v>
      </c>
      <c r="H548" s="175">
        <v>4.4669999999999996</v>
      </c>
      <c r="I548" s="175">
        <v>0</v>
      </c>
      <c r="J548" s="176">
        <v>20.977703999999999</v>
      </c>
      <c r="K548" s="176">
        <v>93.7</v>
      </c>
    </row>
    <row r="549" spans="1:11" ht="24" customHeight="1">
      <c r="A549" s="172" t="s">
        <v>430</v>
      </c>
      <c r="B549" s="173" t="s">
        <v>643</v>
      </c>
      <c r="C549" s="172" t="s">
        <v>125</v>
      </c>
      <c r="D549" s="172" t="s">
        <v>644</v>
      </c>
      <c r="E549" s="211" t="s">
        <v>433</v>
      </c>
      <c r="F549" s="211"/>
      <c r="G549" s="174" t="s">
        <v>215</v>
      </c>
      <c r="H549" s="175">
        <v>2.4</v>
      </c>
      <c r="I549" s="175">
        <v>0</v>
      </c>
      <c r="J549" s="176">
        <v>0.72</v>
      </c>
      <c r="K549" s="176">
        <v>1.72</v>
      </c>
    </row>
    <row r="550" spans="1:11" ht="25.5">
      <c r="A550" s="177"/>
      <c r="B550" s="177"/>
      <c r="C550" s="177"/>
      <c r="D550" s="177"/>
      <c r="E550" s="177"/>
      <c r="F550" s="177" t="s">
        <v>440</v>
      </c>
      <c r="G550" s="178">
        <v>164.19</v>
      </c>
      <c r="H550" s="177" t="s">
        <v>441</v>
      </c>
      <c r="I550" s="178">
        <v>0</v>
      </c>
      <c r="J550" s="177" t="s">
        <v>442</v>
      </c>
      <c r="K550" s="178">
        <v>164.19</v>
      </c>
    </row>
    <row r="551" spans="1:11" ht="25.9" thickBot="1">
      <c r="A551" s="177"/>
      <c r="B551" s="177"/>
      <c r="C551" s="177"/>
      <c r="D551" s="177"/>
      <c r="E551" s="177"/>
      <c r="F551" s="177" t="s">
        <v>443</v>
      </c>
      <c r="G551" s="178">
        <v>318.95</v>
      </c>
      <c r="H551" s="212"/>
      <c r="I551" s="212" t="s">
        <v>444</v>
      </c>
      <c r="J551" s="177"/>
      <c r="K551" s="178">
        <v>1620.82</v>
      </c>
    </row>
    <row r="552" spans="1:11" ht="1.05" customHeight="1" thickTop="1">
      <c r="A552" s="179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</row>
    <row r="553" spans="1:11" ht="18" customHeight="1">
      <c r="A553" s="161" t="s">
        <v>154</v>
      </c>
      <c r="B553" s="162" t="s">
        <v>47</v>
      </c>
      <c r="C553" s="161" t="s">
        <v>48</v>
      </c>
      <c r="D553" s="161" t="s">
        <v>7</v>
      </c>
      <c r="E553" s="216" t="s">
        <v>417</v>
      </c>
      <c r="F553" s="216"/>
      <c r="G553" s="163" t="s">
        <v>49</v>
      </c>
      <c r="H553" s="162" t="s">
        <v>50</v>
      </c>
      <c r="I553" s="162" t="s">
        <v>418</v>
      </c>
      <c r="J553" s="162" t="s">
        <v>51</v>
      </c>
      <c r="K553" s="162" t="s">
        <v>8</v>
      </c>
    </row>
    <row r="554" spans="1:11" ht="24" customHeight="1">
      <c r="A554" s="164" t="s">
        <v>419</v>
      </c>
      <c r="B554" s="147" t="s">
        <v>155</v>
      </c>
      <c r="C554" s="164" t="s">
        <v>68</v>
      </c>
      <c r="D554" s="164" t="s">
        <v>776</v>
      </c>
      <c r="E554" s="217">
        <v>24.02</v>
      </c>
      <c r="F554" s="217"/>
      <c r="G554" s="165" t="s">
        <v>60</v>
      </c>
      <c r="H554" s="166">
        <v>1</v>
      </c>
      <c r="I554" s="148"/>
      <c r="J554" s="148">
        <v>957.54</v>
      </c>
      <c r="K554" s="148">
        <v>957.54</v>
      </c>
    </row>
    <row r="555" spans="1:11" ht="24" customHeight="1">
      <c r="A555" s="172" t="s">
        <v>430</v>
      </c>
      <c r="B555" s="173" t="s">
        <v>777</v>
      </c>
      <c r="C555" s="172" t="s">
        <v>68</v>
      </c>
      <c r="D555" s="172" t="s">
        <v>1232</v>
      </c>
      <c r="E555" s="211" t="s">
        <v>448</v>
      </c>
      <c r="F555" s="211"/>
      <c r="G555" s="174" t="s">
        <v>116</v>
      </c>
      <c r="H555" s="175">
        <v>3</v>
      </c>
      <c r="I555" s="175">
        <v>0</v>
      </c>
      <c r="J555" s="176">
        <v>22.71</v>
      </c>
      <c r="K555" s="176">
        <v>68.13</v>
      </c>
    </row>
    <row r="556" spans="1:11" ht="26" customHeight="1">
      <c r="A556" s="172" t="s">
        <v>430</v>
      </c>
      <c r="B556" s="173" t="s">
        <v>785</v>
      </c>
      <c r="C556" s="172" t="s">
        <v>68</v>
      </c>
      <c r="D556" s="172" t="s">
        <v>786</v>
      </c>
      <c r="E556" s="211" t="s">
        <v>433</v>
      </c>
      <c r="F556" s="211"/>
      <c r="G556" s="174" t="s">
        <v>60</v>
      </c>
      <c r="H556" s="175">
        <v>1</v>
      </c>
      <c r="I556" s="175">
        <v>0</v>
      </c>
      <c r="J556" s="176">
        <v>858.82</v>
      </c>
      <c r="K556" s="176">
        <v>858.82</v>
      </c>
    </row>
    <row r="557" spans="1:11" ht="24" customHeight="1">
      <c r="A557" s="172" t="s">
        <v>430</v>
      </c>
      <c r="B557" s="173" t="s">
        <v>779</v>
      </c>
      <c r="C557" s="172" t="s">
        <v>68</v>
      </c>
      <c r="D557" s="172" t="s">
        <v>2178</v>
      </c>
      <c r="E557" s="211" t="s">
        <v>448</v>
      </c>
      <c r="F557" s="211"/>
      <c r="G557" s="174" t="s">
        <v>116</v>
      </c>
      <c r="H557" s="175">
        <v>1</v>
      </c>
      <c r="I557" s="175">
        <v>0</v>
      </c>
      <c r="J557" s="176">
        <v>27.64</v>
      </c>
      <c r="K557" s="176">
        <v>27.64</v>
      </c>
    </row>
    <row r="558" spans="1:11" ht="24" customHeight="1">
      <c r="A558" s="172" t="s">
        <v>430</v>
      </c>
      <c r="B558" s="173" t="s">
        <v>781</v>
      </c>
      <c r="C558" s="172" t="s">
        <v>68</v>
      </c>
      <c r="D558" s="172" t="s">
        <v>782</v>
      </c>
      <c r="E558" s="211" t="s">
        <v>433</v>
      </c>
      <c r="F558" s="211"/>
      <c r="G558" s="174" t="s">
        <v>215</v>
      </c>
      <c r="H558" s="175">
        <v>2.0299999999999998</v>
      </c>
      <c r="I558" s="175">
        <v>0</v>
      </c>
      <c r="J558" s="176">
        <v>0.62</v>
      </c>
      <c r="K558" s="176">
        <v>1.25</v>
      </c>
    </row>
    <row r="559" spans="1:11" ht="24" customHeight="1">
      <c r="A559" s="172" t="s">
        <v>430</v>
      </c>
      <c r="B559" s="173" t="s">
        <v>783</v>
      </c>
      <c r="C559" s="172" t="s">
        <v>68</v>
      </c>
      <c r="D559" s="172" t="s">
        <v>784</v>
      </c>
      <c r="E559" s="211" t="s">
        <v>433</v>
      </c>
      <c r="F559" s="211"/>
      <c r="G559" s="174" t="s">
        <v>80</v>
      </c>
      <c r="H559" s="175">
        <v>0.01</v>
      </c>
      <c r="I559" s="175">
        <v>0</v>
      </c>
      <c r="J559" s="176">
        <v>170.49</v>
      </c>
      <c r="K559" s="176">
        <v>1.7</v>
      </c>
    </row>
    <row r="560" spans="1:11" ht="25.5">
      <c r="A560" s="177"/>
      <c r="B560" s="177"/>
      <c r="C560" s="177"/>
      <c r="D560" s="177"/>
      <c r="E560" s="177"/>
      <c r="F560" s="177" t="s">
        <v>440</v>
      </c>
      <c r="G560" s="178">
        <v>95.77</v>
      </c>
      <c r="H560" s="177" t="s">
        <v>441</v>
      </c>
      <c r="I560" s="178">
        <v>0</v>
      </c>
      <c r="J560" s="177" t="s">
        <v>442</v>
      </c>
      <c r="K560" s="178">
        <v>95.77</v>
      </c>
    </row>
    <row r="561" spans="1:11" ht="25.9" thickBot="1">
      <c r="A561" s="177"/>
      <c r="B561" s="177"/>
      <c r="C561" s="177"/>
      <c r="D561" s="177"/>
      <c r="E561" s="177"/>
      <c r="F561" s="177" t="s">
        <v>443</v>
      </c>
      <c r="G561" s="178">
        <v>234.59</v>
      </c>
      <c r="H561" s="212"/>
      <c r="I561" s="212" t="s">
        <v>444</v>
      </c>
      <c r="J561" s="177"/>
      <c r="K561" s="178">
        <v>1192.1300000000001</v>
      </c>
    </row>
    <row r="562" spans="1:11" ht="1.05" customHeight="1" thickTop="1">
      <c r="A562" s="179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</row>
    <row r="563" spans="1:11" ht="18" customHeight="1">
      <c r="A563" s="161" t="s">
        <v>159</v>
      </c>
      <c r="B563" s="162" t="s">
        <v>47</v>
      </c>
      <c r="C563" s="161" t="s">
        <v>48</v>
      </c>
      <c r="D563" s="161" t="s">
        <v>7</v>
      </c>
      <c r="E563" s="216" t="s">
        <v>417</v>
      </c>
      <c r="F563" s="216"/>
      <c r="G563" s="163" t="s">
        <v>49</v>
      </c>
      <c r="H563" s="162" t="s">
        <v>50</v>
      </c>
      <c r="I563" s="162" t="s">
        <v>418</v>
      </c>
      <c r="J563" s="162" t="s">
        <v>51</v>
      </c>
      <c r="K563" s="162" t="s">
        <v>8</v>
      </c>
    </row>
    <row r="564" spans="1:11" ht="52.05" customHeight="1">
      <c r="A564" s="164" t="s">
        <v>419</v>
      </c>
      <c r="B564" s="147" t="s">
        <v>160</v>
      </c>
      <c r="C564" s="164" t="s">
        <v>58</v>
      </c>
      <c r="D564" s="164" t="s">
        <v>161</v>
      </c>
      <c r="E564" s="217" t="s">
        <v>787</v>
      </c>
      <c r="F564" s="217"/>
      <c r="G564" s="165" t="s">
        <v>60</v>
      </c>
      <c r="H564" s="166">
        <v>1</v>
      </c>
      <c r="I564" s="148"/>
      <c r="J564" s="148">
        <v>57.86</v>
      </c>
      <c r="K564" s="148">
        <v>57.86</v>
      </c>
    </row>
    <row r="565" spans="1:11" ht="24" customHeight="1">
      <c r="A565" s="167" t="s">
        <v>421</v>
      </c>
      <c r="B565" s="168" t="s">
        <v>422</v>
      </c>
      <c r="C565" s="167" t="s">
        <v>58</v>
      </c>
      <c r="D565" s="167" t="s">
        <v>423</v>
      </c>
      <c r="E565" s="210" t="s">
        <v>424</v>
      </c>
      <c r="F565" s="210"/>
      <c r="G565" s="169" t="s">
        <v>116</v>
      </c>
      <c r="H565" s="170">
        <v>0.16600000000000001</v>
      </c>
      <c r="I565" s="170">
        <v>0</v>
      </c>
      <c r="J565" s="171">
        <v>24.08</v>
      </c>
      <c r="K565" s="171">
        <v>3.99</v>
      </c>
    </row>
    <row r="566" spans="1:11" ht="39" customHeight="1">
      <c r="A566" s="167" t="s">
        <v>421</v>
      </c>
      <c r="B566" s="168" t="s">
        <v>788</v>
      </c>
      <c r="C566" s="167" t="s">
        <v>58</v>
      </c>
      <c r="D566" s="167" t="s">
        <v>789</v>
      </c>
      <c r="E566" s="210" t="s">
        <v>538</v>
      </c>
      <c r="F566" s="210"/>
      <c r="G566" s="169" t="s">
        <v>539</v>
      </c>
      <c r="H566" s="170">
        <v>5.3E-3</v>
      </c>
      <c r="I566" s="170">
        <v>0</v>
      </c>
      <c r="J566" s="171">
        <v>24.2</v>
      </c>
      <c r="K566" s="171">
        <v>0.12</v>
      </c>
    </row>
    <row r="567" spans="1:11" ht="24" customHeight="1">
      <c r="A567" s="167" t="s">
        <v>421</v>
      </c>
      <c r="B567" s="168" t="s">
        <v>607</v>
      </c>
      <c r="C567" s="167" t="s">
        <v>58</v>
      </c>
      <c r="D567" s="167" t="s">
        <v>530</v>
      </c>
      <c r="E567" s="210" t="s">
        <v>424</v>
      </c>
      <c r="F567" s="210"/>
      <c r="G567" s="169" t="s">
        <v>116</v>
      </c>
      <c r="H567" s="170">
        <v>0.128</v>
      </c>
      <c r="I567" s="170">
        <v>0</v>
      </c>
      <c r="J567" s="171">
        <v>29.13</v>
      </c>
      <c r="K567" s="171">
        <v>3.72</v>
      </c>
    </row>
    <row r="568" spans="1:11" ht="39" customHeight="1">
      <c r="A568" s="167" t="s">
        <v>421</v>
      </c>
      <c r="B568" s="168" t="s">
        <v>790</v>
      </c>
      <c r="C568" s="167" t="s">
        <v>58</v>
      </c>
      <c r="D568" s="167" t="s">
        <v>791</v>
      </c>
      <c r="E568" s="210" t="s">
        <v>538</v>
      </c>
      <c r="F568" s="210"/>
      <c r="G568" s="169" t="s">
        <v>546</v>
      </c>
      <c r="H568" s="170">
        <v>7.3000000000000001E-3</v>
      </c>
      <c r="I568" s="170">
        <v>0</v>
      </c>
      <c r="J568" s="171">
        <v>23.12</v>
      </c>
      <c r="K568" s="171">
        <v>0.16</v>
      </c>
    </row>
    <row r="569" spans="1:11" ht="26" customHeight="1">
      <c r="A569" s="172" t="s">
        <v>430</v>
      </c>
      <c r="B569" s="173" t="s">
        <v>796</v>
      </c>
      <c r="C569" s="172" t="s">
        <v>58</v>
      </c>
      <c r="D569" s="172" t="s">
        <v>797</v>
      </c>
      <c r="E569" s="211" t="s">
        <v>433</v>
      </c>
      <c r="F569" s="211"/>
      <c r="G569" s="174" t="s">
        <v>60</v>
      </c>
      <c r="H569" s="175">
        <v>1.357</v>
      </c>
      <c r="I569" s="175">
        <v>0</v>
      </c>
      <c r="J569" s="176">
        <v>34.25</v>
      </c>
      <c r="K569" s="176">
        <v>46.47</v>
      </c>
    </row>
    <row r="570" spans="1:11" ht="39" customHeight="1">
      <c r="A570" s="172" t="s">
        <v>430</v>
      </c>
      <c r="B570" s="173" t="s">
        <v>794</v>
      </c>
      <c r="C570" s="172" t="s">
        <v>58</v>
      </c>
      <c r="D570" s="172" t="s">
        <v>795</v>
      </c>
      <c r="E570" s="211" t="s">
        <v>433</v>
      </c>
      <c r="F570" s="211"/>
      <c r="G570" s="174" t="s">
        <v>405</v>
      </c>
      <c r="H570" s="175">
        <v>1.26</v>
      </c>
      <c r="I570" s="175">
        <v>0</v>
      </c>
      <c r="J570" s="176">
        <v>0.16</v>
      </c>
      <c r="K570" s="176">
        <v>0.2</v>
      </c>
    </row>
    <row r="571" spans="1:11" ht="39" customHeight="1">
      <c r="A571" s="172" t="s">
        <v>430</v>
      </c>
      <c r="B571" s="173" t="s">
        <v>792</v>
      </c>
      <c r="C571" s="172" t="s">
        <v>58</v>
      </c>
      <c r="D571" s="172" t="s">
        <v>793</v>
      </c>
      <c r="E571" s="211" t="s">
        <v>433</v>
      </c>
      <c r="F571" s="211"/>
      <c r="G571" s="174" t="s">
        <v>148</v>
      </c>
      <c r="H571" s="175">
        <v>1.26</v>
      </c>
      <c r="I571" s="175">
        <v>0</v>
      </c>
      <c r="J571" s="176">
        <v>2.54</v>
      </c>
      <c r="K571" s="176">
        <v>3.2</v>
      </c>
    </row>
    <row r="572" spans="1:11" ht="25.5">
      <c r="A572" s="177"/>
      <c r="B572" s="177"/>
      <c r="C572" s="177"/>
      <c r="D572" s="177"/>
      <c r="E572" s="177"/>
      <c r="F572" s="177" t="s">
        <v>440</v>
      </c>
      <c r="G572" s="178">
        <v>5.93</v>
      </c>
      <c r="H572" s="177" t="s">
        <v>441</v>
      </c>
      <c r="I572" s="178">
        <v>0</v>
      </c>
      <c r="J572" s="177" t="s">
        <v>442</v>
      </c>
      <c r="K572" s="178">
        <v>5.93</v>
      </c>
    </row>
    <row r="573" spans="1:11" ht="25.9" thickBot="1">
      <c r="A573" s="177"/>
      <c r="B573" s="177"/>
      <c r="C573" s="177"/>
      <c r="D573" s="177"/>
      <c r="E573" s="177"/>
      <c r="F573" s="177" t="s">
        <v>443</v>
      </c>
      <c r="G573" s="178">
        <v>14.17</v>
      </c>
      <c r="H573" s="212"/>
      <c r="I573" s="212" t="s">
        <v>444</v>
      </c>
      <c r="J573" s="177"/>
      <c r="K573" s="178">
        <v>72.03</v>
      </c>
    </row>
    <row r="574" spans="1:11" ht="1.05" customHeight="1" thickTop="1">
      <c r="A574" s="179"/>
      <c r="B574" s="179"/>
      <c r="C574" s="179"/>
      <c r="D574" s="179"/>
      <c r="E574" s="179"/>
      <c r="F574" s="179"/>
      <c r="G574" s="179"/>
      <c r="H574" s="179"/>
      <c r="I574" s="179"/>
      <c r="J574" s="179"/>
      <c r="K574" s="179"/>
    </row>
    <row r="575" spans="1:11" ht="18" customHeight="1">
      <c r="A575" s="161" t="s">
        <v>162</v>
      </c>
      <c r="B575" s="162" t="s">
        <v>47</v>
      </c>
      <c r="C575" s="161" t="s">
        <v>48</v>
      </c>
      <c r="D575" s="161" t="s">
        <v>7</v>
      </c>
      <c r="E575" s="216" t="s">
        <v>417</v>
      </c>
      <c r="F575" s="216"/>
      <c r="G575" s="163" t="s">
        <v>49</v>
      </c>
      <c r="H575" s="162" t="s">
        <v>50</v>
      </c>
      <c r="I575" s="162" t="s">
        <v>418</v>
      </c>
      <c r="J575" s="162" t="s">
        <v>51</v>
      </c>
      <c r="K575" s="162" t="s">
        <v>8</v>
      </c>
    </row>
    <row r="576" spans="1:11" ht="26" customHeight="1">
      <c r="A576" s="164" t="s">
        <v>419</v>
      </c>
      <c r="B576" s="147" t="s">
        <v>163</v>
      </c>
      <c r="C576" s="164" t="s">
        <v>58</v>
      </c>
      <c r="D576" s="164" t="s">
        <v>164</v>
      </c>
      <c r="E576" s="217" t="s">
        <v>787</v>
      </c>
      <c r="F576" s="217"/>
      <c r="G576" s="165" t="s">
        <v>165</v>
      </c>
      <c r="H576" s="166">
        <v>1</v>
      </c>
      <c r="I576" s="148"/>
      <c r="J576" s="148">
        <v>47.15</v>
      </c>
      <c r="K576" s="148">
        <v>47.15</v>
      </c>
    </row>
    <row r="577" spans="1:11" ht="24" customHeight="1">
      <c r="A577" s="167" t="s">
        <v>421</v>
      </c>
      <c r="B577" s="168" t="s">
        <v>607</v>
      </c>
      <c r="C577" s="167" t="s">
        <v>58</v>
      </c>
      <c r="D577" s="167" t="s">
        <v>530</v>
      </c>
      <c r="E577" s="210" t="s">
        <v>424</v>
      </c>
      <c r="F577" s="210"/>
      <c r="G577" s="169" t="s">
        <v>116</v>
      </c>
      <c r="H577" s="170">
        <v>0.112</v>
      </c>
      <c r="I577" s="170">
        <v>0</v>
      </c>
      <c r="J577" s="171">
        <v>29.13</v>
      </c>
      <c r="K577" s="171">
        <v>3.26</v>
      </c>
    </row>
    <row r="578" spans="1:11" ht="39" customHeight="1">
      <c r="A578" s="167" t="s">
        <v>421</v>
      </c>
      <c r="B578" s="168" t="s">
        <v>790</v>
      </c>
      <c r="C578" s="167" t="s">
        <v>58</v>
      </c>
      <c r="D578" s="167" t="s">
        <v>791</v>
      </c>
      <c r="E578" s="210" t="s">
        <v>538</v>
      </c>
      <c r="F578" s="210"/>
      <c r="G578" s="169" t="s">
        <v>546</v>
      </c>
      <c r="H578" s="170">
        <v>1.83E-2</v>
      </c>
      <c r="I578" s="170">
        <v>0</v>
      </c>
      <c r="J578" s="171">
        <v>23.12</v>
      </c>
      <c r="K578" s="171">
        <v>0.42</v>
      </c>
    </row>
    <row r="579" spans="1:11" ht="39" customHeight="1">
      <c r="A579" s="167" t="s">
        <v>421</v>
      </c>
      <c r="B579" s="168" t="s">
        <v>788</v>
      </c>
      <c r="C579" s="167" t="s">
        <v>58</v>
      </c>
      <c r="D579" s="167" t="s">
        <v>789</v>
      </c>
      <c r="E579" s="210" t="s">
        <v>538</v>
      </c>
      <c r="F579" s="210"/>
      <c r="G579" s="169" t="s">
        <v>539</v>
      </c>
      <c r="H579" s="170">
        <v>1.32E-2</v>
      </c>
      <c r="I579" s="170">
        <v>0</v>
      </c>
      <c r="J579" s="171">
        <v>24.2</v>
      </c>
      <c r="K579" s="171">
        <v>0.31</v>
      </c>
    </row>
    <row r="580" spans="1:11" ht="24" customHeight="1">
      <c r="A580" s="167" t="s">
        <v>421</v>
      </c>
      <c r="B580" s="168" t="s">
        <v>422</v>
      </c>
      <c r="C580" s="167" t="s">
        <v>58</v>
      </c>
      <c r="D580" s="167" t="s">
        <v>423</v>
      </c>
      <c r="E580" s="210" t="s">
        <v>424</v>
      </c>
      <c r="F580" s="210"/>
      <c r="G580" s="169" t="s">
        <v>116</v>
      </c>
      <c r="H580" s="170">
        <v>0.20699999999999999</v>
      </c>
      <c r="I580" s="170">
        <v>0</v>
      </c>
      <c r="J580" s="171">
        <v>24.08</v>
      </c>
      <c r="K580" s="171">
        <v>4.9800000000000004</v>
      </c>
    </row>
    <row r="581" spans="1:11" ht="26" customHeight="1">
      <c r="A581" s="172" t="s">
        <v>430</v>
      </c>
      <c r="B581" s="173" t="s">
        <v>798</v>
      </c>
      <c r="C581" s="172" t="s">
        <v>58</v>
      </c>
      <c r="D581" s="172" t="s">
        <v>799</v>
      </c>
      <c r="E581" s="211" t="s">
        <v>433</v>
      </c>
      <c r="F581" s="211"/>
      <c r="G581" s="174" t="s">
        <v>215</v>
      </c>
      <c r="H581" s="175">
        <v>1.1999999999999999E-3</v>
      </c>
      <c r="I581" s="175">
        <v>0</v>
      </c>
      <c r="J581" s="176">
        <v>70.37</v>
      </c>
      <c r="K581" s="176">
        <v>0.08</v>
      </c>
    </row>
    <row r="582" spans="1:11" ht="26" customHeight="1">
      <c r="A582" s="172" t="s">
        <v>430</v>
      </c>
      <c r="B582" s="173" t="s">
        <v>802</v>
      </c>
      <c r="C582" s="172" t="s">
        <v>58</v>
      </c>
      <c r="D582" s="172" t="s">
        <v>803</v>
      </c>
      <c r="E582" s="211" t="s">
        <v>433</v>
      </c>
      <c r="F582" s="211"/>
      <c r="G582" s="174" t="s">
        <v>165</v>
      </c>
      <c r="H582" s="175">
        <v>1.05</v>
      </c>
      <c r="I582" s="175">
        <v>0</v>
      </c>
      <c r="J582" s="176">
        <v>22.8</v>
      </c>
      <c r="K582" s="176">
        <v>23.94</v>
      </c>
    </row>
    <row r="583" spans="1:11" ht="26" customHeight="1">
      <c r="A583" s="172" t="s">
        <v>430</v>
      </c>
      <c r="B583" s="173" t="s">
        <v>804</v>
      </c>
      <c r="C583" s="172" t="s">
        <v>58</v>
      </c>
      <c r="D583" s="172" t="s">
        <v>805</v>
      </c>
      <c r="E583" s="211" t="s">
        <v>433</v>
      </c>
      <c r="F583" s="211"/>
      <c r="G583" s="174" t="s">
        <v>806</v>
      </c>
      <c r="H583" s="175">
        <v>0.19800000000000001</v>
      </c>
      <c r="I583" s="175">
        <v>0</v>
      </c>
      <c r="J583" s="176">
        <v>37.89</v>
      </c>
      <c r="K583" s="176">
        <v>7.5</v>
      </c>
    </row>
    <row r="584" spans="1:11" ht="24" customHeight="1">
      <c r="A584" s="172" t="s">
        <v>430</v>
      </c>
      <c r="B584" s="173" t="s">
        <v>800</v>
      </c>
      <c r="C584" s="172" t="s">
        <v>58</v>
      </c>
      <c r="D584" s="172" t="s">
        <v>801</v>
      </c>
      <c r="E584" s="211" t="s">
        <v>433</v>
      </c>
      <c r="F584" s="211"/>
      <c r="G584" s="174" t="s">
        <v>215</v>
      </c>
      <c r="H584" s="175">
        <v>4.4999999999999998E-2</v>
      </c>
      <c r="I584" s="175">
        <v>0</v>
      </c>
      <c r="J584" s="176">
        <v>145.99</v>
      </c>
      <c r="K584" s="176">
        <v>6.56</v>
      </c>
    </row>
    <row r="585" spans="1:11" ht="26" customHeight="1">
      <c r="A585" s="172" t="s">
        <v>430</v>
      </c>
      <c r="B585" s="173" t="s">
        <v>807</v>
      </c>
      <c r="C585" s="172" t="s">
        <v>58</v>
      </c>
      <c r="D585" s="172" t="s">
        <v>808</v>
      </c>
      <c r="E585" s="211" t="s">
        <v>433</v>
      </c>
      <c r="F585" s="211"/>
      <c r="G585" s="174" t="s">
        <v>215</v>
      </c>
      <c r="H585" s="175">
        <v>6.0000000000000001E-3</v>
      </c>
      <c r="I585" s="175">
        <v>0</v>
      </c>
      <c r="J585" s="176">
        <v>17.420000000000002</v>
      </c>
      <c r="K585" s="176">
        <v>0.1</v>
      </c>
    </row>
    <row r="586" spans="1:11" ht="25.5">
      <c r="A586" s="177"/>
      <c r="B586" s="177"/>
      <c r="C586" s="177"/>
      <c r="D586" s="177"/>
      <c r="E586" s="177"/>
      <c r="F586" s="177" t="s">
        <v>440</v>
      </c>
      <c r="G586" s="178">
        <v>6.6</v>
      </c>
      <c r="H586" s="177" t="s">
        <v>441</v>
      </c>
      <c r="I586" s="178">
        <v>0</v>
      </c>
      <c r="J586" s="177" t="s">
        <v>442</v>
      </c>
      <c r="K586" s="178">
        <v>6.6</v>
      </c>
    </row>
    <row r="587" spans="1:11" ht="25.9" thickBot="1">
      <c r="A587" s="177"/>
      <c r="B587" s="177"/>
      <c r="C587" s="177"/>
      <c r="D587" s="177"/>
      <c r="E587" s="177"/>
      <c r="F587" s="177" t="s">
        <v>443</v>
      </c>
      <c r="G587" s="178">
        <v>11.55</v>
      </c>
      <c r="H587" s="212"/>
      <c r="I587" s="212" t="s">
        <v>444</v>
      </c>
      <c r="J587" s="177"/>
      <c r="K587" s="178">
        <v>58.7</v>
      </c>
    </row>
    <row r="588" spans="1:11" ht="1.05" customHeight="1" thickTop="1">
      <c r="A588" s="179"/>
      <c r="B588" s="179"/>
      <c r="C588" s="179"/>
      <c r="D588" s="179"/>
      <c r="E588" s="179"/>
      <c r="F588" s="179"/>
      <c r="G588" s="179"/>
      <c r="H588" s="179"/>
      <c r="I588" s="179"/>
      <c r="J588" s="179"/>
      <c r="K588" s="179"/>
    </row>
    <row r="589" spans="1:11" ht="18" customHeight="1">
      <c r="A589" s="161" t="s">
        <v>166</v>
      </c>
      <c r="B589" s="162" t="s">
        <v>47</v>
      </c>
      <c r="C589" s="161" t="s">
        <v>48</v>
      </c>
      <c r="D589" s="161" t="s">
        <v>7</v>
      </c>
      <c r="E589" s="216" t="s">
        <v>417</v>
      </c>
      <c r="F589" s="216"/>
      <c r="G589" s="163" t="s">
        <v>49</v>
      </c>
      <c r="H589" s="162" t="s">
        <v>50</v>
      </c>
      <c r="I589" s="162" t="s">
        <v>418</v>
      </c>
      <c r="J589" s="162" t="s">
        <v>51</v>
      </c>
      <c r="K589" s="162" t="s">
        <v>8</v>
      </c>
    </row>
    <row r="590" spans="1:11" ht="39" customHeight="1">
      <c r="A590" s="164" t="s">
        <v>419</v>
      </c>
      <c r="B590" s="147" t="s">
        <v>167</v>
      </c>
      <c r="C590" s="164" t="s">
        <v>58</v>
      </c>
      <c r="D590" s="164" t="s">
        <v>168</v>
      </c>
      <c r="E590" s="217" t="s">
        <v>787</v>
      </c>
      <c r="F590" s="217"/>
      <c r="G590" s="165" t="s">
        <v>60</v>
      </c>
      <c r="H590" s="166">
        <v>1</v>
      </c>
      <c r="I590" s="148"/>
      <c r="J590" s="148">
        <v>147.65</v>
      </c>
      <c r="K590" s="148">
        <v>147.65</v>
      </c>
    </row>
    <row r="591" spans="1:11" ht="24" customHeight="1">
      <c r="A591" s="167" t="s">
        <v>421</v>
      </c>
      <c r="B591" s="168" t="s">
        <v>422</v>
      </c>
      <c r="C591" s="167" t="s">
        <v>58</v>
      </c>
      <c r="D591" s="167" t="s">
        <v>423</v>
      </c>
      <c r="E591" s="210" t="s">
        <v>424</v>
      </c>
      <c r="F591" s="210"/>
      <c r="G591" s="169" t="s">
        <v>116</v>
      </c>
      <c r="H591" s="170">
        <v>0.157</v>
      </c>
      <c r="I591" s="170">
        <v>0</v>
      </c>
      <c r="J591" s="171">
        <v>24.08</v>
      </c>
      <c r="K591" s="171">
        <v>3.78</v>
      </c>
    </row>
    <row r="592" spans="1:11" ht="24" customHeight="1">
      <c r="A592" s="167" t="s">
        <v>421</v>
      </c>
      <c r="B592" s="168" t="s">
        <v>607</v>
      </c>
      <c r="C592" s="167" t="s">
        <v>58</v>
      </c>
      <c r="D592" s="167" t="s">
        <v>530</v>
      </c>
      <c r="E592" s="210" t="s">
        <v>424</v>
      </c>
      <c r="F592" s="210"/>
      <c r="G592" s="169" t="s">
        <v>116</v>
      </c>
      <c r="H592" s="170">
        <v>0.13900000000000001</v>
      </c>
      <c r="I592" s="170">
        <v>0</v>
      </c>
      <c r="J592" s="171">
        <v>29.13</v>
      </c>
      <c r="K592" s="171">
        <v>4.04</v>
      </c>
    </row>
    <row r="593" spans="1:11" ht="39" customHeight="1">
      <c r="A593" s="167" t="s">
        <v>421</v>
      </c>
      <c r="B593" s="168" t="s">
        <v>790</v>
      </c>
      <c r="C593" s="167" t="s">
        <v>58</v>
      </c>
      <c r="D593" s="167" t="s">
        <v>791</v>
      </c>
      <c r="E593" s="210" t="s">
        <v>538</v>
      </c>
      <c r="F593" s="210"/>
      <c r="G593" s="169" t="s">
        <v>546</v>
      </c>
      <c r="H593" s="170">
        <v>3.3999999999999998E-3</v>
      </c>
      <c r="I593" s="170">
        <v>0</v>
      </c>
      <c r="J593" s="171">
        <v>23.12</v>
      </c>
      <c r="K593" s="171">
        <v>7.0000000000000007E-2</v>
      </c>
    </row>
    <row r="594" spans="1:11" ht="39" customHeight="1">
      <c r="A594" s="167" t="s">
        <v>421</v>
      </c>
      <c r="B594" s="168" t="s">
        <v>788</v>
      </c>
      <c r="C594" s="167" t="s">
        <v>58</v>
      </c>
      <c r="D594" s="167" t="s">
        <v>789</v>
      </c>
      <c r="E594" s="210" t="s">
        <v>538</v>
      </c>
      <c r="F594" s="210"/>
      <c r="G594" s="169" t="s">
        <v>539</v>
      </c>
      <c r="H594" s="170">
        <v>2.5000000000000001E-3</v>
      </c>
      <c r="I594" s="170">
        <v>0</v>
      </c>
      <c r="J594" s="171">
        <v>24.2</v>
      </c>
      <c r="K594" s="171">
        <v>0.06</v>
      </c>
    </row>
    <row r="595" spans="1:11" ht="39" customHeight="1">
      <c r="A595" s="172" t="s">
        <v>430</v>
      </c>
      <c r="B595" s="173" t="s">
        <v>813</v>
      </c>
      <c r="C595" s="172" t="s">
        <v>58</v>
      </c>
      <c r="D595" s="172" t="s">
        <v>814</v>
      </c>
      <c r="E595" s="211" t="s">
        <v>433</v>
      </c>
      <c r="F595" s="211"/>
      <c r="G595" s="174" t="s">
        <v>148</v>
      </c>
      <c r="H595" s="175">
        <v>0.94</v>
      </c>
      <c r="I595" s="175">
        <v>0</v>
      </c>
      <c r="J595" s="176">
        <v>1.45</v>
      </c>
      <c r="K595" s="176">
        <v>1.36</v>
      </c>
    </row>
    <row r="596" spans="1:11" ht="26" customHeight="1">
      <c r="A596" s="172" t="s">
        <v>430</v>
      </c>
      <c r="B596" s="173" t="s">
        <v>811</v>
      </c>
      <c r="C596" s="172" t="s">
        <v>58</v>
      </c>
      <c r="D596" s="172" t="s">
        <v>812</v>
      </c>
      <c r="E596" s="211" t="s">
        <v>433</v>
      </c>
      <c r="F596" s="211"/>
      <c r="G596" s="174" t="s">
        <v>148</v>
      </c>
      <c r="H596" s="175">
        <v>0.31</v>
      </c>
      <c r="I596" s="175">
        <v>0</v>
      </c>
      <c r="J596" s="176">
        <v>1.97</v>
      </c>
      <c r="K596" s="176">
        <v>0.61</v>
      </c>
    </row>
    <row r="597" spans="1:11" ht="26" customHeight="1">
      <c r="A597" s="172" t="s">
        <v>430</v>
      </c>
      <c r="B597" s="173" t="s">
        <v>809</v>
      </c>
      <c r="C597" s="172" t="s">
        <v>58</v>
      </c>
      <c r="D597" s="172" t="s">
        <v>810</v>
      </c>
      <c r="E597" s="211" t="s">
        <v>433</v>
      </c>
      <c r="F597" s="211"/>
      <c r="G597" s="174" t="s">
        <v>148</v>
      </c>
      <c r="H597" s="175">
        <v>0.20399999999999999</v>
      </c>
      <c r="I597" s="175">
        <v>0</v>
      </c>
      <c r="J597" s="176">
        <v>674.43</v>
      </c>
      <c r="K597" s="176">
        <v>137.58000000000001</v>
      </c>
    </row>
    <row r="598" spans="1:11" ht="39" customHeight="1">
      <c r="A598" s="172" t="s">
        <v>430</v>
      </c>
      <c r="B598" s="173" t="s">
        <v>794</v>
      </c>
      <c r="C598" s="172" t="s">
        <v>58</v>
      </c>
      <c r="D598" s="172" t="s">
        <v>795</v>
      </c>
      <c r="E598" s="211" t="s">
        <v>433</v>
      </c>
      <c r="F598" s="211"/>
      <c r="G598" s="174" t="s">
        <v>405</v>
      </c>
      <c r="H598" s="175">
        <v>0.94</v>
      </c>
      <c r="I598" s="175">
        <v>0</v>
      </c>
      <c r="J598" s="176">
        <v>0.16</v>
      </c>
      <c r="K598" s="176">
        <v>0.15</v>
      </c>
    </row>
    <row r="599" spans="1:11" ht="25.5">
      <c r="A599" s="177"/>
      <c r="B599" s="177"/>
      <c r="C599" s="177"/>
      <c r="D599" s="177"/>
      <c r="E599" s="177"/>
      <c r="F599" s="177" t="s">
        <v>440</v>
      </c>
      <c r="G599" s="178">
        <v>5.9</v>
      </c>
      <c r="H599" s="177" t="s">
        <v>441</v>
      </c>
      <c r="I599" s="178">
        <v>0</v>
      </c>
      <c r="J599" s="177" t="s">
        <v>442</v>
      </c>
      <c r="K599" s="178">
        <v>5.9</v>
      </c>
    </row>
    <row r="600" spans="1:11" ht="25.9" thickBot="1">
      <c r="A600" s="177"/>
      <c r="B600" s="177"/>
      <c r="C600" s="177"/>
      <c r="D600" s="177"/>
      <c r="E600" s="177"/>
      <c r="F600" s="177" t="s">
        <v>443</v>
      </c>
      <c r="G600" s="178">
        <v>36.17</v>
      </c>
      <c r="H600" s="212"/>
      <c r="I600" s="212" t="s">
        <v>444</v>
      </c>
      <c r="J600" s="177"/>
      <c r="K600" s="178">
        <v>183.82</v>
      </c>
    </row>
    <row r="601" spans="1:11" ht="1.05" customHeight="1" thickTop="1">
      <c r="A601" s="179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</row>
    <row r="602" spans="1:11" ht="18" customHeight="1">
      <c r="A602" s="161" t="s">
        <v>169</v>
      </c>
      <c r="B602" s="162" t="s">
        <v>47</v>
      </c>
      <c r="C602" s="161" t="s">
        <v>48</v>
      </c>
      <c r="D602" s="161" t="s">
        <v>7</v>
      </c>
      <c r="E602" s="216" t="s">
        <v>417</v>
      </c>
      <c r="F602" s="216"/>
      <c r="G602" s="163" t="s">
        <v>49</v>
      </c>
      <c r="H602" s="162" t="s">
        <v>50</v>
      </c>
      <c r="I602" s="162" t="s">
        <v>418</v>
      </c>
      <c r="J602" s="162" t="s">
        <v>51</v>
      </c>
      <c r="K602" s="162" t="s">
        <v>8</v>
      </c>
    </row>
    <row r="603" spans="1:11" ht="26" customHeight="1">
      <c r="A603" s="164" t="s">
        <v>419</v>
      </c>
      <c r="B603" s="147" t="s">
        <v>170</v>
      </c>
      <c r="C603" s="164" t="s">
        <v>171</v>
      </c>
      <c r="D603" s="164" t="s">
        <v>172</v>
      </c>
      <c r="E603" s="217">
        <v>15</v>
      </c>
      <c r="F603" s="217"/>
      <c r="G603" s="165" t="s">
        <v>60</v>
      </c>
      <c r="H603" s="166">
        <v>1</v>
      </c>
      <c r="I603" s="148"/>
      <c r="J603" s="148">
        <v>19.61</v>
      </c>
      <c r="K603" s="148">
        <v>19.61</v>
      </c>
    </row>
    <row r="604" spans="1:11" ht="24" customHeight="1">
      <c r="A604" s="172" t="s">
        <v>430</v>
      </c>
      <c r="B604" s="173" t="s">
        <v>825</v>
      </c>
      <c r="C604" s="172" t="s">
        <v>171</v>
      </c>
      <c r="D604" s="172" t="s">
        <v>826</v>
      </c>
      <c r="E604" s="211" t="s">
        <v>433</v>
      </c>
      <c r="F604" s="211"/>
      <c r="G604" s="174" t="s">
        <v>215</v>
      </c>
      <c r="H604" s="175">
        <v>1E-3</v>
      </c>
      <c r="I604" s="175">
        <v>0</v>
      </c>
      <c r="J604" s="176">
        <v>17.100000000000001</v>
      </c>
      <c r="K604" s="176">
        <v>0.01</v>
      </c>
    </row>
    <row r="605" spans="1:11" ht="24" customHeight="1">
      <c r="A605" s="172" t="s">
        <v>430</v>
      </c>
      <c r="B605" s="173" t="s">
        <v>817</v>
      </c>
      <c r="C605" s="172" t="s">
        <v>171</v>
      </c>
      <c r="D605" s="172" t="s">
        <v>818</v>
      </c>
      <c r="E605" s="211" t="s">
        <v>433</v>
      </c>
      <c r="F605" s="211"/>
      <c r="G605" s="174" t="s">
        <v>60</v>
      </c>
      <c r="H605" s="175">
        <v>0.25700000000000001</v>
      </c>
      <c r="I605" s="175">
        <v>0</v>
      </c>
      <c r="J605" s="176">
        <v>28.27</v>
      </c>
      <c r="K605" s="176">
        <v>7.26</v>
      </c>
    </row>
    <row r="606" spans="1:11" ht="24" customHeight="1">
      <c r="A606" s="172" t="s">
        <v>430</v>
      </c>
      <c r="B606" s="173" t="s">
        <v>815</v>
      </c>
      <c r="C606" s="172" t="s">
        <v>171</v>
      </c>
      <c r="D606" s="172" t="s">
        <v>816</v>
      </c>
      <c r="E606" s="211" t="s">
        <v>448</v>
      </c>
      <c r="F606" s="211"/>
      <c r="G606" s="174" t="s">
        <v>116</v>
      </c>
      <c r="H606" s="175">
        <v>0.125</v>
      </c>
      <c r="I606" s="175">
        <v>0</v>
      </c>
      <c r="J606" s="176">
        <v>7.35</v>
      </c>
      <c r="K606" s="176">
        <v>0.91</v>
      </c>
    </row>
    <row r="607" spans="1:11" ht="24" customHeight="1">
      <c r="A607" s="172" t="s">
        <v>430</v>
      </c>
      <c r="B607" s="173" t="s">
        <v>821</v>
      </c>
      <c r="C607" s="172" t="s">
        <v>171</v>
      </c>
      <c r="D607" s="172" t="s">
        <v>822</v>
      </c>
      <c r="E607" s="211" t="s">
        <v>448</v>
      </c>
      <c r="F607" s="211"/>
      <c r="G607" s="174" t="s">
        <v>116</v>
      </c>
      <c r="H607" s="175">
        <v>0.125</v>
      </c>
      <c r="I607" s="175">
        <v>0</v>
      </c>
      <c r="J607" s="176">
        <v>9.98</v>
      </c>
      <c r="K607" s="176">
        <v>1.24</v>
      </c>
    </row>
    <row r="608" spans="1:11" ht="24" customHeight="1">
      <c r="A608" s="172" t="s">
        <v>430</v>
      </c>
      <c r="B608" s="173" t="s">
        <v>819</v>
      </c>
      <c r="C608" s="172" t="s">
        <v>171</v>
      </c>
      <c r="D608" s="172" t="s">
        <v>820</v>
      </c>
      <c r="E608" s="211" t="s">
        <v>433</v>
      </c>
      <c r="F608" s="211"/>
      <c r="G608" s="174" t="s">
        <v>165</v>
      </c>
      <c r="H608" s="175">
        <v>0.67500000000000004</v>
      </c>
      <c r="I608" s="175">
        <v>0</v>
      </c>
      <c r="J608" s="176">
        <v>14</v>
      </c>
      <c r="K608" s="176">
        <v>9.4499999999999993</v>
      </c>
    </row>
    <row r="609" spans="1:11" ht="24" customHeight="1">
      <c r="A609" s="172" t="s">
        <v>430</v>
      </c>
      <c r="B609" s="173" t="s">
        <v>823</v>
      </c>
      <c r="C609" s="172" t="s">
        <v>171</v>
      </c>
      <c r="D609" s="172" t="s">
        <v>824</v>
      </c>
      <c r="E609" s="211" t="s">
        <v>433</v>
      </c>
      <c r="F609" s="211"/>
      <c r="G609" s="174" t="s">
        <v>148</v>
      </c>
      <c r="H609" s="175">
        <v>0.45</v>
      </c>
      <c r="I609" s="175">
        <v>0</v>
      </c>
      <c r="J609" s="176">
        <v>1.66</v>
      </c>
      <c r="K609" s="176">
        <v>0.74</v>
      </c>
    </row>
    <row r="610" spans="1:11" ht="25.5">
      <c r="A610" s="177"/>
      <c r="B610" s="177"/>
      <c r="C610" s="177"/>
      <c r="D610" s="177"/>
      <c r="E610" s="177"/>
      <c r="F610" s="177" t="s">
        <v>440</v>
      </c>
      <c r="G610" s="178">
        <v>2.15</v>
      </c>
      <c r="H610" s="177" t="s">
        <v>441</v>
      </c>
      <c r="I610" s="178">
        <v>0</v>
      </c>
      <c r="J610" s="177" t="s">
        <v>442</v>
      </c>
      <c r="K610" s="178">
        <v>2.15</v>
      </c>
    </row>
    <row r="611" spans="1:11" ht="25.9" thickBot="1">
      <c r="A611" s="177"/>
      <c r="B611" s="177"/>
      <c r="C611" s="177"/>
      <c r="D611" s="177"/>
      <c r="E611" s="177"/>
      <c r="F611" s="177" t="s">
        <v>443</v>
      </c>
      <c r="G611" s="178">
        <v>4.8</v>
      </c>
      <c r="H611" s="212"/>
      <c r="I611" s="212" t="s">
        <v>444</v>
      </c>
      <c r="J611" s="177"/>
      <c r="K611" s="178">
        <v>24.41</v>
      </c>
    </row>
    <row r="612" spans="1:11" ht="1.05" customHeight="1" thickTop="1">
      <c r="A612" s="179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</row>
    <row r="613" spans="1:11" ht="18" customHeight="1">
      <c r="A613" s="161" t="s">
        <v>173</v>
      </c>
      <c r="B613" s="162" t="s">
        <v>47</v>
      </c>
      <c r="C613" s="161" t="s">
        <v>48</v>
      </c>
      <c r="D613" s="161" t="s">
        <v>7</v>
      </c>
      <c r="E613" s="216" t="s">
        <v>417</v>
      </c>
      <c r="F613" s="216"/>
      <c r="G613" s="163" t="s">
        <v>49</v>
      </c>
      <c r="H613" s="162" t="s">
        <v>50</v>
      </c>
      <c r="I613" s="162" t="s">
        <v>418</v>
      </c>
      <c r="J613" s="162" t="s">
        <v>51</v>
      </c>
      <c r="K613" s="162" t="s">
        <v>8</v>
      </c>
    </row>
    <row r="614" spans="1:11" ht="26" customHeight="1">
      <c r="A614" s="164" t="s">
        <v>419</v>
      </c>
      <c r="B614" s="147" t="s">
        <v>174</v>
      </c>
      <c r="C614" s="164" t="s">
        <v>125</v>
      </c>
      <c r="D614" s="164" t="s">
        <v>175</v>
      </c>
      <c r="E614" s="217" t="s">
        <v>827</v>
      </c>
      <c r="F614" s="217"/>
      <c r="G614" s="165" t="s">
        <v>60</v>
      </c>
      <c r="H614" s="166">
        <v>1</v>
      </c>
      <c r="I614" s="148"/>
      <c r="J614" s="148">
        <v>208.07</v>
      </c>
      <c r="K614" s="148">
        <v>208.07</v>
      </c>
    </row>
    <row r="615" spans="1:11" ht="24" customHeight="1">
      <c r="A615" s="172" t="s">
        <v>430</v>
      </c>
      <c r="B615" s="173" t="s">
        <v>830</v>
      </c>
      <c r="C615" s="172" t="s">
        <v>125</v>
      </c>
      <c r="D615" s="172" t="s">
        <v>831</v>
      </c>
      <c r="E615" s="211" t="s">
        <v>448</v>
      </c>
      <c r="F615" s="211"/>
      <c r="G615" s="174" t="s">
        <v>116</v>
      </c>
      <c r="H615" s="175">
        <v>3.2029999999999998</v>
      </c>
      <c r="I615" s="175">
        <v>0</v>
      </c>
      <c r="J615" s="176">
        <v>20.977703999999999</v>
      </c>
      <c r="K615" s="176">
        <v>67.19</v>
      </c>
    </row>
    <row r="616" spans="1:11" ht="26" customHeight="1">
      <c r="A616" s="172" t="s">
        <v>430</v>
      </c>
      <c r="B616" s="173" t="s">
        <v>837</v>
      </c>
      <c r="C616" s="172" t="s">
        <v>125</v>
      </c>
      <c r="D616" s="172" t="s">
        <v>2179</v>
      </c>
      <c r="E616" s="211" t="s">
        <v>433</v>
      </c>
      <c r="F616" s="211"/>
      <c r="G616" s="174" t="s">
        <v>165</v>
      </c>
      <c r="H616" s="175">
        <v>0.622</v>
      </c>
      <c r="I616" s="175">
        <v>0</v>
      </c>
      <c r="J616" s="176">
        <v>32.04</v>
      </c>
      <c r="K616" s="176">
        <v>19.920000000000002</v>
      </c>
    </row>
    <row r="617" spans="1:11" ht="26" customHeight="1">
      <c r="A617" s="172" t="s">
        <v>430</v>
      </c>
      <c r="B617" s="173" t="s">
        <v>836</v>
      </c>
      <c r="C617" s="172" t="s">
        <v>125</v>
      </c>
      <c r="D617" s="172" t="s">
        <v>2180</v>
      </c>
      <c r="E617" s="211" t="s">
        <v>433</v>
      </c>
      <c r="F617" s="211"/>
      <c r="G617" s="174" t="s">
        <v>165</v>
      </c>
      <c r="H617" s="175">
        <v>0.255</v>
      </c>
      <c r="I617" s="175">
        <v>0</v>
      </c>
      <c r="J617" s="176">
        <v>38.770000000000003</v>
      </c>
      <c r="K617" s="176">
        <v>9.8800000000000008</v>
      </c>
    </row>
    <row r="618" spans="1:11" ht="24" customHeight="1">
      <c r="A618" s="172" t="s">
        <v>430</v>
      </c>
      <c r="B618" s="173" t="s">
        <v>834</v>
      </c>
      <c r="C618" s="172" t="s">
        <v>125</v>
      </c>
      <c r="D618" s="172" t="s">
        <v>835</v>
      </c>
      <c r="E618" s="211" t="s">
        <v>433</v>
      </c>
      <c r="F618" s="211"/>
      <c r="G618" s="174" t="s">
        <v>215</v>
      </c>
      <c r="H618" s="175">
        <v>0.17</v>
      </c>
      <c r="I618" s="175">
        <v>0</v>
      </c>
      <c r="J618" s="176">
        <v>25</v>
      </c>
      <c r="K618" s="176">
        <v>4.25</v>
      </c>
    </row>
    <row r="619" spans="1:11" ht="26" customHeight="1">
      <c r="A619" s="172" t="s">
        <v>430</v>
      </c>
      <c r="B619" s="173" t="s">
        <v>828</v>
      </c>
      <c r="C619" s="172" t="s">
        <v>125</v>
      </c>
      <c r="D619" s="172" t="s">
        <v>2181</v>
      </c>
      <c r="E619" s="211" t="s">
        <v>433</v>
      </c>
      <c r="F619" s="211"/>
      <c r="G619" s="174" t="s">
        <v>165</v>
      </c>
      <c r="H619" s="175">
        <v>2.153</v>
      </c>
      <c r="I619" s="175">
        <v>0</v>
      </c>
      <c r="J619" s="176">
        <v>28.45</v>
      </c>
      <c r="K619" s="176">
        <v>61.25</v>
      </c>
    </row>
    <row r="620" spans="1:11" ht="26" customHeight="1">
      <c r="A620" s="172" t="s">
        <v>430</v>
      </c>
      <c r="B620" s="173" t="s">
        <v>829</v>
      </c>
      <c r="C620" s="172" t="s">
        <v>125</v>
      </c>
      <c r="D620" s="172" t="s">
        <v>2182</v>
      </c>
      <c r="E620" s="211" t="s">
        <v>433</v>
      </c>
      <c r="F620" s="211"/>
      <c r="G620" s="174" t="s">
        <v>165</v>
      </c>
      <c r="H620" s="175">
        <v>0.33</v>
      </c>
      <c r="I620" s="175">
        <v>0</v>
      </c>
      <c r="J620" s="176">
        <v>23.28</v>
      </c>
      <c r="K620" s="176">
        <v>7.68</v>
      </c>
    </row>
    <row r="621" spans="1:11" ht="24" customHeight="1">
      <c r="A621" s="172" t="s">
        <v>430</v>
      </c>
      <c r="B621" s="173" t="s">
        <v>832</v>
      </c>
      <c r="C621" s="172" t="s">
        <v>125</v>
      </c>
      <c r="D621" s="172" t="s">
        <v>833</v>
      </c>
      <c r="E621" s="211" t="s">
        <v>448</v>
      </c>
      <c r="F621" s="211"/>
      <c r="G621" s="174" t="s">
        <v>116</v>
      </c>
      <c r="H621" s="175">
        <v>2.4020000000000001</v>
      </c>
      <c r="I621" s="175">
        <v>0</v>
      </c>
      <c r="J621" s="176">
        <v>15.781392</v>
      </c>
      <c r="K621" s="176">
        <v>37.9</v>
      </c>
    </row>
    <row r="622" spans="1:11" ht="25.5">
      <c r="A622" s="177"/>
      <c r="B622" s="177"/>
      <c r="C622" s="177"/>
      <c r="D622" s="177"/>
      <c r="E622" s="177"/>
      <c r="F622" s="177" t="s">
        <v>440</v>
      </c>
      <c r="G622" s="178">
        <v>105.09</v>
      </c>
      <c r="H622" s="177" t="s">
        <v>441</v>
      </c>
      <c r="I622" s="178">
        <v>0</v>
      </c>
      <c r="J622" s="177" t="s">
        <v>442</v>
      </c>
      <c r="K622" s="178">
        <v>105.09</v>
      </c>
    </row>
    <row r="623" spans="1:11" ht="25.9" thickBot="1">
      <c r="A623" s="177"/>
      <c r="B623" s="177"/>
      <c r="C623" s="177"/>
      <c r="D623" s="177"/>
      <c r="E623" s="177"/>
      <c r="F623" s="177" t="s">
        <v>443</v>
      </c>
      <c r="G623" s="178">
        <v>50.97</v>
      </c>
      <c r="H623" s="212"/>
      <c r="I623" s="212" t="s">
        <v>444</v>
      </c>
      <c r="J623" s="177"/>
      <c r="K623" s="178">
        <v>259.04000000000002</v>
      </c>
    </row>
    <row r="624" spans="1:11" ht="1.05" customHeight="1" thickTop="1">
      <c r="A624" s="179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</row>
    <row r="625" spans="1:11" ht="18" customHeight="1">
      <c r="A625" s="161" t="s">
        <v>178</v>
      </c>
      <c r="B625" s="162" t="s">
        <v>47</v>
      </c>
      <c r="C625" s="161" t="s">
        <v>48</v>
      </c>
      <c r="D625" s="161" t="s">
        <v>7</v>
      </c>
      <c r="E625" s="216" t="s">
        <v>417</v>
      </c>
      <c r="F625" s="216"/>
      <c r="G625" s="163" t="s">
        <v>49</v>
      </c>
      <c r="H625" s="162" t="s">
        <v>50</v>
      </c>
      <c r="I625" s="162" t="s">
        <v>418</v>
      </c>
      <c r="J625" s="162" t="s">
        <v>51</v>
      </c>
      <c r="K625" s="162" t="s">
        <v>8</v>
      </c>
    </row>
    <row r="626" spans="1:11" ht="26" customHeight="1">
      <c r="A626" s="164" t="s">
        <v>419</v>
      </c>
      <c r="B626" s="147" t="s">
        <v>179</v>
      </c>
      <c r="C626" s="164" t="s">
        <v>125</v>
      </c>
      <c r="D626" s="164" t="s">
        <v>180</v>
      </c>
      <c r="E626" s="217" t="s">
        <v>838</v>
      </c>
      <c r="F626" s="217"/>
      <c r="G626" s="165" t="s">
        <v>60</v>
      </c>
      <c r="H626" s="166">
        <v>1</v>
      </c>
      <c r="I626" s="148"/>
      <c r="J626" s="148">
        <v>196.46</v>
      </c>
      <c r="K626" s="148">
        <v>196.46</v>
      </c>
    </row>
    <row r="627" spans="1:11" ht="24" customHeight="1">
      <c r="A627" s="172" t="s">
        <v>430</v>
      </c>
      <c r="B627" s="173" t="s">
        <v>839</v>
      </c>
      <c r="C627" s="172" t="s">
        <v>125</v>
      </c>
      <c r="D627" s="172" t="s">
        <v>778</v>
      </c>
      <c r="E627" s="211" t="s">
        <v>448</v>
      </c>
      <c r="F627" s="211"/>
      <c r="G627" s="174" t="s">
        <v>116</v>
      </c>
      <c r="H627" s="175">
        <v>0.61199999999999999</v>
      </c>
      <c r="I627" s="175">
        <v>0</v>
      </c>
      <c r="J627" s="176">
        <v>15.781392</v>
      </c>
      <c r="K627" s="176">
        <v>9.65</v>
      </c>
    </row>
    <row r="628" spans="1:11" ht="26" customHeight="1">
      <c r="A628" s="172" t="s">
        <v>430</v>
      </c>
      <c r="B628" s="173" t="s">
        <v>844</v>
      </c>
      <c r="C628" s="172" t="s">
        <v>125</v>
      </c>
      <c r="D628" s="172" t="s">
        <v>845</v>
      </c>
      <c r="E628" s="211" t="s">
        <v>433</v>
      </c>
      <c r="F628" s="211"/>
      <c r="G628" s="174" t="s">
        <v>148</v>
      </c>
      <c r="H628" s="175">
        <v>4</v>
      </c>
      <c r="I628" s="175">
        <v>0</v>
      </c>
      <c r="J628" s="176">
        <v>2.58</v>
      </c>
      <c r="K628" s="176">
        <v>10.32</v>
      </c>
    </row>
    <row r="629" spans="1:11" ht="24" customHeight="1">
      <c r="A629" s="172" t="s">
        <v>430</v>
      </c>
      <c r="B629" s="173" t="s">
        <v>846</v>
      </c>
      <c r="C629" s="172" t="s">
        <v>125</v>
      </c>
      <c r="D629" s="172" t="s">
        <v>847</v>
      </c>
      <c r="E629" s="211" t="s">
        <v>433</v>
      </c>
      <c r="F629" s="211"/>
      <c r="G629" s="174" t="s">
        <v>148</v>
      </c>
      <c r="H629" s="175">
        <v>0.17899999999999999</v>
      </c>
      <c r="I629" s="175">
        <v>0</v>
      </c>
      <c r="J629" s="176">
        <v>10.28</v>
      </c>
      <c r="K629" s="176">
        <v>1.84</v>
      </c>
    </row>
    <row r="630" spans="1:11" ht="24" customHeight="1">
      <c r="A630" s="172" t="s">
        <v>430</v>
      </c>
      <c r="B630" s="173" t="s">
        <v>850</v>
      </c>
      <c r="C630" s="172" t="s">
        <v>125</v>
      </c>
      <c r="D630" s="172" t="s">
        <v>851</v>
      </c>
      <c r="E630" s="211" t="s">
        <v>448</v>
      </c>
      <c r="F630" s="211"/>
      <c r="G630" s="174" t="s">
        <v>116</v>
      </c>
      <c r="H630" s="175">
        <v>0.61199999999999999</v>
      </c>
      <c r="I630" s="175">
        <v>0</v>
      </c>
      <c r="J630" s="176">
        <v>20.977703999999999</v>
      </c>
      <c r="K630" s="176">
        <v>12.83</v>
      </c>
    </row>
    <row r="631" spans="1:11" ht="26" customHeight="1">
      <c r="A631" s="172" t="s">
        <v>430</v>
      </c>
      <c r="B631" s="173" t="s">
        <v>842</v>
      </c>
      <c r="C631" s="172" t="s">
        <v>125</v>
      </c>
      <c r="D631" s="172" t="s">
        <v>843</v>
      </c>
      <c r="E631" s="211" t="s">
        <v>433</v>
      </c>
      <c r="F631" s="211"/>
      <c r="G631" s="174" t="s">
        <v>60</v>
      </c>
      <c r="H631" s="175">
        <v>1.05</v>
      </c>
      <c r="I631" s="175">
        <v>0</v>
      </c>
      <c r="J631" s="176">
        <v>150.38999999999999</v>
      </c>
      <c r="K631" s="176">
        <v>157.9</v>
      </c>
    </row>
    <row r="632" spans="1:11" ht="24" customHeight="1">
      <c r="A632" s="172" t="s">
        <v>430</v>
      </c>
      <c r="B632" s="173" t="s">
        <v>840</v>
      </c>
      <c r="C632" s="172" t="s">
        <v>125</v>
      </c>
      <c r="D632" s="172" t="s">
        <v>841</v>
      </c>
      <c r="E632" s="211" t="s">
        <v>433</v>
      </c>
      <c r="F632" s="211"/>
      <c r="G632" s="174" t="s">
        <v>148</v>
      </c>
      <c r="H632" s="175">
        <v>1.282</v>
      </c>
      <c r="I632" s="175">
        <v>0</v>
      </c>
      <c r="J632" s="176">
        <v>2.58</v>
      </c>
      <c r="K632" s="176">
        <v>3.3</v>
      </c>
    </row>
    <row r="633" spans="1:11" ht="24" customHeight="1">
      <c r="A633" s="172" t="s">
        <v>430</v>
      </c>
      <c r="B633" s="173" t="s">
        <v>848</v>
      </c>
      <c r="C633" s="172" t="s">
        <v>125</v>
      </c>
      <c r="D633" s="172" t="s">
        <v>849</v>
      </c>
      <c r="E633" s="211" t="s">
        <v>433</v>
      </c>
      <c r="F633" s="211"/>
      <c r="G633" s="174" t="s">
        <v>148</v>
      </c>
      <c r="H633" s="175">
        <v>1</v>
      </c>
      <c r="I633" s="175">
        <v>0</v>
      </c>
      <c r="J633" s="176">
        <v>0.62</v>
      </c>
      <c r="K633" s="176">
        <v>0.62</v>
      </c>
    </row>
    <row r="634" spans="1:11" ht="25.5">
      <c r="A634" s="177"/>
      <c r="B634" s="177"/>
      <c r="C634" s="177"/>
      <c r="D634" s="177"/>
      <c r="E634" s="177"/>
      <c r="F634" s="177" t="s">
        <v>440</v>
      </c>
      <c r="G634" s="178">
        <v>22.48</v>
      </c>
      <c r="H634" s="177" t="s">
        <v>441</v>
      </c>
      <c r="I634" s="178">
        <v>0</v>
      </c>
      <c r="J634" s="177" t="s">
        <v>442</v>
      </c>
      <c r="K634" s="178">
        <v>22.48</v>
      </c>
    </row>
    <row r="635" spans="1:11" ht="25.9" thickBot="1">
      <c r="A635" s="177"/>
      <c r="B635" s="177"/>
      <c r="C635" s="177"/>
      <c r="D635" s="177"/>
      <c r="E635" s="177"/>
      <c r="F635" s="177" t="s">
        <v>443</v>
      </c>
      <c r="G635" s="178">
        <v>48.13</v>
      </c>
      <c r="H635" s="212"/>
      <c r="I635" s="212" t="s">
        <v>444</v>
      </c>
      <c r="J635" s="177"/>
      <c r="K635" s="178">
        <v>244.59</v>
      </c>
    </row>
    <row r="636" spans="1:11" ht="1.05" customHeight="1" thickTop="1">
      <c r="A636" s="179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</row>
    <row r="637" spans="1:11" ht="18" customHeight="1">
      <c r="A637" s="161" t="s">
        <v>181</v>
      </c>
      <c r="B637" s="162" t="s">
        <v>47</v>
      </c>
      <c r="C637" s="161" t="s">
        <v>48</v>
      </c>
      <c r="D637" s="161" t="s">
        <v>7</v>
      </c>
      <c r="E637" s="216" t="s">
        <v>417</v>
      </c>
      <c r="F637" s="216"/>
      <c r="G637" s="163" t="s">
        <v>49</v>
      </c>
      <c r="H637" s="162" t="s">
        <v>50</v>
      </c>
      <c r="I637" s="162" t="s">
        <v>418</v>
      </c>
      <c r="J637" s="162" t="s">
        <v>51</v>
      </c>
      <c r="K637" s="162" t="s">
        <v>8</v>
      </c>
    </row>
    <row r="638" spans="1:11" ht="39" customHeight="1">
      <c r="A638" s="164" t="s">
        <v>419</v>
      </c>
      <c r="B638" s="147" t="s">
        <v>182</v>
      </c>
      <c r="C638" s="164" t="s">
        <v>58</v>
      </c>
      <c r="D638" s="164" t="s">
        <v>183</v>
      </c>
      <c r="E638" s="217" t="s">
        <v>852</v>
      </c>
      <c r="F638" s="217"/>
      <c r="G638" s="165" t="s">
        <v>60</v>
      </c>
      <c r="H638" s="166">
        <v>1</v>
      </c>
      <c r="I638" s="148"/>
      <c r="J638" s="148">
        <v>69.98</v>
      </c>
      <c r="K638" s="148">
        <v>69.98</v>
      </c>
    </row>
    <row r="639" spans="1:11" ht="26" customHeight="1">
      <c r="A639" s="167" t="s">
        <v>421</v>
      </c>
      <c r="B639" s="168" t="s">
        <v>610</v>
      </c>
      <c r="C639" s="167" t="s">
        <v>58</v>
      </c>
      <c r="D639" s="167" t="s">
        <v>2135</v>
      </c>
      <c r="E639" s="210" t="s">
        <v>424</v>
      </c>
      <c r="F639" s="210"/>
      <c r="G639" s="169" t="s">
        <v>116</v>
      </c>
      <c r="H639" s="170">
        <v>0.69679999999999997</v>
      </c>
      <c r="I639" s="170">
        <v>0</v>
      </c>
      <c r="J639" s="171">
        <v>22.41</v>
      </c>
      <c r="K639" s="171">
        <v>15.61</v>
      </c>
    </row>
    <row r="640" spans="1:11" ht="39" customHeight="1">
      <c r="A640" s="172" t="s">
        <v>430</v>
      </c>
      <c r="B640" s="173" t="s">
        <v>857</v>
      </c>
      <c r="C640" s="172" t="s">
        <v>58</v>
      </c>
      <c r="D640" s="172" t="s">
        <v>858</v>
      </c>
      <c r="E640" s="211" t="s">
        <v>433</v>
      </c>
      <c r="F640" s="211"/>
      <c r="G640" s="174" t="s">
        <v>148</v>
      </c>
      <c r="H640" s="175">
        <v>2.0446</v>
      </c>
      <c r="I640" s="175">
        <v>0</v>
      </c>
      <c r="J640" s="176">
        <v>1.94</v>
      </c>
      <c r="K640" s="176">
        <v>3.96</v>
      </c>
    </row>
    <row r="641" spans="1:11" ht="26" customHeight="1">
      <c r="A641" s="172" t="s">
        <v>430</v>
      </c>
      <c r="B641" s="173" t="s">
        <v>859</v>
      </c>
      <c r="C641" s="172" t="s">
        <v>58</v>
      </c>
      <c r="D641" s="172" t="s">
        <v>860</v>
      </c>
      <c r="E641" s="211" t="s">
        <v>433</v>
      </c>
      <c r="F641" s="211"/>
      <c r="G641" s="174" t="s">
        <v>861</v>
      </c>
      <c r="H641" s="175">
        <v>2.0400000000000001E-2</v>
      </c>
      <c r="I641" s="175">
        <v>0</v>
      </c>
      <c r="J641" s="176">
        <v>42.67</v>
      </c>
      <c r="K641" s="176">
        <v>0.87</v>
      </c>
    </row>
    <row r="642" spans="1:11" ht="39" customHeight="1">
      <c r="A642" s="172" t="s">
        <v>430</v>
      </c>
      <c r="B642" s="173" t="s">
        <v>853</v>
      </c>
      <c r="C642" s="172" t="s">
        <v>58</v>
      </c>
      <c r="D642" s="172" t="s">
        <v>854</v>
      </c>
      <c r="E642" s="211" t="s">
        <v>433</v>
      </c>
      <c r="F642" s="211"/>
      <c r="G642" s="174" t="s">
        <v>60</v>
      </c>
      <c r="H642" s="175">
        <v>1.0363</v>
      </c>
      <c r="I642" s="175">
        <v>0</v>
      </c>
      <c r="J642" s="176">
        <v>33.200000000000003</v>
      </c>
      <c r="K642" s="176">
        <v>34.4</v>
      </c>
    </row>
    <row r="643" spans="1:11" ht="26" customHeight="1">
      <c r="A643" s="172" t="s">
        <v>430</v>
      </c>
      <c r="B643" s="173" t="s">
        <v>864</v>
      </c>
      <c r="C643" s="172" t="s">
        <v>58</v>
      </c>
      <c r="D643" s="172" t="s">
        <v>865</v>
      </c>
      <c r="E643" s="211" t="s">
        <v>433</v>
      </c>
      <c r="F643" s="211"/>
      <c r="G643" s="174" t="s">
        <v>861</v>
      </c>
      <c r="H643" s="175">
        <v>3.3599999999999998E-2</v>
      </c>
      <c r="I643" s="175">
        <v>0</v>
      </c>
      <c r="J643" s="176">
        <v>73.16</v>
      </c>
      <c r="K643" s="176">
        <v>2.4500000000000002</v>
      </c>
    </row>
    <row r="644" spans="1:11" ht="39" customHeight="1">
      <c r="A644" s="172" t="s">
        <v>430</v>
      </c>
      <c r="B644" s="173" t="s">
        <v>862</v>
      </c>
      <c r="C644" s="172" t="s">
        <v>58</v>
      </c>
      <c r="D644" s="172" t="s">
        <v>863</v>
      </c>
      <c r="E644" s="211" t="s">
        <v>433</v>
      </c>
      <c r="F644" s="211"/>
      <c r="G644" s="174" t="s">
        <v>215</v>
      </c>
      <c r="H644" s="175">
        <v>6.1600000000000002E-2</v>
      </c>
      <c r="I644" s="175">
        <v>0</v>
      </c>
      <c r="J644" s="176">
        <v>19.649999999999999</v>
      </c>
      <c r="K644" s="176">
        <v>1.21</v>
      </c>
    </row>
    <row r="645" spans="1:11" ht="39" customHeight="1">
      <c r="A645" s="172" t="s">
        <v>430</v>
      </c>
      <c r="B645" s="173" t="s">
        <v>855</v>
      </c>
      <c r="C645" s="172" t="s">
        <v>58</v>
      </c>
      <c r="D645" s="172" t="s">
        <v>856</v>
      </c>
      <c r="E645" s="211" t="s">
        <v>433</v>
      </c>
      <c r="F645" s="211"/>
      <c r="G645" s="174" t="s">
        <v>165</v>
      </c>
      <c r="H645" s="175">
        <v>2.2212000000000001</v>
      </c>
      <c r="I645" s="175">
        <v>0</v>
      </c>
      <c r="J645" s="176">
        <v>5.17</v>
      </c>
      <c r="K645" s="176">
        <v>11.48</v>
      </c>
    </row>
    <row r="646" spans="1:11" ht="25.5">
      <c r="A646" s="177"/>
      <c r="B646" s="177"/>
      <c r="C646" s="177"/>
      <c r="D646" s="177"/>
      <c r="E646" s="177"/>
      <c r="F646" s="177" t="s">
        <v>440</v>
      </c>
      <c r="G646" s="178">
        <v>11.61</v>
      </c>
      <c r="H646" s="177" t="s">
        <v>441</v>
      </c>
      <c r="I646" s="178">
        <v>0</v>
      </c>
      <c r="J646" s="177" t="s">
        <v>442</v>
      </c>
      <c r="K646" s="178">
        <v>11.61</v>
      </c>
    </row>
    <row r="647" spans="1:11" ht="25.9" thickBot="1">
      <c r="A647" s="177"/>
      <c r="B647" s="177"/>
      <c r="C647" s="177"/>
      <c r="D647" s="177"/>
      <c r="E647" s="177"/>
      <c r="F647" s="177" t="s">
        <v>443</v>
      </c>
      <c r="G647" s="178">
        <v>17.14</v>
      </c>
      <c r="H647" s="212"/>
      <c r="I647" s="212" t="s">
        <v>444</v>
      </c>
      <c r="J647" s="177"/>
      <c r="K647" s="178">
        <v>87.12</v>
      </c>
    </row>
    <row r="648" spans="1:11" ht="1.05" customHeight="1" thickTop="1">
      <c r="A648" s="179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</row>
    <row r="649" spans="1:11" ht="18" customHeight="1">
      <c r="A649" s="161" t="s">
        <v>184</v>
      </c>
      <c r="B649" s="162" t="s">
        <v>47</v>
      </c>
      <c r="C649" s="161" t="s">
        <v>48</v>
      </c>
      <c r="D649" s="161" t="s">
        <v>7</v>
      </c>
      <c r="E649" s="216" t="s">
        <v>417</v>
      </c>
      <c r="F649" s="216"/>
      <c r="G649" s="163" t="s">
        <v>49</v>
      </c>
      <c r="H649" s="162" t="s">
        <v>50</v>
      </c>
      <c r="I649" s="162" t="s">
        <v>418</v>
      </c>
      <c r="J649" s="162" t="s">
        <v>51</v>
      </c>
      <c r="K649" s="162" t="s">
        <v>8</v>
      </c>
    </row>
    <row r="650" spans="1:11" ht="39" customHeight="1">
      <c r="A650" s="164" t="s">
        <v>419</v>
      </c>
      <c r="B650" s="147" t="s">
        <v>185</v>
      </c>
      <c r="C650" s="164" t="s">
        <v>58</v>
      </c>
      <c r="D650" s="164" t="s">
        <v>186</v>
      </c>
      <c r="E650" s="217" t="s">
        <v>866</v>
      </c>
      <c r="F650" s="217"/>
      <c r="G650" s="165" t="s">
        <v>60</v>
      </c>
      <c r="H650" s="166">
        <v>1</v>
      </c>
      <c r="I650" s="148"/>
      <c r="J650" s="148">
        <v>124.53</v>
      </c>
      <c r="K650" s="148">
        <v>124.53</v>
      </c>
    </row>
    <row r="651" spans="1:11" ht="24" customHeight="1">
      <c r="A651" s="167" t="s">
        <v>421</v>
      </c>
      <c r="B651" s="168" t="s">
        <v>867</v>
      </c>
      <c r="C651" s="167" t="s">
        <v>58</v>
      </c>
      <c r="D651" s="167" t="s">
        <v>868</v>
      </c>
      <c r="E651" s="210" t="s">
        <v>424</v>
      </c>
      <c r="F651" s="210"/>
      <c r="G651" s="169" t="s">
        <v>116</v>
      </c>
      <c r="H651" s="170">
        <v>0.93240000000000001</v>
      </c>
      <c r="I651" s="170">
        <v>0</v>
      </c>
      <c r="J651" s="171">
        <v>29.85</v>
      </c>
      <c r="K651" s="171">
        <v>27.83</v>
      </c>
    </row>
    <row r="652" spans="1:11" ht="26" customHeight="1">
      <c r="A652" s="167" t="s">
        <v>421</v>
      </c>
      <c r="B652" s="168" t="s">
        <v>639</v>
      </c>
      <c r="C652" s="167" t="s">
        <v>58</v>
      </c>
      <c r="D652" s="167" t="s">
        <v>640</v>
      </c>
      <c r="E652" s="210" t="s">
        <v>424</v>
      </c>
      <c r="F652" s="210"/>
      <c r="G652" s="169" t="s">
        <v>116</v>
      </c>
      <c r="H652" s="170">
        <v>0.2102</v>
      </c>
      <c r="I652" s="170">
        <v>0</v>
      </c>
      <c r="J652" s="171">
        <v>25.1</v>
      </c>
      <c r="K652" s="171">
        <v>5.27</v>
      </c>
    </row>
    <row r="653" spans="1:11" ht="26" customHeight="1">
      <c r="A653" s="172" t="s">
        <v>430</v>
      </c>
      <c r="B653" s="173" t="s">
        <v>869</v>
      </c>
      <c r="C653" s="172" t="s">
        <v>58</v>
      </c>
      <c r="D653" s="172" t="s">
        <v>870</v>
      </c>
      <c r="E653" s="211" t="s">
        <v>433</v>
      </c>
      <c r="F653" s="211"/>
      <c r="G653" s="174" t="s">
        <v>871</v>
      </c>
      <c r="H653" s="175">
        <v>0.58720000000000006</v>
      </c>
      <c r="I653" s="175">
        <v>0</v>
      </c>
      <c r="J653" s="176">
        <v>23.07</v>
      </c>
      <c r="K653" s="176">
        <v>13.54</v>
      </c>
    </row>
    <row r="654" spans="1:11" ht="26" customHeight="1">
      <c r="A654" s="172" t="s">
        <v>430</v>
      </c>
      <c r="B654" s="173" t="s">
        <v>872</v>
      </c>
      <c r="C654" s="172" t="s">
        <v>58</v>
      </c>
      <c r="D654" s="172" t="s">
        <v>873</v>
      </c>
      <c r="E654" s="211" t="s">
        <v>433</v>
      </c>
      <c r="F654" s="211"/>
      <c r="G654" s="174" t="s">
        <v>60</v>
      </c>
      <c r="H654" s="175">
        <v>1.1318999999999999</v>
      </c>
      <c r="I654" s="175">
        <v>0</v>
      </c>
      <c r="J654" s="176">
        <v>67.09</v>
      </c>
      <c r="K654" s="176">
        <v>75.930000000000007</v>
      </c>
    </row>
    <row r="655" spans="1:11" ht="24" customHeight="1">
      <c r="A655" s="172" t="s">
        <v>430</v>
      </c>
      <c r="B655" s="173" t="s">
        <v>874</v>
      </c>
      <c r="C655" s="172" t="s">
        <v>58</v>
      </c>
      <c r="D655" s="172" t="s">
        <v>875</v>
      </c>
      <c r="E655" s="211" t="s">
        <v>433</v>
      </c>
      <c r="F655" s="211"/>
      <c r="G655" s="174" t="s">
        <v>215</v>
      </c>
      <c r="H655" s="175">
        <v>0.26</v>
      </c>
      <c r="I655" s="175">
        <v>0</v>
      </c>
      <c r="J655" s="176">
        <v>7.54</v>
      </c>
      <c r="K655" s="176">
        <v>1.96</v>
      </c>
    </row>
    <row r="656" spans="1:11" ht="25.5">
      <c r="A656" s="177"/>
      <c r="B656" s="177"/>
      <c r="C656" s="177"/>
      <c r="D656" s="177"/>
      <c r="E656" s="177"/>
      <c r="F656" s="177" t="s">
        <v>440</v>
      </c>
      <c r="G656" s="178">
        <v>25.2</v>
      </c>
      <c r="H656" s="177" t="s">
        <v>441</v>
      </c>
      <c r="I656" s="178">
        <v>0</v>
      </c>
      <c r="J656" s="177" t="s">
        <v>442</v>
      </c>
      <c r="K656" s="178">
        <v>25.2</v>
      </c>
    </row>
    <row r="657" spans="1:11" ht="25.9" thickBot="1">
      <c r="A657" s="177"/>
      <c r="B657" s="177"/>
      <c r="C657" s="177"/>
      <c r="D657" s="177"/>
      <c r="E657" s="177"/>
      <c r="F657" s="177" t="s">
        <v>443</v>
      </c>
      <c r="G657" s="178">
        <v>30.5</v>
      </c>
      <c r="H657" s="212"/>
      <c r="I657" s="212" t="s">
        <v>444</v>
      </c>
      <c r="J657" s="177"/>
      <c r="K657" s="178">
        <v>155.03</v>
      </c>
    </row>
    <row r="658" spans="1:11" ht="1.05" customHeight="1" thickTop="1">
      <c r="A658" s="179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</row>
    <row r="659" spans="1:11" ht="18" customHeight="1">
      <c r="A659" s="161" t="s">
        <v>187</v>
      </c>
      <c r="B659" s="162" t="s">
        <v>47</v>
      </c>
      <c r="C659" s="161" t="s">
        <v>48</v>
      </c>
      <c r="D659" s="161" t="s">
        <v>7</v>
      </c>
      <c r="E659" s="216" t="s">
        <v>417</v>
      </c>
      <c r="F659" s="216"/>
      <c r="G659" s="163" t="s">
        <v>49</v>
      </c>
      <c r="H659" s="162" t="s">
        <v>50</v>
      </c>
      <c r="I659" s="162" t="s">
        <v>418</v>
      </c>
      <c r="J659" s="162" t="s">
        <v>51</v>
      </c>
      <c r="K659" s="162" t="s">
        <v>8</v>
      </c>
    </row>
    <row r="660" spans="1:11" ht="26" customHeight="1">
      <c r="A660" s="164" t="s">
        <v>419</v>
      </c>
      <c r="B660" s="147" t="s">
        <v>188</v>
      </c>
      <c r="C660" s="164" t="s">
        <v>58</v>
      </c>
      <c r="D660" s="164" t="s">
        <v>189</v>
      </c>
      <c r="E660" s="217" t="s">
        <v>876</v>
      </c>
      <c r="F660" s="217"/>
      <c r="G660" s="165" t="s">
        <v>60</v>
      </c>
      <c r="H660" s="166">
        <v>1</v>
      </c>
      <c r="I660" s="148"/>
      <c r="J660" s="148">
        <v>270.92</v>
      </c>
      <c r="K660" s="148">
        <v>270.92</v>
      </c>
    </row>
    <row r="661" spans="1:11" ht="24" customHeight="1">
      <c r="A661" s="167" t="s">
        <v>421</v>
      </c>
      <c r="B661" s="168" t="s">
        <v>422</v>
      </c>
      <c r="C661" s="167" t="s">
        <v>58</v>
      </c>
      <c r="D661" s="167" t="s">
        <v>423</v>
      </c>
      <c r="E661" s="210" t="s">
        <v>424</v>
      </c>
      <c r="F661" s="210"/>
      <c r="G661" s="169" t="s">
        <v>116</v>
      </c>
      <c r="H661" s="170">
        <v>8.5000000000000006E-2</v>
      </c>
      <c r="I661" s="170">
        <v>0</v>
      </c>
      <c r="J661" s="171">
        <v>24.08</v>
      </c>
      <c r="K661" s="171">
        <v>2.04</v>
      </c>
    </row>
    <row r="662" spans="1:11" ht="24" customHeight="1">
      <c r="A662" s="167" t="s">
        <v>421</v>
      </c>
      <c r="B662" s="168" t="s">
        <v>608</v>
      </c>
      <c r="C662" s="167" t="s">
        <v>58</v>
      </c>
      <c r="D662" s="167" t="s">
        <v>609</v>
      </c>
      <c r="E662" s="210" t="s">
        <v>424</v>
      </c>
      <c r="F662" s="210"/>
      <c r="G662" s="169" t="s">
        <v>116</v>
      </c>
      <c r="H662" s="170">
        <v>0.17100000000000001</v>
      </c>
      <c r="I662" s="170">
        <v>0</v>
      </c>
      <c r="J662" s="171">
        <v>29.85</v>
      </c>
      <c r="K662" s="171">
        <v>5.0999999999999996</v>
      </c>
    </row>
    <row r="663" spans="1:11" ht="24" customHeight="1">
      <c r="A663" s="172" t="s">
        <v>430</v>
      </c>
      <c r="B663" s="173" t="s">
        <v>879</v>
      </c>
      <c r="C663" s="172" t="s">
        <v>58</v>
      </c>
      <c r="D663" s="172" t="s">
        <v>880</v>
      </c>
      <c r="E663" s="211" t="s">
        <v>433</v>
      </c>
      <c r="F663" s="211"/>
      <c r="G663" s="174" t="s">
        <v>215</v>
      </c>
      <c r="H663" s="175">
        <v>9.5000000000000001E-2</v>
      </c>
      <c r="I663" s="175">
        <v>0</v>
      </c>
      <c r="J663" s="176">
        <v>56.05</v>
      </c>
      <c r="K663" s="176">
        <v>5.32</v>
      </c>
    </row>
    <row r="664" spans="1:11" ht="26" customHeight="1">
      <c r="A664" s="172" t="s">
        <v>430</v>
      </c>
      <c r="B664" s="173" t="s">
        <v>877</v>
      </c>
      <c r="C664" s="172" t="s">
        <v>58</v>
      </c>
      <c r="D664" s="172" t="s">
        <v>878</v>
      </c>
      <c r="E664" s="211" t="s">
        <v>433</v>
      </c>
      <c r="F664" s="211"/>
      <c r="G664" s="174" t="s">
        <v>60</v>
      </c>
      <c r="H664" s="175">
        <v>1.1100000000000001</v>
      </c>
      <c r="I664" s="175">
        <v>0</v>
      </c>
      <c r="J664" s="176">
        <v>232.85</v>
      </c>
      <c r="K664" s="176">
        <v>258.45999999999998</v>
      </c>
    </row>
    <row r="665" spans="1:11" ht="25.5">
      <c r="A665" s="177"/>
      <c r="B665" s="177"/>
      <c r="C665" s="177"/>
      <c r="D665" s="177"/>
      <c r="E665" s="177"/>
      <c r="F665" s="177" t="s">
        <v>440</v>
      </c>
      <c r="G665" s="178">
        <v>5.37</v>
      </c>
      <c r="H665" s="177" t="s">
        <v>441</v>
      </c>
      <c r="I665" s="178">
        <v>0</v>
      </c>
      <c r="J665" s="177" t="s">
        <v>442</v>
      </c>
      <c r="K665" s="178">
        <v>5.37</v>
      </c>
    </row>
    <row r="666" spans="1:11" ht="25.9" thickBot="1">
      <c r="A666" s="177"/>
      <c r="B666" s="177"/>
      <c r="C666" s="177"/>
      <c r="D666" s="177"/>
      <c r="E666" s="177"/>
      <c r="F666" s="177" t="s">
        <v>443</v>
      </c>
      <c r="G666" s="178">
        <v>66.37</v>
      </c>
      <c r="H666" s="212"/>
      <c r="I666" s="212" t="s">
        <v>444</v>
      </c>
      <c r="J666" s="177"/>
      <c r="K666" s="178">
        <v>337.29</v>
      </c>
    </row>
    <row r="667" spans="1:11" ht="1.05" customHeight="1" thickTop="1">
      <c r="A667" s="179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</row>
    <row r="668" spans="1:11" ht="18" customHeight="1">
      <c r="A668" s="161" t="s">
        <v>190</v>
      </c>
      <c r="B668" s="162" t="s">
        <v>47</v>
      </c>
      <c r="C668" s="161" t="s">
        <v>48</v>
      </c>
      <c r="D668" s="161" t="s">
        <v>7</v>
      </c>
      <c r="E668" s="216" t="s">
        <v>417</v>
      </c>
      <c r="F668" s="216"/>
      <c r="G668" s="163" t="s">
        <v>49</v>
      </c>
      <c r="H668" s="162" t="s">
        <v>50</v>
      </c>
      <c r="I668" s="162" t="s">
        <v>51</v>
      </c>
      <c r="J668" s="162" t="s">
        <v>8</v>
      </c>
    </row>
    <row r="669" spans="1:11" ht="39" customHeight="1">
      <c r="A669" s="164" t="s">
        <v>419</v>
      </c>
      <c r="B669" s="147" t="s">
        <v>191</v>
      </c>
      <c r="C669" s="164" t="s">
        <v>72</v>
      </c>
      <c r="D669" s="164" t="s">
        <v>192</v>
      </c>
      <c r="E669" s="217" t="s">
        <v>520</v>
      </c>
      <c r="F669" s="217"/>
      <c r="G669" s="165" t="s">
        <v>60</v>
      </c>
      <c r="H669" s="166">
        <v>1</v>
      </c>
      <c r="I669" s="148">
        <v>60.46</v>
      </c>
      <c r="J669" s="148">
        <v>60.46</v>
      </c>
    </row>
    <row r="670" spans="1:11" ht="20" customHeight="1">
      <c r="A670" s="213"/>
      <c r="B670" s="213"/>
      <c r="C670" s="213"/>
      <c r="D670" s="213"/>
      <c r="E670" s="213"/>
      <c r="F670" s="213" t="s">
        <v>521</v>
      </c>
      <c r="G670" s="213"/>
      <c r="H670" s="213"/>
      <c r="I670" s="213"/>
      <c r="J670" s="182">
        <v>0</v>
      </c>
    </row>
    <row r="671" spans="1:11" ht="20" customHeight="1">
      <c r="A671" s="213"/>
      <c r="B671" s="213"/>
      <c r="C671" s="213"/>
      <c r="D671" s="213"/>
      <c r="E671" s="213"/>
      <c r="F671" s="213" t="s">
        <v>522</v>
      </c>
      <c r="G671" s="213"/>
      <c r="H671" s="213"/>
      <c r="I671" s="213"/>
      <c r="J671" s="182">
        <v>1</v>
      </c>
    </row>
    <row r="672" spans="1:11" ht="20" customHeight="1">
      <c r="A672" s="213"/>
      <c r="B672" s="213"/>
      <c r="C672" s="213"/>
      <c r="D672" s="213"/>
      <c r="E672" s="213"/>
      <c r="F672" s="213" t="s">
        <v>523</v>
      </c>
      <c r="G672" s="213"/>
      <c r="H672" s="213"/>
      <c r="I672" s="213"/>
      <c r="J672" s="182">
        <v>0</v>
      </c>
    </row>
    <row r="673" spans="1:11" ht="20" customHeight="1">
      <c r="A673" s="161" t="s">
        <v>881</v>
      </c>
      <c r="B673" s="162" t="s">
        <v>47</v>
      </c>
      <c r="C673" s="161" t="s">
        <v>48</v>
      </c>
      <c r="D673" s="161" t="s">
        <v>882</v>
      </c>
      <c r="E673" s="162" t="s">
        <v>525</v>
      </c>
      <c r="F673" s="162" t="s">
        <v>526</v>
      </c>
      <c r="G673" s="162" t="s">
        <v>527</v>
      </c>
      <c r="H673" s="162"/>
      <c r="I673" s="162"/>
      <c r="J673" s="162" t="s">
        <v>528</v>
      </c>
    </row>
    <row r="674" spans="1:11" ht="39" customHeight="1">
      <c r="A674" s="172" t="s">
        <v>430</v>
      </c>
      <c r="B674" s="173" t="s">
        <v>883</v>
      </c>
      <c r="C674" s="172" t="s">
        <v>72</v>
      </c>
      <c r="D674" s="172" t="s">
        <v>884</v>
      </c>
      <c r="E674" s="175">
        <v>7.42</v>
      </c>
      <c r="F674" s="174" t="s">
        <v>885</v>
      </c>
      <c r="G674" s="218" t="s">
        <v>2183</v>
      </c>
      <c r="H674" s="218"/>
      <c r="I674" s="211"/>
      <c r="J674" s="180" t="s">
        <v>2184</v>
      </c>
    </row>
    <row r="675" spans="1:11" ht="20" customHeight="1">
      <c r="A675" s="213"/>
      <c r="B675" s="213"/>
      <c r="C675" s="213"/>
      <c r="D675" s="213"/>
      <c r="E675" s="213"/>
      <c r="F675" s="213" t="s">
        <v>886</v>
      </c>
      <c r="G675" s="213"/>
      <c r="H675" s="213"/>
      <c r="I675" s="213"/>
      <c r="J675" s="182">
        <v>53.275599999999997</v>
      </c>
    </row>
    <row r="676" spans="1:11" ht="20" customHeight="1">
      <c r="A676" s="161" t="s">
        <v>524</v>
      </c>
      <c r="B676" s="162" t="s">
        <v>47</v>
      </c>
      <c r="C676" s="161" t="s">
        <v>48</v>
      </c>
      <c r="D676" s="161" t="s">
        <v>491</v>
      </c>
      <c r="E676" s="162" t="s">
        <v>525</v>
      </c>
      <c r="F676" s="162" t="s">
        <v>526</v>
      </c>
      <c r="G676" s="162" t="s">
        <v>527</v>
      </c>
      <c r="H676" s="162"/>
      <c r="I676" s="162"/>
      <c r="J676" s="162" t="s">
        <v>528</v>
      </c>
    </row>
    <row r="677" spans="1:11" ht="24" customHeight="1">
      <c r="A677" s="167" t="s">
        <v>419</v>
      </c>
      <c r="B677" s="168" t="s">
        <v>888</v>
      </c>
      <c r="C677" s="167" t="s">
        <v>72</v>
      </c>
      <c r="D677" s="167" t="s">
        <v>423</v>
      </c>
      <c r="E677" s="170">
        <v>0.13333329999999999</v>
      </c>
      <c r="F677" s="169" t="s">
        <v>531</v>
      </c>
      <c r="G677" s="215" t="s">
        <v>2185</v>
      </c>
      <c r="H677" s="215"/>
      <c r="I677" s="210"/>
      <c r="J677" s="181" t="s">
        <v>2186</v>
      </c>
    </row>
    <row r="678" spans="1:11" ht="24" customHeight="1">
      <c r="A678" s="167" t="s">
        <v>419</v>
      </c>
      <c r="B678" s="168" t="s">
        <v>887</v>
      </c>
      <c r="C678" s="167" t="s">
        <v>72</v>
      </c>
      <c r="D678" s="167" t="s">
        <v>609</v>
      </c>
      <c r="E678" s="170">
        <v>0.13333329999999999</v>
      </c>
      <c r="F678" s="169" t="s">
        <v>531</v>
      </c>
      <c r="G678" s="215" t="s">
        <v>2187</v>
      </c>
      <c r="H678" s="215"/>
      <c r="I678" s="210"/>
      <c r="J678" s="181" t="s">
        <v>2188</v>
      </c>
    </row>
    <row r="679" spans="1:11" ht="20" customHeight="1">
      <c r="A679" s="213"/>
      <c r="B679" s="213"/>
      <c r="C679" s="213"/>
      <c r="D679" s="213"/>
      <c r="E679" s="213"/>
      <c r="F679" s="213" t="s">
        <v>534</v>
      </c>
      <c r="G679" s="213"/>
      <c r="H679" s="213"/>
      <c r="I679" s="213"/>
      <c r="J679" s="182">
        <v>7.1840000000000002</v>
      </c>
    </row>
    <row r="680" spans="1:11" ht="13.5">
      <c r="A680" s="177"/>
      <c r="B680" s="177"/>
      <c r="C680" s="177"/>
      <c r="D680" s="177"/>
      <c r="E680" s="177" t="s">
        <v>440</v>
      </c>
      <c r="F680" s="178">
        <v>0</v>
      </c>
      <c r="G680" s="177" t="s">
        <v>441</v>
      </c>
      <c r="H680" s="178">
        <v>5.44</v>
      </c>
      <c r="I680" s="177" t="s">
        <v>442</v>
      </c>
      <c r="J680" s="178">
        <v>5.44017197329</v>
      </c>
    </row>
    <row r="681" spans="1:11" ht="13.9" thickBot="1">
      <c r="A681" s="177"/>
      <c r="B681" s="177"/>
      <c r="C681" s="177"/>
      <c r="D681" s="177"/>
      <c r="E681" s="177" t="s">
        <v>443</v>
      </c>
      <c r="F681" s="178">
        <v>14.81</v>
      </c>
      <c r="G681" s="177"/>
      <c r="H681" s="212" t="s">
        <v>444</v>
      </c>
      <c r="I681" s="212"/>
      <c r="J681" s="178">
        <v>75.27</v>
      </c>
    </row>
    <row r="682" spans="1:11" ht="1.05" customHeight="1" thickTop="1">
      <c r="A682" s="179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</row>
    <row r="683" spans="1:11" ht="18" customHeight="1">
      <c r="A683" s="161" t="s">
        <v>193</v>
      </c>
      <c r="B683" s="162" t="s">
        <v>47</v>
      </c>
      <c r="C683" s="161" t="s">
        <v>48</v>
      </c>
      <c r="D683" s="161" t="s">
        <v>7</v>
      </c>
      <c r="E683" s="216" t="s">
        <v>417</v>
      </c>
      <c r="F683" s="216"/>
      <c r="G683" s="163" t="s">
        <v>49</v>
      </c>
      <c r="H683" s="162" t="s">
        <v>50</v>
      </c>
      <c r="I683" s="162" t="s">
        <v>418</v>
      </c>
      <c r="J683" s="162" t="s">
        <v>51</v>
      </c>
      <c r="K683" s="162" t="s">
        <v>8</v>
      </c>
    </row>
    <row r="684" spans="1:11" ht="39" customHeight="1">
      <c r="A684" s="164" t="s">
        <v>419</v>
      </c>
      <c r="B684" s="147" t="s">
        <v>194</v>
      </c>
      <c r="C684" s="164" t="s">
        <v>58</v>
      </c>
      <c r="D684" s="164" t="s">
        <v>195</v>
      </c>
      <c r="E684" s="217" t="s">
        <v>889</v>
      </c>
      <c r="F684" s="217"/>
      <c r="G684" s="165" t="s">
        <v>60</v>
      </c>
      <c r="H684" s="166">
        <v>1</v>
      </c>
      <c r="I684" s="148"/>
      <c r="J684" s="148">
        <v>21.51</v>
      </c>
      <c r="K684" s="148">
        <v>21.51</v>
      </c>
    </row>
    <row r="685" spans="1:11" ht="24" customHeight="1">
      <c r="A685" s="167" t="s">
        <v>421</v>
      </c>
      <c r="B685" s="168" t="s">
        <v>608</v>
      </c>
      <c r="C685" s="167" t="s">
        <v>58</v>
      </c>
      <c r="D685" s="167" t="s">
        <v>609</v>
      </c>
      <c r="E685" s="210" t="s">
        <v>424</v>
      </c>
      <c r="F685" s="210"/>
      <c r="G685" s="169" t="s">
        <v>116</v>
      </c>
      <c r="H685" s="170">
        <v>0.1295</v>
      </c>
      <c r="I685" s="170">
        <v>0</v>
      </c>
      <c r="J685" s="171">
        <v>29.85</v>
      </c>
      <c r="K685" s="171">
        <v>3.86</v>
      </c>
    </row>
    <row r="686" spans="1:11" ht="26" customHeight="1">
      <c r="A686" s="167" t="s">
        <v>421</v>
      </c>
      <c r="B686" s="168" t="s">
        <v>890</v>
      </c>
      <c r="C686" s="167" t="s">
        <v>58</v>
      </c>
      <c r="D686" s="167" t="s">
        <v>891</v>
      </c>
      <c r="E686" s="210" t="s">
        <v>681</v>
      </c>
      <c r="F686" s="210"/>
      <c r="G686" s="169" t="s">
        <v>80</v>
      </c>
      <c r="H686" s="170">
        <v>3.3999999999999998E-3</v>
      </c>
      <c r="I686" s="170">
        <v>0</v>
      </c>
      <c r="J686" s="171">
        <v>4848.78</v>
      </c>
      <c r="K686" s="171">
        <v>16.48</v>
      </c>
    </row>
    <row r="687" spans="1:11" ht="24" customHeight="1">
      <c r="A687" s="167" t="s">
        <v>421</v>
      </c>
      <c r="B687" s="168" t="s">
        <v>422</v>
      </c>
      <c r="C687" s="167" t="s">
        <v>58</v>
      </c>
      <c r="D687" s="167" t="s">
        <v>423</v>
      </c>
      <c r="E687" s="210" t="s">
        <v>424</v>
      </c>
      <c r="F687" s="210"/>
      <c r="G687" s="169" t="s">
        <v>116</v>
      </c>
      <c r="H687" s="170">
        <v>4.8599999999999997E-2</v>
      </c>
      <c r="I687" s="170">
        <v>0</v>
      </c>
      <c r="J687" s="171">
        <v>24.08</v>
      </c>
      <c r="K687" s="171">
        <v>1.17</v>
      </c>
    </row>
    <row r="688" spans="1:11" ht="25.5">
      <c r="A688" s="177"/>
      <c r="B688" s="177"/>
      <c r="C688" s="177"/>
      <c r="D688" s="177"/>
      <c r="E688" s="177"/>
      <c r="F688" s="177" t="s">
        <v>440</v>
      </c>
      <c r="G688" s="178">
        <v>4.71</v>
      </c>
      <c r="H688" s="177" t="s">
        <v>441</v>
      </c>
      <c r="I688" s="178">
        <v>0</v>
      </c>
      <c r="J688" s="177" t="s">
        <v>442</v>
      </c>
      <c r="K688" s="178">
        <v>4.71</v>
      </c>
    </row>
    <row r="689" spans="1:11" ht="25.9" thickBot="1">
      <c r="A689" s="177"/>
      <c r="B689" s="177"/>
      <c r="C689" s="177"/>
      <c r="D689" s="177"/>
      <c r="E689" s="177"/>
      <c r="F689" s="177" t="s">
        <v>443</v>
      </c>
      <c r="G689" s="178">
        <v>5.26</v>
      </c>
      <c r="H689" s="212"/>
      <c r="I689" s="212" t="s">
        <v>444</v>
      </c>
      <c r="J689" s="177"/>
      <c r="K689" s="178">
        <v>26.77</v>
      </c>
    </row>
    <row r="690" spans="1:11" ht="1.05" customHeight="1" thickTop="1">
      <c r="A690" s="179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</row>
    <row r="691" spans="1:11" ht="18" customHeight="1">
      <c r="A691" s="161" t="s">
        <v>196</v>
      </c>
      <c r="B691" s="162" t="s">
        <v>47</v>
      </c>
      <c r="C691" s="161" t="s">
        <v>48</v>
      </c>
      <c r="D691" s="161" t="s">
        <v>7</v>
      </c>
      <c r="E691" s="216" t="s">
        <v>417</v>
      </c>
      <c r="F691" s="216"/>
      <c r="G691" s="163" t="s">
        <v>49</v>
      </c>
      <c r="H691" s="162" t="s">
        <v>50</v>
      </c>
      <c r="I691" s="162" t="s">
        <v>418</v>
      </c>
      <c r="J691" s="162" t="s">
        <v>51</v>
      </c>
      <c r="K691" s="162" t="s">
        <v>8</v>
      </c>
    </row>
    <row r="692" spans="1:11" ht="39" customHeight="1">
      <c r="A692" s="164" t="s">
        <v>419</v>
      </c>
      <c r="B692" s="147" t="s">
        <v>197</v>
      </c>
      <c r="C692" s="164" t="s">
        <v>58</v>
      </c>
      <c r="D692" s="164" t="s">
        <v>892</v>
      </c>
      <c r="E692" s="217" t="s">
        <v>889</v>
      </c>
      <c r="F692" s="217"/>
      <c r="G692" s="165" t="s">
        <v>60</v>
      </c>
      <c r="H692" s="166">
        <v>1</v>
      </c>
      <c r="I692" s="148"/>
      <c r="J692" s="148">
        <v>5.24</v>
      </c>
      <c r="K692" s="148">
        <v>5.24</v>
      </c>
    </row>
    <row r="693" spans="1:11" ht="24" customHeight="1">
      <c r="A693" s="167" t="s">
        <v>421</v>
      </c>
      <c r="B693" s="168" t="s">
        <v>608</v>
      </c>
      <c r="C693" s="167" t="s">
        <v>58</v>
      </c>
      <c r="D693" s="167" t="s">
        <v>609</v>
      </c>
      <c r="E693" s="210" t="s">
        <v>424</v>
      </c>
      <c r="F693" s="210"/>
      <c r="G693" s="169" t="s">
        <v>116</v>
      </c>
      <c r="H693" s="170">
        <v>6.8099999999999994E-2</v>
      </c>
      <c r="I693" s="170">
        <v>0</v>
      </c>
      <c r="J693" s="171">
        <v>29.85</v>
      </c>
      <c r="K693" s="171">
        <v>2.0299999999999998</v>
      </c>
    </row>
    <row r="694" spans="1:11" ht="24" customHeight="1">
      <c r="A694" s="167" t="s">
        <v>421</v>
      </c>
      <c r="B694" s="168" t="s">
        <v>422</v>
      </c>
      <c r="C694" s="167" t="s">
        <v>58</v>
      </c>
      <c r="D694" s="167" t="s">
        <v>423</v>
      </c>
      <c r="E694" s="210" t="s">
        <v>424</v>
      </c>
      <c r="F694" s="210"/>
      <c r="G694" s="169" t="s">
        <v>116</v>
      </c>
      <c r="H694" s="170">
        <v>2.5499999999999998E-2</v>
      </c>
      <c r="I694" s="170">
        <v>0</v>
      </c>
      <c r="J694" s="171">
        <v>24.08</v>
      </c>
      <c r="K694" s="171">
        <v>0.61</v>
      </c>
    </row>
    <row r="695" spans="1:11" ht="39" customHeight="1">
      <c r="A695" s="167" t="s">
        <v>421</v>
      </c>
      <c r="B695" s="168" t="s">
        <v>893</v>
      </c>
      <c r="C695" s="167" t="s">
        <v>58</v>
      </c>
      <c r="D695" s="167" t="s">
        <v>894</v>
      </c>
      <c r="E695" s="210" t="s">
        <v>681</v>
      </c>
      <c r="F695" s="210"/>
      <c r="G695" s="169" t="s">
        <v>80</v>
      </c>
      <c r="H695" s="170">
        <v>3.7000000000000002E-3</v>
      </c>
      <c r="I695" s="170">
        <v>0</v>
      </c>
      <c r="J695" s="171">
        <v>702.97</v>
      </c>
      <c r="K695" s="171">
        <v>2.6</v>
      </c>
    </row>
    <row r="696" spans="1:11" ht="25.5">
      <c r="A696" s="177"/>
      <c r="B696" s="177"/>
      <c r="C696" s="177"/>
      <c r="D696" s="177"/>
      <c r="E696" s="177"/>
      <c r="F696" s="177" t="s">
        <v>440</v>
      </c>
      <c r="G696" s="178">
        <v>2.69</v>
      </c>
      <c r="H696" s="177" t="s">
        <v>441</v>
      </c>
      <c r="I696" s="178">
        <v>0</v>
      </c>
      <c r="J696" s="177" t="s">
        <v>442</v>
      </c>
      <c r="K696" s="178">
        <v>2.69</v>
      </c>
    </row>
    <row r="697" spans="1:11" ht="25.9" thickBot="1">
      <c r="A697" s="177"/>
      <c r="B697" s="177"/>
      <c r="C697" s="177"/>
      <c r="D697" s="177"/>
      <c r="E697" s="177"/>
      <c r="F697" s="177" t="s">
        <v>443</v>
      </c>
      <c r="G697" s="178">
        <v>1.28</v>
      </c>
      <c r="H697" s="212"/>
      <c r="I697" s="212" t="s">
        <v>444</v>
      </c>
      <c r="J697" s="177"/>
      <c r="K697" s="178">
        <v>6.52</v>
      </c>
    </row>
    <row r="698" spans="1:11" ht="1.05" customHeight="1" thickTop="1">
      <c r="A698" s="179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</row>
    <row r="699" spans="1:11" ht="18" customHeight="1">
      <c r="A699" s="161" t="s">
        <v>199</v>
      </c>
      <c r="B699" s="162" t="s">
        <v>47</v>
      </c>
      <c r="C699" s="161" t="s">
        <v>48</v>
      </c>
      <c r="D699" s="161" t="s">
        <v>7</v>
      </c>
      <c r="E699" s="216" t="s">
        <v>417</v>
      </c>
      <c r="F699" s="216"/>
      <c r="G699" s="163" t="s">
        <v>49</v>
      </c>
      <c r="H699" s="162" t="s">
        <v>50</v>
      </c>
      <c r="I699" s="162" t="s">
        <v>418</v>
      </c>
      <c r="J699" s="162" t="s">
        <v>51</v>
      </c>
      <c r="K699" s="162" t="s">
        <v>8</v>
      </c>
    </row>
    <row r="700" spans="1:11" ht="24" customHeight="1">
      <c r="A700" s="164" t="s">
        <v>419</v>
      </c>
      <c r="B700" s="147" t="s">
        <v>200</v>
      </c>
      <c r="C700" s="164" t="s">
        <v>125</v>
      </c>
      <c r="D700" s="164" t="s">
        <v>201</v>
      </c>
      <c r="E700" s="217" t="s">
        <v>895</v>
      </c>
      <c r="F700" s="217"/>
      <c r="G700" s="165" t="s">
        <v>60</v>
      </c>
      <c r="H700" s="166">
        <v>1</v>
      </c>
      <c r="I700" s="148"/>
      <c r="J700" s="148">
        <v>9.5</v>
      </c>
      <c r="K700" s="148">
        <v>9.5</v>
      </c>
    </row>
    <row r="701" spans="1:11" ht="24" customHeight="1">
      <c r="A701" s="172" t="s">
        <v>430</v>
      </c>
      <c r="B701" s="173" t="s">
        <v>896</v>
      </c>
      <c r="C701" s="172" t="s">
        <v>125</v>
      </c>
      <c r="D701" s="172" t="s">
        <v>780</v>
      </c>
      <c r="E701" s="211" t="s">
        <v>448</v>
      </c>
      <c r="F701" s="211"/>
      <c r="G701" s="174" t="s">
        <v>116</v>
      </c>
      <c r="H701" s="175">
        <v>0.21299999999999999</v>
      </c>
      <c r="I701" s="175">
        <v>0</v>
      </c>
      <c r="J701" s="176">
        <v>20.977703999999999</v>
      </c>
      <c r="K701" s="176">
        <v>4.46</v>
      </c>
    </row>
    <row r="702" spans="1:11" ht="24" customHeight="1">
      <c r="A702" s="172" t="s">
        <v>430</v>
      </c>
      <c r="B702" s="173" t="s">
        <v>641</v>
      </c>
      <c r="C702" s="172" t="s">
        <v>125</v>
      </c>
      <c r="D702" s="172" t="s">
        <v>642</v>
      </c>
      <c r="E702" s="211" t="s">
        <v>433</v>
      </c>
      <c r="F702" s="211"/>
      <c r="G702" s="174" t="s">
        <v>80</v>
      </c>
      <c r="H702" s="175">
        <v>4.0000000000000001E-3</v>
      </c>
      <c r="I702" s="175">
        <v>0</v>
      </c>
      <c r="J702" s="176">
        <v>141.83000000000001</v>
      </c>
      <c r="K702" s="176">
        <v>0.56000000000000005</v>
      </c>
    </row>
    <row r="703" spans="1:11" ht="24" customHeight="1">
      <c r="A703" s="172" t="s">
        <v>430</v>
      </c>
      <c r="B703" s="173" t="s">
        <v>839</v>
      </c>
      <c r="C703" s="172" t="s">
        <v>125</v>
      </c>
      <c r="D703" s="172" t="s">
        <v>778</v>
      </c>
      <c r="E703" s="211" t="s">
        <v>448</v>
      </c>
      <c r="F703" s="211"/>
      <c r="G703" s="174" t="s">
        <v>116</v>
      </c>
      <c r="H703" s="175">
        <v>0.186</v>
      </c>
      <c r="I703" s="175">
        <v>0</v>
      </c>
      <c r="J703" s="176">
        <v>15.781392</v>
      </c>
      <c r="K703" s="176">
        <v>2.93</v>
      </c>
    </row>
    <row r="704" spans="1:11" ht="24" customHeight="1">
      <c r="A704" s="172" t="s">
        <v>430</v>
      </c>
      <c r="B704" s="173" t="s">
        <v>643</v>
      </c>
      <c r="C704" s="172" t="s">
        <v>125</v>
      </c>
      <c r="D704" s="172" t="s">
        <v>644</v>
      </c>
      <c r="E704" s="211" t="s">
        <v>433</v>
      </c>
      <c r="F704" s="211"/>
      <c r="G704" s="174" t="s">
        <v>215</v>
      </c>
      <c r="H704" s="175">
        <v>2.16</v>
      </c>
      <c r="I704" s="175">
        <v>0</v>
      </c>
      <c r="J704" s="176">
        <v>0.72</v>
      </c>
      <c r="K704" s="176">
        <v>1.55</v>
      </c>
    </row>
    <row r="705" spans="1:11" ht="25.5">
      <c r="A705" s="177"/>
      <c r="B705" s="177"/>
      <c r="C705" s="177"/>
      <c r="D705" s="177"/>
      <c r="E705" s="177"/>
      <c r="F705" s="177" t="s">
        <v>440</v>
      </c>
      <c r="G705" s="178">
        <v>7.39</v>
      </c>
      <c r="H705" s="177" t="s">
        <v>441</v>
      </c>
      <c r="I705" s="178">
        <v>0</v>
      </c>
      <c r="J705" s="177" t="s">
        <v>442</v>
      </c>
      <c r="K705" s="178">
        <v>7.39</v>
      </c>
    </row>
    <row r="706" spans="1:11" ht="25.9" thickBot="1">
      <c r="A706" s="177"/>
      <c r="B706" s="177"/>
      <c r="C706" s="177"/>
      <c r="D706" s="177"/>
      <c r="E706" s="177"/>
      <c r="F706" s="177" t="s">
        <v>443</v>
      </c>
      <c r="G706" s="178">
        <v>2.3199999999999998</v>
      </c>
      <c r="H706" s="212"/>
      <c r="I706" s="212" t="s">
        <v>444</v>
      </c>
      <c r="J706" s="177"/>
      <c r="K706" s="178">
        <v>11.82</v>
      </c>
    </row>
    <row r="707" spans="1:11" ht="1.05" customHeight="1" thickTop="1">
      <c r="A707" s="179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</row>
    <row r="708" spans="1:11" ht="18" customHeight="1">
      <c r="A708" s="161" t="s">
        <v>202</v>
      </c>
      <c r="B708" s="162" t="s">
        <v>47</v>
      </c>
      <c r="C708" s="161" t="s">
        <v>48</v>
      </c>
      <c r="D708" s="161" t="s">
        <v>7</v>
      </c>
      <c r="E708" s="216" t="s">
        <v>417</v>
      </c>
      <c r="F708" s="216"/>
      <c r="G708" s="163" t="s">
        <v>49</v>
      </c>
      <c r="H708" s="162" t="s">
        <v>50</v>
      </c>
      <c r="I708" s="162" t="s">
        <v>418</v>
      </c>
      <c r="J708" s="162" t="s">
        <v>51</v>
      </c>
      <c r="K708" s="162" t="s">
        <v>8</v>
      </c>
    </row>
    <row r="709" spans="1:11" ht="39" customHeight="1">
      <c r="A709" s="164" t="s">
        <v>419</v>
      </c>
      <c r="B709" s="147" t="s">
        <v>203</v>
      </c>
      <c r="C709" s="164" t="s">
        <v>58</v>
      </c>
      <c r="D709" s="164" t="s">
        <v>204</v>
      </c>
      <c r="E709" s="217" t="s">
        <v>897</v>
      </c>
      <c r="F709" s="217"/>
      <c r="G709" s="165" t="s">
        <v>60</v>
      </c>
      <c r="H709" s="166">
        <v>1</v>
      </c>
      <c r="I709" s="148"/>
      <c r="J709" s="148">
        <v>36.130000000000003</v>
      </c>
      <c r="K709" s="148">
        <v>36.130000000000003</v>
      </c>
    </row>
    <row r="710" spans="1:11" ht="24" customHeight="1">
      <c r="A710" s="167" t="s">
        <v>421</v>
      </c>
      <c r="B710" s="168" t="s">
        <v>422</v>
      </c>
      <c r="C710" s="167" t="s">
        <v>58</v>
      </c>
      <c r="D710" s="167" t="s">
        <v>423</v>
      </c>
      <c r="E710" s="210" t="s">
        <v>424</v>
      </c>
      <c r="F710" s="210"/>
      <c r="G710" s="169" t="s">
        <v>116</v>
      </c>
      <c r="H710" s="170">
        <v>0.26619999999999999</v>
      </c>
      <c r="I710" s="170">
        <v>0</v>
      </c>
      <c r="J710" s="171">
        <v>24.08</v>
      </c>
      <c r="K710" s="171">
        <v>6.41</v>
      </c>
    </row>
    <row r="711" spans="1:11" ht="52.05" customHeight="1">
      <c r="A711" s="167" t="s">
        <v>421</v>
      </c>
      <c r="B711" s="168" t="s">
        <v>898</v>
      </c>
      <c r="C711" s="167" t="s">
        <v>58</v>
      </c>
      <c r="D711" s="167" t="s">
        <v>899</v>
      </c>
      <c r="E711" s="210" t="s">
        <v>681</v>
      </c>
      <c r="F711" s="210"/>
      <c r="G711" s="169" t="s">
        <v>80</v>
      </c>
      <c r="H711" s="170">
        <v>1.9400000000000001E-2</v>
      </c>
      <c r="I711" s="170">
        <v>0</v>
      </c>
      <c r="J711" s="171">
        <v>713.15</v>
      </c>
      <c r="K711" s="171">
        <v>13.83</v>
      </c>
    </row>
    <row r="712" spans="1:11" ht="24" customHeight="1">
      <c r="A712" s="167" t="s">
        <v>421</v>
      </c>
      <c r="B712" s="168" t="s">
        <v>608</v>
      </c>
      <c r="C712" s="167" t="s">
        <v>58</v>
      </c>
      <c r="D712" s="167" t="s">
        <v>609</v>
      </c>
      <c r="E712" s="210" t="s">
        <v>424</v>
      </c>
      <c r="F712" s="210"/>
      <c r="G712" s="169" t="s">
        <v>116</v>
      </c>
      <c r="H712" s="170">
        <v>0.53249999999999997</v>
      </c>
      <c r="I712" s="170">
        <v>0</v>
      </c>
      <c r="J712" s="171">
        <v>29.85</v>
      </c>
      <c r="K712" s="171">
        <v>15.89</v>
      </c>
    </row>
    <row r="713" spans="1:11" ht="25.5">
      <c r="A713" s="177"/>
      <c r="B713" s="177"/>
      <c r="C713" s="177"/>
      <c r="D713" s="177"/>
      <c r="E713" s="177"/>
      <c r="F713" s="177" t="s">
        <v>440</v>
      </c>
      <c r="G713" s="178">
        <v>18.25</v>
      </c>
      <c r="H713" s="177" t="s">
        <v>441</v>
      </c>
      <c r="I713" s="178">
        <v>0</v>
      </c>
      <c r="J713" s="177" t="s">
        <v>442</v>
      </c>
      <c r="K713" s="178">
        <v>18.25</v>
      </c>
    </row>
    <row r="714" spans="1:11" ht="25.9" thickBot="1">
      <c r="A714" s="177"/>
      <c r="B714" s="177"/>
      <c r="C714" s="177"/>
      <c r="D714" s="177"/>
      <c r="E714" s="177"/>
      <c r="F714" s="177" t="s">
        <v>443</v>
      </c>
      <c r="G714" s="178">
        <v>8.85</v>
      </c>
      <c r="H714" s="212"/>
      <c r="I714" s="212" t="s">
        <v>444</v>
      </c>
      <c r="J714" s="177"/>
      <c r="K714" s="178">
        <v>44.98</v>
      </c>
    </row>
    <row r="715" spans="1:11" ht="1.05" customHeight="1" thickTop="1">
      <c r="A715" s="179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</row>
    <row r="716" spans="1:11" ht="18" customHeight="1">
      <c r="A716" s="161" t="s">
        <v>205</v>
      </c>
      <c r="B716" s="162" t="s">
        <v>47</v>
      </c>
      <c r="C716" s="161" t="s">
        <v>48</v>
      </c>
      <c r="D716" s="161" t="s">
        <v>7</v>
      </c>
      <c r="E716" s="216" t="s">
        <v>417</v>
      </c>
      <c r="F716" s="216"/>
      <c r="G716" s="163" t="s">
        <v>49</v>
      </c>
      <c r="H716" s="162" t="s">
        <v>50</v>
      </c>
      <c r="I716" s="162" t="s">
        <v>418</v>
      </c>
      <c r="J716" s="162" t="s">
        <v>51</v>
      </c>
      <c r="K716" s="162" t="s">
        <v>8</v>
      </c>
    </row>
    <row r="717" spans="1:11" ht="52.05" customHeight="1">
      <c r="A717" s="164" t="s">
        <v>419</v>
      </c>
      <c r="B717" s="147" t="s">
        <v>206</v>
      </c>
      <c r="C717" s="164" t="s">
        <v>58</v>
      </c>
      <c r="D717" s="164" t="s">
        <v>207</v>
      </c>
      <c r="E717" s="217" t="s">
        <v>897</v>
      </c>
      <c r="F717" s="217"/>
      <c r="G717" s="165" t="s">
        <v>60</v>
      </c>
      <c r="H717" s="166">
        <v>1</v>
      </c>
      <c r="I717" s="148"/>
      <c r="J717" s="148">
        <v>25.57</v>
      </c>
      <c r="K717" s="148">
        <v>25.57</v>
      </c>
    </row>
    <row r="718" spans="1:11" ht="24" customHeight="1">
      <c r="A718" s="167" t="s">
        <v>421</v>
      </c>
      <c r="B718" s="168" t="s">
        <v>608</v>
      </c>
      <c r="C718" s="167" t="s">
        <v>58</v>
      </c>
      <c r="D718" s="167" t="s">
        <v>609</v>
      </c>
      <c r="E718" s="210" t="s">
        <v>424</v>
      </c>
      <c r="F718" s="210"/>
      <c r="G718" s="169" t="s">
        <v>116</v>
      </c>
      <c r="H718" s="170">
        <v>0.28050000000000003</v>
      </c>
      <c r="I718" s="170">
        <v>0</v>
      </c>
      <c r="J718" s="171">
        <v>29.85</v>
      </c>
      <c r="K718" s="171">
        <v>8.3699999999999992</v>
      </c>
    </row>
    <row r="719" spans="1:11" ht="52.05" customHeight="1">
      <c r="A719" s="167" t="s">
        <v>421</v>
      </c>
      <c r="B719" s="168" t="s">
        <v>898</v>
      </c>
      <c r="C719" s="167" t="s">
        <v>58</v>
      </c>
      <c r="D719" s="167" t="s">
        <v>899</v>
      </c>
      <c r="E719" s="210" t="s">
        <v>681</v>
      </c>
      <c r="F719" s="210"/>
      <c r="G719" s="169" t="s">
        <v>80</v>
      </c>
      <c r="H719" s="170">
        <v>1.9400000000000001E-2</v>
      </c>
      <c r="I719" s="170">
        <v>0</v>
      </c>
      <c r="J719" s="171">
        <v>713.15</v>
      </c>
      <c r="K719" s="171">
        <v>13.83</v>
      </c>
    </row>
    <row r="720" spans="1:11" ht="24" customHeight="1">
      <c r="A720" s="167" t="s">
        <v>421</v>
      </c>
      <c r="B720" s="168" t="s">
        <v>422</v>
      </c>
      <c r="C720" s="167" t="s">
        <v>58</v>
      </c>
      <c r="D720" s="167" t="s">
        <v>423</v>
      </c>
      <c r="E720" s="210" t="s">
        <v>424</v>
      </c>
      <c r="F720" s="210"/>
      <c r="G720" s="169" t="s">
        <v>116</v>
      </c>
      <c r="H720" s="170">
        <v>0.14019999999999999</v>
      </c>
      <c r="I720" s="170">
        <v>0</v>
      </c>
      <c r="J720" s="171">
        <v>24.08</v>
      </c>
      <c r="K720" s="171">
        <v>3.37</v>
      </c>
    </row>
    <row r="721" spans="1:11" ht="25.5">
      <c r="A721" s="177"/>
      <c r="B721" s="177"/>
      <c r="C721" s="177"/>
      <c r="D721" s="177"/>
      <c r="E721" s="177"/>
      <c r="F721" s="177" t="s">
        <v>440</v>
      </c>
      <c r="G721" s="178">
        <v>10.3</v>
      </c>
      <c r="H721" s="177" t="s">
        <v>441</v>
      </c>
      <c r="I721" s="178">
        <v>0</v>
      </c>
      <c r="J721" s="177" t="s">
        <v>442</v>
      </c>
      <c r="K721" s="178">
        <v>10.3</v>
      </c>
    </row>
    <row r="722" spans="1:11" ht="25.9" thickBot="1">
      <c r="A722" s="177"/>
      <c r="B722" s="177"/>
      <c r="C722" s="177"/>
      <c r="D722" s="177"/>
      <c r="E722" s="177"/>
      <c r="F722" s="177" t="s">
        <v>443</v>
      </c>
      <c r="G722" s="178">
        <v>6.26</v>
      </c>
      <c r="H722" s="212"/>
      <c r="I722" s="212" t="s">
        <v>444</v>
      </c>
      <c r="J722" s="177"/>
      <c r="K722" s="178">
        <v>31.83</v>
      </c>
    </row>
    <row r="723" spans="1:11" ht="1.05" customHeight="1" thickTop="1">
      <c r="A723" s="179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</row>
    <row r="724" spans="1:11" ht="18" customHeight="1">
      <c r="A724" s="161" t="s">
        <v>208</v>
      </c>
      <c r="B724" s="162" t="s">
        <v>47</v>
      </c>
      <c r="C724" s="161" t="s">
        <v>48</v>
      </c>
      <c r="D724" s="161" t="s">
        <v>7</v>
      </c>
      <c r="E724" s="216" t="s">
        <v>417</v>
      </c>
      <c r="F724" s="216"/>
      <c r="G724" s="163" t="s">
        <v>49</v>
      </c>
      <c r="H724" s="162" t="s">
        <v>50</v>
      </c>
      <c r="I724" s="162" t="s">
        <v>418</v>
      </c>
      <c r="J724" s="162" t="s">
        <v>51</v>
      </c>
      <c r="K724" s="162" t="s">
        <v>8</v>
      </c>
    </row>
    <row r="725" spans="1:11" ht="24" customHeight="1">
      <c r="A725" s="164" t="s">
        <v>419</v>
      </c>
      <c r="B725" s="147" t="s">
        <v>209</v>
      </c>
      <c r="C725" s="164" t="s">
        <v>125</v>
      </c>
      <c r="D725" s="164" t="s">
        <v>210</v>
      </c>
      <c r="E725" s="217" t="s">
        <v>895</v>
      </c>
      <c r="F725" s="217"/>
      <c r="G725" s="165" t="s">
        <v>60</v>
      </c>
      <c r="H725" s="166">
        <v>1</v>
      </c>
      <c r="I725" s="148"/>
      <c r="J725" s="148">
        <v>11.43</v>
      </c>
      <c r="K725" s="148">
        <v>11.43</v>
      </c>
    </row>
    <row r="726" spans="1:11" ht="24" customHeight="1">
      <c r="A726" s="172" t="s">
        <v>430</v>
      </c>
      <c r="B726" s="173" t="s">
        <v>902</v>
      </c>
      <c r="C726" s="172" t="s">
        <v>125</v>
      </c>
      <c r="D726" s="172" t="s">
        <v>903</v>
      </c>
      <c r="E726" s="211" t="s">
        <v>433</v>
      </c>
      <c r="F726" s="211"/>
      <c r="G726" s="174" t="s">
        <v>215</v>
      </c>
      <c r="H726" s="175">
        <v>0.9</v>
      </c>
      <c r="I726" s="175">
        <v>0</v>
      </c>
      <c r="J726" s="176">
        <v>1.75</v>
      </c>
      <c r="K726" s="176">
        <v>1.57</v>
      </c>
    </row>
    <row r="727" spans="1:11" ht="24" customHeight="1">
      <c r="A727" s="172" t="s">
        <v>430</v>
      </c>
      <c r="B727" s="173" t="s">
        <v>643</v>
      </c>
      <c r="C727" s="172" t="s">
        <v>125</v>
      </c>
      <c r="D727" s="172" t="s">
        <v>644</v>
      </c>
      <c r="E727" s="211" t="s">
        <v>433</v>
      </c>
      <c r="F727" s="211"/>
      <c r="G727" s="174" t="s">
        <v>215</v>
      </c>
      <c r="H727" s="175">
        <v>0.09</v>
      </c>
      <c r="I727" s="175">
        <v>0</v>
      </c>
      <c r="J727" s="176">
        <v>0.72</v>
      </c>
      <c r="K727" s="176">
        <v>0.06</v>
      </c>
    </row>
    <row r="728" spans="1:11" ht="24" customHeight="1">
      <c r="A728" s="172" t="s">
        <v>430</v>
      </c>
      <c r="B728" s="173" t="s">
        <v>900</v>
      </c>
      <c r="C728" s="172" t="s">
        <v>125</v>
      </c>
      <c r="D728" s="172" t="s">
        <v>901</v>
      </c>
      <c r="E728" s="211" t="s">
        <v>448</v>
      </c>
      <c r="F728" s="211"/>
      <c r="G728" s="174" t="s">
        <v>116</v>
      </c>
      <c r="H728" s="175">
        <v>0.35099999999999998</v>
      </c>
      <c r="I728" s="175">
        <v>0</v>
      </c>
      <c r="J728" s="176">
        <v>20.977703999999999</v>
      </c>
      <c r="K728" s="176">
        <v>7.36</v>
      </c>
    </row>
    <row r="729" spans="1:11" ht="24" customHeight="1">
      <c r="A729" s="172" t="s">
        <v>430</v>
      </c>
      <c r="B729" s="173" t="s">
        <v>839</v>
      </c>
      <c r="C729" s="172" t="s">
        <v>125</v>
      </c>
      <c r="D729" s="172" t="s">
        <v>778</v>
      </c>
      <c r="E729" s="211" t="s">
        <v>448</v>
      </c>
      <c r="F729" s="211"/>
      <c r="G729" s="174" t="s">
        <v>116</v>
      </c>
      <c r="H729" s="175">
        <v>8.4000000000000005E-2</v>
      </c>
      <c r="I729" s="175">
        <v>0</v>
      </c>
      <c r="J729" s="176">
        <v>15.781392</v>
      </c>
      <c r="K729" s="176">
        <v>1.32</v>
      </c>
    </row>
    <row r="730" spans="1:11" ht="24" customHeight="1">
      <c r="A730" s="172" t="s">
        <v>430</v>
      </c>
      <c r="B730" s="173" t="s">
        <v>904</v>
      </c>
      <c r="C730" s="172" t="s">
        <v>125</v>
      </c>
      <c r="D730" s="172" t="s">
        <v>905</v>
      </c>
      <c r="E730" s="211" t="s">
        <v>433</v>
      </c>
      <c r="F730" s="211"/>
      <c r="G730" s="174" t="s">
        <v>80</v>
      </c>
      <c r="H730" s="175">
        <v>8.0000000000000002E-3</v>
      </c>
      <c r="I730" s="175">
        <v>0</v>
      </c>
      <c r="J730" s="176">
        <v>140</v>
      </c>
      <c r="K730" s="176">
        <v>1.1200000000000001</v>
      </c>
    </row>
    <row r="731" spans="1:11" ht="25.5">
      <c r="A731" s="177"/>
      <c r="B731" s="177"/>
      <c r="C731" s="177"/>
      <c r="D731" s="177"/>
      <c r="E731" s="177"/>
      <c r="F731" s="177" t="s">
        <v>440</v>
      </c>
      <c r="G731" s="178">
        <v>8.68</v>
      </c>
      <c r="H731" s="177" t="s">
        <v>441</v>
      </c>
      <c r="I731" s="178">
        <v>0</v>
      </c>
      <c r="J731" s="177" t="s">
        <v>442</v>
      </c>
      <c r="K731" s="178">
        <v>8.68</v>
      </c>
    </row>
    <row r="732" spans="1:11" ht="25.9" thickBot="1">
      <c r="A732" s="177"/>
      <c r="B732" s="177"/>
      <c r="C732" s="177"/>
      <c r="D732" s="177"/>
      <c r="E732" s="177"/>
      <c r="F732" s="177" t="s">
        <v>443</v>
      </c>
      <c r="G732" s="178">
        <v>2.8</v>
      </c>
      <c r="H732" s="212"/>
      <c r="I732" s="212" t="s">
        <v>444</v>
      </c>
      <c r="J732" s="177"/>
      <c r="K732" s="178">
        <v>14.23</v>
      </c>
    </row>
    <row r="733" spans="1:11" ht="1.05" customHeight="1" thickTop="1">
      <c r="A733" s="179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</row>
    <row r="734" spans="1:11" ht="18" customHeight="1">
      <c r="A734" s="161" t="s">
        <v>211</v>
      </c>
      <c r="B734" s="162" t="s">
        <v>47</v>
      </c>
      <c r="C734" s="161" t="s">
        <v>48</v>
      </c>
      <c r="D734" s="161" t="s">
        <v>7</v>
      </c>
      <c r="E734" s="216" t="s">
        <v>417</v>
      </c>
      <c r="F734" s="216"/>
      <c r="G734" s="163" t="s">
        <v>49</v>
      </c>
      <c r="H734" s="162" t="s">
        <v>50</v>
      </c>
      <c r="I734" s="162" t="s">
        <v>418</v>
      </c>
      <c r="J734" s="162" t="s">
        <v>51</v>
      </c>
      <c r="K734" s="162" t="s">
        <v>8</v>
      </c>
    </row>
    <row r="735" spans="1:11" ht="78" customHeight="1">
      <c r="A735" s="164" t="s">
        <v>419</v>
      </c>
      <c r="B735" s="147" t="s">
        <v>212</v>
      </c>
      <c r="C735" s="164" t="s">
        <v>213</v>
      </c>
      <c r="D735" s="164" t="s">
        <v>906</v>
      </c>
      <c r="E735" s="217">
        <v>11</v>
      </c>
      <c r="F735" s="217"/>
      <c r="G735" s="165" t="s">
        <v>215</v>
      </c>
      <c r="H735" s="166">
        <v>1</v>
      </c>
      <c r="I735" s="148"/>
      <c r="J735" s="148">
        <v>18.78</v>
      </c>
      <c r="K735" s="148">
        <v>18.78</v>
      </c>
    </row>
    <row r="736" spans="1:11" ht="26" customHeight="1">
      <c r="A736" s="167" t="s">
        <v>421</v>
      </c>
      <c r="B736" s="168" t="s">
        <v>910</v>
      </c>
      <c r="C736" s="167" t="s">
        <v>213</v>
      </c>
      <c r="D736" s="167" t="s">
        <v>909</v>
      </c>
      <c r="E736" s="210">
        <v>19</v>
      </c>
      <c r="F736" s="210"/>
      <c r="G736" s="169" t="s">
        <v>116</v>
      </c>
      <c r="H736" s="170">
        <v>2.5000000000000001E-2</v>
      </c>
      <c r="I736" s="170">
        <v>15</v>
      </c>
      <c r="J736" s="171">
        <v>15.1</v>
      </c>
      <c r="K736" s="171">
        <v>0.43</v>
      </c>
    </row>
    <row r="737" spans="1:11" ht="26" customHeight="1">
      <c r="A737" s="167" t="s">
        <v>421</v>
      </c>
      <c r="B737" s="168" t="s">
        <v>2189</v>
      </c>
      <c r="C737" s="167" t="s">
        <v>213</v>
      </c>
      <c r="D737" s="167" t="s">
        <v>907</v>
      </c>
      <c r="E737" s="210">
        <v>19</v>
      </c>
      <c r="F737" s="210"/>
      <c r="G737" s="169" t="s">
        <v>116</v>
      </c>
      <c r="H737" s="170">
        <v>1.6999999999999999E-3</v>
      </c>
      <c r="I737" s="170">
        <v>15</v>
      </c>
      <c r="J737" s="171">
        <v>215.27</v>
      </c>
      <c r="K737" s="171">
        <v>0.42</v>
      </c>
    </row>
    <row r="738" spans="1:11" ht="26" customHeight="1">
      <c r="A738" s="167" t="s">
        <v>421</v>
      </c>
      <c r="B738" s="168" t="s">
        <v>2190</v>
      </c>
      <c r="C738" s="167" t="s">
        <v>213</v>
      </c>
      <c r="D738" s="167" t="s">
        <v>911</v>
      </c>
      <c r="E738" s="210">
        <v>19</v>
      </c>
      <c r="F738" s="210"/>
      <c r="G738" s="169" t="s">
        <v>116</v>
      </c>
      <c r="H738" s="170">
        <v>6.6E-3</v>
      </c>
      <c r="I738" s="170">
        <v>15</v>
      </c>
      <c r="J738" s="171">
        <v>397.99</v>
      </c>
      <c r="K738" s="171">
        <v>3.02</v>
      </c>
    </row>
    <row r="739" spans="1:11" ht="26" customHeight="1">
      <c r="A739" s="167" t="s">
        <v>421</v>
      </c>
      <c r="B739" s="168" t="s">
        <v>908</v>
      </c>
      <c r="C739" s="167" t="s">
        <v>213</v>
      </c>
      <c r="D739" s="167" t="s">
        <v>909</v>
      </c>
      <c r="E739" s="210">
        <v>19</v>
      </c>
      <c r="F739" s="210"/>
      <c r="G739" s="169" t="s">
        <v>116</v>
      </c>
      <c r="H739" s="170">
        <v>8.0000000000000002E-3</v>
      </c>
      <c r="I739" s="170">
        <v>15</v>
      </c>
      <c r="J739" s="171">
        <v>0.47</v>
      </c>
      <c r="K739" s="171">
        <v>0</v>
      </c>
    </row>
    <row r="740" spans="1:11" ht="26" customHeight="1">
      <c r="A740" s="172" t="s">
        <v>430</v>
      </c>
      <c r="B740" s="173" t="s">
        <v>912</v>
      </c>
      <c r="C740" s="172" t="s">
        <v>213</v>
      </c>
      <c r="D740" s="172" t="s">
        <v>913</v>
      </c>
      <c r="E740" s="211" t="s">
        <v>448</v>
      </c>
      <c r="F740" s="211"/>
      <c r="G740" s="174" t="s">
        <v>116</v>
      </c>
      <c r="H740" s="175">
        <v>3.3300000000000003E-2</v>
      </c>
      <c r="I740" s="175">
        <v>3</v>
      </c>
      <c r="J740" s="176">
        <v>31.72</v>
      </c>
      <c r="K740" s="176">
        <v>1.08</v>
      </c>
    </row>
    <row r="741" spans="1:11" ht="39" customHeight="1">
      <c r="A741" s="172" t="s">
        <v>430</v>
      </c>
      <c r="B741" s="173" t="s">
        <v>921</v>
      </c>
      <c r="C741" s="172" t="s">
        <v>213</v>
      </c>
      <c r="D741" s="172" t="s">
        <v>922</v>
      </c>
      <c r="E741" s="211" t="s">
        <v>433</v>
      </c>
      <c r="F741" s="211"/>
      <c r="G741" s="174" t="s">
        <v>215</v>
      </c>
      <c r="H741" s="175">
        <v>0.9</v>
      </c>
      <c r="I741" s="175">
        <v>8.5</v>
      </c>
      <c r="J741" s="176">
        <v>7.91</v>
      </c>
      <c r="K741" s="176">
        <v>7.72</v>
      </c>
    </row>
    <row r="742" spans="1:11" ht="39" customHeight="1">
      <c r="A742" s="172" t="s">
        <v>430</v>
      </c>
      <c r="B742" s="173" t="s">
        <v>923</v>
      </c>
      <c r="C742" s="172" t="s">
        <v>213</v>
      </c>
      <c r="D742" s="172" t="s">
        <v>924</v>
      </c>
      <c r="E742" s="211" t="s">
        <v>433</v>
      </c>
      <c r="F742" s="211"/>
      <c r="G742" s="174" t="s">
        <v>215</v>
      </c>
      <c r="H742" s="175">
        <v>0.1</v>
      </c>
      <c r="I742" s="175">
        <v>8.5</v>
      </c>
      <c r="J742" s="176">
        <v>8.5500000000000007</v>
      </c>
      <c r="K742" s="176">
        <v>0.92</v>
      </c>
    </row>
    <row r="743" spans="1:11" ht="26" customHeight="1">
      <c r="A743" s="172" t="s">
        <v>430</v>
      </c>
      <c r="B743" s="173" t="s">
        <v>927</v>
      </c>
      <c r="C743" s="172" t="s">
        <v>213</v>
      </c>
      <c r="D743" s="172" t="s">
        <v>928</v>
      </c>
      <c r="E743" s="211" t="s">
        <v>448</v>
      </c>
      <c r="F743" s="211"/>
      <c r="G743" s="174" t="s">
        <v>116</v>
      </c>
      <c r="H743" s="175">
        <v>3.3300000000000003E-2</v>
      </c>
      <c r="I743" s="175">
        <v>3</v>
      </c>
      <c r="J743" s="176">
        <v>22.44</v>
      </c>
      <c r="K743" s="176">
        <v>0.76</v>
      </c>
    </row>
    <row r="744" spans="1:11" ht="26" customHeight="1">
      <c r="A744" s="172" t="s">
        <v>430</v>
      </c>
      <c r="B744" s="173" t="s">
        <v>917</v>
      </c>
      <c r="C744" s="172" t="s">
        <v>213</v>
      </c>
      <c r="D744" s="172" t="s">
        <v>918</v>
      </c>
      <c r="E744" s="211" t="s">
        <v>448</v>
      </c>
      <c r="F744" s="211"/>
      <c r="G744" s="174" t="s">
        <v>116</v>
      </c>
      <c r="H744" s="175">
        <v>0.1</v>
      </c>
      <c r="I744" s="175">
        <v>3</v>
      </c>
      <c r="J744" s="176">
        <v>21.3</v>
      </c>
      <c r="K744" s="176">
        <v>2.19</v>
      </c>
    </row>
    <row r="745" spans="1:11" ht="24" customHeight="1">
      <c r="A745" s="172" t="s">
        <v>430</v>
      </c>
      <c r="B745" s="173" t="s">
        <v>914</v>
      </c>
      <c r="C745" s="172" t="s">
        <v>213</v>
      </c>
      <c r="D745" s="172" t="s">
        <v>915</v>
      </c>
      <c r="E745" s="211" t="s">
        <v>433</v>
      </c>
      <c r="F745" s="211"/>
      <c r="G745" s="174" t="s">
        <v>916</v>
      </c>
      <c r="H745" s="175">
        <v>2.9999999999999997E-4</v>
      </c>
      <c r="I745" s="175">
        <v>8.5</v>
      </c>
      <c r="J745" s="176">
        <v>116.51</v>
      </c>
      <c r="K745" s="176">
        <v>0.03</v>
      </c>
    </row>
    <row r="746" spans="1:11" ht="26" customHeight="1">
      <c r="A746" s="172" t="s">
        <v>430</v>
      </c>
      <c r="B746" s="173" t="s">
        <v>919</v>
      </c>
      <c r="C746" s="172" t="s">
        <v>213</v>
      </c>
      <c r="D746" s="172" t="s">
        <v>920</v>
      </c>
      <c r="E746" s="211" t="s">
        <v>448</v>
      </c>
      <c r="F746" s="211"/>
      <c r="G746" s="174" t="s">
        <v>116</v>
      </c>
      <c r="H746" s="175">
        <v>3.3300000000000003E-2</v>
      </c>
      <c r="I746" s="175">
        <v>3</v>
      </c>
      <c r="J746" s="176">
        <v>31.72</v>
      </c>
      <c r="K746" s="176">
        <v>1.08</v>
      </c>
    </row>
    <row r="747" spans="1:11" ht="39" customHeight="1">
      <c r="A747" s="172" t="s">
        <v>430</v>
      </c>
      <c r="B747" s="173" t="s">
        <v>929</v>
      </c>
      <c r="C747" s="172" t="s">
        <v>213</v>
      </c>
      <c r="D747" s="172" t="s">
        <v>930</v>
      </c>
      <c r="E747" s="211" t="s">
        <v>433</v>
      </c>
      <c r="F747" s="211"/>
      <c r="G747" s="174" t="s">
        <v>215</v>
      </c>
      <c r="H747" s="175">
        <v>3.3300000000000003E-2</v>
      </c>
      <c r="I747" s="175">
        <v>8.5</v>
      </c>
      <c r="J747" s="176">
        <v>24.51</v>
      </c>
      <c r="K747" s="176">
        <v>0.88</v>
      </c>
    </row>
    <row r="748" spans="1:11" ht="26" customHeight="1">
      <c r="A748" s="172" t="s">
        <v>430</v>
      </c>
      <c r="B748" s="173" t="s">
        <v>925</v>
      </c>
      <c r="C748" s="172" t="s">
        <v>213</v>
      </c>
      <c r="D748" s="172" t="s">
        <v>926</v>
      </c>
      <c r="E748" s="211" t="s">
        <v>448</v>
      </c>
      <c r="F748" s="211"/>
      <c r="G748" s="174" t="s">
        <v>116</v>
      </c>
      <c r="H748" s="175">
        <v>8.3000000000000001E-3</v>
      </c>
      <c r="I748" s="175">
        <v>3</v>
      </c>
      <c r="J748" s="176">
        <v>29.47</v>
      </c>
      <c r="K748" s="176">
        <v>0.25</v>
      </c>
    </row>
    <row r="749" spans="1:11" ht="25.5">
      <c r="A749" s="177"/>
      <c r="B749" s="177"/>
      <c r="C749" s="177"/>
      <c r="D749" s="177"/>
      <c r="E749" s="177"/>
      <c r="F749" s="177" t="s">
        <v>440</v>
      </c>
      <c r="G749" s="178">
        <v>5.67</v>
      </c>
      <c r="H749" s="177" t="s">
        <v>441</v>
      </c>
      <c r="I749" s="178">
        <v>0</v>
      </c>
      <c r="J749" s="177" t="s">
        <v>442</v>
      </c>
      <c r="K749" s="178">
        <v>5.67</v>
      </c>
    </row>
    <row r="750" spans="1:11" ht="25.9" thickBot="1">
      <c r="A750" s="177"/>
      <c r="B750" s="177"/>
      <c r="C750" s="177"/>
      <c r="D750" s="177"/>
      <c r="E750" s="177"/>
      <c r="F750" s="177" t="s">
        <v>443</v>
      </c>
      <c r="G750" s="178">
        <v>4.5999999999999996</v>
      </c>
      <c r="H750" s="212"/>
      <c r="I750" s="212" t="s">
        <v>444</v>
      </c>
      <c r="J750" s="177"/>
      <c r="K750" s="178">
        <v>23.38</v>
      </c>
    </row>
    <row r="751" spans="1:11" ht="1.05" customHeight="1" thickTop="1">
      <c r="A751" s="179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</row>
    <row r="752" spans="1:11" ht="18" customHeight="1">
      <c r="A752" s="161" t="s">
        <v>216</v>
      </c>
      <c r="B752" s="162" t="s">
        <v>47</v>
      </c>
      <c r="C752" s="161" t="s">
        <v>48</v>
      </c>
      <c r="D752" s="161" t="s">
        <v>7</v>
      </c>
      <c r="E752" s="216" t="s">
        <v>417</v>
      </c>
      <c r="F752" s="216"/>
      <c r="G752" s="163" t="s">
        <v>49</v>
      </c>
      <c r="H752" s="162" t="s">
        <v>50</v>
      </c>
      <c r="I752" s="162" t="s">
        <v>418</v>
      </c>
      <c r="J752" s="162" t="s">
        <v>51</v>
      </c>
      <c r="K752" s="162" t="s">
        <v>8</v>
      </c>
    </row>
    <row r="753" spans="1:11" ht="24" customHeight="1">
      <c r="A753" s="164" t="s">
        <v>419</v>
      </c>
      <c r="B753" s="147" t="s">
        <v>217</v>
      </c>
      <c r="C753" s="164" t="s">
        <v>125</v>
      </c>
      <c r="D753" s="164" t="s">
        <v>218</v>
      </c>
      <c r="E753" s="217" t="s">
        <v>931</v>
      </c>
      <c r="F753" s="217"/>
      <c r="G753" s="165" t="s">
        <v>60</v>
      </c>
      <c r="H753" s="166">
        <v>1</v>
      </c>
      <c r="I753" s="148"/>
      <c r="J753" s="148">
        <v>62.39</v>
      </c>
      <c r="K753" s="148">
        <v>62.39</v>
      </c>
    </row>
    <row r="754" spans="1:11" ht="24" customHeight="1">
      <c r="A754" s="172" t="s">
        <v>430</v>
      </c>
      <c r="B754" s="173" t="s">
        <v>936</v>
      </c>
      <c r="C754" s="172" t="s">
        <v>125</v>
      </c>
      <c r="D754" s="172" t="s">
        <v>937</v>
      </c>
      <c r="E754" s="211" t="s">
        <v>433</v>
      </c>
      <c r="F754" s="211"/>
      <c r="G754" s="174" t="s">
        <v>871</v>
      </c>
      <c r="H754" s="175">
        <v>0.08</v>
      </c>
      <c r="I754" s="175">
        <v>0</v>
      </c>
      <c r="J754" s="176">
        <v>74.900000000000006</v>
      </c>
      <c r="K754" s="176">
        <v>5.99</v>
      </c>
    </row>
    <row r="755" spans="1:11" ht="24" customHeight="1">
      <c r="A755" s="172" t="s">
        <v>430</v>
      </c>
      <c r="B755" s="173" t="s">
        <v>932</v>
      </c>
      <c r="C755" s="172" t="s">
        <v>125</v>
      </c>
      <c r="D755" s="172" t="s">
        <v>933</v>
      </c>
      <c r="E755" s="211" t="s">
        <v>448</v>
      </c>
      <c r="F755" s="211"/>
      <c r="G755" s="174" t="s">
        <v>116</v>
      </c>
      <c r="H755" s="175">
        <v>0.34</v>
      </c>
      <c r="I755" s="175">
        <v>0</v>
      </c>
      <c r="J755" s="176">
        <v>20.977703999999999</v>
      </c>
      <c r="K755" s="176">
        <v>7.13</v>
      </c>
    </row>
    <row r="756" spans="1:11" ht="26" customHeight="1">
      <c r="A756" s="172" t="s">
        <v>430</v>
      </c>
      <c r="B756" s="173" t="s">
        <v>934</v>
      </c>
      <c r="C756" s="172" t="s">
        <v>125</v>
      </c>
      <c r="D756" s="172" t="s">
        <v>935</v>
      </c>
      <c r="E756" s="211" t="s">
        <v>433</v>
      </c>
      <c r="F756" s="211"/>
      <c r="G756" s="174" t="s">
        <v>871</v>
      </c>
      <c r="H756" s="175">
        <v>0.05</v>
      </c>
      <c r="I756" s="175">
        <v>0</v>
      </c>
      <c r="J756" s="176">
        <v>38.880000000000003</v>
      </c>
      <c r="K756" s="176">
        <v>1.94</v>
      </c>
    </row>
    <row r="757" spans="1:11" ht="24" customHeight="1">
      <c r="A757" s="172" t="s">
        <v>430</v>
      </c>
      <c r="B757" s="173" t="s">
        <v>940</v>
      </c>
      <c r="C757" s="172" t="s">
        <v>125</v>
      </c>
      <c r="D757" s="172" t="s">
        <v>941</v>
      </c>
      <c r="E757" s="211" t="s">
        <v>433</v>
      </c>
      <c r="F757" s="211"/>
      <c r="G757" s="174" t="s">
        <v>871</v>
      </c>
      <c r="H757" s="175">
        <v>0.04</v>
      </c>
      <c r="I757" s="175">
        <v>0</v>
      </c>
      <c r="J757" s="176">
        <v>27.15</v>
      </c>
      <c r="K757" s="176">
        <v>1.08</v>
      </c>
    </row>
    <row r="758" spans="1:11" ht="24" customHeight="1">
      <c r="A758" s="172" t="s">
        <v>430</v>
      </c>
      <c r="B758" s="173" t="s">
        <v>938</v>
      </c>
      <c r="C758" s="172" t="s">
        <v>125</v>
      </c>
      <c r="D758" s="172" t="s">
        <v>939</v>
      </c>
      <c r="E758" s="211" t="s">
        <v>433</v>
      </c>
      <c r="F758" s="211"/>
      <c r="G758" s="174" t="s">
        <v>60</v>
      </c>
      <c r="H758" s="175">
        <v>1</v>
      </c>
      <c r="I758" s="175">
        <v>0</v>
      </c>
      <c r="J758" s="176">
        <v>42.42</v>
      </c>
      <c r="K758" s="176">
        <v>42.42</v>
      </c>
    </row>
    <row r="759" spans="1:11" ht="24" customHeight="1">
      <c r="A759" s="172" t="s">
        <v>430</v>
      </c>
      <c r="B759" s="173" t="s">
        <v>839</v>
      </c>
      <c r="C759" s="172" t="s">
        <v>125</v>
      </c>
      <c r="D759" s="172" t="s">
        <v>778</v>
      </c>
      <c r="E759" s="211" t="s">
        <v>448</v>
      </c>
      <c r="F759" s="211"/>
      <c r="G759" s="174" t="s">
        <v>116</v>
      </c>
      <c r="H759" s="175">
        <v>0.24299999999999999</v>
      </c>
      <c r="I759" s="175">
        <v>0</v>
      </c>
      <c r="J759" s="176">
        <v>15.781392</v>
      </c>
      <c r="K759" s="176">
        <v>3.83</v>
      </c>
    </row>
    <row r="760" spans="1:11" ht="25.5">
      <c r="A760" s="177"/>
      <c r="B760" s="177"/>
      <c r="C760" s="177"/>
      <c r="D760" s="177"/>
      <c r="E760" s="177"/>
      <c r="F760" s="177" t="s">
        <v>440</v>
      </c>
      <c r="G760" s="178">
        <v>10.96</v>
      </c>
      <c r="H760" s="177" t="s">
        <v>441</v>
      </c>
      <c r="I760" s="178">
        <v>0</v>
      </c>
      <c r="J760" s="177" t="s">
        <v>442</v>
      </c>
      <c r="K760" s="178">
        <v>10.96</v>
      </c>
    </row>
    <row r="761" spans="1:11" ht="25.9" thickBot="1">
      <c r="A761" s="177"/>
      <c r="B761" s="177"/>
      <c r="C761" s="177"/>
      <c r="D761" s="177"/>
      <c r="E761" s="177"/>
      <c r="F761" s="177" t="s">
        <v>443</v>
      </c>
      <c r="G761" s="178">
        <v>15.28</v>
      </c>
      <c r="H761" s="212"/>
      <c r="I761" s="212" t="s">
        <v>444</v>
      </c>
      <c r="J761" s="177"/>
      <c r="K761" s="178">
        <v>77.67</v>
      </c>
    </row>
    <row r="762" spans="1:11" ht="1.05" customHeight="1" thickTop="1">
      <c r="A762" s="179"/>
      <c r="B762" s="179"/>
      <c r="C762" s="179"/>
      <c r="D762" s="179"/>
      <c r="E762" s="179"/>
      <c r="F762" s="179"/>
      <c r="G762" s="179"/>
      <c r="H762" s="179"/>
      <c r="I762" s="179"/>
      <c r="J762" s="179"/>
      <c r="K762" s="179"/>
    </row>
    <row r="763" spans="1:11" ht="18" customHeight="1">
      <c r="A763" s="161" t="s">
        <v>219</v>
      </c>
      <c r="B763" s="162" t="s">
        <v>47</v>
      </c>
      <c r="C763" s="161" t="s">
        <v>48</v>
      </c>
      <c r="D763" s="161" t="s">
        <v>7</v>
      </c>
      <c r="E763" s="216" t="s">
        <v>417</v>
      </c>
      <c r="F763" s="216"/>
      <c r="G763" s="163" t="s">
        <v>49</v>
      </c>
      <c r="H763" s="162" t="s">
        <v>50</v>
      </c>
      <c r="I763" s="162" t="s">
        <v>418</v>
      </c>
      <c r="J763" s="162" t="s">
        <v>51</v>
      </c>
      <c r="K763" s="162" t="s">
        <v>8</v>
      </c>
    </row>
    <row r="764" spans="1:11" ht="26" customHeight="1">
      <c r="A764" s="164" t="s">
        <v>419</v>
      </c>
      <c r="B764" s="147" t="s">
        <v>220</v>
      </c>
      <c r="C764" s="164" t="s">
        <v>58</v>
      </c>
      <c r="D764" s="164" t="s">
        <v>221</v>
      </c>
      <c r="E764" s="217" t="s">
        <v>942</v>
      </c>
      <c r="F764" s="217"/>
      <c r="G764" s="165" t="s">
        <v>60</v>
      </c>
      <c r="H764" s="166">
        <v>1</v>
      </c>
      <c r="I764" s="148"/>
      <c r="J764" s="148">
        <v>4.78</v>
      </c>
      <c r="K764" s="148">
        <v>4.78</v>
      </c>
    </row>
    <row r="765" spans="1:11" ht="24" customHeight="1">
      <c r="A765" s="167" t="s">
        <v>421</v>
      </c>
      <c r="B765" s="168" t="s">
        <v>943</v>
      </c>
      <c r="C765" s="167" t="s">
        <v>58</v>
      </c>
      <c r="D765" s="167" t="s">
        <v>944</v>
      </c>
      <c r="E765" s="210" t="s">
        <v>424</v>
      </c>
      <c r="F765" s="210"/>
      <c r="G765" s="169" t="s">
        <v>116</v>
      </c>
      <c r="H765" s="170">
        <v>6.6600000000000006E-2</v>
      </c>
      <c r="I765" s="170">
        <v>0</v>
      </c>
      <c r="J765" s="171">
        <v>31.52</v>
      </c>
      <c r="K765" s="171">
        <v>2.09</v>
      </c>
    </row>
    <row r="766" spans="1:11" ht="24" customHeight="1">
      <c r="A766" s="167" t="s">
        <v>421</v>
      </c>
      <c r="B766" s="168" t="s">
        <v>422</v>
      </c>
      <c r="C766" s="167" t="s">
        <v>58</v>
      </c>
      <c r="D766" s="167" t="s">
        <v>423</v>
      </c>
      <c r="E766" s="210" t="s">
        <v>424</v>
      </c>
      <c r="F766" s="210"/>
      <c r="G766" s="169" t="s">
        <v>116</v>
      </c>
      <c r="H766" s="170">
        <v>2.2200000000000001E-2</v>
      </c>
      <c r="I766" s="170">
        <v>0</v>
      </c>
      <c r="J766" s="171">
        <v>24.08</v>
      </c>
      <c r="K766" s="171">
        <v>0.53</v>
      </c>
    </row>
    <row r="767" spans="1:11" ht="24" customHeight="1">
      <c r="A767" s="172" t="s">
        <v>430</v>
      </c>
      <c r="B767" s="173" t="s">
        <v>945</v>
      </c>
      <c r="C767" s="172" t="s">
        <v>58</v>
      </c>
      <c r="D767" s="172" t="s">
        <v>946</v>
      </c>
      <c r="E767" s="211" t="s">
        <v>433</v>
      </c>
      <c r="F767" s="211"/>
      <c r="G767" s="174" t="s">
        <v>871</v>
      </c>
      <c r="H767" s="175">
        <v>0.1666</v>
      </c>
      <c r="I767" s="175">
        <v>0</v>
      </c>
      <c r="J767" s="176">
        <v>13.01</v>
      </c>
      <c r="K767" s="176">
        <v>2.16</v>
      </c>
    </row>
    <row r="768" spans="1:11" ht="25.5">
      <c r="A768" s="177"/>
      <c r="B768" s="177"/>
      <c r="C768" s="177"/>
      <c r="D768" s="177"/>
      <c r="E768" s="177"/>
      <c r="F768" s="177" t="s">
        <v>440</v>
      </c>
      <c r="G768" s="178">
        <v>1.89</v>
      </c>
      <c r="H768" s="177" t="s">
        <v>441</v>
      </c>
      <c r="I768" s="178">
        <v>0</v>
      </c>
      <c r="J768" s="177" t="s">
        <v>442</v>
      </c>
      <c r="K768" s="178">
        <v>1.89</v>
      </c>
    </row>
    <row r="769" spans="1:11" ht="25.9" thickBot="1">
      <c r="A769" s="177"/>
      <c r="B769" s="177"/>
      <c r="C769" s="177"/>
      <c r="D769" s="177"/>
      <c r="E769" s="177"/>
      <c r="F769" s="177" t="s">
        <v>443</v>
      </c>
      <c r="G769" s="178">
        <v>1.17</v>
      </c>
      <c r="H769" s="212"/>
      <c r="I769" s="212" t="s">
        <v>444</v>
      </c>
      <c r="J769" s="177"/>
      <c r="K769" s="178">
        <v>5.95</v>
      </c>
    </row>
    <row r="770" spans="1:11" ht="1.05" customHeight="1" thickTop="1">
      <c r="A770" s="179"/>
      <c r="B770" s="179"/>
      <c r="C770" s="179"/>
      <c r="D770" s="179"/>
      <c r="E770" s="179"/>
      <c r="F770" s="179"/>
      <c r="G770" s="179"/>
      <c r="H770" s="179"/>
      <c r="I770" s="179"/>
      <c r="J770" s="179"/>
      <c r="K770" s="179"/>
    </row>
    <row r="771" spans="1:11" ht="18" customHeight="1">
      <c r="A771" s="161" t="s">
        <v>222</v>
      </c>
      <c r="B771" s="162" t="s">
        <v>47</v>
      </c>
      <c r="C771" s="161" t="s">
        <v>48</v>
      </c>
      <c r="D771" s="161" t="s">
        <v>7</v>
      </c>
      <c r="E771" s="216" t="s">
        <v>417</v>
      </c>
      <c r="F771" s="216"/>
      <c r="G771" s="163" t="s">
        <v>49</v>
      </c>
      <c r="H771" s="162" t="s">
        <v>50</v>
      </c>
      <c r="I771" s="162" t="s">
        <v>418</v>
      </c>
      <c r="J771" s="162" t="s">
        <v>51</v>
      </c>
      <c r="K771" s="162" t="s">
        <v>8</v>
      </c>
    </row>
    <row r="772" spans="1:11" ht="26" customHeight="1">
      <c r="A772" s="164" t="s">
        <v>419</v>
      </c>
      <c r="B772" s="147" t="s">
        <v>223</v>
      </c>
      <c r="C772" s="164" t="s">
        <v>58</v>
      </c>
      <c r="D772" s="164" t="s">
        <v>224</v>
      </c>
      <c r="E772" s="217" t="s">
        <v>942</v>
      </c>
      <c r="F772" s="217"/>
      <c r="G772" s="165" t="s">
        <v>60</v>
      </c>
      <c r="H772" s="166">
        <v>1</v>
      </c>
      <c r="I772" s="148"/>
      <c r="J772" s="148">
        <v>5.82</v>
      </c>
      <c r="K772" s="148">
        <v>5.82</v>
      </c>
    </row>
    <row r="773" spans="1:11" ht="24" customHeight="1">
      <c r="A773" s="167" t="s">
        <v>421</v>
      </c>
      <c r="B773" s="168" t="s">
        <v>422</v>
      </c>
      <c r="C773" s="167" t="s">
        <v>58</v>
      </c>
      <c r="D773" s="167" t="s">
        <v>423</v>
      </c>
      <c r="E773" s="210" t="s">
        <v>424</v>
      </c>
      <c r="F773" s="210"/>
      <c r="G773" s="169" t="s">
        <v>116</v>
      </c>
      <c r="H773" s="170">
        <v>3.09E-2</v>
      </c>
      <c r="I773" s="170">
        <v>0</v>
      </c>
      <c r="J773" s="171">
        <v>24.08</v>
      </c>
      <c r="K773" s="171">
        <v>0.74</v>
      </c>
    </row>
    <row r="774" spans="1:11" ht="24" customHeight="1">
      <c r="A774" s="167" t="s">
        <v>421</v>
      </c>
      <c r="B774" s="168" t="s">
        <v>943</v>
      </c>
      <c r="C774" s="167" t="s">
        <v>58</v>
      </c>
      <c r="D774" s="167" t="s">
        <v>944</v>
      </c>
      <c r="E774" s="210" t="s">
        <v>424</v>
      </c>
      <c r="F774" s="210"/>
      <c r="G774" s="169" t="s">
        <v>116</v>
      </c>
      <c r="H774" s="170">
        <v>9.2700000000000005E-2</v>
      </c>
      <c r="I774" s="170">
        <v>0</v>
      </c>
      <c r="J774" s="171">
        <v>31.52</v>
      </c>
      <c r="K774" s="171">
        <v>2.92</v>
      </c>
    </row>
    <row r="775" spans="1:11" ht="24" customHeight="1">
      <c r="A775" s="172" t="s">
        <v>430</v>
      </c>
      <c r="B775" s="173" t="s">
        <v>945</v>
      </c>
      <c r="C775" s="172" t="s">
        <v>58</v>
      </c>
      <c r="D775" s="172" t="s">
        <v>946</v>
      </c>
      <c r="E775" s="211" t="s">
        <v>433</v>
      </c>
      <c r="F775" s="211"/>
      <c r="G775" s="174" t="s">
        <v>871</v>
      </c>
      <c r="H775" s="175">
        <v>0.1666</v>
      </c>
      <c r="I775" s="175">
        <v>0</v>
      </c>
      <c r="J775" s="176">
        <v>13.01</v>
      </c>
      <c r="K775" s="176">
        <v>2.16</v>
      </c>
    </row>
    <row r="776" spans="1:11" ht="25.5">
      <c r="A776" s="177"/>
      <c r="B776" s="177"/>
      <c r="C776" s="177"/>
      <c r="D776" s="177"/>
      <c r="E776" s="177"/>
      <c r="F776" s="177" t="s">
        <v>440</v>
      </c>
      <c r="G776" s="178">
        <v>2.64</v>
      </c>
      <c r="H776" s="177" t="s">
        <v>441</v>
      </c>
      <c r="I776" s="178">
        <v>0</v>
      </c>
      <c r="J776" s="177" t="s">
        <v>442</v>
      </c>
      <c r="K776" s="178">
        <v>2.64</v>
      </c>
    </row>
    <row r="777" spans="1:11" ht="25.9" thickBot="1">
      <c r="A777" s="177"/>
      <c r="B777" s="177"/>
      <c r="C777" s="177"/>
      <c r="D777" s="177"/>
      <c r="E777" s="177"/>
      <c r="F777" s="177" t="s">
        <v>443</v>
      </c>
      <c r="G777" s="178">
        <v>1.42</v>
      </c>
      <c r="H777" s="212"/>
      <c r="I777" s="212" t="s">
        <v>444</v>
      </c>
      <c r="J777" s="177"/>
      <c r="K777" s="178">
        <v>7.24</v>
      </c>
    </row>
    <row r="778" spans="1:11" ht="1.05" customHeight="1" thickTop="1">
      <c r="A778" s="179"/>
      <c r="B778" s="179"/>
      <c r="C778" s="179"/>
      <c r="D778" s="179"/>
      <c r="E778" s="179"/>
      <c r="F778" s="179"/>
      <c r="G778" s="179"/>
      <c r="H778" s="179"/>
      <c r="I778" s="179"/>
      <c r="J778" s="179"/>
      <c r="K778" s="179"/>
    </row>
    <row r="779" spans="1:11" ht="18" customHeight="1">
      <c r="A779" s="161" t="s">
        <v>225</v>
      </c>
      <c r="B779" s="162" t="s">
        <v>47</v>
      </c>
      <c r="C779" s="161" t="s">
        <v>48</v>
      </c>
      <c r="D779" s="161" t="s">
        <v>7</v>
      </c>
      <c r="E779" s="216" t="s">
        <v>417</v>
      </c>
      <c r="F779" s="216"/>
      <c r="G779" s="163" t="s">
        <v>49</v>
      </c>
      <c r="H779" s="162" t="s">
        <v>50</v>
      </c>
      <c r="I779" s="162" t="s">
        <v>418</v>
      </c>
      <c r="J779" s="162" t="s">
        <v>51</v>
      </c>
      <c r="K779" s="162" t="s">
        <v>8</v>
      </c>
    </row>
    <row r="780" spans="1:11" ht="26" customHeight="1">
      <c r="A780" s="164" t="s">
        <v>419</v>
      </c>
      <c r="B780" s="147" t="s">
        <v>226</v>
      </c>
      <c r="C780" s="164" t="s">
        <v>58</v>
      </c>
      <c r="D780" s="164" t="s">
        <v>227</v>
      </c>
      <c r="E780" s="217" t="s">
        <v>947</v>
      </c>
      <c r="F780" s="217"/>
      <c r="G780" s="165" t="s">
        <v>60</v>
      </c>
      <c r="H780" s="166">
        <v>1</v>
      </c>
      <c r="I780" s="148"/>
      <c r="J780" s="148">
        <v>29.02</v>
      </c>
      <c r="K780" s="148">
        <v>29.02</v>
      </c>
    </row>
    <row r="781" spans="1:11" ht="24" customHeight="1">
      <c r="A781" s="167" t="s">
        <v>421</v>
      </c>
      <c r="B781" s="168" t="s">
        <v>422</v>
      </c>
      <c r="C781" s="167" t="s">
        <v>58</v>
      </c>
      <c r="D781" s="167" t="s">
        <v>423</v>
      </c>
      <c r="E781" s="210" t="s">
        <v>424</v>
      </c>
      <c r="F781" s="210"/>
      <c r="G781" s="169" t="s">
        <v>116</v>
      </c>
      <c r="H781" s="170">
        <v>0.1036</v>
      </c>
      <c r="I781" s="170">
        <v>0</v>
      </c>
      <c r="J781" s="171">
        <v>24.08</v>
      </c>
      <c r="K781" s="171">
        <v>2.4900000000000002</v>
      </c>
    </row>
    <row r="782" spans="1:11" ht="24" customHeight="1">
      <c r="A782" s="167" t="s">
        <v>421</v>
      </c>
      <c r="B782" s="168" t="s">
        <v>943</v>
      </c>
      <c r="C782" s="167" t="s">
        <v>58</v>
      </c>
      <c r="D782" s="167" t="s">
        <v>944</v>
      </c>
      <c r="E782" s="210" t="s">
        <v>424</v>
      </c>
      <c r="F782" s="210"/>
      <c r="G782" s="169" t="s">
        <v>116</v>
      </c>
      <c r="H782" s="170">
        <v>0.63439999999999996</v>
      </c>
      <c r="I782" s="170">
        <v>0</v>
      </c>
      <c r="J782" s="171">
        <v>31.52</v>
      </c>
      <c r="K782" s="171">
        <v>19.989999999999998</v>
      </c>
    </row>
    <row r="783" spans="1:11" ht="26" customHeight="1">
      <c r="A783" s="172" t="s">
        <v>430</v>
      </c>
      <c r="B783" s="173" t="s">
        <v>950</v>
      </c>
      <c r="C783" s="172" t="s">
        <v>58</v>
      </c>
      <c r="D783" s="172" t="s">
        <v>951</v>
      </c>
      <c r="E783" s="211" t="s">
        <v>433</v>
      </c>
      <c r="F783" s="211"/>
      <c r="G783" s="174" t="s">
        <v>215</v>
      </c>
      <c r="H783" s="175">
        <v>1.3870899999999999</v>
      </c>
      <c r="I783" s="175">
        <v>0</v>
      </c>
      <c r="J783" s="176">
        <v>4.67</v>
      </c>
      <c r="K783" s="176">
        <v>6.47</v>
      </c>
    </row>
    <row r="784" spans="1:11" ht="26" customHeight="1">
      <c r="A784" s="172" t="s">
        <v>430</v>
      </c>
      <c r="B784" s="173" t="s">
        <v>948</v>
      </c>
      <c r="C784" s="172" t="s">
        <v>58</v>
      </c>
      <c r="D784" s="172" t="s">
        <v>949</v>
      </c>
      <c r="E784" s="211" t="s">
        <v>433</v>
      </c>
      <c r="F784" s="211"/>
      <c r="G784" s="174" t="s">
        <v>148</v>
      </c>
      <c r="H784" s="175">
        <v>8.2869999999999999E-2</v>
      </c>
      <c r="I784" s="175">
        <v>0</v>
      </c>
      <c r="J784" s="176">
        <v>0.88</v>
      </c>
      <c r="K784" s="176">
        <v>7.0000000000000007E-2</v>
      </c>
    </row>
    <row r="785" spans="1:11" ht="25.5">
      <c r="A785" s="177"/>
      <c r="B785" s="177"/>
      <c r="C785" s="177"/>
      <c r="D785" s="177"/>
      <c r="E785" s="177"/>
      <c r="F785" s="177" t="s">
        <v>440</v>
      </c>
      <c r="G785" s="178">
        <v>16.23</v>
      </c>
      <c r="H785" s="177" t="s">
        <v>441</v>
      </c>
      <c r="I785" s="178">
        <v>0</v>
      </c>
      <c r="J785" s="177" t="s">
        <v>442</v>
      </c>
      <c r="K785" s="178">
        <v>16.23</v>
      </c>
    </row>
    <row r="786" spans="1:11" ht="25.9" thickBot="1">
      <c r="A786" s="177"/>
      <c r="B786" s="177"/>
      <c r="C786" s="177"/>
      <c r="D786" s="177"/>
      <c r="E786" s="177"/>
      <c r="F786" s="177" t="s">
        <v>443</v>
      </c>
      <c r="G786" s="178">
        <v>7.1</v>
      </c>
      <c r="H786" s="212"/>
      <c r="I786" s="212" t="s">
        <v>444</v>
      </c>
      <c r="J786" s="177"/>
      <c r="K786" s="178">
        <v>36.119999999999997</v>
      </c>
    </row>
    <row r="787" spans="1:11" ht="1.05" customHeight="1" thickTop="1">
      <c r="A787" s="179"/>
      <c r="B787" s="179"/>
      <c r="C787" s="179"/>
      <c r="D787" s="179"/>
      <c r="E787" s="179"/>
      <c r="F787" s="179"/>
      <c r="G787" s="179"/>
      <c r="H787" s="179"/>
      <c r="I787" s="179"/>
      <c r="J787" s="179"/>
      <c r="K787" s="179"/>
    </row>
    <row r="788" spans="1:11" ht="18" customHeight="1">
      <c r="A788" s="161" t="s">
        <v>228</v>
      </c>
      <c r="B788" s="162" t="s">
        <v>47</v>
      </c>
      <c r="C788" s="161" t="s">
        <v>48</v>
      </c>
      <c r="D788" s="161" t="s">
        <v>7</v>
      </c>
      <c r="E788" s="216" t="s">
        <v>417</v>
      </c>
      <c r="F788" s="216"/>
      <c r="G788" s="163" t="s">
        <v>49</v>
      </c>
      <c r="H788" s="162" t="s">
        <v>50</v>
      </c>
      <c r="I788" s="162" t="s">
        <v>418</v>
      </c>
      <c r="J788" s="162" t="s">
        <v>51</v>
      </c>
      <c r="K788" s="162" t="s">
        <v>8</v>
      </c>
    </row>
    <row r="789" spans="1:11" ht="26" customHeight="1">
      <c r="A789" s="164" t="s">
        <v>419</v>
      </c>
      <c r="B789" s="147" t="s">
        <v>229</v>
      </c>
      <c r="C789" s="164" t="s">
        <v>58</v>
      </c>
      <c r="D789" s="164" t="s">
        <v>230</v>
      </c>
      <c r="E789" s="217" t="s">
        <v>942</v>
      </c>
      <c r="F789" s="217"/>
      <c r="G789" s="165" t="s">
        <v>60</v>
      </c>
      <c r="H789" s="166">
        <v>1</v>
      </c>
      <c r="I789" s="148"/>
      <c r="J789" s="148">
        <v>17.809999999999999</v>
      </c>
      <c r="K789" s="148">
        <v>17.809999999999999</v>
      </c>
    </row>
    <row r="790" spans="1:11" ht="24" customHeight="1">
      <c r="A790" s="167" t="s">
        <v>421</v>
      </c>
      <c r="B790" s="168" t="s">
        <v>422</v>
      </c>
      <c r="C790" s="167" t="s">
        <v>58</v>
      </c>
      <c r="D790" s="167" t="s">
        <v>423</v>
      </c>
      <c r="E790" s="210" t="s">
        <v>424</v>
      </c>
      <c r="F790" s="210"/>
      <c r="G790" s="169" t="s">
        <v>116</v>
      </c>
      <c r="H790" s="170">
        <v>0.1203</v>
      </c>
      <c r="I790" s="170">
        <v>0</v>
      </c>
      <c r="J790" s="171">
        <v>24.08</v>
      </c>
      <c r="K790" s="171">
        <v>2.89</v>
      </c>
    </row>
    <row r="791" spans="1:11" ht="24" customHeight="1">
      <c r="A791" s="167" t="s">
        <v>421</v>
      </c>
      <c r="B791" s="168" t="s">
        <v>943</v>
      </c>
      <c r="C791" s="167" t="s">
        <v>58</v>
      </c>
      <c r="D791" s="167" t="s">
        <v>944</v>
      </c>
      <c r="E791" s="210" t="s">
        <v>424</v>
      </c>
      <c r="F791" s="210"/>
      <c r="G791" s="169" t="s">
        <v>116</v>
      </c>
      <c r="H791" s="170">
        <v>0.36099999999999999</v>
      </c>
      <c r="I791" s="170">
        <v>0</v>
      </c>
      <c r="J791" s="171">
        <v>31.52</v>
      </c>
      <c r="K791" s="171">
        <v>11.37</v>
      </c>
    </row>
    <row r="792" spans="1:11" ht="26" customHeight="1">
      <c r="A792" s="172" t="s">
        <v>430</v>
      </c>
      <c r="B792" s="173" t="s">
        <v>948</v>
      </c>
      <c r="C792" s="172" t="s">
        <v>58</v>
      </c>
      <c r="D792" s="172" t="s">
        <v>949</v>
      </c>
      <c r="E792" s="211" t="s">
        <v>433</v>
      </c>
      <c r="F792" s="211"/>
      <c r="G792" s="174" t="s">
        <v>148</v>
      </c>
      <c r="H792" s="175">
        <v>8.0199999999999994E-2</v>
      </c>
      <c r="I792" s="175">
        <v>0</v>
      </c>
      <c r="J792" s="176">
        <v>0.88</v>
      </c>
      <c r="K792" s="176">
        <v>7.0000000000000007E-2</v>
      </c>
    </row>
    <row r="793" spans="1:11" ht="26" customHeight="1">
      <c r="A793" s="172" t="s">
        <v>430</v>
      </c>
      <c r="B793" s="173" t="s">
        <v>952</v>
      </c>
      <c r="C793" s="172" t="s">
        <v>58</v>
      </c>
      <c r="D793" s="172" t="s">
        <v>953</v>
      </c>
      <c r="E793" s="211" t="s">
        <v>433</v>
      </c>
      <c r="F793" s="211"/>
      <c r="G793" s="174" t="s">
        <v>215</v>
      </c>
      <c r="H793" s="175">
        <v>1.3389</v>
      </c>
      <c r="I793" s="175">
        <v>0</v>
      </c>
      <c r="J793" s="176">
        <v>2.6</v>
      </c>
      <c r="K793" s="176">
        <v>3.48</v>
      </c>
    </row>
    <row r="794" spans="1:11" ht="25.5">
      <c r="A794" s="177"/>
      <c r="B794" s="177"/>
      <c r="C794" s="177"/>
      <c r="D794" s="177"/>
      <c r="E794" s="177"/>
      <c r="F794" s="177" t="s">
        <v>440</v>
      </c>
      <c r="G794" s="178">
        <v>10.29</v>
      </c>
      <c r="H794" s="177" t="s">
        <v>441</v>
      </c>
      <c r="I794" s="178">
        <v>0</v>
      </c>
      <c r="J794" s="177" t="s">
        <v>442</v>
      </c>
      <c r="K794" s="178">
        <v>10.29</v>
      </c>
    </row>
    <row r="795" spans="1:11" ht="25.9" thickBot="1">
      <c r="A795" s="177"/>
      <c r="B795" s="177"/>
      <c r="C795" s="177"/>
      <c r="D795" s="177"/>
      <c r="E795" s="177"/>
      <c r="F795" s="177" t="s">
        <v>443</v>
      </c>
      <c r="G795" s="178">
        <v>4.3600000000000003</v>
      </c>
      <c r="H795" s="212"/>
      <c r="I795" s="212" t="s">
        <v>444</v>
      </c>
      <c r="J795" s="177"/>
      <c r="K795" s="178">
        <v>22.17</v>
      </c>
    </row>
    <row r="796" spans="1:11" ht="1.05" customHeight="1" thickTop="1">
      <c r="A796" s="179"/>
      <c r="B796" s="179"/>
      <c r="C796" s="179"/>
      <c r="D796" s="179"/>
      <c r="E796" s="179"/>
      <c r="F796" s="179"/>
      <c r="G796" s="179"/>
      <c r="H796" s="179"/>
      <c r="I796" s="179"/>
      <c r="J796" s="179"/>
      <c r="K796" s="179"/>
    </row>
    <row r="797" spans="1:11" ht="18" customHeight="1">
      <c r="A797" s="161" t="s">
        <v>231</v>
      </c>
      <c r="B797" s="162" t="s">
        <v>47</v>
      </c>
      <c r="C797" s="161" t="s">
        <v>48</v>
      </c>
      <c r="D797" s="161" t="s">
        <v>7</v>
      </c>
      <c r="E797" s="216" t="s">
        <v>417</v>
      </c>
      <c r="F797" s="216"/>
      <c r="G797" s="163" t="s">
        <v>49</v>
      </c>
      <c r="H797" s="162" t="s">
        <v>50</v>
      </c>
      <c r="I797" s="162" t="s">
        <v>418</v>
      </c>
      <c r="J797" s="162" t="s">
        <v>51</v>
      </c>
      <c r="K797" s="162" t="s">
        <v>8</v>
      </c>
    </row>
    <row r="798" spans="1:11" ht="26" customHeight="1">
      <c r="A798" s="164" t="s">
        <v>419</v>
      </c>
      <c r="B798" s="147" t="s">
        <v>232</v>
      </c>
      <c r="C798" s="164" t="s">
        <v>58</v>
      </c>
      <c r="D798" s="164" t="s">
        <v>233</v>
      </c>
      <c r="E798" s="217" t="s">
        <v>942</v>
      </c>
      <c r="F798" s="217"/>
      <c r="G798" s="165" t="s">
        <v>60</v>
      </c>
      <c r="H798" s="166">
        <v>1</v>
      </c>
      <c r="I798" s="148"/>
      <c r="J798" s="148">
        <v>32.880000000000003</v>
      </c>
      <c r="K798" s="148">
        <v>32.880000000000003</v>
      </c>
    </row>
    <row r="799" spans="1:11" ht="24" customHeight="1">
      <c r="A799" s="167" t="s">
        <v>421</v>
      </c>
      <c r="B799" s="168" t="s">
        <v>422</v>
      </c>
      <c r="C799" s="167" t="s">
        <v>58</v>
      </c>
      <c r="D799" s="167" t="s">
        <v>423</v>
      </c>
      <c r="E799" s="210" t="s">
        <v>424</v>
      </c>
      <c r="F799" s="210"/>
      <c r="G799" s="169" t="s">
        <v>116</v>
      </c>
      <c r="H799" s="170">
        <v>0.24729999999999999</v>
      </c>
      <c r="I799" s="170">
        <v>0</v>
      </c>
      <c r="J799" s="171">
        <v>24.08</v>
      </c>
      <c r="K799" s="171">
        <v>5.95</v>
      </c>
    </row>
    <row r="800" spans="1:11" ht="24" customHeight="1">
      <c r="A800" s="167" t="s">
        <v>421</v>
      </c>
      <c r="B800" s="168" t="s">
        <v>943</v>
      </c>
      <c r="C800" s="167" t="s">
        <v>58</v>
      </c>
      <c r="D800" s="167" t="s">
        <v>944</v>
      </c>
      <c r="E800" s="210" t="s">
        <v>424</v>
      </c>
      <c r="F800" s="210"/>
      <c r="G800" s="169" t="s">
        <v>116</v>
      </c>
      <c r="H800" s="170">
        <v>0.7419</v>
      </c>
      <c r="I800" s="170">
        <v>0</v>
      </c>
      <c r="J800" s="171">
        <v>31.52</v>
      </c>
      <c r="K800" s="171">
        <v>23.38</v>
      </c>
    </row>
    <row r="801" spans="1:11" ht="26" customHeight="1">
      <c r="A801" s="172" t="s">
        <v>430</v>
      </c>
      <c r="B801" s="173" t="s">
        <v>952</v>
      </c>
      <c r="C801" s="172" t="s">
        <v>58</v>
      </c>
      <c r="D801" s="172" t="s">
        <v>953</v>
      </c>
      <c r="E801" s="211" t="s">
        <v>433</v>
      </c>
      <c r="F801" s="211"/>
      <c r="G801" s="174" t="s">
        <v>215</v>
      </c>
      <c r="H801" s="175">
        <v>1.3389</v>
      </c>
      <c r="I801" s="175">
        <v>0</v>
      </c>
      <c r="J801" s="176">
        <v>2.6</v>
      </c>
      <c r="K801" s="176">
        <v>3.48</v>
      </c>
    </row>
    <row r="802" spans="1:11" ht="26" customHeight="1">
      <c r="A802" s="172" t="s">
        <v>430</v>
      </c>
      <c r="B802" s="173" t="s">
        <v>948</v>
      </c>
      <c r="C802" s="172" t="s">
        <v>58</v>
      </c>
      <c r="D802" s="172" t="s">
        <v>949</v>
      </c>
      <c r="E802" s="211" t="s">
        <v>433</v>
      </c>
      <c r="F802" s="211"/>
      <c r="G802" s="174" t="s">
        <v>148</v>
      </c>
      <c r="H802" s="175">
        <v>8.0199999999999994E-2</v>
      </c>
      <c r="I802" s="175">
        <v>0</v>
      </c>
      <c r="J802" s="176">
        <v>0.88</v>
      </c>
      <c r="K802" s="176">
        <v>7.0000000000000007E-2</v>
      </c>
    </row>
    <row r="803" spans="1:11" ht="25.5">
      <c r="A803" s="177"/>
      <c r="B803" s="177"/>
      <c r="C803" s="177"/>
      <c r="D803" s="177"/>
      <c r="E803" s="177"/>
      <c r="F803" s="177" t="s">
        <v>440</v>
      </c>
      <c r="G803" s="178">
        <v>21.16</v>
      </c>
      <c r="H803" s="177" t="s">
        <v>441</v>
      </c>
      <c r="I803" s="178">
        <v>0</v>
      </c>
      <c r="J803" s="177" t="s">
        <v>442</v>
      </c>
      <c r="K803" s="178">
        <v>21.16</v>
      </c>
    </row>
    <row r="804" spans="1:11" ht="25.9" thickBot="1">
      <c r="A804" s="177"/>
      <c r="B804" s="177"/>
      <c r="C804" s="177"/>
      <c r="D804" s="177"/>
      <c r="E804" s="177"/>
      <c r="F804" s="177" t="s">
        <v>443</v>
      </c>
      <c r="G804" s="178">
        <v>8.0500000000000007</v>
      </c>
      <c r="H804" s="212"/>
      <c r="I804" s="212" t="s">
        <v>444</v>
      </c>
      <c r="J804" s="177"/>
      <c r="K804" s="178">
        <v>40.93</v>
      </c>
    </row>
    <row r="805" spans="1:11" ht="1.05" customHeight="1" thickTop="1">
      <c r="A805" s="179"/>
      <c r="B805" s="179"/>
      <c r="C805" s="179"/>
      <c r="D805" s="179"/>
      <c r="E805" s="179"/>
      <c r="F805" s="179"/>
      <c r="G805" s="179"/>
      <c r="H805" s="179"/>
      <c r="I805" s="179"/>
      <c r="J805" s="179"/>
      <c r="K805" s="179"/>
    </row>
    <row r="806" spans="1:11" ht="18" customHeight="1">
      <c r="A806" s="161" t="s">
        <v>234</v>
      </c>
      <c r="B806" s="162" t="s">
        <v>47</v>
      </c>
      <c r="C806" s="161" t="s">
        <v>48</v>
      </c>
      <c r="D806" s="161" t="s">
        <v>7</v>
      </c>
      <c r="E806" s="216" t="s">
        <v>417</v>
      </c>
      <c r="F806" s="216"/>
      <c r="G806" s="163" t="s">
        <v>49</v>
      </c>
      <c r="H806" s="162" t="s">
        <v>50</v>
      </c>
      <c r="I806" s="162" t="s">
        <v>418</v>
      </c>
      <c r="J806" s="162" t="s">
        <v>51</v>
      </c>
      <c r="K806" s="162" t="s">
        <v>8</v>
      </c>
    </row>
    <row r="807" spans="1:11" ht="26" customHeight="1">
      <c r="A807" s="164" t="s">
        <v>419</v>
      </c>
      <c r="B807" s="147" t="s">
        <v>235</v>
      </c>
      <c r="C807" s="164" t="s">
        <v>58</v>
      </c>
      <c r="D807" s="164" t="s">
        <v>236</v>
      </c>
      <c r="E807" s="217" t="s">
        <v>942</v>
      </c>
      <c r="F807" s="217"/>
      <c r="G807" s="165" t="s">
        <v>60</v>
      </c>
      <c r="H807" s="166">
        <v>1</v>
      </c>
      <c r="I807" s="148"/>
      <c r="J807" s="148">
        <v>14.98</v>
      </c>
      <c r="K807" s="148">
        <v>14.98</v>
      </c>
    </row>
    <row r="808" spans="1:11" ht="24" customHeight="1">
      <c r="A808" s="167" t="s">
        <v>421</v>
      </c>
      <c r="B808" s="168" t="s">
        <v>422</v>
      </c>
      <c r="C808" s="167" t="s">
        <v>58</v>
      </c>
      <c r="D808" s="167" t="s">
        <v>423</v>
      </c>
      <c r="E808" s="210" t="s">
        <v>424</v>
      </c>
      <c r="F808" s="210"/>
      <c r="G808" s="169" t="s">
        <v>116</v>
      </c>
      <c r="H808" s="170">
        <v>5.4399999999999997E-2</v>
      </c>
      <c r="I808" s="170">
        <v>0</v>
      </c>
      <c r="J808" s="171">
        <v>24.08</v>
      </c>
      <c r="K808" s="171">
        <v>1.3</v>
      </c>
    </row>
    <row r="809" spans="1:11" ht="24" customHeight="1">
      <c r="A809" s="167" t="s">
        <v>421</v>
      </c>
      <c r="B809" s="168" t="s">
        <v>943</v>
      </c>
      <c r="C809" s="167" t="s">
        <v>58</v>
      </c>
      <c r="D809" s="167" t="s">
        <v>944</v>
      </c>
      <c r="E809" s="210" t="s">
        <v>424</v>
      </c>
      <c r="F809" s="210"/>
      <c r="G809" s="169" t="s">
        <v>116</v>
      </c>
      <c r="H809" s="170">
        <v>0.16309999999999999</v>
      </c>
      <c r="I809" s="170">
        <v>0</v>
      </c>
      <c r="J809" s="171">
        <v>31.52</v>
      </c>
      <c r="K809" s="171">
        <v>5.14</v>
      </c>
    </row>
    <row r="810" spans="1:11" ht="24" customHeight="1">
      <c r="A810" s="172" t="s">
        <v>430</v>
      </c>
      <c r="B810" s="173" t="s">
        <v>954</v>
      </c>
      <c r="C810" s="172" t="s">
        <v>58</v>
      </c>
      <c r="D810" s="172" t="s">
        <v>955</v>
      </c>
      <c r="E810" s="211" t="s">
        <v>433</v>
      </c>
      <c r="F810" s="211"/>
      <c r="G810" s="174" t="s">
        <v>871</v>
      </c>
      <c r="H810" s="175">
        <v>0.22850000000000001</v>
      </c>
      <c r="I810" s="175">
        <v>0</v>
      </c>
      <c r="J810" s="176">
        <v>37.39</v>
      </c>
      <c r="K810" s="176">
        <v>8.5399999999999991</v>
      </c>
    </row>
    <row r="811" spans="1:11" ht="25.5">
      <c r="A811" s="177"/>
      <c r="B811" s="177"/>
      <c r="C811" s="177"/>
      <c r="D811" s="177"/>
      <c r="E811" s="177"/>
      <c r="F811" s="177" t="s">
        <v>440</v>
      </c>
      <c r="G811" s="178">
        <v>4.6399999999999997</v>
      </c>
      <c r="H811" s="177" t="s">
        <v>441</v>
      </c>
      <c r="I811" s="178">
        <v>0</v>
      </c>
      <c r="J811" s="177" t="s">
        <v>442</v>
      </c>
      <c r="K811" s="178">
        <v>4.6399999999999997</v>
      </c>
    </row>
    <row r="812" spans="1:11" ht="25.9" thickBot="1">
      <c r="A812" s="177"/>
      <c r="B812" s="177"/>
      <c r="C812" s="177"/>
      <c r="D812" s="177"/>
      <c r="E812" s="177"/>
      <c r="F812" s="177" t="s">
        <v>443</v>
      </c>
      <c r="G812" s="178">
        <v>3.67</v>
      </c>
      <c r="H812" s="212"/>
      <c r="I812" s="212" t="s">
        <v>444</v>
      </c>
      <c r="J812" s="177"/>
      <c r="K812" s="178">
        <v>18.649999999999999</v>
      </c>
    </row>
    <row r="813" spans="1:11" ht="1.05" customHeight="1" thickTop="1">
      <c r="A813" s="179"/>
      <c r="B813" s="179"/>
      <c r="C813" s="179"/>
      <c r="D813" s="179"/>
      <c r="E813" s="179"/>
      <c r="F813" s="179"/>
      <c r="G813" s="179"/>
      <c r="H813" s="179"/>
      <c r="I813" s="179"/>
      <c r="J813" s="179"/>
      <c r="K813" s="179"/>
    </row>
    <row r="814" spans="1:11" ht="18" customHeight="1">
      <c r="A814" s="161" t="s">
        <v>237</v>
      </c>
      <c r="B814" s="162" t="s">
        <v>47</v>
      </c>
      <c r="C814" s="161" t="s">
        <v>48</v>
      </c>
      <c r="D814" s="161" t="s">
        <v>7</v>
      </c>
      <c r="E814" s="216" t="s">
        <v>417</v>
      </c>
      <c r="F814" s="216"/>
      <c r="G814" s="163" t="s">
        <v>49</v>
      </c>
      <c r="H814" s="162" t="s">
        <v>50</v>
      </c>
      <c r="I814" s="162" t="s">
        <v>418</v>
      </c>
      <c r="J814" s="162" t="s">
        <v>51</v>
      </c>
      <c r="K814" s="162" t="s">
        <v>8</v>
      </c>
    </row>
    <row r="815" spans="1:11" ht="26" customHeight="1">
      <c r="A815" s="164" t="s">
        <v>419</v>
      </c>
      <c r="B815" s="147" t="s">
        <v>238</v>
      </c>
      <c r="C815" s="164" t="s">
        <v>58</v>
      </c>
      <c r="D815" s="164" t="s">
        <v>239</v>
      </c>
      <c r="E815" s="217" t="s">
        <v>942</v>
      </c>
      <c r="F815" s="217"/>
      <c r="G815" s="165" t="s">
        <v>60</v>
      </c>
      <c r="H815" s="166">
        <v>1</v>
      </c>
      <c r="I815" s="148"/>
      <c r="J815" s="148">
        <v>17.510000000000002</v>
      </c>
      <c r="K815" s="148">
        <v>17.510000000000002</v>
      </c>
    </row>
    <row r="816" spans="1:11" ht="24" customHeight="1">
      <c r="A816" s="167" t="s">
        <v>421</v>
      </c>
      <c r="B816" s="168" t="s">
        <v>422</v>
      </c>
      <c r="C816" s="167" t="s">
        <v>58</v>
      </c>
      <c r="D816" s="167" t="s">
        <v>423</v>
      </c>
      <c r="E816" s="210" t="s">
        <v>424</v>
      </c>
      <c r="F816" s="210"/>
      <c r="G816" s="169" t="s">
        <v>116</v>
      </c>
      <c r="H816" s="170">
        <v>7.5700000000000003E-2</v>
      </c>
      <c r="I816" s="170">
        <v>0</v>
      </c>
      <c r="J816" s="171">
        <v>24.08</v>
      </c>
      <c r="K816" s="171">
        <v>1.82</v>
      </c>
    </row>
    <row r="817" spans="1:11" ht="24" customHeight="1">
      <c r="A817" s="167" t="s">
        <v>421</v>
      </c>
      <c r="B817" s="168" t="s">
        <v>943</v>
      </c>
      <c r="C817" s="167" t="s">
        <v>58</v>
      </c>
      <c r="D817" s="167" t="s">
        <v>944</v>
      </c>
      <c r="E817" s="210" t="s">
        <v>424</v>
      </c>
      <c r="F817" s="210"/>
      <c r="G817" s="169" t="s">
        <v>116</v>
      </c>
      <c r="H817" s="170">
        <v>0.22700000000000001</v>
      </c>
      <c r="I817" s="170">
        <v>0</v>
      </c>
      <c r="J817" s="171">
        <v>31.52</v>
      </c>
      <c r="K817" s="171">
        <v>7.15</v>
      </c>
    </row>
    <row r="818" spans="1:11" ht="24" customHeight="1">
      <c r="A818" s="172" t="s">
        <v>430</v>
      </c>
      <c r="B818" s="173" t="s">
        <v>954</v>
      </c>
      <c r="C818" s="172" t="s">
        <v>58</v>
      </c>
      <c r="D818" s="172" t="s">
        <v>955</v>
      </c>
      <c r="E818" s="211" t="s">
        <v>433</v>
      </c>
      <c r="F818" s="211"/>
      <c r="G818" s="174" t="s">
        <v>871</v>
      </c>
      <c r="H818" s="175">
        <v>0.22850000000000001</v>
      </c>
      <c r="I818" s="175">
        <v>0</v>
      </c>
      <c r="J818" s="176">
        <v>37.39</v>
      </c>
      <c r="K818" s="176">
        <v>8.5399999999999991</v>
      </c>
    </row>
    <row r="819" spans="1:11" ht="25.5">
      <c r="A819" s="177"/>
      <c r="B819" s="177"/>
      <c r="C819" s="177"/>
      <c r="D819" s="177"/>
      <c r="E819" s="177"/>
      <c r="F819" s="177" t="s">
        <v>440</v>
      </c>
      <c r="G819" s="178">
        <v>6.47</v>
      </c>
      <c r="H819" s="177" t="s">
        <v>441</v>
      </c>
      <c r="I819" s="178">
        <v>0</v>
      </c>
      <c r="J819" s="177" t="s">
        <v>442</v>
      </c>
      <c r="K819" s="178">
        <v>6.47</v>
      </c>
    </row>
    <row r="820" spans="1:11" ht="25.9" thickBot="1">
      <c r="A820" s="177"/>
      <c r="B820" s="177"/>
      <c r="C820" s="177"/>
      <c r="D820" s="177"/>
      <c r="E820" s="177"/>
      <c r="F820" s="177" t="s">
        <v>443</v>
      </c>
      <c r="G820" s="178">
        <v>4.28</v>
      </c>
      <c r="H820" s="212"/>
      <c r="I820" s="212" t="s">
        <v>444</v>
      </c>
      <c r="J820" s="177"/>
      <c r="K820" s="178">
        <v>21.79</v>
      </c>
    </row>
    <row r="821" spans="1:11" ht="1.05" customHeight="1" thickTop="1">
      <c r="A821" s="179"/>
      <c r="B821" s="179"/>
      <c r="C821" s="179"/>
      <c r="D821" s="179"/>
      <c r="E821" s="179"/>
      <c r="F821" s="179"/>
      <c r="G821" s="179"/>
      <c r="H821" s="179"/>
      <c r="I821" s="179"/>
      <c r="J821" s="179"/>
      <c r="K821" s="179"/>
    </row>
    <row r="822" spans="1:11" ht="18" customHeight="1">
      <c r="A822" s="161" t="s">
        <v>240</v>
      </c>
      <c r="B822" s="162" t="s">
        <v>47</v>
      </c>
      <c r="C822" s="161" t="s">
        <v>48</v>
      </c>
      <c r="D822" s="161" t="s">
        <v>7</v>
      </c>
      <c r="E822" s="216" t="s">
        <v>417</v>
      </c>
      <c r="F822" s="216"/>
      <c r="G822" s="163" t="s">
        <v>49</v>
      </c>
      <c r="H822" s="162" t="s">
        <v>50</v>
      </c>
      <c r="I822" s="162" t="s">
        <v>418</v>
      </c>
      <c r="J822" s="162" t="s">
        <v>51</v>
      </c>
      <c r="K822" s="162" t="s">
        <v>8</v>
      </c>
    </row>
    <row r="823" spans="1:11" ht="52.05" customHeight="1">
      <c r="A823" s="164" t="s">
        <v>419</v>
      </c>
      <c r="B823" s="147" t="s">
        <v>241</v>
      </c>
      <c r="C823" s="164" t="s">
        <v>58</v>
      </c>
      <c r="D823" s="164" t="s">
        <v>956</v>
      </c>
      <c r="E823" s="217" t="s">
        <v>957</v>
      </c>
      <c r="F823" s="217"/>
      <c r="G823" s="165" t="s">
        <v>60</v>
      </c>
      <c r="H823" s="166">
        <v>1</v>
      </c>
      <c r="I823" s="148"/>
      <c r="J823" s="148">
        <v>28.97</v>
      </c>
      <c r="K823" s="148">
        <v>28.97</v>
      </c>
    </row>
    <row r="824" spans="1:11" ht="24" customHeight="1">
      <c r="A824" s="167" t="s">
        <v>421</v>
      </c>
      <c r="B824" s="168" t="s">
        <v>943</v>
      </c>
      <c r="C824" s="167" t="s">
        <v>58</v>
      </c>
      <c r="D824" s="167" t="s">
        <v>944</v>
      </c>
      <c r="E824" s="210" t="s">
        <v>424</v>
      </c>
      <c r="F824" s="210"/>
      <c r="G824" s="169" t="s">
        <v>116</v>
      </c>
      <c r="H824" s="170">
        <v>0.52659999999999996</v>
      </c>
      <c r="I824" s="170">
        <v>0</v>
      </c>
      <c r="J824" s="171">
        <v>31.52</v>
      </c>
      <c r="K824" s="171">
        <v>16.59</v>
      </c>
    </row>
    <row r="825" spans="1:11" ht="24" customHeight="1">
      <c r="A825" s="172" t="s">
        <v>430</v>
      </c>
      <c r="B825" s="173" t="s">
        <v>958</v>
      </c>
      <c r="C825" s="172" t="s">
        <v>58</v>
      </c>
      <c r="D825" s="172" t="s">
        <v>959</v>
      </c>
      <c r="E825" s="211" t="s">
        <v>433</v>
      </c>
      <c r="F825" s="211"/>
      <c r="G825" s="174" t="s">
        <v>871</v>
      </c>
      <c r="H825" s="175">
        <v>0.20669999999999999</v>
      </c>
      <c r="I825" s="175">
        <v>0</v>
      </c>
      <c r="J825" s="176">
        <v>49.67</v>
      </c>
      <c r="K825" s="176">
        <v>10.26</v>
      </c>
    </row>
    <row r="826" spans="1:11" ht="24" customHeight="1">
      <c r="A826" s="172" t="s">
        <v>430</v>
      </c>
      <c r="B826" s="173" t="s">
        <v>960</v>
      </c>
      <c r="C826" s="172" t="s">
        <v>58</v>
      </c>
      <c r="D826" s="172" t="s">
        <v>961</v>
      </c>
      <c r="E826" s="211" t="s">
        <v>433</v>
      </c>
      <c r="F826" s="211"/>
      <c r="G826" s="174" t="s">
        <v>871</v>
      </c>
      <c r="H826" s="175">
        <v>6.2E-2</v>
      </c>
      <c r="I826" s="175">
        <v>0</v>
      </c>
      <c r="J826" s="176">
        <v>34.29</v>
      </c>
      <c r="K826" s="176">
        <v>2.12</v>
      </c>
    </row>
    <row r="827" spans="1:11" ht="25.5">
      <c r="A827" s="177"/>
      <c r="B827" s="177"/>
      <c r="C827" s="177"/>
      <c r="D827" s="177"/>
      <c r="E827" s="177"/>
      <c r="F827" s="177" t="s">
        <v>440</v>
      </c>
      <c r="G827" s="178">
        <v>11.99</v>
      </c>
      <c r="H827" s="177" t="s">
        <v>441</v>
      </c>
      <c r="I827" s="178">
        <v>0</v>
      </c>
      <c r="J827" s="177" t="s">
        <v>442</v>
      </c>
      <c r="K827" s="178">
        <v>11.99</v>
      </c>
    </row>
    <row r="828" spans="1:11" ht="25.9" thickBot="1">
      <c r="A828" s="177"/>
      <c r="B828" s="177"/>
      <c r="C828" s="177"/>
      <c r="D828" s="177"/>
      <c r="E828" s="177"/>
      <c r="F828" s="177" t="s">
        <v>443</v>
      </c>
      <c r="G828" s="178">
        <v>7.09</v>
      </c>
      <c r="H828" s="212"/>
      <c r="I828" s="212" t="s">
        <v>444</v>
      </c>
      <c r="J828" s="177"/>
      <c r="K828" s="178">
        <v>36.06</v>
      </c>
    </row>
    <row r="829" spans="1:11" ht="1.05" customHeight="1" thickTop="1">
      <c r="A829" s="179"/>
      <c r="B829" s="179"/>
      <c r="C829" s="179"/>
      <c r="D829" s="179"/>
      <c r="E829" s="179"/>
      <c r="F829" s="179"/>
      <c r="G829" s="179"/>
      <c r="H829" s="179"/>
      <c r="I829" s="179"/>
      <c r="J829" s="179"/>
      <c r="K829" s="179"/>
    </row>
    <row r="830" spans="1:11" ht="18" customHeight="1">
      <c r="A830" s="161" t="s">
        <v>243</v>
      </c>
      <c r="B830" s="162" t="s">
        <v>47</v>
      </c>
      <c r="C830" s="161" t="s">
        <v>48</v>
      </c>
      <c r="D830" s="161" t="s">
        <v>7</v>
      </c>
      <c r="E830" s="216" t="s">
        <v>417</v>
      </c>
      <c r="F830" s="216"/>
      <c r="G830" s="163" t="s">
        <v>49</v>
      </c>
      <c r="H830" s="162" t="s">
        <v>50</v>
      </c>
      <c r="I830" s="162" t="s">
        <v>418</v>
      </c>
      <c r="J830" s="162" t="s">
        <v>51</v>
      </c>
      <c r="K830" s="162" t="s">
        <v>8</v>
      </c>
    </row>
    <row r="831" spans="1:11" ht="39" customHeight="1">
      <c r="A831" s="164" t="s">
        <v>419</v>
      </c>
      <c r="B831" s="147" t="s">
        <v>244</v>
      </c>
      <c r="C831" s="164" t="s">
        <v>58</v>
      </c>
      <c r="D831" s="164" t="s">
        <v>245</v>
      </c>
      <c r="E831" s="217" t="s">
        <v>427</v>
      </c>
      <c r="F831" s="217"/>
      <c r="G831" s="165" t="s">
        <v>60</v>
      </c>
      <c r="H831" s="166">
        <v>1</v>
      </c>
      <c r="I831" s="148"/>
      <c r="J831" s="148">
        <v>18.97</v>
      </c>
      <c r="K831" s="148">
        <v>18.97</v>
      </c>
    </row>
    <row r="832" spans="1:11" ht="24" customHeight="1">
      <c r="A832" s="167" t="s">
        <v>421</v>
      </c>
      <c r="B832" s="168" t="s">
        <v>943</v>
      </c>
      <c r="C832" s="167" t="s">
        <v>58</v>
      </c>
      <c r="D832" s="167" t="s">
        <v>944</v>
      </c>
      <c r="E832" s="210" t="s">
        <v>424</v>
      </c>
      <c r="F832" s="210"/>
      <c r="G832" s="169" t="s">
        <v>116</v>
      </c>
      <c r="H832" s="170">
        <v>0.3674</v>
      </c>
      <c r="I832" s="170">
        <v>0</v>
      </c>
      <c r="J832" s="171">
        <v>31.52</v>
      </c>
      <c r="K832" s="171">
        <v>11.58</v>
      </c>
    </row>
    <row r="833" spans="1:11" ht="24" customHeight="1">
      <c r="A833" s="172" t="s">
        <v>430</v>
      </c>
      <c r="B833" s="173" t="s">
        <v>962</v>
      </c>
      <c r="C833" s="172" t="s">
        <v>58</v>
      </c>
      <c r="D833" s="172" t="s">
        <v>963</v>
      </c>
      <c r="E833" s="211" t="s">
        <v>433</v>
      </c>
      <c r="F833" s="211"/>
      <c r="G833" s="174" t="s">
        <v>215</v>
      </c>
      <c r="H833" s="175">
        <v>0.66398400000000002</v>
      </c>
      <c r="I833" s="175">
        <v>0</v>
      </c>
      <c r="J833" s="176">
        <v>10.47</v>
      </c>
      <c r="K833" s="176">
        <v>6.95</v>
      </c>
    </row>
    <row r="834" spans="1:11" ht="26" customHeight="1">
      <c r="A834" s="172" t="s">
        <v>430</v>
      </c>
      <c r="B834" s="173" t="s">
        <v>948</v>
      </c>
      <c r="C834" s="172" t="s">
        <v>58</v>
      </c>
      <c r="D834" s="172" t="s">
        <v>949</v>
      </c>
      <c r="E834" s="211" t="s">
        <v>433</v>
      </c>
      <c r="F834" s="211"/>
      <c r="G834" s="174" t="s">
        <v>148</v>
      </c>
      <c r="H834" s="175">
        <v>0.5</v>
      </c>
      <c r="I834" s="175">
        <v>0</v>
      </c>
      <c r="J834" s="176">
        <v>0.88</v>
      </c>
      <c r="K834" s="176">
        <v>0.44</v>
      </c>
    </row>
    <row r="835" spans="1:11" ht="25.5">
      <c r="A835" s="177"/>
      <c r="B835" s="177"/>
      <c r="C835" s="177"/>
      <c r="D835" s="177"/>
      <c r="E835" s="177"/>
      <c r="F835" s="177" t="s">
        <v>440</v>
      </c>
      <c r="G835" s="178">
        <v>8.36</v>
      </c>
      <c r="H835" s="177" t="s">
        <v>441</v>
      </c>
      <c r="I835" s="178">
        <v>0</v>
      </c>
      <c r="J835" s="177" t="s">
        <v>442</v>
      </c>
      <c r="K835" s="178">
        <v>8.36</v>
      </c>
    </row>
    <row r="836" spans="1:11" ht="25.9" thickBot="1">
      <c r="A836" s="177"/>
      <c r="B836" s="177"/>
      <c r="C836" s="177"/>
      <c r="D836" s="177"/>
      <c r="E836" s="177"/>
      <c r="F836" s="177" t="s">
        <v>443</v>
      </c>
      <c r="G836" s="178">
        <v>4.6399999999999997</v>
      </c>
      <c r="H836" s="212"/>
      <c r="I836" s="212" t="s">
        <v>444</v>
      </c>
      <c r="J836" s="177"/>
      <c r="K836" s="178">
        <v>23.61</v>
      </c>
    </row>
    <row r="837" spans="1:11" ht="1.05" customHeight="1" thickTop="1">
      <c r="A837" s="179"/>
      <c r="B837" s="179"/>
      <c r="C837" s="179"/>
      <c r="D837" s="179"/>
      <c r="E837" s="179"/>
      <c r="F837" s="179"/>
      <c r="G837" s="179"/>
      <c r="H837" s="179"/>
      <c r="I837" s="179"/>
      <c r="J837" s="179"/>
      <c r="K837" s="179"/>
    </row>
    <row r="838" spans="1:11" ht="18" customHeight="1">
      <c r="A838" s="161" t="s">
        <v>246</v>
      </c>
      <c r="B838" s="162" t="s">
        <v>47</v>
      </c>
      <c r="C838" s="161" t="s">
        <v>48</v>
      </c>
      <c r="D838" s="161" t="s">
        <v>7</v>
      </c>
      <c r="E838" s="216" t="s">
        <v>417</v>
      </c>
      <c r="F838" s="216"/>
      <c r="G838" s="163" t="s">
        <v>49</v>
      </c>
      <c r="H838" s="162" t="s">
        <v>50</v>
      </c>
      <c r="I838" s="162" t="s">
        <v>418</v>
      </c>
      <c r="J838" s="162" t="s">
        <v>51</v>
      </c>
      <c r="K838" s="162" t="s">
        <v>8</v>
      </c>
    </row>
    <row r="839" spans="1:11" ht="26" customHeight="1">
      <c r="A839" s="164" t="s">
        <v>419</v>
      </c>
      <c r="B839" s="147" t="s">
        <v>247</v>
      </c>
      <c r="C839" s="164" t="s">
        <v>58</v>
      </c>
      <c r="D839" s="164" t="s">
        <v>248</v>
      </c>
      <c r="E839" s="217" t="s">
        <v>427</v>
      </c>
      <c r="F839" s="217"/>
      <c r="G839" s="165" t="s">
        <v>60</v>
      </c>
      <c r="H839" s="166">
        <v>1</v>
      </c>
      <c r="I839" s="148"/>
      <c r="J839" s="148">
        <v>18.97</v>
      </c>
      <c r="K839" s="148">
        <v>18.97</v>
      </c>
    </row>
    <row r="840" spans="1:11" ht="24" customHeight="1">
      <c r="A840" s="167" t="s">
        <v>421</v>
      </c>
      <c r="B840" s="168" t="s">
        <v>943</v>
      </c>
      <c r="C840" s="167" t="s">
        <v>58</v>
      </c>
      <c r="D840" s="167" t="s">
        <v>944</v>
      </c>
      <c r="E840" s="210" t="s">
        <v>424</v>
      </c>
      <c r="F840" s="210"/>
      <c r="G840" s="169" t="s">
        <v>116</v>
      </c>
      <c r="H840" s="170">
        <v>0.3805</v>
      </c>
      <c r="I840" s="170">
        <v>0</v>
      </c>
      <c r="J840" s="171">
        <v>31.52</v>
      </c>
      <c r="K840" s="171">
        <v>11.99</v>
      </c>
    </row>
    <row r="841" spans="1:11" ht="24" customHeight="1">
      <c r="A841" s="172" t="s">
        <v>430</v>
      </c>
      <c r="B841" s="173" t="s">
        <v>960</v>
      </c>
      <c r="C841" s="172" t="s">
        <v>58</v>
      </c>
      <c r="D841" s="172" t="s">
        <v>961</v>
      </c>
      <c r="E841" s="211" t="s">
        <v>433</v>
      </c>
      <c r="F841" s="211"/>
      <c r="G841" s="174" t="s">
        <v>871</v>
      </c>
      <c r="H841" s="175">
        <v>1.2999999999999999E-2</v>
      </c>
      <c r="I841" s="175">
        <v>0</v>
      </c>
      <c r="J841" s="176">
        <v>34.29</v>
      </c>
      <c r="K841" s="176">
        <v>0.44</v>
      </c>
    </row>
    <row r="842" spans="1:11" ht="24" customHeight="1">
      <c r="A842" s="172" t="s">
        <v>430</v>
      </c>
      <c r="B842" s="173" t="s">
        <v>964</v>
      </c>
      <c r="C842" s="172" t="s">
        <v>58</v>
      </c>
      <c r="D842" s="172" t="s">
        <v>965</v>
      </c>
      <c r="E842" s="211" t="s">
        <v>433</v>
      </c>
      <c r="F842" s="211"/>
      <c r="G842" s="174" t="s">
        <v>871</v>
      </c>
      <c r="H842" s="175">
        <v>0.13</v>
      </c>
      <c r="I842" s="175">
        <v>0</v>
      </c>
      <c r="J842" s="176">
        <v>50.35</v>
      </c>
      <c r="K842" s="176">
        <v>6.54</v>
      </c>
    </row>
    <row r="843" spans="1:11" ht="25.5">
      <c r="A843" s="177"/>
      <c r="B843" s="177"/>
      <c r="C843" s="177"/>
      <c r="D843" s="177"/>
      <c r="E843" s="177"/>
      <c r="F843" s="177" t="s">
        <v>440</v>
      </c>
      <c r="G843" s="178">
        <v>8.66</v>
      </c>
      <c r="H843" s="177" t="s">
        <v>441</v>
      </c>
      <c r="I843" s="178">
        <v>0</v>
      </c>
      <c r="J843" s="177" t="s">
        <v>442</v>
      </c>
      <c r="K843" s="178">
        <v>8.66</v>
      </c>
    </row>
    <row r="844" spans="1:11" ht="25.9" thickBot="1">
      <c r="A844" s="177"/>
      <c r="B844" s="177"/>
      <c r="C844" s="177"/>
      <c r="D844" s="177"/>
      <c r="E844" s="177"/>
      <c r="F844" s="177" t="s">
        <v>443</v>
      </c>
      <c r="G844" s="178">
        <v>4.6399999999999997</v>
      </c>
      <c r="H844" s="212"/>
      <c r="I844" s="212" t="s">
        <v>444</v>
      </c>
      <c r="J844" s="177"/>
      <c r="K844" s="178">
        <v>23.61</v>
      </c>
    </row>
    <row r="845" spans="1:11" ht="1.05" customHeight="1" thickTop="1">
      <c r="A845" s="179"/>
      <c r="B845" s="179"/>
      <c r="C845" s="179"/>
      <c r="D845" s="179"/>
      <c r="E845" s="179"/>
      <c r="F845" s="179"/>
      <c r="G845" s="179"/>
      <c r="H845" s="179"/>
      <c r="I845" s="179"/>
      <c r="J845" s="179"/>
      <c r="K845" s="179"/>
    </row>
    <row r="846" spans="1:11" ht="18" customHeight="1">
      <c r="A846" s="161" t="s">
        <v>249</v>
      </c>
      <c r="B846" s="162" t="s">
        <v>47</v>
      </c>
      <c r="C846" s="161" t="s">
        <v>48</v>
      </c>
      <c r="D846" s="161" t="s">
        <v>7</v>
      </c>
      <c r="E846" s="216" t="s">
        <v>417</v>
      </c>
      <c r="F846" s="216"/>
      <c r="G846" s="163" t="s">
        <v>49</v>
      </c>
      <c r="H846" s="162" t="s">
        <v>50</v>
      </c>
      <c r="I846" s="162" t="s">
        <v>418</v>
      </c>
      <c r="J846" s="162" t="s">
        <v>51</v>
      </c>
      <c r="K846" s="162" t="s">
        <v>8</v>
      </c>
    </row>
    <row r="847" spans="1:11" ht="39" customHeight="1">
      <c r="A847" s="164" t="s">
        <v>419</v>
      </c>
      <c r="B847" s="147" t="s">
        <v>250</v>
      </c>
      <c r="C847" s="164" t="s">
        <v>58</v>
      </c>
      <c r="D847" s="164" t="s">
        <v>251</v>
      </c>
      <c r="E847" s="217" t="s">
        <v>966</v>
      </c>
      <c r="F847" s="217"/>
      <c r="G847" s="165" t="s">
        <v>165</v>
      </c>
      <c r="H847" s="166">
        <v>1</v>
      </c>
      <c r="I847" s="148"/>
      <c r="J847" s="148">
        <v>12.25</v>
      </c>
      <c r="K847" s="148">
        <v>12.25</v>
      </c>
    </row>
    <row r="848" spans="1:11" ht="24" customHeight="1">
      <c r="A848" s="167" t="s">
        <v>421</v>
      </c>
      <c r="B848" s="168" t="s">
        <v>422</v>
      </c>
      <c r="C848" s="167" t="s">
        <v>58</v>
      </c>
      <c r="D848" s="167" t="s">
        <v>423</v>
      </c>
      <c r="E848" s="210" t="s">
        <v>424</v>
      </c>
      <c r="F848" s="210"/>
      <c r="G848" s="169" t="s">
        <v>116</v>
      </c>
      <c r="H848" s="170">
        <v>0.1</v>
      </c>
      <c r="I848" s="170">
        <v>0</v>
      </c>
      <c r="J848" s="171">
        <v>24.08</v>
      </c>
      <c r="K848" s="171">
        <v>2.4</v>
      </c>
    </row>
    <row r="849" spans="1:11" ht="24" customHeight="1">
      <c r="A849" s="167" t="s">
        <v>421</v>
      </c>
      <c r="B849" s="168" t="s">
        <v>943</v>
      </c>
      <c r="C849" s="167" t="s">
        <v>58</v>
      </c>
      <c r="D849" s="167" t="s">
        <v>944</v>
      </c>
      <c r="E849" s="210" t="s">
        <v>424</v>
      </c>
      <c r="F849" s="210"/>
      <c r="G849" s="169" t="s">
        <v>116</v>
      </c>
      <c r="H849" s="170">
        <v>0.23899999999999999</v>
      </c>
      <c r="I849" s="170">
        <v>0</v>
      </c>
      <c r="J849" s="171">
        <v>31.52</v>
      </c>
      <c r="K849" s="171">
        <v>7.53</v>
      </c>
    </row>
    <row r="850" spans="1:11" ht="24" customHeight="1">
      <c r="A850" s="172" t="s">
        <v>430</v>
      </c>
      <c r="B850" s="173" t="s">
        <v>971</v>
      </c>
      <c r="C850" s="172" t="s">
        <v>58</v>
      </c>
      <c r="D850" s="172" t="s">
        <v>972</v>
      </c>
      <c r="E850" s="211" t="s">
        <v>433</v>
      </c>
      <c r="F850" s="211"/>
      <c r="G850" s="174" t="s">
        <v>871</v>
      </c>
      <c r="H850" s="175">
        <v>3.0000000000000001E-3</v>
      </c>
      <c r="I850" s="175">
        <v>0</v>
      </c>
      <c r="J850" s="176">
        <v>78.16</v>
      </c>
      <c r="K850" s="176">
        <v>0.23</v>
      </c>
    </row>
    <row r="851" spans="1:11" ht="24" customHeight="1">
      <c r="A851" s="172" t="s">
        <v>430</v>
      </c>
      <c r="B851" s="173" t="s">
        <v>969</v>
      </c>
      <c r="C851" s="172" t="s">
        <v>58</v>
      </c>
      <c r="D851" s="172" t="s">
        <v>970</v>
      </c>
      <c r="E851" s="211" t="s">
        <v>433</v>
      </c>
      <c r="F851" s="211"/>
      <c r="G851" s="174" t="s">
        <v>871</v>
      </c>
      <c r="H851" s="175">
        <v>1.6E-2</v>
      </c>
      <c r="I851" s="175">
        <v>0</v>
      </c>
      <c r="J851" s="176">
        <v>102.47</v>
      </c>
      <c r="K851" s="176">
        <v>1.63</v>
      </c>
    </row>
    <row r="852" spans="1:11" ht="24" customHeight="1">
      <c r="A852" s="172" t="s">
        <v>430</v>
      </c>
      <c r="B852" s="173" t="s">
        <v>967</v>
      </c>
      <c r="C852" s="172" t="s">
        <v>58</v>
      </c>
      <c r="D852" s="172" t="s">
        <v>968</v>
      </c>
      <c r="E852" s="211" t="s">
        <v>433</v>
      </c>
      <c r="F852" s="211"/>
      <c r="G852" s="174" t="s">
        <v>148</v>
      </c>
      <c r="H852" s="175">
        <v>0.04</v>
      </c>
      <c r="I852" s="175">
        <v>0</v>
      </c>
      <c r="J852" s="176">
        <v>11.52</v>
      </c>
      <c r="K852" s="176">
        <v>0.46</v>
      </c>
    </row>
    <row r="853" spans="1:11" ht="25.5">
      <c r="A853" s="177"/>
      <c r="B853" s="177"/>
      <c r="C853" s="177"/>
      <c r="D853" s="177"/>
      <c r="E853" s="177"/>
      <c r="F853" s="177" t="s">
        <v>440</v>
      </c>
      <c r="G853" s="178">
        <v>7.16</v>
      </c>
      <c r="H853" s="177" t="s">
        <v>441</v>
      </c>
      <c r="I853" s="178">
        <v>0</v>
      </c>
      <c r="J853" s="177" t="s">
        <v>442</v>
      </c>
      <c r="K853" s="178">
        <v>7.16</v>
      </c>
    </row>
    <row r="854" spans="1:11" ht="25.9" thickBot="1">
      <c r="A854" s="177"/>
      <c r="B854" s="177"/>
      <c r="C854" s="177"/>
      <c r="D854" s="177"/>
      <c r="E854" s="177"/>
      <c r="F854" s="177" t="s">
        <v>443</v>
      </c>
      <c r="G854" s="178">
        <v>3</v>
      </c>
      <c r="H854" s="212"/>
      <c r="I854" s="212" t="s">
        <v>444</v>
      </c>
      <c r="J854" s="177"/>
      <c r="K854" s="178">
        <v>15.25</v>
      </c>
    </row>
    <row r="855" spans="1:11" ht="1.05" customHeight="1" thickTop="1">
      <c r="A855" s="179"/>
      <c r="B855" s="179"/>
      <c r="C855" s="179"/>
      <c r="D855" s="179"/>
      <c r="E855" s="179"/>
      <c r="F855" s="179"/>
      <c r="G855" s="179"/>
      <c r="H855" s="179"/>
      <c r="I855" s="179"/>
      <c r="J855" s="179"/>
      <c r="K855" s="179"/>
    </row>
    <row r="856" spans="1:11" ht="18" customHeight="1">
      <c r="A856" s="161" t="s">
        <v>252</v>
      </c>
      <c r="B856" s="162" t="s">
        <v>47</v>
      </c>
      <c r="C856" s="161" t="s">
        <v>48</v>
      </c>
      <c r="D856" s="161" t="s">
        <v>7</v>
      </c>
      <c r="E856" s="216" t="s">
        <v>417</v>
      </c>
      <c r="F856" s="216"/>
      <c r="G856" s="163" t="s">
        <v>49</v>
      </c>
      <c r="H856" s="162" t="s">
        <v>50</v>
      </c>
      <c r="I856" s="162" t="s">
        <v>418</v>
      </c>
      <c r="J856" s="162" t="s">
        <v>51</v>
      </c>
      <c r="K856" s="162" t="s">
        <v>8</v>
      </c>
    </row>
    <row r="857" spans="1:11" ht="26" customHeight="1">
      <c r="A857" s="164" t="s">
        <v>419</v>
      </c>
      <c r="B857" s="147" t="s">
        <v>253</v>
      </c>
      <c r="C857" s="164" t="s">
        <v>58</v>
      </c>
      <c r="D857" s="164" t="s">
        <v>254</v>
      </c>
      <c r="E857" s="217" t="s">
        <v>966</v>
      </c>
      <c r="F857" s="217"/>
      <c r="G857" s="165" t="s">
        <v>60</v>
      </c>
      <c r="H857" s="166">
        <v>1</v>
      </c>
      <c r="I857" s="148"/>
      <c r="J857" s="148">
        <v>80.62</v>
      </c>
      <c r="K857" s="148">
        <v>80.62</v>
      </c>
    </row>
    <row r="858" spans="1:11" ht="24" customHeight="1">
      <c r="A858" s="167" t="s">
        <v>421</v>
      </c>
      <c r="B858" s="168" t="s">
        <v>422</v>
      </c>
      <c r="C858" s="167" t="s">
        <v>58</v>
      </c>
      <c r="D858" s="167" t="s">
        <v>423</v>
      </c>
      <c r="E858" s="210" t="s">
        <v>424</v>
      </c>
      <c r="F858" s="210"/>
      <c r="G858" s="169" t="s">
        <v>116</v>
      </c>
      <c r="H858" s="170">
        <v>0.115</v>
      </c>
      <c r="I858" s="170">
        <v>0</v>
      </c>
      <c r="J858" s="171">
        <v>24.08</v>
      </c>
      <c r="K858" s="171">
        <v>2.76</v>
      </c>
    </row>
    <row r="859" spans="1:11" ht="24" customHeight="1">
      <c r="A859" s="167" t="s">
        <v>421</v>
      </c>
      <c r="B859" s="168" t="s">
        <v>943</v>
      </c>
      <c r="C859" s="167" t="s">
        <v>58</v>
      </c>
      <c r="D859" s="167" t="s">
        <v>944</v>
      </c>
      <c r="E859" s="210" t="s">
        <v>424</v>
      </c>
      <c r="F859" s="210"/>
      <c r="G859" s="169" t="s">
        <v>116</v>
      </c>
      <c r="H859" s="170">
        <v>0.27500000000000002</v>
      </c>
      <c r="I859" s="170">
        <v>0</v>
      </c>
      <c r="J859" s="171">
        <v>31.52</v>
      </c>
      <c r="K859" s="171">
        <v>8.66</v>
      </c>
    </row>
    <row r="860" spans="1:11" ht="24" customHeight="1">
      <c r="A860" s="172" t="s">
        <v>430</v>
      </c>
      <c r="B860" s="173" t="s">
        <v>973</v>
      </c>
      <c r="C860" s="172" t="s">
        <v>58</v>
      </c>
      <c r="D860" s="172" t="s">
        <v>974</v>
      </c>
      <c r="E860" s="211" t="s">
        <v>433</v>
      </c>
      <c r="F860" s="211"/>
      <c r="G860" s="174" t="s">
        <v>871</v>
      </c>
      <c r="H860" s="175">
        <v>0.2016</v>
      </c>
      <c r="I860" s="175">
        <v>0</v>
      </c>
      <c r="J860" s="176">
        <v>154.29</v>
      </c>
      <c r="K860" s="176">
        <v>31.1</v>
      </c>
    </row>
    <row r="861" spans="1:11" ht="24" customHeight="1">
      <c r="A861" s="172" t="s">
        <v>430</v>
      </c>
      <c r="B861" s="173" t="s">
        <v>969</v>
      </c>
      <c r="C861" s="172" t="s">
        <v>58</v>
      </c>
      <c r="D861" s="172" t="s">
        <v>970</v>
      </c>
      <c r="E861" s="211" t="s">
        <v>433</v>
      </c>
      <c r="F861" s="211"/>
      <c r="G861" s="174" t="s">
        <v>871</v>
      </c>
      <c r="H861" s="175">
        <v>0.32200000000000001</v>
      </c>
      <c r="I861" s="175">
        <v>0</v>
      </c>
      <c r="J861" s="176">
        <v>102.47</v>
      </c>
      <c r="K861" s="176">
        <v>32.99</v>
      </c>
    </row>
    <row r="862" spans="1:11" ht="24" customHeight="1">
      <c r="A862" s="172" t="s">
        <v>430</v>
      </c>
      <c r="B862" s="173" t="s">
        <v>967</v>
      </c>
      <c r="C862" s="172" t="s">
        <v>58</v>
      </c>
      <c r="D862" s="172" t="s">
        <v>968</v>
      </c>
      <c r="E862" s="211" t="s">
        <v>433</v>
      </c>
      <c r="F862" s="211"/>
      <c r="G862" s="174" t="s">
        <v>148</v>
      </c>
      <c r="H862" s="175">
        <v>0.01</v>
      </c>
      <c r="I862" s="175">
        <v>0</v>
      </c>
      <c r="J862" s="176">
        <v>11.52</v>
      </c>
      <c r="K862" s="176">
        <v>0.11</v>
      </c>
    </row>
    <row r="863" spans="1:11" ht="24" customHeight="1">
      <c r="A863" s="172" t="s">
        <v>430</v>
      </c>
      <c r="B863" s="173" t="s">
        <v>971</v>
      </c>
      <c r="C863" s="172" t="s">
        <v>58</v>
      </c>
      <c r="D863" s="172" t="s">
        <v>972</v>
      </c>
      <c r="E863" s="211" t="s">
        <v>433</v>
      </c>
      <c r="F863" s="211"/>
      <c r="G863" s="174" t="s">
        <v>871</v>
      </c>
      <c r="H863" s="175">
        <v>6.4000000000000001E-2</v>
      </c>
      <c r="I863" s="175">
        <v>0</v>
      </c>
      <c r="J863" s="176">
        <v>78.16</v>
      </c>
      <c r="K863" s="176">
        <v>5</v>
      </c>
    </row>
    <row r="864" spans="1:11" ht="25.5">
      <c r="A864" s="177"/>
      <c r="B864" s="177"/>
      <c r="C864" s="177"/>
      <c r="D864" s="177"/>
      <c r="E864" s="177"/>
      <c r="F864" s="177" t="s">
        <v>440</v>
      </c>
      <c r="G864" s="178">
        <v>8.24</v>
      </c>
      <c r="H864" s="177" t="s">
        <v>441</v>
      </c>
      <c r="I864" s="178">
        <v>0</v>
      </c>
      <c r="J864" s="177" t="s">
        <v>442</v>
      </c>
      <c r="K864" s="178">
        <v>8.24</v>
      </c>
    </row>
    <row r="865" spans="1:11" ht="25.9" thickBot="1">
      <c r="A865" s="177"/>
      <c r="B865" s="177"/>
      <c r="C865" s="177"/>
      <c r="D865" s="177"/>
      <c r="E865" s="177"/>
      <c r="F865" s="177" t="s">
        <v>443</v>
      </c>
      <c r="G865" s="178">
        <v>19.75</v>
      </c>
      <c r="H865" s="212"/>
      <c r="I865" s="212" t="s">
        <v>444</v>
      </c>
      <c r="J865" s="177"/>
      <c r="K865" s="178">
        <v>100.37</v>
      </c>
    </row>
    <row r="866" spans="1:11" ht="1.05" customHeight="1" thickTop="1">
      <c r="A866" s="179"/>
      <c r="B866" s="179"/>
      <c r="C866" s="179"/>
      <c r="D866" s="179"/>
      <c r="E866" s="179"/>
      <c r="F866" s="179"/>
      <c r="G866" s="179"/>
      <c r="H866" s="179"/>
      <c r="I866" s="179"/>
      <c r="J866" s="179"/>
      <c r="K866" s="179"/>
    </row>
    <row r="867" spans="1:11" ht="18" customHeight="1">
      <c r="A867" s="161" t="s">
        <v>257</v>
      </c>
      <c r="B867" s="162" t="s">
        <v>47</v>
      </c>
      <c r="C867" s="161" t="s">
        <v>48</v>
      </c>
      <c r="D867" s="161" t="s">
        <v>7</v>
      </c>
      <c r="E867" s="216" t="s">
        <v>417</v>
      </c>
      <c r="F867" s="216"/>
      <c r="G867" s="163" t="s">
        <v>49</v>
      </c>
      <c r="H867" s="162" t="s">
        <v>50</v>
      </c>
      <c r="I867" s="162" t="s">
        <v>418</v>
      </c>
      <c r="J867" s="162" t="s">
        <v>51</v>
      </c>
      <c r="K867" s="162" t="s">
        <v>8</v>
      </c>
    </row>
    <row r="868" spans="1:11" ht="39" customHeight="1">
      <c r="A868" s="164" t="s">
        <v>419</v>
      </c>
      <c r="B868" s="147" t="s">
        <v>258</v>
      </c>
      <c r="C868" s="164" t="s">
        <v>58</v>
      </c>
      <c r="D868" s="164" t="s">
        <v>259</v>
      </c>
      <c r="E868" s="217" t="s">
        <v>975</v>
      </c>
      <c r="F868" s="217"/>
      <c r="G868" s="165" t="s">
        <v>148</v>
      </c>
      <c r="H868" s="166">
        <v>1</v>
      </c>
      <c r="I868" s="148"/>
      <c r="J868" s="148">
        <v>1190.68</v>
      </c>
      <c r="K868" s="148">
        <v>1190.68</v>
      </c>
    </row>
    <row r="869" spans="1:11" ht="26" customHeight="1">
      <c r="A869" s="167" t="s">
        <v>421</v>
      </c>
      <c r="B869" s="168" t="s">
        <v>982</v>
      </c>
      <c r="C869" s="167" t="s">
        <v>58</v>
      </c>
      <c r="D869" s="167" t="s">
        <v>983</v>
      </c>
      <c r="E869" s="210" t="s">
        <v>424</v>
      </c>
      <c r="F869" s="210"/>
      <c r="G869" s="169" t="s">
        <v>116</v>
      </c>
      <c r="H869" s="170">
        <v>2.1145999999999998</v>
      </c>
      <c r="I869" s="170">
        <v>0</v>
      </c>
      <c r="J869" s="171">
        <v>24.51</v>
      </c>
      <c r="K869" s="171">
        <v>51.82</v>
      </c>
    </row>
    <row r="870" spans="1:11" ht="26" customHeight="1">
      <c r="A870" s="167" t="s">
        <v>421</v>
      </c>
      <c r="B870" s="168" t="s">
        <v>980</v>
      </c>
      <c r="C870" s="167" t="s">
        <v>58</v>
      </c>
      <c r="D870" s="167" t="s">
        <v>981</v>
      </c>
      <c r="E870" s="210" t="s">
        <v>424</v>
      </c>
      <c r="F870" s="210"/>
      <c r="G870" s="169" t="s">
        <v>116</v>
      </c>
      <c r="H870" s="170">
        <v>2.1145999999999998</v>
      </c>
      <c r="I870" s="170">
        <v>0</v>
      </c>
      <c r="J870" s="171">
        <v>29.13</v>
      </c>
      <c r="K870" s="171">
        <v>61.59</v>
      </c>
    </row>
    <row r="871" spans="1:11" ht="26" customHeight="1">
      <c r="A871" s="167" t="s">
        <v>421</v>
      </c>
      <c r="B871" s="168" t="s">
        <v>976</v>
      </c>
      <c r="C871" s="167" t="s">
        <v>58</v>
      </c>
      <c r="D871" s="167" t="s">
        <v>977</v>
      </c>
      <c r="E871" s="210" t="s">
        <v>424</v>
      </c>
      <c r="F871" s="210"/>
      <c r="G871" s="169" t="s">
        <v>116</v>
      </c>
      <c r="H871" s="170">
        <v>0.63300000000000001</v>
      </c>
      <c r="I871" s="170">
        <v>0</v>
      </c>
      <c r="J871" s="171">
        <v>25.53</v>
      </c>
      <c r="K871" s="171">
        <v>16.16</v>
      </c>
    </row>
    <row r="872" spans="1:11" ht="24" customHeight="1">
      <c r="A872" s="167" t="s">
        <v>421</v>
      </c>
      <c r="B872" s="168" t="s">
        <v>978</v>
      </c>
      <c r="C872" s="167" t="s">
        <v>58</v>
      </c>
      <c r="D872" s="167" t="s">
        <v>979</v>
      </c>
      <c r="E872" s="210" t="s">
        <v>424</v>
      </c>
      <c r="F872" s="210"/>
      <c r="G872" s="169" t="s">
        <v>116</v>
      </c>
      <c r="H872" s="170">
        <v>0.63300000000000001</v>
      </c>
      <c r="I872" s="170">
        <v>0</v>
      </c>
      <c r="J872" s="171">
        <v>30.24</v>
      </c>
      <c r="K872" s="171">
        <v>19.14</v>
      </c>
    </row>
    <row r="873" spans="1:11" ht="52.05" customHeight="1">
      <c r="A873" s="172" t="s">
        <v>430</v>
      </c>
      <c r="B873" s="173" t="s">
        <v>990</v>
      </c>
      <c r="C873" s="172" t="s">
        <v>58</v>
      </c>
      <c r="D873" s="172" t="s">
        <v>991</v>
      </c>
      <c r="E873" s="211" t="s">
        <v>992</v>
      </c>
      <c r="F873" s="211"/>
      <c r="G873" s="174" t="s">
        <v>148</v>
      </c>
      <c r="H873" s="175">
        <v>1</v>
      </c>
      <c r="I873" s="175">
        <v>0</v>
      </c>
      <c r="J873" s="176">
        <v>1033.56</v>
      </c>
      <c r="K873" s="176">
        <v>1033.56</v>
      </c>
    </row>
    <row r="874" spans="1:11" ht="39" customHeight="1">
      <c r="A874" s="172" t="s">
        <v>430</v>
      </c>
      <c r="B874" s="173" t="s">
        <v>984</v>
      </c>
      <c r="C874" s="172" t="s">
        <v>58</v>
      </c>
      <c r="D874" s="172" t="s">
        <v>985</v>
      </c>
      <c r="E874" s="211" t="s">
        <v>433</v>
      </c>
      <c r="F874" s="211"/>
      <c r="G874" s="174" t="s">
        <v>148</v>
      </c>
      <c r="H874" s="175">
        <v>4</v>
      </c>
      <c r="I874" s="175">
        <v>0</v>
      </c>
      <c r="J874" s="176">
        <v>1.43</v>
      </c>
      <c r="K874" s="176">
        <v>5.72</v>
      </c>
    </row>
    <row r="875" spans="1:11" ht="24" customHeight="1">
      <c r="A875" s="172" t="s">
        <v>430</v>
      </c>
      <c r="B875" s="173" t="s">
        <v>986</v>
      </c>
      <c r="C875" s="172" t="s">
        <v>58</v>
      </c>
      <c r="D875" s="172" t="s">
        <v>987</v>
      </c>
      <c r="E875" s="211" t="s">
        <v>433</v>
      </c>
      <c r="F875" s="211"/>
      <c r="G875" s="174" t="s">
        <v>165</v>
      </c>
      <c r="H875" s="175">
        <v>0.2</v>
      </c>
      <c r="I875" s="175">
        <v>0</v>
      </c>
      <c r="J875" s="176">
        <v>4.07</v>
      </c>
      <c r="K875" s="176">
        <v>0.81</v>
      </c>
    </row>
    <row r="876" spans="1:11" ht="24" customHeight="1">
      <c r="A876" s="172" t="s">
        <v>430</v>
      </c>
      <c r="B876" s="173" t="s">
        <v>988</v>
      </c>
      <c r="C876" s="172" t="s">
        <v>58</v>
      </c>
      <c r="D876" s="172" t="s">
        <v>989</v>
      </c>
      <c r="E876" s="211" t="s">
        <v>433</v>
      </c>
      <c r="F876" s="211"/>
      <c r="G876" s="174" t="s">
        <v>148</v>
      </c>
      <c r="H876" s="175">
        <v>4</v>
      </c>
      <c r="I876" s="175">
        <v>0</v>
      </c>
      <c r="J876" s="176">
        <v>0.47</v>
      </c>
      <c r="K876" s="176">
        <v>1.88</v>
      </c>
    </row>
    <row r="877" spans="1:11" ht="25.5">
      <c r="A877" s="177"/>
      <c r="B877" s="177"/>
      <c r="C877" s="177"/>
      <c r="D877" s="177"/>
      <c r="E877" s="177"/>
      <c r="F877" s="177" t="s">
        <v>440</v>
      </c>
      <c r="G877" s="178">
        <v>113.33</v>
      </c>
      <c r="H877" s="177" t="s">
        <v>441</v>
      </c>
      <c r="I877" s="178">
        <v>0</v>
      </c>
      <c r="J877" s="177" t="s">
        <v>442</v>
      </c>
      <c r="K877" s="178">
        <v>113.33</v>
      </c>
    </row>
    <row r="878" spans="1:11" ht="25.9" thickBot="1">
      <c r="A878" s="177"/>
      <c r="B878" s="177"/>
      <c r="C878" s="177"/>
      <c r="D878" s="177"/>
      <c r="E878" s="177"/>
      <c r="F878" s="177" t="s">
        <v>443</v>
      </c>
      <c r="G878" s="178">
        <v>291.70999999999998</v>
      </c>
      <c r="H878" s="212"/>
      <c r="I878" s="212" t="s">
        <v>444</v>
      </c>
      <c r="J878" s="177"/>
      <c r="K878" s="178">
        <v>1482.39</v>
      </c>
    </row>
    <row r="879" spans="1:11" ht="1.05" customHeight="1" thickTop="1">
      <c r="A879" s="179"/>
      <c r="B879" s="179"/>
      <c r="C879" s="179"/>
      <c r="D879" s="179"/>
      <c r="E879" s="179"/>
      <c r="F879" s="179"/>
      <c r="G879" s="179"/>
      <c r="H879" s="179"/>
      <c r="I879" s="179"/>
      <c r="J879" s="179"/>
      <c r="K879" s="179"/>
    </row>
    <row r="880" spans="1:11" ht="18" customHeight="1">
      <c r="A880" s="161" t="s">
        <v>262</v>
      </c>
      <c r="B880" s="162" t="s">
        <v>47</v>
      </c>
      <c r="C880" s="161" t="s">
        <v>48</v>
      </c>
      <c r="D880" s="161" t="s">
        <v>7</v>
      </c>
      <c r="E880" s="216" t="s">
        <v>417</v>
      </c>
      <c r="F880" s="216"/>
      <c r="G880" s="163" t="s">
        <v>49</v>
      </c>
      <c r="H880" s="162" t="s">
        <v>50</v>
      </c>
      <c r="I880" s="162" t="s">
        <v>418</v>
      </c>
      <c r="J880" s="162" t="s">
        <v>51</v>
      </c>
      <c r="K880" s="162" t="s">
        <v>8</v>
      </c>
    </row>
    <row r="881" spans="1:11" ht="52.05" customHeight="1">
      <c r="A881" s="164" t="s">
        <v>419</v>
      </c>
      <c r="B881" s="147" t="s">
        <v>263</v>
      </c>
      <c r="C881" s="164" t="s">
        <v>58</v>
      </c>
      <c r="D881" s="164" t="s">
        <v>993</v>
      </c>
      <c r="E881" s="217" t="s">
        <v>994</v>
      </c>
      <c r="F881" s="217"/>
      <c r="G881" s="165" t="s">
        <v>148</v>
      </c>
      <c r="H881" s="166">
        <v>1</v>
      </c>
      <c r="I881" s="148"/>
      <c r="J881" s="148">
        <v>520.62</v>
      </c>
      <c r="K881" s="148">
        <v>520.62</v>
      </c>
    </row>
    <row r="882" spans="1:11" ht="26" customHeight="1">
      <c r="A882" s="167" t="s">
        <v>421</v>
      </c>
      <c r="B882" s="168" t="s">
        <v>995</v>
      </c>
      <c r="C882" s="167" t="s">
        <v>58</v>
      </c>
      <c r="D882" s="167" t="s">
        <v>996</v>
      </c>
      <c r="E882" s="210" t="s">
        <v>994</v>
      </c>
      <c r="F882" s="210"/>
      <c r="G882" s="169" t="s">
        <v>148</v>
      </c>
      <c r="H882" s="170">
        <v>1</v>
      </c>
      <c r="I882" s="170">
        <v>0</v>
      </c>
      <c r="J882" s="171">
        <v>509.24</v>
      </c>
      <c r="K882" s="171">
        <v>509.24</v>
      </c>
    </row>
    <row r="883" spans="1:11" ht="26" customHeight="1">
      <c r="A883" s="167" t="s">
        <v>421</v>
      </c>
      <c r="B883" s="168" t="s">
        <v>281</v>
      </c>
      <c r="C883" s="167" t="s">
        <v>58</v>
      </c>
      <c r="D883" s="167" t="s">
        <v>282</v>
      </c>
      <c r="E883" s="210" t="s">
        <v>994</v>
      </c>
      <c r="F883" s="210"/>
      <c r="G883" s="169" t="s">
        <v>148</v>
      </c>
      <c r="H883" s="170">
        <v>1</v>
      </c>
      <c r="I883" s="170">
        <v>0</v>
      </c>
      <c r="J883" s="171">
        <v>11.38</v>
      </c>
      <c r="K883" s="171">
        <v>11.38</v>
      </c>
    </row>
    <row r="884" spans="1:11" ht="25.5">
      <c r="A884" s="177"/>
      <c r="B884" s="177"/>
      <c r="C884" s="177"/>
      <c r="D884" s="177"/>
      <c r="E884" s="177"/>
      <c r="F884" s="177" t="s">
        <v>440</v>
      </c>
      <c r="G884" s="178">
        <v>29.65</v>
      </c>
      <c r="H884" s="177" t="s">
        <v>441</v>
      </c>
      <c r="I884" s="178">
        <v>0</v>
      </c>
      <c r="J884" s="177" t="s">
        <v>442</v>
      </c>
      <c r="K884" s="178">
        <v>29.65</v>
      </c>
    </row>
    <row r="885" spans="1:11" ht="25.9" thickBot="1">
      <c r="A885" s="177"/>
      <c r="B885" s="177"/>
      <c r="C885" s="177"/>
      <c r="D885" s="177"/>
      <c r="E885" s="177"/>
      <c r="F885" s="177" t="s">
        <v>443</v>
      </c>
      <c r="G885" s="178">
        <v>127.55</v>
      </c>
      <c r="H885" s="212"/>
      <c r="I885" s="212" t="s">
        <v>444</v>
      </c>
      <c r="J885" s="177"/>
      <c r="K885" s="178">
        <v>648.16999999999996</v>
      </c>
    </row>
    <row r="886" spans="1:11" ht="1.05" customHeight="1" thickTop="1">
      <c r="A886" s="179"/>
      <c r="B886" s="179"/>
      <c r="C886" s="179"/>
      <c r="D886" s="179"/>
      <c r="E886" s="179"/>
      <c r="F886" s="179"/>
      <c r="G886" s="179"/>
      <c r="H886" s="179"/>
      <c r="I886" s="179"/>
      <c r="J886" s="179"/>
      <c r="K886" s="179"/>
    </row>
    <row r="887" spans="1:11" ht="18" customHeight="1">
      <c r="A887" s="161" t="s">
        <v>265</v>
      </c>
      <c r="B887" s="162" t="s">
        <v>47</v>
      </c>
      <c r="C887" s="161" t="s">
        <v>48</v>
      </c>
      <c r="D887" s="161" t="s">
        <v>7</v>
      </c>
      <c r="E887" s="216" t="s">
        <v>417</v>
      </c>
      <c r="F887" s="216"/>
      <c r="G887" s="163" t="s">
        <v>49</v>
      </c>
      <c r="H887" s="162" t="s">
        <v>50</v>
      </c>
      <c r="I887" s="162" t="s">
        <v>418</v>
      </c>
      <c r="J887" s="162" t="s">
        <v>51</v>
      </c>
      <c r="K887" s="162" t="s">
        <v>8</v>
      </c>
    </row>
    <row r="888" spans="1:11" ht="26" customHeight="1">
      <c r="A888" s="164" t="s">
        <v>419</v>
      </c>
      <c r="B888" s="147" t="s">
        <v>266</v>
      </c>
      <c r="C888" s="164" t="s">
        <v>58</v>
      </c>
      <c r="D888" s="164" t="s">
        <v>267</v>
      </c>
      <c r="E888" s="217" t="s">
        <v>994</v>
      </c>
      <c r="F888" s="217"/>
      <c r="G888" s="165" t="s">
        <v>148</v>
      </c>
      <c r="H888" s="166">
        <v>1</v>
      </c>
      <c r="I888" s="148"/>
      <c r="J888" s="148">
        <v>34.619999999999997</v>
      </c>
      <c r="K888" s="148">
        <v>34.619999999999997</v>
      </c>
    </row>
    <row r="889" spans="1:11" ht="24" customHeight="1">
      <c r="A889" s="167" t="s">
        <v>421</v>
      </c>
      <c r="B889" s="168" t="s">
        <v>422</v>
      </c>
      <c r="C889" s="167" t="s">
        <v>58</v>
      </c>
      <c r="D889" s="167" t="s">
        <v>423</v>
      </c>
      <c r="E889" s="210" t="s">
        <v>424</v>
      </c>
      <c r="F889" s="210"/>
      <c r="G889" s="169" t="s">
        <v>116</v>
      </c>
      <c r="H889" s="170">
        <v>4.8399999999999999E-2</v>
      </c>
      <c r="I889" s="170">
        <v>0</v>
      </c>
      <c r="J889" s="171">
        <v>24.08</v>
      </c>
      <c r="K889" s="171">
        <v>1.1599999999999999</v>
      </c>
    </row>
    <row r="890" spans="1:11" ht="26" customHeight="1">
      <c r="A890" s="167" t="s">
        <v>421</v>
      </c>
      <c r="B890" s="168" t="s">
        <v>980</v>
      </c>
      <c r="C890" s="167" t="s">
        <v>58</v>
      </c>
      <c r="D890" s="167" t="s">
        <v>981</v>
      </c>
      <c r="E890" s="210" t="s">
        <v>424</v>
      </c>
      <c r="F890" s="210"/>
      <c r="G890" s="169" t="s">
        <v>116</v>
      </c>
      <c r="H890" s="170">
        <v>0.15359999999999999</v>
      </c>
      <c r="I890" s="170">
        <v>0</v>
      </c>
      <c r="J890" s="171">
        <v>29.13</v>
      </c>
      <c r="K890" s="171">
        <v>4.47</v>
      </c>
    </row>
    <row r="891" spans="1:11" ht="24" customHeight="1">
      <c r="A891" s="172" t="s">
        <v>430</v>
      </c>
      <c r="B891" s="173" t="s">
        <v>997</v>
      </c>
      <c r="C891" s="172" t="s">
        <v>58</v>
      </c>
      <c r="D891" s="172" t="s">
        <v>998</v>
      </c>
      <c r="E891" s="211" t="s">
        <v>433</v>
      </c>
      <c r="F891" s="211"/>
      <c r="G891" s="174" t="s">
        <v>148</v>
      </c>
      <c r="H891" s="175">
        <v>1</v>
      </c>
      <c r="I891" s="175">
        <v>0</v>
      </c>
      <c r="J891" s="176">
        <v>28.99</v>
      </c>
      <c r="K891" s="176">
        <v>28.99</v>
      </c>
    </row>
    <row r="892" spans="1:11" ht="25.5">
      <c r="A892" s="177"/>
      <c r="B892" s="177"/>
      <c r="C892" s="177"/>
      <c r="D892" s="177"/>
      <c r="E892" s="177"/>
      <c r="F892" s="177" t="s">
        <v>440</v>
      </c>
      <c r="G892" s="178">
        <v>4.33</v>
      </c>
      <c r="H892" s="177" t="s">
        <v>441</v>
      </c>
      <c r="I892" s="178">
        <v>0</v>
      </c>
      <c r="J892" s="177" t="s">
        <v>442</v>
      </c>
      <c r="K892" s="178">
        <v>4.33</v>
      </c>
    </row>
    <row r="893" spans="1:11" ht="25.9" thickBot="1">
      <c r="A893" s="177"/>
      <c r="B893" s="177"/>
      <c r="C893" s="177"/>
      <c r="D893" s="177"/>
      <c r="E893" s="177"/>
      <c r="F893" s="177" t="s">
        <v>443</v>
      </c>
      <c r="G893" s="178">
        <v>8.48</v>
      </c>
      <c r="H893" s="212"/>
      <c r="I893" s="212" t="s">
        <v>444</v>
      </c>
      <c r="J893" s="177"/>
      <c r="K893" s="178">
        <v>43.1</v>
      </c>
    </row>
    <row r="894" spans="1:11" ht="1.05" customHeight="1" thickTop="1">
      <c r="A894" s="179"/>
      <c r="B894" s="179"/>
      <c r="C894" s="179"/>
      <c r="D894" s="179"/>
      <c r="E894" s="179"/>
      <c r="F894" s="179"/>
      <c r="G894" s="179"/>
      <c r="H894" s="179"/>
      <c r="I894" s="179"/>
      <c r="J894" s="179"/>
      <c r="K894" s="179"/>
    </row>
    <row r="895" spans="1:11" ht="18" customHeight="1">
      <c r="A895" s="161" t="s">
        <v>268</v>
      </c>
      <c r="B895" s="162" t="s">
        <v>47</v>
      </c>
      <c r="C895" s="161" t="s">
        <v>48</v>
      </c>
      <c r="D895" s="161" t="s">
        <v>7</v>
      </c>
      <c r="E895" s="216" t="s">
        <v>417</v>
      </c>
      <c r="F895" s="216"/>
      <c r="G895" s="163" t="s">
        <v>49</v>
      </c>
      <c r="H895" s="162" t="s">
        <v>50</v>
      </c>
      <c r="I895" s="162" t="s">
        <v>418</v>
      </c>
      <c r="J895" s="162" t="s">
        <v>51</v>
      </c>
      <c r="K895" s="162" t="s">
        <v>8</v>
      </c>
    </row>
    <row r="896" spans="1:11" ht="65" customHeight="1">
      <c r="A896" s="164" t="s">
        <v>419</v>
      </c>
      <c r="B896" s="147" t="s">
        <v>269</v>
      </c>
      <c r="C896" s="164" t="s">
        <v>58</v>
      </c>
      <c r="D896" s="164" t="s">
        <v>270</v>
      </c>
      <c r="E896" s="217" t="s">
        <v>994</v>
      </c>
      <c r="F896" s="217"/>
      <c r="G896" s="165" t="s">
        <v>148</v>
      </c>
      <c r="H896" s="166">
        <v>1</v>
      </c>
      <c r="I896" s="148"/>
      <c r="J896" s="148">
        <v>483.72</v>
      </c>
      <c r="K896" s="148">
        <v>483.72</v>
      </c>
    </row>
    <row r="897" spans="1:11" ht="39" customHeight="1">
      <c r="A897" s="167" t="s">
        <v>421</v>
      </c>
      <c r="B897" s="168" t="s">
        <v>1003</v>
      </c>
      <c r="C897" s="167" t="s">
        <v>58</v>
      </c>
      <c r="D897" s="167" t="s">
        <v>1004</v>
      </c>
      <c r="E897" s="210" t="s">
        <v>994</v>
      </c>
      <c r="F897" s="210"/>
      <c r="G897" s="169" t="s">
        <v>148</v>
      </c>
      <c r="H897" s="170">
        <v>1</v>
      </c>
      <c r="I897" s="170">
        <v>0</v>
      </c>
      <c r="J897" s="171">
        <v>9.0399999999999991</v>
      </c>
      <c r="K897" s="171">
        <v>9.0399999999999991</v>
      </c>
    </row>
    <row r="898" spans="1:11" ht="39" customHeight="1">
      <c r="A898" s="167" t="s">
        <v>421</v>
      </c>
      <c r="B898" s="168" t="s">
        <v>1001</v>
      </c>
      <c r="C898" s="167" t="s">
        <v>58</v>
      </c>
      <c r="D898" s="167" t="s">
        <v>1002</v>
      </c>
      <c r="E898" s="210" t="s">
        <v>994</v>
      </c>
      <c r="F898" s="210"/>
      <c r="G898" s="169" t="s">
        <v>148</v>
      </c>
      <c r="H898" s="170">
        <v>1</v>
      </c>
      <c r="I898" s="170">
        <v>0</v>
      </c>
      <c r="J898" s="171">
        <v>366.29</v>
      </c>
      <c r="K898" s="171">
        <v>366.29</v>
      </c>
    </row>
    <row r="899" spans="1:11" ht="26" customHeight="1">
      <c r="A899" s="167" t="s">
        <v>421</v>
      </c>
      <c r="B899" s="168" t="s">
        <v>1005</v>
      </c>
      <c r="C899" s="167" t="s">
        <v>58</v>
      </c>
      <c r="D899" s="167" t="s">
        <v>1006</v>
      </c>
      <c r="E899" s="210" t="s">
        <v>994</v>
      </c>
      <c r="F899" s="210"/>
      <c r="G899" s="169" t="s">
        <v>148</v>
      </c>
      <c r="H899" s="170">
        <v>1</v>
      </c>
      <c r="I899" s="170">
        <v>0</v>
      </c>
      <c r="J899" s="171">
        <v>10.19</v>
      </c>
      <c r="K899" s="171">
        <v>10.19</v>
      </c>
    </row>
    <row r="900" spans="1:11" ht="39" customHeight="1">
      <c r="A900" s="167" t="s">
        <v>421</v>
      </c>
      <c r="B900" s="168" t="s">
        <v>999</v>
      </c>
      <c r="C900" s="167" t="s">
        <v>58</v>
      </c>
      <c r="D900" s="167" t="s">
        <v>1000</v>
      </c>
      <c r="E900" s="210" t="s">
        <v>994</v>
      </c>
      <c r="F900" s="210"/>
      <c r="G900" s="169" t="s">
        <v>148</v>
      </c>
      <c r="H900" s="170">
        <v>1</v>
      </c>
      <c r="I900" s="170">
        <v>0</v>
      </c>
      <c r="J900" s="171">
        <v>87.48</v>
      </c>
      <c r="K900" s="171">
        <v>87.48</v>
      </c>
    </row>
    <row r="901" spans="1:11" ht="26" customHeight="1">
      <c r="A901" s="167" t="s">
        <v>421</v>
      </c>
      <c r="B901" s="168" t="s">
        <v>278</v>
      </c>
      <c r="C901" s="167" t="s">
        <v>58</v>
      </c>
      <c r="D901" s="167" t="s">
        <v>1007</v>
      </c>
      <c r="E901" s="210" t="s">
        <v>994</v>
      </c>
      <c r="F901" s="210"/>
      <c r="G901" s="169" t="s">
        <v>148</v>
      </c>
      <c r="H901" s="170">
        <v>1</v>
      </c>
      <c r="I901" s="170">
        <v>0</v>
      </c>
      <c r="J901" s="171">
        <v>10.72</v>
      </c>
      <c r="K901" s="171">
        <v>10.72</v>
      </c>
    </row>
    <row r="902" spans="1:11" ht="25.5">
      <c r="A902" s="177"/>
      <c r="B902" s="177"/>
      <c r="C902" s="177"/>
      <c r="D902" s="177"/>
      <c r="E902" s="177"/>
      <c r="F902" s="177" t="s">
        <v>440</v>
      </c>
      <c r="G902" s="178">
        <v>40.590000000000003</v>
      </c>
      <c r="H902" s="177" t="s">
        <v>441</v>
      </c>
      <c r="I902" s="178">
        <v>0</v>
      </c>
      <c r="J902" s="177" t="s">
        <v>442</v>
      </c>
      <c r="K902" s="178">
        <v>40.590000000000003</v>
      </c>
    </row>
    <row r="903" spans="1:11" ht="25.9" thickBot="1">
      <c r="A903" s="177"/>
      <c r="B903" s="177"/>
      <c r="C903" s="177"/>
      <c r="D903" s="177"/>
      <c r="E903" s="177"/>
      <c r="F903" s="177" t="s">
        <v>443</v>
      </c>
      <c r="G903" s="178">
        <v>118.51</v>
      </c>
      <c r="H903" s="212"/>
      <c r="I903" s="212" t="s">
        <v>444</v>
      </c>
      <c r="J903" s="177"/>
      <c r="K903" s="178">
        <v>602.23</v>
      </c>
    </row>
    <row r="904" spans="1:11" ht="1.05" customHeight="1" thickTop="1">
      <c r="A904" s="179"/>
      <c r="B904" s="179"/>
      <c r="C904" s="179"/>
      <c r="D904" s="179"/>
      <c r="E904" s="179"/>
      <c r="F904" s="179"/>
      <c r="G904" s="179"/>
      <c r="H904" s="179"/>
      <c r="I904" s="179"/>
      <c r="J904" s="179"/>
      <c r="K904" s="179"/>
    </row>
    <row r="905" spans="1:11" ht="18" customHeight="1">
      <c r="A905" s="161" t="s">
        <v>271</v>
      </c>
      <c r="B905" s="162" t="s">
        <v>47</v>
      </c>
      <c r="C905" s="161" t="s">
        <v>48</v>
      </c>
      <c r="D905" s="161" t="s">
        <v>7</v>
      </c>
      <c r="E905" s="216" t="s">
        <v>417</v>
      </c>
      <c r="F905" s="216"/>
      <c r="G905" s="163" t="s">
        <v>49</v>
      </c>
      <c r="H905" s="162" t="s">
        <v>50</v>
      </c>
      <c r="I905" s="162" t="s">
        <v>418</v>
      </c>
      <c r="J905" s="162" t="s">
        <v>51</v>
      </c>
      <c r="K905" s="162" t="s">
        <v>8</v>
      </c>
    </row>
    <row r="906" spans="1:11" ht="39" customHeight="1">
      <c r="A906" s="164" t="s">
        <v>419</v>
      </c>
      <c r="B906" s="147" t="s">
        <v>272</v>
      </c>
      <c r="C906" s="164" t="s">
        <v>58</v>
      </c>
      <c r="D906" s="164" t="s">
        <v>1008</v>
      </c>
      <c r="E906" s="217" t="s">
        <v>994</v>
      </c>
      <c r="F906" s="217"/>
      <c r="G906" s="165" t="s">
        <v>148</v>
      </c>
      <c r="H906" s="166">
        <v>1</v>
      </c>
      <c r="I906" s="148"/>
      <c r="J906" s="148">
        <v>405.95</v>
      </c>
      <c r="K906" s="148">
        <v>405.95</v>
      </c>
    </row>
    <row r="907" spans="1:11" ht="24" customHeight="1">
      <c r="A907" s="167" t="s">
        <v>421</v>
      </c>
      <c r="B907" s="168" t="s">
        <v>422</v>
      </c>
      <c r="C907" s="167" t="s">
        <v>58</v>
      </c>
      <c r="D907" s="167" t="s">
        <v>423</v>
      </c>
      <c r="E907" s="210" t="s">
        <v>424</v>
      </c>
      <c r="F907" s="210"/>
      <c r="G907" s="169" t="s">
        <v>116</v>
      </c>
      <c r="H907" s="170">
        <v>0.29880000000000001</v>
      </c>
      <c r="I907" s="170">
        <v>0</v>
      </c>
      <c r="J907" s="171">
        <v>24.08</v>
      </c>
      <c r="K907" s="171">
        <v>7.19</v>
      </c>
    </row>
    <row r="908" spans="1:11" ht="26" customHeight="1">
      <c r="A908" s="167" t="s">
        <v>421</v>
      </c>
      <c r="B908" s="168" t="s">
        <v>980</v>
      </c>
      <c r="C908" s="167" t="s">
        <v>58</v>
      </c>
      <c r="D908" s="167" t="s">
        <v>981</v>
      </c>
      <c r="E908" s="210" t="s">
        <v>424</v>
      </c>
      <c r="F908" s="210"/>
      <c r="G908" s="169" t="s">
        <v>116</v>
      </c>
      <c r="H908" s="170">
        <v>0.94850000000000001</v>
      </c>
      <c r="I908" s="170">
        <v>0</v>
      </c>
      <c r="J908" s="171">
        <v>29.13</v>
      </c>
      <c r="K908" s="171">
        <v>27.62</v>
      </c>
    </row>
    <row r="909" spans="1:11" ht="39" customHeight="1">
      <c r="A909" s="172" t="s">
        <v>430</v>
      </c>
      <c r="B909" s="173" t="s">
        <v>1011</v>
      </c>
      <c r="C909" s="172" t="s">
        <v>58</v>
      </c>
      <c r="D909" s="172" t="s">
        <v>1012</v>
      </c>
      <c r="E909" s="211" t="s">
        <v>433</v>
      </c>
      <c r="F909" s="211"/>
      <c r="G909" s="174" t="s">
        <v>148</v>
      </c>
      <c r="H909" s="175">
        <v>6</v>
      </c>
      <c r="I909" s="175">
        <v>0</v>
      </c>
      <c r="J909" s="176">
        <v>26.04</v>
      </c>
      <c r="K909" s="176">
        <v>156.24</v>
      </c>
    </row>
    <row r="910" spans="1:11" ht="26" customHeight="1">
      <c r="A910" s="172" t="s">
        <v>430</v>
      </c>
      <c r="B910" s="173" t="s">
        <v>1009</v>
      </c>
      <c r="C910" s="172" t="s">
        <v>58</v>
      </c>
      <c r="D910" s="172" t="s">
        <v>1010</v>
      </c>
      <c r="E910" s="211" t="s">
        <v>433</v>
      </c>
      <c r="F910" s="211"/>
      <c r="G910" s="174" t="s">
        <v>148</v>
      </c>
      <c r="H910" s="175">
        <v>1</v>
      </c>
      <c r="I910" s="175">
        <v>0</v>
      </c>
      <c r="J910" s="176">
        <v>214.9</v>
      </c>
      <c r="K910" s="176">
        <v>214.9</v>
      </c>
    </row>
    <row r="911" spans="1:11" ht="25.5">
      <c r="A911" s="177"/>
      <c r="B911" s="177"/>
      <c r="C911" s="177"/>
      <c r="D911" s="177"/>
      <c r="E911" s="177"/>
      <c r="F911" s="177" t="s">
        <v>440</v>
      </c>
      <c r="G911" s="178">
        <v>26.82</v>
      </c>
      <c r="H911" s="177" t="s">
        <v>441</v>
      </c>
      <c r="I911" s="178">
        <v>0</v>
      </c>
      <c r="J911" s="177" t="s">
        <v>442</v>
      </c>
      <c r="K911" s="178">
        <v>26.82</v>
      </c>
    </row>
    <row r="912" spans="1:11" ht="25.9" thickBot="1">
      <c r="A912" s="177"/>
      <c r="B912" s="177"/>
      <c r="C912" s="177"/>
      <c r="D912" s="177"/>
      <c r="E912" s="177"/>
      <c r="F912" s="177" t="s">
        <v>443</v>
      </c>
      <c r="G912" s="178">
        <v>99.45</v>
      </c>
      <c r="H912" s="212"/>
      <c r="I912" s="212" t="s">
        <v>444</v>
      </c>
      <c r="J912" s="177"/>
      <c r="K912" s="178">
        <v>505.4</v>
      </c>
    </row>
    <row r="913" spans="1:11" ht="1.05" customHeight="1" thickTop="1">
      <c r="A913" s="179"/>
      <c r="B913" s="179"/>
      <c r="C913" s="179"/>
      <c r="D913" s="179"/>
      <c r="E913" s="179"/>
      <c r="F913" s="179"/>
      <c r="G913" s="179"/>
      <c r="H913" s="179"/>
      <c r="I913" s="179"/>
      <c r="J913" s="179"/>
      <c r="K913" s="179"/>
    </row>
    <row r="914" spans="1:11" ht="18" customHeight="1">
      <c r="A914" s="161" t="s">
        <v>274</v>
      </c>
      <c r="B914" s="162" t="s">
        <v>47</v>
      </c>
      <c r="C914" s="161" t="s">
        <v>48</v>
      </c>
      <c r="D914" s="161" t="s">
        <v>7</v>
      </c>
      <c r="E914" s="216" t="s">
        <v>417</v>
      </c>
      <c r="F914" s="216"/>
      <c r="G914" s="163" t="s">
        <v>49</v>
      </c>
      <c r="H914" s="162" t="s">
        <v>50</v>
      </c>
      <c r="I914" s="162" t="s">
        <v>418</v>
      </c>
      <c r="J914" s="162" t="s">
        <v>51</v>
      </c>
      <c r="K914" s="162" t="s">
        <v>8</v>
      </c>
    </row>
    <row r="915" spans="1:11" ht="39" customHeight="1">
      <c r="A915" s="164" t="s">
        <v>419</v>
      </c>
      <c r="B915" s="147" t="s">
        <v>275</v>
      </c>
      <c r="C915" s="164" t="s">
        <v>58</v>
      </c>
      <c r="D915" s="164" t="s">
        <v>276</v>
      </c>
      <c r="E915" s="217" t="s">
        <v>994</v>
      </c>
      <c r="F915" s="217"/>
      <c r="G915" s="165" t="s">
        <v>148</v>
      </c>
      <c r="H915" s="166">
        <v>1</v>
      </c>
      <c r="I915" s="148"/>
      <c r="J915" s="148">
        <v>167.58</v>
      </c>
      <c r="K915" s="148">
        <v>167.58</v>
      </c>
    </row>
    <row r="916" spans="1:11" ht="26" customHeight="1">
      <c r="A916" s="167" t="s">
        <v>421</v>
      </c>
      <c r="B916" s="168" t="s">
        <v>980</v>
      </c>
      <c r="C916" s="167" t="s">
        <v>58</v>
      </c>
      <c r="D916" s="167" t="s">
        <v>981</v>
      </c>
      <c r="E916" s="210" t="s">
        <v>424</v>
      </c>
      <c r="F916" s="210"/>
      <c r="G916" s="169" t="s">
        <v>116</v>
      </c>
      <c r="H916" s="170">
        <v>9.6000000000000002E-2</v>
      </c>
      <c r="I916" s="170">
        <v>0</v>
      </c>
      <c r="J916" s="171">
        <v>29.13</v>
      </c>
      <c r="K916" s="171">
        <v>2.79</v>
      </c>
    </row>
    <row r="917" spans="1:11" ht="24" customHeight="1">
      <c r="A917" s="167" t="s">
        <v>421</v>
      </c>
      <c r="B917" s="168" t="s">
        <v>422</v>
      </c>
      <c r="C917" s="167" t="s">
        <v>58</v>
      </c>
      <c r="D917" s="167" t="s">
        <v>423</v>
      </c>
      <c r="E917" s="210" t="s">
        <v>424</v>
      </c>
      <c r="F917" s="210"/>
      <c r="G917" s="169" t="s">
        <v>116</v>
      </c>
      <c r="H917" s="170">
        <v>3.0300000000000001E-2</v>
      </c>
      <c r="I917" s="170">
        <v>0</v>
      </c>
      <c r="J917" s="171">
        <v>24.08</v>
      </c>
      <c r="K917" s="171">
        <v>0.72</v>
      </c>
    </row>
    <row r="918" spans="1:11" ht="26" customHeight="1">
      <c r="A918" s="172" t="s">
        <v>430</v>
      </c>
      <c r="B918" s="173" t="s">
        <v>1013</v>
      </c>
      <c r="C918" s="172" t="s">
        <v>58</v>
      </c>
      <c r="D918" s="172" t="s">
        <v>1014</v>
      </c>
      <c r="E918" s="211" t="s">
        <v>433</v>
      </c>
      <c r="F918" s="211"/>
      <c r="G918" s="174" t="s">
        <v>148</v>
      </c>
      <c r="H918" s="175">
        <v>2.1000000000000001E-2</v>
      </c>
      <c r="I918" s="175">
        <v>0</v>
      </c>
      <c r="J918" s="176">
        <v>3.75</v>
      </c>
      <c r="K918" s="176">
        <v>7.0000000000000007E-2</v>
      </c>
    </row>
    <row r="919" spans="1:11" ht="26" customHeight="1">
      <c r="A919" s="172" t="s">
        <v>430</v>
      </c>
      <c r="B919" s="173" t="s">
        <v>1015</v>
      </c>
      <c r="C919" s="172" t="s">
        <v>58</v>
      </c>
      <c r="D919" s="172" t="s">
        <v>1016</v>
      </c>
      <c r="E919" s="211" t="s">
        <v>433</v>
      </c>
      <c r="F919" s="211"/>
      <c r="G919" s="174" t="s">
        <v>148</v>
      </c>
      <c r="H919" s="175">
        <v>1</v>
      </c>
      <c r="I919" s="175">
        <v>0</v>
      </c>
      <c r="J919" s="176">
        <v>164</v>
      </c>
      <c r="K919" s="176">
        <v>164</v>
      </c>
    </row>
    <row r="920" spans="1:11" ht="25.5">
      <c r="A920" s="177"/>
      <c r="B920" s="177"/>
      <c r="C920" s="177"/>
      <c r="D920" s="177"/>
      <c r="E920" s="177"/>
      <c r="F920" s="177" t="s">
        <v>440</v>
      </c>
      <c r="G920" s="178">
        <v>2.71</v>
      </c>
      <c r="H920" s="177" t="s">
        <v>441</v>
      </c>
      <c r="I920" s="178">
        <v>0</v>
      </c>
      <c r="J920" s="177" t="s">
        <v>442</v>
      </c>
      <c r="K920" s="178">
        <v>2.71</v>
      </c>
    </row>
    <row r="921" spans="1:11" ht="25.9" thickBot="1">
      <c r="A921" s="177"/>
      <c r="B921" s="177"/>
      <c r="C921" s="177"/>
      <c r="D921" s="177"/>
      <c r="E921" s="177"/>
      <c r="F921" s="177" t="s">
        <v>443</v>
      </c>
      <c r="G921" s="178">
        <v>41.05</v>
      </c>
      <c r="H921" s="212"/>
      <c r="I921" s="212" t="s">
        <v>444</v>
      </c>
      <c r="J921" s="177"/>
      <c r="K921" s="178">
        <v>208.63</v>
      </c>
    </row>
    <row r="922" spans="1:11" ht="1.05" customHeight="1" thickTop="1">
      <c r="A922" s="179"/>
      <c r="B922" s="179"/>
      <c r="C922" s="179"/>
      <c r="D922" s="179"/>
      <c r="E922" s="179"/>
      <c r="F922" s="179"/>
      <c r="G922" s="179"/>
      <c r="H922" s="179"/>
      <c r="I922" s="179"/>
      <c r="J922" s="179"/>
      <c r="K922" s="179"/>
    </row>
    <row r="923" spans="1:11" ht="18" customHeight="1">
      <c r="A923" s="161" t="s">
        <v>277</v>
      </c>
      <c r="B923" s="162" t="s">
        <v>47</v>
      </c>
      <c r="C923" s="161" t="s">
        <v>48</v>
      </c>
      <c r="D923" s="161" t="s">
        <v>7</v>
      </c>
      <c r="E923" s="216" t="s">
        <v>417</v>
      </c>
      <c r="F923" s="216"/>
      <c r="G923" s="163" t="s">
        <v>49</v>
      </c>
      <c r="H923" s="162" t="s">
        <v>50</v>
      </c>
      <c r="I923" s="162" t="s">
        <v>418</v>
      </c>
      <c r="J923" s="162" t="s">
        <v>51</v>
      </c>
      <c r="K923" s="162" t="s">
        <v>8</v>
      </c>
    </row>
    <row r="924" spans="1:11" ht="26" customHeight="1">
      <c r="A924" s="164" t="s">
        <v>419</v>
      </c>
      <c r="B924" s="147" t="s">
        <v>278</v>
      </c>
      <c r="C924" s="164" t="s">
        <v>58</v>
      </c>
      <c r="D924" s="164" t="s">
        <v>1007</v>
      </c>
      <c r="E924" s="217" t="s">
        <v>994</v>
      </c>
      <c r="F924" s="217"/>
      <c r="G924" s="165" t="s">
        <v>148</v>
      </c>
      <c r="H924" s="166">
        <v>1</v>
      </c>
      <c r="I924" s="148"/>
      <c r="J924" s="148">
        <v>10.72</v>
      </c>
      <c r="K924" s="148">
        <v>10.72</v>
      </c>
    </row>
    <row r="925" spans="1:11" ht="24" customHeight="1">
      <c r="A925" s="167" t="s">
        <v>421</v>
      </c>
      <c r="B925" s="168" t="s">
        <v>422</v>
      </c>
      <c r="C925" s="167" t="s">
        <v>58</v>
      </c>
      <c r="D925" s="167" t="s">
        <v>423</v>
      </c>
      <c r="E925" s="210" t="s">
        <v>424</v>
      </c>
      <c r="F925" s="210"/>
      <c r="G925" s="169" t="s">
        <v>116</v>
      </c>
      <c r="H925" s="170">
        <v>2.6599999999999999E-2</v>
      </c>
      <c r="I925" s="170">
        <v>0</v>
      </c>
      <c r="J925" s="171">
        <v>24.08</v>
      </c>
      <c r="K925" s="171">
        <v>0.64</v>
      </c>
    </row>
    <row r="926" spans="1:11" ht="26" customHeight="1">
      <c r="A926" s="167" t="s">
        <v>421</v>
      </c>
      <c r="B926" s="168" t="s">
        <v>980</v>
      </c>
      <c r="C926" s="167" t="s">
        <v>58</v>
      </c>
      <c r="D926" s="167" t="s">
        <v>981</v>
      </c>
      <c r="E926" s="210" t="s">
        <v>424</v>
      </c>
      <c r="F926" s="210"/>
      <c r="G926" s="169" t="s">
        <v>116</v>
      </c>
      <c r="H926" s="170">
        <v>8.4500000000000006E-2</v>
      </c>
      <c r="I926" s="170">
        <v>0</v>
      </c>
      <c r="J926" s="171">
        <v>29.13</v>
      </c>
      <c r="K926" s="171">
        <v>2.46</v>
      </c>
    </row>
    <row r="927" spans="1:11" ht="39" customHeight="1">
      <c r="A927" s="172" t="s">
        <v>430</v>
      </c>
      <c r="B927" s="173" t="s">
        <v>1017</v>
      </c>
      <c r="C927" s="172" t="s">
        <v>58</v>
      </c>
      <c r="D927" s="172" t="s">
        <v>1018</v>
      </c>
      <c r="E927" s="211" t="s">
        <v>433</v>
      </c>
      <c r="F927" s="211"/>
      <c r="G927" s="174" t="s">
        <v>148</v>
      </c>
      <c r="H927" s="175">
        <v>1</v>
      </c>
      <c r="I927" s="175">
        <v>0</v>
      </c>
      <c r="J927" s="176">
        <v>7.5</v>
      </c>
      <c r="K927" s="176">
        <v>7.5</v>
      </c>
    </row>
    <row r="928" spans="1:11" ht="26" customHeight="1">
      <c r="A928" s="172" t="s">
        <v>430</v>
      </c>
      <c r="B928" s="173" t="s">
        <v>1013</v>
      </c>
      <c r="C928" s="172" t="s">
        <v>58</v>
      </c>
      <c r="D928" s="172" t="s">
        <v>1014</v>
      </c>
      <c r="E928" s="211" t="s">
        <v>433</v>
      </c>
      <c r="F928" s="211"/>
      <c r="G928" s="174" t="s">
        <v>148</v>
      </c>
      <c r="H928" s="175">
        <v>3.32E-2</v>
      </c>
      <c r="I928" s="175">
        <v>0</v>
      </c>
      <c r="J928" s="176">
        <v>3.75</v>
      </c>
      <c r="K928" s="176">
        <v>0.12</v>
      </c>
    </row>
    <row r="929" spans="1:11" ht="25.5">
      <c r="A929" s="177"/>
      <c r="B929" s="177"/>
      <c r="C929" s="177"/>
      <c r="D929" s="177"/>
      <c r="E929" s="177"/>
      <c r="F929" s="177" t="s">
        <v>440</v>
      </c>
      <c r="G929" s="178">
        <v>2.38</v>
      </c>
      <c r="H929" s="177" t="s">
        <v>441</v>
      </c>
      <c r="I929" s="178">
        <v>0</v>
      </c>
      <c r="J929" s="177" t="s">
        <v>442</v>
      </c>
      <c r="K929" s="178">
        <v>2.38</v>
      </c>
    </row>
    <row r="930" spans="1:11" ht="25.9" thickBot="1">
      <c r="A930" s="177"/>
      <c r="B930" s="177"/>
      <c r="C930" s="177"/>
      <c r="D930" s="177"/>
      <c r="E930" s="177"/>
      <c r="F930" s="177" t="s">
        <v>443</v>
      </c>
      <c r="G930" s="178">
        <v>2.62</v>
      </c>
      <c r="H930" s="212"/>
      <c r="I930" s="212" t="s">
        <v>444</v>
      </c>
      <c r="J930" s="177"/>
      <c r="K930" s="178">
        <v>13.34</v>
      </c>
    </row>
    <row r="931" spans="1:11" ht="1.05" customHeight="1" thickTop="1">
      <c r="A931" s="179"/>
      <c r="B931" s="179"/>
      <c r="C931" s="179"/>
      <c r="D931" s="179"/>
      <c r="E931" s="179"/>
      <c r="F931" s="179"/>
      <c r="G931" s="179"/>
      <c r="H931" s="179"/>
      <c r="I931" s="179"/>
      <c r="J931" s="179"/>
      <c r="K931" s="179"/>
    </row>
    <row r="932" spans="1:11" ht="18" customHeight="1">
      <c r="A932" s="161" t="s">
        <v>280</v>
      </c>
      <c r="B932" s="162" t="s">
        <v>47</v>
      </c>
      <c r="C932" s="161" t="s">
        <v>48</v>
      </c>
      <c r="D932" s="161" t="s">
        <v>7</v>
      </c>
      <c r="E932" s="216" t="s">
        <v>417</v>
      </c>
      <c r="F932" s="216"/>
      <c r="G932" s="163" t="s">
        <v>49</v>
      </c>
      <c r="H932" s="162" t="s">
        <v>50</v>
      </c>
      <c r="I932" s="162" t="s">
        <v>418</v>
      </c>
      <c r="J932" s="162" t="s">
        <v>51</v>
      </c>
      <c r="K932" s="162" t="s">
        <v>8</v>
      </c>
    </row>
    <row r="933" spans="1:11" ht="26" customHeight="1">
      <c r="A933" s="164" t="s">
        <v>419</v>
      </c>
      <c r="B933" s="147" t="s">
        <v>281</v>
      </c>
      <c r="C933" s="164" t="s">
        <v>58</v>
      </c>
      <c r="D933" s="164" t="s">
        <v>282</v>
      </c>
      <c r="E933" s="217" t="s">
        <v>994</v>
      </c>
      <c r="F933" s="217"/>
      <c r="G933" s="165" t="s">
        <v>148</v>
      </c>
      <c r="H933" s="166">
        <v>1</v>
      </c>
      <c r="I933" s="148"/>
      <c r="J933" s="148">
        <v>11.38</v>
      </c>
      <c r="K933" s="148">
        <v>11.38</v>
      </c>
    </row>
    <row r="934" spans="1:11" ht="24" customHeight="1">
      <c r="A934" s="167" t="s">
        <v>421</v>
      </c>
      <c r="B934" s="168" t="s">
        <v>422</v>
      </c>
      <c r="C934" s="167" t="s">
        <v>58</v>
      </c>
      <c r="D934" s="167" t="s">
        <v>423</v>
      </c>
      <c r="E934" s="210" t="s">
        <v>424</v>
      </c>
      <c r="F934" s="210"/>
      <c r="G934" s="169" t="s">
        <v>116</v>
      </c>
      <c r="H934" s="170">
        <v>4.8099999999999997E-2</v>
      </c>
      <c r="I934" s="170">
        <v>0</v>
      </c>
      <c r="J934" s="171">
        <v>24.08</v>
      </c>
      <c r="K934" s="171">
        <v>1.1499999999999999</v>
      </c>
    </row>
    <row r="935" spans="1:11" ht="26" customHeight="1">
      <c r="A935" s="167" t="s">
        <v>421</v>
      </c>
      <c r="B935" s="168" t="s">
        <v>980</v>
      </c>
      <c r="C935" s="167" t="s">
        <v>58</v>
      </c>
      <c r="D935" s="167" t="s">
        <v>981</v>
      </c>
      <c r="E935" s="210" t="s">
        <v>424</v>
      </c>
      <c r="F935" s="210"/>
      <c r="G935" s="169" t="s">
        <v>116</v>
      </c>
      <c r="H935" s="170">
        <v>0.1525</v>
      </c>
      <c r="I935" s="170">
        <v>0</v>
      </c>
      <c r="J935" s="171">
        <v>29.13</v>
      </c>
      <c r="K935" s="171">
        <v>4.4400000000000004</v>
      </c>
    </row>
    <row r="936" spans="1:11" ht="26" customHeight="1">
      <c r="A936" s="172" t="s">
        <v>430</v>
      </c>
      <c r="B936" s="173" t="s">
        <v>1013</v>
      </c>
      <c r="C936" s="172" t="s">
        <v>58</v>
      </c>
      <c r="D936" s="172" t="s">
        <v>1014</v>
      </c>
      <c r="E936" s="211" t="s">
        <v>433</v>
      </c>
      <c r="F936" s="211"/>
      <c r="G936" s="174" t="s">
        <v>148</v>
      </c>
      <c r="H936" s="175">
        <v>2.1000000000000001E-2</v>
      </c>
      <c r="I936" s="175">
        <v>0</v>
      </c>
      <c r="J936" s="176">
        <v>3.75</v>
      </c>
      <c r="K936" s="176">
        <v>7.0000000000000007E-2</v>
      </c>
    </row>
    <row r="937" spans="1:11" ht="26" customHeight="1">
      <c r="A937" s="172" t="s">
        <v>430</v>
      </c>
      <c r="B937" s="173" t="s">
        <v>1019</v>
      </c>
      <c r="C937" s="172" t="s">
        <v>58</v>
      </c>
      <c r="D937" s="172" t="s">
        <v>1020</v>
      </c>
      <c r="E937" s="211" t="s">
        <v>433</v>
      </c>
      <c r="F937" s="211"/>
      <c r="G937" s="174" t="s">
        <v>148</v>
      </c>
      <c r="H937" s="175">
        <v>1</v>
      </c>
      <c r="I937" s="175">
        <v>0</v>
      </c>
      <c r="J937" s="176">
        <v>5.72</v>
      </c>
      <c r="K937" s="176">
        <v>5.72</v>
      </c>
    </row>
    <row r="938" spans="1:11" ht="25.5">
      <c r="A938" s="177"/>
      <c r="B938" s="177"/>
      <c r="C938" s="177"/>
      <c r="D938" s="177"/>
      <c r="E938" s="177"/>
      <c r="F938" s="177" t="s">
        <v>440</v>
      </c>
      <c r="G938" s="178">
        <v>4.3</v>
      </c>
      <c r="H938" s="177" t="s">
        <v>441</v>
      </c>
      <c r="I938" s="178">
        <v>0</v>
      </c>
      <c r="J938" s="177" t="s">
        <v>442</v>
      </c>
      <c r="K938" s="178">
        <v>4.3</v>
      </c>
    </row>
    <row r="939" spans="1:11" ht="25.9" thickBot="1">
      <c r="A939" s="177"/>
      <c r="B939" s="177"/>
      <c r="C939" s="177"/>
      <c r="D939" s="177"/>
      <c r="E939" s="177"/>
      <c r="F939" s="177" t="s">
        <v>443</v>
      </c>
      <c r="G939" s="178">
        <v>2.78</v>
      </c>
      <c r="H939" s="212"/>
      <c r="I939" s="212" t="s">
        <v>444</v>
      </c>
      <c r="J939" s="177"/>
      <c r="K939" s="178">
        <v>14.16</v>
      </c>
    </row>
    <row r="940" spans="1:11" ht="1.05" customHeight="1" thickTop="1">
      <c r="A940" s="179"/>
      <c r="B940" s="179"/>
      <c r="C940" s="179"/>
      <c r="D940" s="179"/>
      <c r="E940" s="179"/>
      <c r="F940" s="179"/>
      <c r="G940" s="179"/>
      <c r="H940" s="179"/>
      <c r="I940" s="179"/>
      <c r="J940" s="179"/>
      <c r="K940" s="179"/>
    </row>
    <row r="941" spans="1:11" ht="18" customHeight="1">
      <c r="A941" s="161" t="s">
        <v>283</v>
      </c>
      <c r="B941" s="162" t="s">
        <v>47</v>
      </c>
      <c r="C941" s="161" t="s">
        <v>48</v>
      </c>
      <c r="D941" s="161" t="s">
        <v>7</v>
      </c>
      <c r="E941" s="216" t="s">
        <v>417</v>
      </c>
      <c r="F941" s="216"/>
      <c r="G941" s="163" t="s">
        <v>49</v>
      </c>
      <c r="H941" s="162" t="s">
        <v>50</v>
      </c>
      <c r="I941" s="162" t="s">
        <v>51</v>
      </c>
      <c r="J941" s="162" t="s">
        <v>8</v>
      </c>
    </row>
    <row r="942" spans="1:11" ht="39" customHeight="1">
      <c r="A942" s="164" t="s">
        <v>419</v>
      </c>
      <c r="B942" s="147" t="s">
        <v>284</v>
      </c>
      <c r="C942" s="164" t="s">
        <v>63</v>
      </c>
      <c r="D942" s="164" t="s">
        <v>285</v>
      </c>
      <c r="E942" s="217" t="s">
        <v>1021</v>
      </c>
      <c r="F942" s="217"/>
      <c r="G942" s="165" t="s">
        <v>286</v>
      </c>
      <c r="H942" s="166">
        <v>1</v>
      </c>
      <c r="I942" s="148">
        <v>427.77</v>
      </c>
      <c r="J942" s="148">
        <v>427.77</v>
      </c>
    </row>
    <row r="943" spans="1:11" ht="15" customHeight="1">
      <c r="A943" s="161" t="s">
        <v>6</v>
      </c>
      <c r="B943" s="162" t="s">
        <v>47</v>
      </c>
      <c r="C943" s="161" t="s">
        <v>48</v>
      </c>
      <c r="D943" s="161" t="s">
        <v>7</v>
      </c>
      <c r="E943" s="216" t="s">
        <v>417</v>
      </c>
      <c r="F943" s="220"/>
      <c r="G943" s="163" t="s">
        <v>49</v>
      </c>
      <c r="H943" s="162" t="s">
        <v>50</v>
      </c>
      <c r="I943" s="162" t="s">
        <v>51</v>
      </c>
      <c r="J943" s="162" t="s">
        <v>8</v>
      </c>
    </row>
    <row r="944" spans="1:11" ht="24" customHeight="1">
      <c r="A944" s="167" t="s">
        <v>419</v>
      </c>
      <c r="B944" s="168" t="s">
        <v>608</v>
      </c>
      <c r="C944" s="167" t="s">
        <v>58</v>
      </c>
      <c r="D944" s="167" t="s">
        <v>609</v>
      </c>
      <c r="E944" s="210" t="s">
        <v>424</v>
      </c>
      <c r="F944" s="210"/>
      <c r="G944" s="169" t="s">
        <v>116</v>
      </c>
      <c r="H944" s="170">
        <v>0.3</v>
      </c>
      <c r="I944" s="171" t="s">
        <v>1022</v>
      </c>
      <c r="J944" s="181" t="s">
        <v>1023</v>
      </c>
    </row>
    <row r="945" spans="1:11" ht="39" customHeight="1">
      <c r="A945" s="172" t="s">
        <v>430</v>
      </c>
      <c r="B945" s="173" t="s">
        <v>1024</v>
      </c>
      <c r="C945" s="172" t="s">
        <v>63</v>
      </c>
      <c r="D945" s="172" t="s">
        <v>1025</v>
      </c>
      <c r="E945" s="211" t="s">
        <v>433</v>
      </c>
      <c r="F945" s="211"/>
      <c r="G945" s="174" t="s">
        <v>286</v>
      </c>
      <c r="H945" s="175">
        <v>1</v>
      </c>
      <c r="I945" s="176" t="s">
        <v>1026</v>
      </c>
      <c r="J945" s="180" t="s">
        <v>1026</v>
      </c>
    </row>
    <row r="946" spans="1:11" ht="40.049999999999997" customHeight="1">
      <c r="A946" s="219" t="s">
        <v>459</v>
      </c>
      <c r="B946" s="220"/>
      <c r="C946" s="220"/>
      <c r="D946" s="220"/>
      <c r="E946" s="220"/>
      <c r="F946" s="220"/>
      <c r="G946" s="220"/>
      <c r="H946" s="220"/>
      <c r="I946" s="220"/>
      <c r="J946" s="220"/>
    </row>
    <row r="947" spans="1:11" ht="15" customHeight="1">
      <c r="A947" s="161" t="s">
        <v>6</v>
      </c>
      <c r="B947" s="162" t="s">
        <v>47</v>
      </c>
      <c r="C947" s="161" t="s">
        <v>48</v>
      </c>
      <c r="D947" s="161" t="s">
        <v>7</v>
      </c>
      <c r="E947" s="216" t="s">
        <v>417</v>
      </c>
      <c r="F947" s="220"/>
      <c r="G947" s="163" t="s">
        <v>49</v>
      </c>
      <c r="H947" s="162" t="s">
        <v>50</v>
      </c>
      <c r="I947" s="162" t="s">
        <v>51</v>
      </c>
      <c r="J947" s="162" t="s">
        <v>8</v>
      </c>
    </row>
    <row r="948" spans="1:11" ht="26" customHeight="1">
      <c r="A948" s="172" t="s">
        <v>430</v>
      </c>
      <c r="B948" s="173" t="s">
        <v>631</v>
      </c>
      <c r="C948" s="172" t="s">
        <v>58</v>
      </c>
      <c r="D948" s="172" t="s">
        <v>632</v>
      </c>
      <c r="E948" s="211" t="s">
        <v>433</v>
      </c>
      <c r="F948" s="211"/>
      <c r="G948" s="174" t="s">
        <v>116</v>
      </c>
      <c r="H948" s="175">
        <v>0.3</v>
      </c>
      <c r="I948" s="176" t="s">
        <v>694</v>
      </c>
      <c r="J948" s="180" t="s">
        <v>462</v>
      </c>
    </row>
    <row r="949" spans="1:11" ht="26" customHeight="1">
      <c r="A949" s="172" t="s">
        <v>430</v>
      </c>
      <c r="B949" s="173" t="s">
        <v>1038</v>
      </c>
      <c r="C949" s="172" t="s">
        <v>58</v>
      </c>
      <c r="D949" s="172" t="s">
        <v>1039</v>
      </c>
      <c r="E949" s="211" t="s">
        <v>433</v>
      </c>
      <c r="F949" s="211"/>
      <c r="G949" s="174" t="s">
        <v>116</v>
      </c>
      <c r="H949" s="175">
        <v>0.3</v>
      </c>
      <c r="I949" s="176" t="s">
        <v>1040</v>
      </c>
      <c r="J949" s="180" t="s">
        <v>561</v>
      </c>
    </row>
    <row r="950" spans="1:11" ht="24" customHeight="1">
      <c r="A950" s="172" t="s">
        <v>430</v>
      </c>
      <c r="B950" s="173" t="s">
        <v>1027</v>
      </c>
      <c r="C950" s="172" t="s">
        <v>58</v>
      </c>
      <c r="D950" s="172" t="s">
        <v>1028</v>
      </c>
      <c r="E950" s="211" t="s">
        <v>448</v>
      </c>
      <c r="F950" s="211"/>
      <c r="G950" s="174" t="s">
        <v>116</v>
      </c>
      <c r="H950" s="175">
        <v>0.30636000000000002</v>
      </c>
      <c r="I950" s="176" t="s">
        <v>1029</v>
      </c>
      <c r="J950" s="180" t="s">
        <v>1030</v>
      </c>
    </row>
    <row r="951" spans="1:11" ht="26" customHeight="1">
      <c r="A951" s="172" t="s">
        <v>430</v>
      </c>
      <c r="B951" s="173" t="s">
        <v>1035</v>
      </c>
      <c r="C951" s="172" t="s">
        <v>58</v>
      </c>
      <c r="D951" s="172" t="s">
        <v>1036</v>
      </c>
      <c r="E951" s="211" t="s">
        <v>433</v>
      </c>
      <c r="F951" s="211"/>
      <c r="G951" s="174" t="s">
        <v>116</v>
      </c>
      <c r="H951" s="175">
        <v>0.3</v>
      </c>
      <c r="I951" s="176" t="s">
        <v>1037</v>
      </c>
      <c r="J951" s="180" t="s">
        <v>764</v>
      </c>
    </row>
    <row r="952" spans="1:11" ht="26" customHeight="1">
      <c r="A952" s="172" t="s">
        <v>430</v>
      </c>
      <c r="B952" s="173" t="s">
        <v>625</v>
      </c>
      <c r="C952" s="172" t="s">
        <v>58</v>
      </c>
      <c r="D952" s="172" t="s">
        <v>626</v>
      </c>
      <c r="E952" s="211" t="s">
        <v>433</v>
      </c>
      <c r="F952" s="211"/>
      <c r="G952" s="174" t="s">
        <v>116</v>
      </c>
      <c r="H952" s="175">
        <v>0.3</v>
      </c>
      <c r="I952" s="176" t="s">
        <v>1034</v>
      </c>
      <c r="J952" s="180" t="s">
        <v>473</v>
      </c>
    </row>
    <row r="953" spans="1:11" ht="26" customHeight="1">
      <c r="A953" s="172" t="s">
        <v>430</v>
      </c>
      <c r="B953" s="173" t="s">
        <v>1031</v>
      </c>
      <c r="C953" s="172" t="s">
        <v>58</v>
      </c>
      <c r="D953" s="172" t="s">
        <v>1032</v>
      </c>
      <c r="E953" s="211" t="s">
        <v>433</v>
      </c>
      <c r="F953" s="211"/>
      <c r="G953" s="174" t="s">
        <v>116</v>
      </c>
      <c r="H953" s="175">
        <v>0.3</v>
      </c>
      <c r="I953" s="176" t="s">
        <v>1033</v>
      </c>
      <c r="J953" s="180" t="s">
        <v>757</v>
      </c>
    </row>
    <row r="954" spans="1:11" ht="26" customHeight="1">
      <c r="A954" s="172" t="s">
        <v>430</v>
      </c>
      <c r="B954" s="173" t="s">
        <v>1041</v>
      </c>
      <c r="C954" s="172" t="s">
        <v>58</v>
      </c>
      <c r="D954" s="172" t="s">
        <v>1042</v>
      </c>
      <c r="E954" s="211" t="s">
        <v>433</v>
      </c>
      <c r="F954" s="211"/>
      <c r="G954" s="174" t="s">
        <v>116</v>
      </c>
      <c r="H954" s="175">
        <v>0.3</v>
      </c>
      <c r="I954" s="176" t="s">
        <v>692</v>
      </c>
      <c r="J954" s="180" t="s">
        <v>1043</v>
      </c>
    </row>
    <row r="955" spans="1:11" ht="39" customHeight="1">
      <c r="A955" s="172" t="s">
        <v>430</v>
      </c>
      <c r="B955" s="173" t="s">
        <v>1024</v>
      </c>
      <c r="C955" s="172" t="s">
        <v>63</v>
      </c>
      <c r="D955" s="172" t="s">
        <v>1025</v>
      </c>
      <c r="E955" s="211" t="s">
        <v>433</v>
      </c>
      <c r="F955" s="211"/>
      <c r="G955" s="174" t="s">
        <v>286</v>
      </c>
      <c r="H955" s="175">
        <v>1</v>
      </c>
      <c r="I955" s="176" t="s">
        <v>1026</v>
      </c>
      <c r="J955" s="180" t="s">
        <v>1026</v>
      </c>
    </row>
    <row r="956" spans="1:11" ht="13.5">
      <c r="A956" s="177"/>
      <c r="B956" s="177"/>
      <c r="C956" s="177"/>
      <c r="D956" s="177"/>
      <c r="E956" s="177" t="s">
        <v>440</v>
      </c>
      <c r="F956" s="178">
        <v>6.87</v>
      </c>
      <c r="G956" s="177" t="s">
        <v>441</v>
      </c>
      <c r="H956" s="178">
        <v>0</v>
      </c>
      <c r="I956" s="177" t="s">
        <v>442</v>
      </c>
      <c r="J956" s="178">
        <v>6.87</v>
      </c>
    </row>
    <row r="957" spans="1:11" ht="13.9" thickBot="1">
      <c r="A957" s="177"/>
      <c r="B957" s="177"/>
      <c r="C957" s="177"/>
      <c r="D957" s="177"/>
      <c r="E957" s="177" t="s">
        <v>443</v>
      </c>
      <c r="F957" s="178">
        <v>104.8</v>
      </c>
      <c r="G957" s="177"/>
      <c r="H957" s="212" t="s">
        <v>444</v>
      </c>
      <c r="I957" s="212"/>
      <c r="J957" s="178">
        <v>532.57000000000005</v>
      </c>
    </row>
    <row r="958" spans="1:11" ht="1.05" customHeight="1" thickTop="1">
      <c r="A958" s="179"/>
      <c r="B958" s="179"/>
      <c r="C958" s="179"/>
      <c r="D958" s="179"/>
      <c r="E958" s="179"/>
      <c r="F958" s="179"/>
      <c r="G958" s="179"/>
      <c r="H958" s="179"/>
      <c r="I958" s="179"/>
      <c r="J958" s="179"/>
      <c r="K958" s="179"/>
    </row>
    <row r="959" spans="1:11" ht="18" customHeight="1">
      <c r="A959" s="161" t="s">
        <v>290</v>
      </c>
      <c r="B959" s="162" t="s">
        <v>47</v>
      </c>
      <c r="C959" s="161" t="s">
        <v>48</v>
      </c>
      <c r="D959" s="161" t="s">
        <v>7</v>
      </c>
      <c r="E959" s="216" t="s">
        <v>417</v>
      </c>
      <c r="F959" s="216"/>
      <c r="G959" s="163" t="s">
        <v>49</v>
      </c>
      <c r="H959" s="162" t="s">
        <v>50</v>
      </c>
      <c r="I959" s="162" t="s">
        <v>418</v>
      </c>
      <c r="J959" s="162" t="s">
        <v>51</v>
      </c>
      <c r="K959" s="162" t="s">
        <v>8</v>
      </c>
    </row>
    <row r="960" spans="1:11" ht="52.05" customHeight="1">
      <c r="A960" s="164" t="s">
        <v>419</v>
      </c>
      <c r="B960" s="147" t="s">
        <v>291</v>
      </c>
      <c r="C960" s="164" t="s">
        <v>121</v>
      </c>
      <c r="D960" s="164" t="s">
        <v>292</v>
      </c>
      <c r="E960" s="217">
        <v>15</v>
      </c>
      <c r="F960" s="217"/>
      <c r="G960" s="165" t="s">
        <v>148</v>
      </c>
      <c r="H960" s="166">
        <v>1</v>
      </c>
      <c r="I960" s="148"/>
      <c r="J960" s="148">
        <v>456.11</v>
      </c>
      <c r="K960" s="148">
        <v>456.11</v>
      </c>
    </row>
    <row r="961" spans="1:11" ht="24" customHeight="1">
      <c r="A961" s="167" t="s">
        <v>421</v>
      </c>
      <c r="B961" s="168" t="s">
        <v>978</v>
      </c>
      <c r="C961" s="167" t="s">
        <v>58</v>
      </c>
      <c r="D961" s="167" t="s">
        <v>979</v>
      </c>
      <c r="E961" s="210" t="s">
        <v>424</v>
      </c>
      <c r="F961" s="210"/>
      <c r="G961" s="169" t="s">
        <v>116</v>
      </c>
      <c r="H961" s="170">
        <v>5</v>
      </c>
      <c r="I961" s="170">
        <v>3</v>
      </c>
      <c r="J961" s="171">
        <v>30.24</v>
      </c>
      <c r="K961" s="171">
        <v>155.72999999999999</v>
      </c>
    </row>
    <row r="962" spans="1:11" ht="24" customHeight="1">
      <c r="A962" s="167" t="s">
        <v>421</v>
      </c>
      <c r="B962" s="168" t="s">
        <v>422</v>
      </c>
      <c r="C962" s="167" t="s">
        <v>58</v>
      </c>
      <c r="D962" s="167" t="s">
        <v>423</v>
      </c>
      <c r="E962" s="210" t="s">
        <v>424</v>
      </c>
      <c r="F962" s="210"/>
      <c r="G962" s="169" t="s">
        <v>116</v>
      </c>
      <c r="H962" s="170">
        <v>6</v>
      </c>
      <c r="I962" s="170">
        <v>3</v>
      </c>
      <c r="J962" s="171">
        <v>24.08</v>
      </c>
      <c r="K962" s="171">
        <v>148.81</v>
      </c>
    </row>
    <row r="963" spans="1:11" ht="26" customHeight="1">
      <c r="A963" s="172" t="s">
        <v>430</v>
      </c>
      <c r="B963" s="173" t="s">
        <v>1044</v>
      </c>
      <c r="C963" s="172" t="s">
        <v>213</v>
      </c>
      <c r="D963" s="172" t="s">
        <v>1045</v>
      </c>
      <c r="E963" s="211" t="s">
        <v>433</v>
      </c>
      <c r="F963" s="211"/>
      <c r="G963" s="174" t="s">
        <v>148</v>
      </c>
      <c r="H963" s="175">
        <v>8</v>
      </c>
      <c r="I963" s="175">
        <v>0</v>
      </c>
      <c r="J963" s="176">
        <v>2.0099999999999998</v>
      </c>
      <c r="K963" s="176">
        <v>16.079999999999998</v>
      </c>
    </row>
    <row r="964" spans="1:11" ht="39" customHeight="1">
      <c r="A964" s="172" t="s">
        <v>430</v>
      </c>
      <c r="B964" s="173" t="s">
        <v>1046</v>
      </c>
      <c r="C964" s="172" t="s">
        <v>213</v>
      </c>
      <c r="D964" s="172" t="s">
        <v>1047</v>
      </c>
      <c r="E964" s="211" t="s">
        <v>433</v>
      </c>
      <c r="F964" s="211"/>
      <c r="G964" s="174" t="s">
        <v>148</v>
      </c>
      <c r="H964" s="175">
        <v>6</v>
      </c>
      <c r="I964" s="175">
        <v>0</v>
      </c>
      <c r="J964" s="176">
        <v>8.0299999999999994</v>
      </c>
      <c r="K964" s="176">
        <v>48.18</v>
      </c>
    </row>
    <row r="965" spans="1:11" ht="26" customHeight="1">
      <c r="A965" s="172" t="s">
        <v>430</v>
      </c>
      <c r="B965" s="173" t="s">
        <v>1048</v>
      </c>
      <c r="C965" s="172" t="s">
        <v>213</v>
      </c>
      <c r="D965" s="172" t="s">
        <v>1049</v>
      </c>
      <c r="E965" s="211" t="s">
        <v>433</v>
      </c>
      <c r="F965" s="211"/>
      <c r="G965" s="174" t="s">
        <v>148</v>
      </c>
      <c r="H965" s="175">
        <v>3</v>
      </c>
      <c r="I965" s="175">
        <v>0</v>
      </c>
      <c r="J965" s="176">
        <v>0.65</v>
      </c>
      <c r="K965" s="176">
        <v>1.95</v>
      </c>
    </row>
    <row r="966" spans="1:11" ht="24" customHeight="1">
      <c r="A966" s="172" t="s">
        <v>430</v>
      </c>
      <c r="B966" s="173" t="s">
        <v>1050</v>
      </c>
      <c r="C966" s="172" t="s">
        <v>213</v>
      </c>
      <c r="D966" s="172" t="s">
        <v>1051</v>
      </c>
      <c r="E966" s="211" t="s">
        <v>433</v>
      </c>
      <c r="F966" s="211"/>
      <c r="G966" s="174" t="s">
        <v>148</v>
      </c>
      <c r="H966" s="175">
        <v>4</v>
      </c>
      <c r="I966" s="175">
        <v>0</v>
      </c>
      <c r="J966" s="176">
        <v>1.9</v>
      </c>
      <c r="K966" s="176">
        <v>7.6</v>
      </c>
    </row>
    <row r="967" spans="1:11" ht="26" customHeight="1">
      <c r="A967" s="172" t="s">
        <v>430</v>
      </c>
      <c r="B967" s="173" t="s">
        <v>1052</v>
      </c>
      <c r="C967" s="172" t="s">
        <v>213</v>
      </c>
      <c r="D967" s="172" t="s">
        <v>1053</v>
      </c>
      <c r="E967" s="211" t="s">
        <v>433</v>
      </c>
      <c r="F967" s="211"/>
      <c r="G967" s="174" t="s">
        <v>165</v>
      </c>
      <c r="H967" s="175">
        <v>12</v>
      </c>
      <c r="I967" s="175">
        <v>0</v>
      </c>
      <c r="J967" s="176">
        <v>2.0699999999999998</v>
      </c>
      <c r="K967" s="176">
        <v>24.84</v>
      </c>
    </row>
    <row r="968" spans="1:11" ht="24" customHeight="1">
      <c r="A968" s="172" t="s">
        <v>430</v>
      </c>
      <c r="B968" s="173" t="s">
        <v>1054</v>
      </c>
      <c r="C968" s="172" t="s">
        <v>213</v>
      </c>
      <c r="D968" s="172" t="s">
        <v>1055</v>
      </c>
      <c r="E968" s="211" t="s">
        <v>433</v>
      </c>
      <c r="F968" s="211"/>
      <c r="G968" s="174" t="s">
        <v>148</v>
      </c>
      <c r="H968" s="175">
        <v>18</v>
      </c>
      <c r="I968" s="175">
        <v>0</v>
      </c>
      <c r="J968" s="176">
        <v>2.94</v>
      </c>
      <c r="K968" s="176">
        <v>52.92</v>
      </c>
    </row>
    <row r="969" spans="1:11" ht="25.5">
      <c r="A969" s="177"/>
      <c r="B969" s="177"/>
      <c r="C969" s="177"/>
      <c r="D969" s="177"/>
      <c r="E969" s="177"/>
      <c r="F969" s="177" t="s">
        <v>440</v>
      </c>
      <c r="G969" s="178">
        <v>226.43</v>
      </c>
      <c r="H969" s="177" t="s">
        <v>441</v>
      </c>
      <c r="I969" s="178">
        <v>0</v>
      </c>
      <c r="J969" s="177" t="s">
        <v>442</v>
      </c>
      <c r="K969" s="178">
        <v>226.43</v>
      </c>
    </row>
    <row r="970" spans="1:11" ht="25.9" thickBot="1">
      <c r="A970" s="177"/>
      <c r="B970" s="177"/>
      <c r="C970" s="177"/>
      <c r="D970" s="177"/>
      <c r="E970" s="177"/>
      <c r="F970" s="177" t="s">
        <v>443</v>
      </c>
      <c r="G970" s="178">
        <v>111.74</v>
      </c>
      <c r="H970" s="212"/>
      <c r="I970" s="212" t="s">
        <v>444</v>
      </c>
      <c r="J970" s="177"/>
      <c r="K970" s="178">
        <v>567.85</v>
      </c>
    </row>
    <row r="971" spans="1:11" ht="1.05" customHeight="1" thickTop="1">
      <c r="A971" s="179"/>
      <c r="B971" s="179"/>
      <c r="C971" s="179"/>
      <c r="D971" s="179"/>
      <c r="E971" s="179"/>
      <c r="F971" s="179"/>
      <c r="G971" s="179"/>
      <c r="H971" s="179"/>
      <c r="I971" s="179"/>
      <c r="J971" s="179"/>
      <c r="K971" s="179"/>
    </row>
    <row r="972" spans="1:11" ht="18" customHeight="1">
      <c r="A972" s="161" t="s">
        <v>293</v>
      </c>
      <c r="B972" s="162" t="s">
        <v>47</v>
      </c>
      <c r="C972" s="161" t="s">
        <v>48</v>
      </c>
      <c r="D972" s="161" t="s">
        <v>7</v>
      </c>
      <c r="E972" s="216" t="s">
        <v>417</v>
      </c>
      <c r="F972" s="216"/>
      <c r="G972" s="163" t="s">
        <v>49</v>
      </c>
      <c r="H972" s="162" t="s">
        <v>50</v>
      </c>
      <c r="I972" s="162" t="s">
        <v>418</v>
      </c>
      <c r="J972" s="162" t="s">
        <v>51</v>
      </c>
      <c r="K972" s="162" t="s">
        <v>8</v>
      </c>
    </row>
    <row r="973" spans="1:11" ht="52.05" customHeight="1">
      <c r="A973" s="164" t="s">
        <v>419</v>
      </c>
      <c r="B973" s="147" t="s">
        <v>294</v>
      </c>
      <c r="C973" s="164" t="s">
        <v>121</v>
      </c>
      <c r="D973" s="164" t="s">
        <v>295</v>
      </c>
      <c r="E973" s="217">
        <v>15</v>
      </c>
      <c r="F973" s="217"/>
      <c r="G973" s="165" t="s">
        <v>148</v>
      </c>
      <c r="H973" s="166">
        <v>1</v>
      </c>
      <c r="I973" s="148"/>
      <c r="J973" s="148">
        <v>332.09</v>
      </c>
      <c r="K973" s="148">
        <v>332.09</v>
      </c>
    </row>
    <row r="974" spans="1:11" ht="24" customHeight="1">
      <c r="A974" s="167" t="s">
        <v>421</v>
      </c>
      <c r="B974" s="168" t="s">
        <v>978</v>
      </c>
      <c r="C974" s="167" t="s">
        <v>58</v>
      </c>
      <c r="D974" s="167" t="s">
        <v>979</v>
      </c>
      <c r="E974" s="210" t="s">
        <v>424</v>
      </c>
      <c r="F974" s="210"/>
      <c r="G974" s="169" t="s">
        <v>116</v>
      </c>
      <c r="H974" s="170">
        <v>3.5</v>
      </c>
      <c r="I974" s="170">
        <v>3</v>
      </c>
      <c r="J974" s="171">
        <v>30.24</v>
      </c>
      <c r="K974" s="171">
        <v>109.01</v>
      </c>
    </row>
    <row r="975" spans="1:11" ht="24" customHeight="1">
      <c r="A975" s="167" t="s">
        <v>421</v>
      </c>
      <c r="B975" s="168" t="s">
        <v>422</v>
      </c>
      <c r="C975" s="167" t="s">
        <v>58</v>
      </c>
      <c r="D975" s="167" t="s">
        <v>423</v>
      </c>
      <c r="E975" s="210" t="s">
        <v>424</v>
      </c>
      <c r="F975" s="210"/>
      <c r="G975" s="169" t="s">
        <v>116</v>
      </c>
      <c r="H975" s="170">
        <v>5.5</v>
      </c>
      <c r="I975" s="170">
        <v>3</v>
      </c>
      <c r="J975" s="171">
        <v>24.08</v>
      </c>
      <c r="K975" s="171">
        <v>136.41</v>
      </c>
    </row>
    <row r="976" spans="1:11" ht="24" customHeight="1">
      <c r="A976" s="172" t="s">
        <v>430</v>
      </c>
      <c r="B976" s="173" t="s">
        <v>1056</v>
      </c>
      <c r="C976" s="172" t="s">
        <v>213</v>
      </c>
      <c r="D976" s="172" t="s">
        <v>1057</v>
      </c>
      <c r="E976" s="211" t="s">
        <v>433</v>
      </c>
      <c r="F976" s="211"/>
      <c r="G976" s="174" t="s">
        <v>148</v>
      </c>
      <c r="H976" s="175">
        <v>1</v>
      </c>
      <c r="I976" s="175">
        <v>0</v>
      </c>
      <c r="J976" s="176">
        <v>0.75</v>
      </c>
      <c r="K976" s="176">
        <v>0.75</v>
      </c>
    </row>
    <row r="977" spans="1:11" ht="26" customHeight="1">
      <c r="A977" s="172" t="s">
        <v>430</v>
      </c>
      <c r="B977" s="173" t="s">
        <v>1044</v>
      </c>
      <c r="C977" s="172" t="s">
        <v>213</v>
      </c>
      <c r="D977" s="172" t="s">
        <v>1045</v>
      </c>
      <c r="E977" s="211" t="s">
        <v>433</v>
      </c>
      <c r="F977" s="211"/>
      <c r="G977" s="174" t="s">
        <v>148</v>
      </c>
      <c r="H977" s="175">
        <v>4</v>
      </c>
      <c r="I977" s="175">
        <v>0</v>
      </c>
      <c r="J977" s="176">
        <v>2.0099999999999998</v>
      </c>
      <c r="K977" s="176">
        <v>8.0399999999999991</v>
      </c>
    </row>
    <row r="978" spans="1:11" ht="26" customHeight="1">
      <c r="A978" s="172" t="s">
        <v>430</v>
      </c>
      <c r="B978" s="173" t="s">
        <v>1058</v>
      </c>
      <c r="C978" s="172" t="s">
        <v>213</v>
      </c>
      <c r="D978" s="172" t="s">
        <v>1059</v>
      </c>
      <c r="E978" s="211" t="s">
        <v>433</v>
      </c>
      <c r="F978" s="211"/>
      <c r="G978" s="174" t="s">
        <v>148</v>
      </c>
      <c r="H978" s="175">
        <v>1</v>
      </c>
      <c r="I978" s="175">
        <v>0</v>
      </c>
      <c r="J978" s="176">
        <v>4.08</v>
      </c>
      <c r="K978" s="176">
        <v>4.08</v>
      </c>
    </row>
    <row r="979" spans="1:11" ht="26" customHeight="1">
      <c r="A979" s="172" t="s">
        <v>430</v>
      </c>
      <c r="B979" s="173" t="s">
        <v>1060</v>
      </c>
      <c r="C979" s="172" t="s">
        <v>213</v>
      </c>
      <c r="D979" s="172" t="s">
        <v>1061</v>
      </c>
      <c r="E979" s="211" t="s">
        <v>433</v>
      </c>
      <c r="F979" s="211"/>
      <c r="G979" s="174" t="s">
        <v>148</v>
      </c>
      <c r="H979" s="175">
        <v>1</v>
      </c>
      <c r="I979" s="175">
        <v>0</v>
      </c>
      <c r="J979" s="176">
        <v>2.19</v>
      </c>
      <c r="K979" s="176">
        <v>2.19</v>
      </c>
    </row>
    <row r="980" spans="1:11" ht="26" customHeight="1">
      <c r="A980" s="172" t="s">
        <v>430</v>
      </c>
      <c r="B980" s="173" t="s">
        <v>1052</v>
      </c>
      <c r="C980" s="172" t="s">
        <v>213</v>
      </c>
      <c r="D980" s="172" t="s">
        <v>1053</v>
      </c>
      <c r="E980" s="211" t="s">
        <v>433</v>
      </c>
      <c r="F980" s="211"/>
      <c r="G980" s="174" t="s">
        <v>165</v>
      </c>
      <c r="H980" s="175">
        <v>18</v>
      </c>
      <c r="I980" s="175">
        <v>0</v>
      </c>
      <c r="J980" s="176">
        <v>2.0699999999999998</v>
      </c>
      <c r="K980" s="176">
        <v>37.26</v>
      </c>
    </row>
    <row r="981" spans="1:11" ht="39" customHeight="1">
      <c r="A981" s="172" t="s">
        <v>430</v>
      </c>
      <c r="B981" s="173" t="s">
        <v>1046</v>
      </c>
      <c r="C981" s="172" t="s">
        <v>213</v>
      </c>
      <c r="D981" s="172" t="s">
        <v>1047</v>
      </c>
      <c r="E981" s="211" t="s">
        <v>433</v>
      </c>
      <c r="F981" s="211"/>
      <c r="G981" s="174" t="s">
        <v>148</v>
      </c>
      <c r="H981" s="175">
        <v>2</v>
      </c>
      <c r="I981" s="175">
        <v>0</v>
      </c>
      <c r="J981" s="176">
        <v>8.0299999999999994</v>
      </c>
      <c r="K981" s="176">
        <v>16.059999999999999</v>
      </c>
    </row>
    <row r="982" spans="1:11" ht="24" customHeight="1">
      <c r="A982" s="172" t="s">
        <v>430</v>
      </c>
      <c r="B982" s="173" t="s">
        <v>1054</v>
      </c>
      <c r="C982" s="172" t="s">
        <v>213</v>
      </c>
      <c r="D982" s="172" t="s">
        <v>1055</v>
      </c>
      <c r="E982" s="211" t="s">
        <v>433</v>
      </c>
      <c r="F982" s="211"/>
      <c r="G982" s="174" t="s">
        <v>148</v>
      </c>
      <c r="H982" s="175">
        <v>6</v>
      </c>
      <c r="I982" s="175">
        <v>0</v>
      </c>
      <c r="J982" s="176">
        <v>2.94</v>
      </c>
      <c r="K982" s="176">
        <v>17.64</v>
      </c>
    </row>
    <row r="983" spans="1:11" ht="26" customHeight="1">
      <c r="A983" s="172" t="s">
        <v>430</v>
      </c>
      <c r="B983" s="173" t="s">
        <v>1048</v>
      </c>
      <c r="C983" s="172" t="s">
        <v>213</v>
      </c>
      <c r="D983" s="172" t="s">
        <v>1049</v>
      </c>
      <c r="E983" s="211" t="s">
        <v>433</v>
      </c>
      <c r="F983" s="211"/>
      <c r="G983" s="174" t="s">
        <v>148</v>
      </c>
      <c r="H983" s="175">
        <v>1</v>
      </c>
      <c r="I983" s="175">
        <v>0</v>
      </c>
      <c r="J983" s="176">
        <v>0.65</v>
      </c>
      <c r="K983" s="176">
        <v>0.65</v>
      </c>
    </row>
    <row r="984" spans="1:11" ht="25.5">
      <c r="A984" s="177"/>
      <c r="B984" s="177"/>
      <c r="C984" s="177"/>
      <c r="D984" s="177"/>
      <c r="E984" s="177"/>
      <c r="F984" s="177" t="s">
        <v>440</v>
      </c>
      <c r="G984" s="178">
        <v>181.58</v>
      </c>
      <c r="H984" s="177" t="s">
        <v>441</v>
      </c>
      <c r="I984" s="178">
        <v>0</v>
      </c>
      <c r="J984" s="177" t="s">
        <v>442</v>
      </c>
      <c r="K984" s="178">
        <v>181.58</v>
      </c>
    </row>
    <row r="985" spans="1:11" ht="25.9" thickBot="1">
      <c r="A985" s="177"/>
      <c r="B985" s="177"/>
      <c r="C985" s="177"/>
      <c r="D985" s="177"/>
      <c r="E985" s="177"/>
      <c r="F985" s="177" t="s">
        <v>443</v>
      </c>
      <c r="G985" s="178">
        <v>81.36</v>
      </c>
      <c r="H985" s="212"/>
      <c r="I985" s="212" t="s">
        <v>444</v>
      </c>
      <c r="J985" s="177"/>
      <c r="K985" s="178">
        <v>413.45</v>
      </c>
    </row>
    <row r="986" spans="1:11" ht="1.05" customHeight="1" thickTop="1">
      <c r="A986" s="179"/>
      <c r="B986" s="179"/>
      <c r="C986" s="179"/>
      <c r="D986" s="179"/>
      <c r="E986" s="179"/>
      <c r="F986" s="179"/>
      <c r="G986" s="179"/>
      <c r="H986" s="179"/>
      <c r="I986" s="179"/>
      <c r="J986" s="179"/>
      <c r="K986" s="179"/>
    </row>
    <row r="987" spans="1:11" ht="18" customHeight="1">
      <c r="A987" s="161" t="s">
        <v>296</v>
      </c>
      <c r="B987" s="162" t="s">
        <v>47</v>
      </c>
      <c r="C987" s="161" t="s">
        <v>48</v>
      </c>
      <c r="D987" s="161" t="s">
        <v>7</v>
      </c>
      <c r="E987" s="216" t="s">
        <v>417</v>
      </c>
      <c r="F987" s="216"/>
      <c r="G987" s="163" t="s">
        <v>49</v>
      </c>
      <c r="H987" s="162" t="s">
        <v>50</v>
      </c>
      <c r="I987" s="162" t="s">
        <v>418</v>
      </c>
      <c r="J987" s="162" t="s">
        <v>51</v>
      </c>
      <c r="K987" s="162" t="s">
        <v>8</v>
      </c>
    </row>
    <row r="988" spans="1:11" ht="52.05" customHeight="1">
      <c r="A988" s="164" t="s">
        <v>419</v>
      </c>
      <c r="B988" s="147" t="s">
        <v>297</v>
      </c>
      <c r="C988" s="164" t="s">
        <v>121</v>
      </c>
      <c r="D988" s="164" t="s">
        <v>298</v>
      </c>
      <c r="E988" s="217">
        <v>15</v>
      </c>
      <c r="F988" s="217"/>
      <c r="G988" s="165" t="s">
        <v>148</v>
      </c>
      <c r="H988" s="166">
        <v>1</v>
      </c>
      <c r="I988" s="148"/>
      <c r="J988" s="148">
        <v>334.28</v>
      </c>
      <c r="K988" s="148">
        <v>334.28</v>
      </c>
    </row>
    <row r="989" spans="1:11" ht="24" customHeight="1">
      <c r="A989" s="167" t="s">
        <v>421</v>
      </c>
      <c r="B989" s="168" t="s">
        <v>422</v>
      </c>
      <c r="C989" s="167" t="s">
        <v>58</v>
      </c>
      <c r="D989" s="167" t="s">
        <v>423</v>
      </c>
      <c r="E989" s="210" t="s">
        <v>424</v>
      </c>
      <c r="F989" s="210"/>
      <c r="G989" s="169" t="s">
        <v>116</v>
      </c>
      <c r="H989" s="170">
        <v>5.5</v>
      </c>
      <c r="I989" s="170">
        <v>3</v>
      </c>
      <c r="J989" s="171">
        <v>24.08</v>
      </c>
      <c r="K989" s="171">
        <v>136.41</v>
      </c>
    </row>
    <row r="990" spans="1:11" ht="24" customHeight="1">
      <c r="A990" s="167" t="s">
        <v>421</v>
      </c>
      <c r="B990" s="168" t="s">
        <v>978</v>
      </c>
      <c r="C990" s="167" t="s">
        <v>58</v>
      </c>
      <c r="D990" s="167" t="s">
        <v>979</v>
      </c>
      <c r="E990" s="210" t="s">
        <v>424</v>
      </c>
      <c r="F990" s="210"/>
      <c r="G990" s="169" t="s">
        <v>116</v>
      </c>
      <c r="H990" s="170">
        <v>3.5</v>
      </c>
      <c r="I990" s="170">
        <v>3</v>
      </c>
      <c r="J990" s="171">
        <v>30.24</v>
      </c>
      <c r="K990" s="171">
        <v>109.01</v>
      </c>
    </row>
    <row r="991" spans="1:11" ht="24" customHeight="1">
      <c r="A991" s="172" t="s">
        <v>430</v>
      </c>
      <c r="B991" s="173" t="s">
        <v>1056</v>
      </c>
      <c r="C991" s="172" t="s">
        <v>213</v>
      </c>
      <c r="D991" s="172" t="s">
        <v>1057</v>
      </c>
      <c r="E991" s="211" t="s">
        <v>433</v>
      </c>
      <c r="F991" s="211"/>
      <c r="G991" s="174" t="s">
        <v>148</v>
      </c>
      <c r="H991" s="175">
        <v>1</v>
      </c>
      <c r="I991" s="175">
        <v>0</v>
      </c>
      <c r="J991" s="176">
        <v>0.75</v>
      </c>
      <c r="K991" s="176">
        <v>0.75</v>
      </c>
    </row>
    <row r="992" spans="1:11" ht="26" customHeight="1">
      <c r="A992" s="172" t="s">
        <v>430</v>
      </c>
      <c r="B992" s="173" t="s">
        <v>1052</v>
      </c>
      <c r="C992" s="172" t="s">
        <v>213</v>
      </c>
      <c r="D992" s="172" t="s">
        <v>1053</v>
      </c>
      <c r="E992" s="211" t="s">
        <v>433</v>
      </c>
      <c r="F992" s="211"/>
      <c r="G992" s="174" t="s">
        <v>165</v>
      </c>
      <c r="H992" s="175">
        <v>18</v>
      </c>
      <c r="I992" s="175">
        <v>0</v>
      </c>
      <c r="J992" s="176">
        <v>2.0699999999999998</v>
      </c>
      <c r="K992" s="176">
        <v>37.26</v>
      </c>
    </row>
    <row r="993" spans="1:11" ht="24" customHeight="1">
      <c r="A993" s="172" t="s">
        <v>430</v>
      </c>
      <c r="B993" s="173" t="s">
        <v>1054</v>
      </c>
      <c r="C993" s="172" t="s">
        <v>213</v>
      </c>
      <c r="D993" s="172" t="s">
        <v>1055</v>
      </c>
      <c r="E993" s="211" t="s">
        <v>433</v>
      </c>
      <c r="F993" s="211"/>
      <c r="G993" s="174" t="s">
        <v>148</v>
      </c>
      <c r="H993" s="175">
        <v>6</v>
      </c>
      <c r="I993" s="175">
        <v>0</v>
      </c>
      <c r="J993" s="176">
        <v>2.94</v>
      </c>
      <c r="K993" s="176">
        <v>17.64</v>
      </c>
    </row>
    <row r="994" spans="1:11" ht="26" customHeight="1">
      <c r="A994" s="172" t="s">
        <v>430</v>
      </c>
      <c r="B994" s="173" t="s">
        <v>1048</v>
      </c>
      <c r="C994" s="172" t="s">
        <v>213</v>
      </c>
      <c r="D994" s="172" t="s">
        <v>1049</v>
      </c>
      <c r="E994" s="211" t="s">
        <v>433</v>
      </c>
      <c r="F994" s="211"/>
      <c r="G994" s="174" t="s">
        <v>148</v>
      </c>
      <c r="H994" s="175">
        <v>1</v>
      </c>
      <c r="I994" s="175">
        <v>0</v>
      </c>
      <c r="J994" s="176">
        <v>0.65</v>
      </c>
      <c r="K994" s="176">
        <v>0.65</v>
      </c>
    </row>
    <row r="995" spans="1:11" ht="39" customHeight="1">
      <c r="A995" s="172" t="s">
        <v>430</v>
      </c>
      <c r="B995" s="173" t="s">
        <v>1046</v>
      </c>
      <c r="C995" s="172" t="s">
        <v>213</v>
      </c>
      <c r="D995" s="172" t="s">
        <v>1047</v>
      </c>
      <c r="E995" s="211" t="s">
        <v>433</v>
      </c>
      <c r="F995" s="211"/>
      <c r="G995" s="174" t="s">
        <v>148</v>
      </c>
      <c r="H995" s="175">
        <v>2</v>
      </c>
      <c r="I995" s="175">
        <v>0</v>
      </c>
      <c r="J995" s="176">
        <v>8.0299999999999994</v>
      </c>
      <c r="K995" s="176">
        <v>16.059999999999999</v>
      </c>
    </row>
    <row r="996" spans="1:11" ht="26" customHeight="1">
      <c r="A996" s="172" t="s">
        <v>430</v>
      </c>
      <c r="B996" s="173" t="s">
        <v>1060</v>
      </c>
      <c r="C996" s="172" t="s">
        <v>213</v>
      </c>
      <c r="D996" s="172" t="s">
        <v>1061</v>
      </c>
      <c r="E996" s="211" t="s">
        <v>433</v>
      </c>
      <c r="F996" s="211"/>
      <c r="G996" s="174" t="s">
        <v>148</v>
      </c>
      <c r="H996" s="175">
        <v>1</v>
      </c>
      <c r="I996" s="175">
        <v>0</v>
      </c>
      <c r="J996" s="176">
        <v>2.19</v>
      </c>
      <c r="K996" s="176">
        <v>2.19</v>
      </c>
    </row>
    <row r="997" spans="1:11" ht="26" customHeight="1">
      <c r="A997" s="172" t="s">
        <v>430</v>
      </c>
      <c r="B997" s="173" t="s">
        <v>1062</v>
      </c>
      <c r="C997" s="172" t="s">
        <v>213</v>
      </c>
      <c r="D997" s="172" t="s">
        <v>1063</v>
      </c>
      <c r="E997" s="211" t="s">
        <v>433</v>
      </c>
      <c r="F997" s="211"/>
      <c r="G997" s="174" t="s">
        <v>148</v>
      </c>
      <c r="H997" s="175">
        <v>1</v>
      </c>
      <c r="I997" s="175">
        <v>0</v>
      </c>
      <c r="J997" s="176">
        <v>6.27</v>
      </c>
      <c r="K997" s="176">
        <v>6.27</v>
      </c>
    </row>
    <row r="998" spans="1:11" ht="26" customHeight="1">
      <c r="A998" s="172" t="s">
        <v>430</v>
      </c>
      <c r="B998" s="173" t="s">
        <v>1044</v>
      </c>
      <c r="C998" s="172" t="s">
        <v>213</v>
      </c>
      <c r="D998" s="172" t="s">
        <v>1045</v>
      </c>
      <c r="E998" s="211" t="s">
        <v>433</v>
      </c>
      <c r="F998" s="211"/>
      <c r="G998" s="174" t="s">
        <v>148</v>
      </c>
      <c r="H998" s="175">
        <v>4</v>
      </c>
      <c r="I998" s="175">
        <v>0</v>
      </c>
      <c r="J998" s="176">
        <v>2.0099999999999998</v>
      </c>
      <c r="K998" s="176">
        <v>8.0399999999999991</v>
      </c>
    </row>
    <row r="999" spans="1:11" ht="25.5">
      <c r="A999" s="177"/>
      <c r="B999" s="177"/>
      <c r="C999" s="177"/>
      <c r="D999" s="177"/>
      <c r="E999" s="177"/>
      <c r="F999" s="177" t="s">
        <v>440</v>
      </c>
      <c r="G999" s="178">
        <v>181.58</v>
      </c>
      <c r="H999" s="177" t="s">
        <v>441</v>
      </c>
      <c r="I999" s="178">
        <v>0</v>
      </c>
      <c r="J999" s="177" t="s">
        <v>442</v>
      </c>
      <c r="K999" s="178">
        <v>181.58</v>
      </c>
    </row>
    <row r="1000" spans="1:11" ht="25.9" thickBot="1">
      <c r="A1000" s="177"/>
      <c r="B1000" s="177"/>
      <c r="C1000" s="177"/>
      <c r="D1000" s="177"/>
      <c r="E1000" s="177"/>
      <c r="F1000" s="177" t="s">
        <v>443</v>
      </c>
      <c r="G1000" s="178">
        <v>81.89</v>
      </c>
      <c r="H1000" s="212"/>
      <c r="I1000" s="212" t="s">
        <v>444</v>
      </c>
      <c r="J1000" s="177"/>
      <c r="K1000" s="178">
        <v>416.17</v>
      </c>
    </row>
    <row r="1001" spans="1:11" ht="1.05" customHeight="1" thickTop="1">
      <c r="A1001" s="179"/>
      <c r="B1001" s="179"/>
      <c r="C1001" s="179"/>
      <c r="D1001" s="179"/>
      <c r="E1001" s="179"/>
      <c r="F1001" s="179"/>
      <c r="G1001" s="179"/>
      <c r="H1001" s="179"/>
      <c r="I1001" s="179"/>
      <c r="J1001" s="179"/>
      <c r="K1001" s="179"/>
    </row>
    <row r="1002" spans="1:11" ht="18" customHeight="1">
      <c r="A1002" s="161" t="s">
        <v>299</v>
      </c>
      <c r="B1002" s="162" t="s">
        <v>47</v>
      </c>
      <c r="C1002" s="161" t="s">
        <v>48</v>
      </c>
      <c r="D1002" s="161" t="s">
        <v>7</v>
      </c>
      <c r="E1002" s="216" t="s">
        <v>417</v>
      </c>
      <c r="F1002" s="216"/>
      <c r="G1002" s="163" t="s">
        <v>49</v>
      </c>
      <c r="H1002" s="162" t="s">
        <v>50</v>
      </c>
      <c r="I1002" s="162" t="s">
        <v>51</v>
      </c>
      <c r="J1002" s="162" t="s">
        <v>8</v>
      </c>
    </row>
    <row r="1003" spans="1:11" ht="39" customHeight="1">
      <c r="A1003" s="164" t="s">
        <v>419</v>
      </c>
      <c r="B1003" s="147" t="s">
        <v>300</v>
      </c>
      <c r="C1003" s="164" t="s">
        <v>63</v>
      </c>
      <c r="D1003" s="164" t="s">
        <v>301</v>
      </c>
      <c r="E1003" s="217" t="s">
        <v>445</v>
      </c>
      <c r="F1003" s="217"/>
      <c r="G1003" s="165" t="s">
        <v>132</v>
      </c>
      <c r="H1003" s="166">
        <v>1</v>
      </c>
      <c r="I1003" s="148">
        <v>2387.19</v>
      </c>
      <c r="J1003" s="148">
        <v>2387.19</v>
      </c>
    </row>
    <row r="1004" spans="1:11" ht="15" customHeight="1">
      <c r="A1004" s="161" t="s">
        <v>6</v>
      </c>
      <c r="B1004" s="162" t="s">
        <v>47</v>
      </c>
      <c r="C1004" s="161" t="s">
        <v>48</v>
      </c>
      <c r="D1004" s="161" t="s">
        <v>7</v>
      </c>
      <c r="E1004" s="216" t="s">
        <v>417</v>
      </c>
      <c r="F1004" s="220"/>
      <c r="G1004" s="163" t="s">
        <v>49</v>
      </c>
      <c r="H1004" s="162" t="s">
        <v>50</v>
      </c>
      <c r="I1004" s="162" t="s">
        <v>51</v>
      </c>
      <c r="J1004" s="162" t="s">
        <v>8</v>
      </c>
    </row>
    <row r="1005" spans="1:11" ht="24" customHeight="1">
      <c r="A1005" s="167" t="s">
        <v>419</v>
      </c>
      <c r="B1005" s="168" t="s">
        <v>1067</v>
      </c>
      <c r="C1005" s="167" t="s">
        <v>63</v>
      </c>
      <c r="D1005" s="167" t="s">
        <v>1068</v>
      </c>
      <c r="E1005" s="210" t="s">
        <v>458</v>
      </c>
      <c r="F1005" s="210"/>
      <c r="G1005" s="169" t="s">
        <v>449</v>
      </c>
      <c r="H1005" s="170">
        <v>14</v>
      </c>
      <c r="I1005" s="171" t="s">
        <v>2129</v>
      </c>
      <c r="J1005" s="181" t="s">
        <v>2191</v>
      </c>
    </row>
    <row r="1006" spans="1:11" ht="24" customHeight="1">
      <c r="A1006" s="172" t="s">
        <v>430</v>
      </c>
      <c r="B1006" s="173" t="s">
        <v>552</v>
      </c>
      <c r="C1006" s="172" t="s">
        <v>63</v>
      </c>
      <c r="D1006" s="172" t="s">
        <v>553</v>
      </c>
      <c r="E1006" s="211" t="s">
        <v>448</v>
      </c>
      <c r="F1006" s="211"/>
      <c r="G1006" s="174" t="s">
        <v>449</v>
      </c>
      <c r="H1006" s="175">
        <v>3.5</v>
      </c>
      <c r="I1006" s="176" t="s">
        <v>2130</v>
      </c>
      <c r="J1006" s="180" t="s">
        <v>2192</v>
      </c>
    </row>
    <row r="1007" spans="1:11" ht="52.05" customHeight="1">
      <c r="A1007" s="167" t="s">
        <v>419</v>
      </c>
      <c r="B1007" s="168" t="s">
        <v>1065</v>
      </c>
      <c r="C1007" s="167" t="s">
        <v>58</v>
      </c>
      <c r="D1007" s="167" t="s">
        <v>1066</v>
      </c>
      <c r="E1007" s="210" t="s">
        <v>681</v>
      </c>
      <c r="F1007" s="210"/>
      <c r="G1007" s="169" t="s">
        <v>80</v>
      </c>
      <c r="H1007" s="170">
        <v>2.4E-2</v>
      </c>
      <c r="I1007" s="171" t="s">
        <v>2193</v>
      </c>
      <c r="J1007" s="181" t="s">
        <v>2194</v>
      </c>
    </row>
    <row r="1008" spans="1:11" ht="24" customHeight="1">
      <c r="A1008" s="167" t="s">
        <v>419</v>
      </c>
      <c r="B1008" s="168" t="s">
        <v>456</v>
      </c>
      <c r="C1008" s="167" t="s">
        <v>63</v>
      </c>
      <c r="D1008" s="167" t="s">
        <v>457</v>
      </c>
      <c r="E1008" s="210" t="s">
        <v>458</v>
      </c>
      <c r="F1008" s="210"/>
      <c r="G1008" s="169" t="s">
        <v>449</v>
      </c>
      <c r="H1008" s="170">
        <v>5.2</v>
      </c>
      <c r="I1008" s="171" t="s">
        <v>2113</v>
      </c>
      <c r="J1008" s="181" t="s">
        <v>2195</v>
      </c>
    </row>
    <row r="1009" spans="1:10" ht="24" customHeight="1">
      <c r="A1009" s="172" t="s">
        <v>430</v>
      </c>
      <c r="B1009" s="173" t="s">
        <v>1070</v>
      </c>
      <c r="C1009" s="172" t="s">
        <v>63</v>
      </c>
      <c r="D1009" s="172" t="s">
        <v>1071</v>
      </c>
      <c r="E1009" s="211" t="s">
        <v>448</v>
      </c>
      <c r="F1009" s="211"/>
      <c r="G1009" s="174" t="s">
        <v>449</v>
      </c>
      <c r="H1009" s="175">
        <v>14</v>
      </c>
      <c r="I1009" s="176" t="s">
        <v>2130</v>
      </c>
      <c r="J1009" s="180" t="s">
        <v>2196</v>
      </c>
    </row>
    <row r="1010" spans="1:10" ht="39" customHeight="1">
      <c r="A1010" s="172" t="s">
        <v>430</v>
      </c>
      <c r="B1010" s="173" t="s">
        <v>1072</v>
      </c>
      <c r="C1010" s="172" t="s">
        <v>63</v>
      </c>
      <c r="D1010" s="172" t="s">
        <v>1073</v>
      </c>
      <c r="E1010" s="211" t="s">
        <v>433</v>
      </c>
      <c r="F1010" s="211"/>
      <c r="G1010" s="174" t="s">
        <v>132</v>
      </c>
      <c r="H1010" s="175">
        <v>1</v>
      </c>
      <c r="I1010" s="176" t="s">
        <v>2197</v>
      </c>
      <c r="J1010" s="180" t="s">
        <v>2197</v>
      </c>
    </row>
    <row r="1011" spans="1:10" ht="24" customHeight="1">
      <c r="A1011" s="167" t="s">
        <v>419</v>
      </c>
      <c r="B1011" s="168" t="s">
        <v>555</v>
      </c>
      <c r="C1011" s="167" t="s">
        <v>63</v>
      </c>
      <c r="D1011" s="167" t="s">
        <v>556</v>
      </c>
      <c r="E1011" s="210" t="s">
        <v>458</v>
      </c>
      <c r="F1011" s="210"/>
      <c r="G1011" s="169" t="s">
        <v>449</v>
      </c>
      <c r="H1011" s="170">
        <v>3.5</v>
      </c>
      <c r="I1011" s="171" t="s">
        <v>2129</v>
      </c>
      <c r="J1011" s="181" t="s">
        <v>2198</v>
      </c>
    </row>
    <row r="1012" spans="1:10" ht="24" customHeight="1">
      <c r="A1012" s="172" t="s">
        <v>430</v>
      </c>
      <c r="B1012" s="173" t="s">
        <v>446</v>
      </c>
      <c r="C1012" s="172" t="s">
        <v>63</v>
      </c>
      <c r="D1012" s="172" t="s">
        <v>447</v>
      </c>
      <c r="E1012" s="211" t="s">
        <v>448</v>
      </c>
      <c r="F1012" s="211"/>
      <c r="G1012" s="174" t="s">
        <v>449</v>
      </c>
      <c r="H1012" s="175">
        <v>5.2</v>
      </c>
      <c r="I1012" s="176" t="s">
        <v>450</v>
      </c>
      <c r="J1012" s="180" t="s">
        <v>1064</v>
      </c>
    </row>
    <row r="1013" spans="1:10" ht="40.049999999999997" customHeight="1">
      <c r="A1013" s="219" t="s">
        <v>459</v>
      </c>
      <c r="B1013" s="220"/>
      <c r="C1013" s="220"/>
      <c r="D1013" s="220"/>
      <c r="E1013" s="220"/>
      <c r="F1013" s="220"/>
      <c r="G1013" s="220"/>
      <c r="H1013" s="220"/>
      <c r="I1013" s="220"/>
      <c r="J1013" s="220"/>
    </row>
    <row r="1014" spans="1:10" ht="15" customHeight="1">
      <c r="A1014" s="161" t="s">
        <v>6</v>
      </c>
      <c r="B1014" s="162" t="s">
        <v>47</v>
      </c>
      <c r="C1014" s="161" t="s">
        <v>48</v>
      </c>
      <c r="D1014" s="161" t="s">
        <v>7</v>
      </c>
      <c r="E1014" s="216" t="s">
        <v>417</v>
      </c>
      <c r="F1014" s="220"/>
      <c r="G1014" s="163" t="s">
        <v>49</v>
      </c>
      <c r="H1014" s="162" t="s">
        <v>50</v>
      </c>
      <c r="I1014" s="162" t="s">
        <v>51</v>
      </c>
      <c r="J1014" s="162" t="s">
        <v>8</v>
      </c>
    </row>
    <row r="1015" spans="1:10" ht="24" customHeight="1">
      <c r="A1015" s="172" t="s">
        <v>430</v>
      </c>
      <c r="B1015" s="173" t="s">
        <v>508</v>
      </c>
      <c r="C1015" s="172" t="s">
        <v>63</v>
      </c>
      <c r="D1015" s="172" t="s">
        <v>509</v>
      </c>
      <c r="E1015" s="211" t="s">
        <v>433</v>
      </c>
      <c r="F1015" s="211"/>
      <c r="G1015" s="174" t="s">
        <v>388</v>
      </c>
      <c r="H1015" s="175">
        <v>5.2209999999999999E-2</v>
      </c>
      <c r="I1015" s="176" t="s">
        <v>2114</v>
      </c>
      <c r="J1015" s="180" t="s">
        <v>2199</v>
      </c>
    </row>
    <row r="1016" spans="1:10" ht="24" customHeight="1">
      <c r="A1016" s="172" t="s">
        <v>430</v>
      </c>
      <c r="B1016" s="173" t="s">
        <v>1109</v>
      </c>
      <c r="C1016" s="172" t="s">
        <v>63</v>
      </c>
      <c r="D1016" s="172" t="s">
        <v>1110</v>
      </c>
      <c r="E1016" s="211" t="s">
        <v>433</v>
      </c>
      <c r="F1016" s="211"/>
      <c r="G1016" s="174" t="s">
        <v>132</v>
      </c>
      <c r="H1016" s="175">
        <v>1.4E-3</v>
      </c>
      <c r="I1016" s="176" t="s">
        <v>571</v>
      </c>
      <c r="J1016" s="180" t="s">
        <v>669</v>
      </c>
    </row>
    <row r="1017" spans="1:10" ht="24" customHeight="1">
      <c r="A1017" s="172" t="s">
        <v>430</v>
      </c>
      <c r="B1017" s="173" t="s">
        <v>1117</v>
      </c>
      <c r="C1017" s="172" t="s">
        <v>63</v>
      </c>
      <c r="D1017" s="172" t="s">
        <v>1118</v>
      </c>
      <c r="E1017" s="211" t="s">
        <v>433</v>
      </c>
      <c r="F1017" s="211"/>
      <c r="G1017" s="174" t="s">
        <v>132</v>
      </c>
      <c r="H1017" s="175">
        <v>2.8E-3</v>
      </c>
      <c r="I1017" s="176" t="s">
        <v>1119</v>
      </c>
      <c r="J1017" s="180" t="s">
        <v>602</v>
      </c>
    </row>
    <row r="1018" spans="1:10" ht="26" customHeight="1">
      <c r="A1018" s="172" t="s">
        <v>430</v>
      </c>
      <c r="B1018" s="173" t="s">
        <v>493</v>
      </c>
      <c r="C1018" s="172" t="s">
        <v>63</v>
      </c>
      <c r="D1018" s="172" t="s">
        <v>494</v>
      </c>
      <c r="E1018" s="211" t="s">
        <v>491</v>
      </c>
      <c r="F1018" s="211"/>
      <c r="G1018" s="174" t="s">
        <v>132</v>
      </c>
      <c r="H1018" s="175">
        <v>2.3108599999999999</v>
      </c>
      <c r="I1018" s="176" t="s">
        <v>495</v>
      </c>
      <c r="J1018" s="180" t="s">
        <v>1113</v>
      </c>
    </row>
    <row r="1019" spans="1:10" ht="24" customHeight="1">
      <c r="A1019" s="172" t="s">
        <v>430</v>
      </c>
      <c r="B1019" s="173" t="s">
        <v>510</v>
      </c>
      <c r="C1019" s="172" t="s">
        <v>63</v>
      </c>
      <c r="D1019" s="172" t="s">
        <v>511</v>
      </c>
      <c r="E1019" s="211" t="s">
        <v>433</v>
      </c>
      <c r="F1019" s="211"/>
      <c r="G1019" s="174" t="s">
        <v>132</v>
      </c>
      <c r="H1019" s="175">
        <v>0.10215</v>
      </c>
      <c r="I1019" s="176" t="s">
        <v>2123</v>
      </c>
      <c r="J1019" s="180" t="s">
        <v>2200</v>
      </c>
    </row>
    <row r="1020" spans="1:10" ht="26" customHeight="1">
      <c r="A1020" s="172" t="s">
        <v>430</v>
      </c>
      <c r="B1020" s="173" t="s">
        <v>467</v>
      </c>
      <c r="C1020" s="172" t="s">
        <v>63</v>
      </c>
      <c r="D1020" s="172" t="s">
        <v>468</v>
      </c>
      <c r="E1020" s="211" t="s">
        <v>433</v>
      </c>
      <c r="F1020" s="211"/>
      <c r="G1020" s="174" t="s">
        <v>388</v>
      </c>
      <c r="H1020" s="175">
        <v>1.6760000000000001E-2</v>
      </c>
      <c r="I1020" s="176" t="s">
        <v>2117</v>
      </c>
      <c r="J1020" s="180" t="s">
        <v>1481</v>
      </c>
    </row>
    <row r="1021" spans="1:10" ht="26" customHeight="1">
      <c r="A1021" s="172" t="s">
        <v>430</v>
      </c>
      <c r="B1021" s="173" t="s">
        <v>506</v>
      </c>
      <c r="C1021" s="172" t="s">
        <v>63</v>
      </c>
      <c r="D1021" s="172" t="s">
        <v>507</v>
      </c>
      <c r="E1021" s="211" t="s">
        <v>433</v>
      </c>
      <c r="F1021" s="211"/>
      <c r="G1021" s="174" t="s">
        <v>132</v>
      </c>
      <c r="H1021" s="175">
        <v>1.362E-2</v>
      </c>
      <c r="I1021" s="176" t="s">
        <v>2115</v>
      </c>
      <c r="J1021" s="180" t="s">
        <v>601</v>
      </c>
    </row>
    <row r="1022" spans="1:10" ht="24" customHeight="1">
      <c r="A1022" s="172" t="s">
        <v>430</v>
      </c>
      <c r="B1022" s="173" t="s">
        <v>470</v>
      </c>
      <c r="C1022" s="172" t="s">
        <v>63</v>
      </c>
      <c r="D1022" s="172" t="s">
        <v>471</v>
      </c>
      <c r="E1022" s="211" t="s">
        <v>433</v>
      </c>
      <c r="F1022" s="211"/>
      <c r="G1022" s="174" t="s">
        <v>132</v>
      </c>
      <c r="H1022" s="175">
        <v>1.6338200000000001</v>
      </c>
      <c r="I1022" s="176" t="s">
        <v>472</v>
      </c>
      <c r="J1022" s="180" t="s">
        <v>1120</v>
      </c>
    </row>
    <row r="1023" spans="1:10" ht="24" customHeight="1">
      <c r="A1023" s="172" t="s">
        <v>430</v>
      </c>
      <c r="B1023" s="173" t="s">
        <v>709</v>
      </c>
      <c r="C1023" s="172" t="s">
        <v>63</v>
      </c>
      <c r="D1023" s="172" t="s">
        <v>710</v>
      </c>
      <c r="E1023" s="211" t="s">
        <v>433</v>
      </c>
      <c r="F1023" s="211"/>
      <c r="G1023" s="174" t="s">
        <v>132</v>
      </c>
      <c r="H1023" s="175">
        <v>2.8E-3</v>
      </c>
      <c r="I1023" s="176" t="s">
        <v>711</v>
      </c>
      <c r="J1023" s="180" t="s">
        <v>1115</v>
      </c>
    </row>
    <row r="1024" spans="1:10" ht="24" customHeight="1">
      <c r="A1024" s="172" t="s">
        <v>430</v>
      </c>
      <c r="B1024" s="173" t="s">
        <v>463</v>
      </c>
      <c r="C1024" s="172" t="s">
        <v>63</v>
      </c>
      <c r="D1024" s="172" t="s">
        <v>464</v>
      </c>
      <c r="E1024" s="211" t="s">
        <v>433</v>
      </c>
      <c r="F1024" s="211"/>
      <c r="G1024" s="174" t="s">
        <v>465</v>
      </c>
      <c r="H1024" s="175">
        <v>1.8159999999999999E-2</v>
      </c>
      <c r="I1024" s="176" t="s">
        <v>2122</v>
      </c>
      <c r="J1024" s="180" t="s">
        <v>603</v>
      </c>
    </row>
    <row r="1025" spans="1:10" ht="24" customHeight="1">
      <c r="A1025" s="172" t="s">
        <v>430</v>
      </c>
      <c r="B1025" s="173" t="s">
        <v>513</v>
      </c>
      <c r="C1025" s="172" t="s">
        <v>63</v>
      </c>
      <c r="D1025" s="172" t="s">
        <v>514</v>
      </c>
      <c r="E1025" s="211" t="s">
        <v>491</v>
      </c>
      <c r="F1025" s="211"/>
      <c r="G1025" s="174" t="s">
        <v>286</v>
      </c>
      <c r="H1025" s="175">
        <v>9.0799999999999995E-3</v>
      </c>
      <c r="I1025" s="176" t="s">
        <v>515</v>
      </c>
      <c r="J1025" s="180" t="s">
        <v>1116</v>
      </c>
    </row>
    <row r="1026" spans="1:10" ht="24" customHeight="1">
      <c r="A1026" s="172" t="s">
        <v>430</v>
      </c>
      <c r="B1026" s="173" t="s">
        <v>497</v>
      </c>
      <c r="C1026" s="172" t="s">
        <v>63</v>
      </c>
      <c r="D1026" s="172" t="s">
        <v>498</v>
      </c>
      <c r="E1026" s="211" t="s">
        <v>433</v>
      </c>
      <c r="F1026" s="211"/>
      <c r="G1026" s="174" t="s">
        <v>132</v>
      </c>
      <c r="H1026" s="175">
        <v>3.4049999999999997E-2</v>
      </c>
      <c r="I1026" s="176" t="s">
        <v>2118</v>
      </c>
      <c r="J1026" s="180" t="s">
        <v>743</v>
      </c>
    </row>
    <row r="1027" spans="1:10" ht="24" customHeight="1">
      <c r="A1027" s="172" t="s">
        <v>430</v>
      </c>
      <c r="B1027" s="173" t="s">
        <v>502</v>
      </c>
      <c r="C1027" s="172" t="s">
        <v>63</v>
      </c>
      <c r="D1027" s="172" t="s">
        <v>503</v>
      </c>
      <c r="E1027" s="211" t="s">
        <v>433</v>
      </c>
      <c r="F1027" s="211"/>
      <c r="G1027" s="174" t="s">
        <v>132</v>
      </c>
      <c r="H1027" s="175">
        <v>2.3108599999999999</v>
      </c>
      <c r="I1027" s="176" t="s">
        <v>504</v>
      </c>
      <c r="J1027" s="180" t="s">
        <v>1108</v>
      </c>
    </row>
    <row r="1028" spans="1:10" ht="26" customHeight="1">
      <c r="A1028" s="172" t="s">
        <v>430</v>
      </c>
      <c r="B1028" s="173" t="s">
        <v>500</v>
      </c>
      <c r="C1028" s="172" t="s">
        <v>63</v>
      </c>
      <c r="D1028" s="172" t="s">
        <v>501</v>
      </c>
      <c r="E1028" s="211" t="s">
        <v>433</v>
      </c>
      <c r="F1028" s="211"/>
      <c r="G1028" s="174" t="s">
        <v>132</v>
      </c>
      <c r="H1028" s="175">
        <v>4.5399999999999998E-3</v>
      </c>
      <c r="I1028" s="176" t="s">
        <v>2120</v>
      </c>
      <c r="J1028" s="180" t="s">
        <v>565</v>
      </c>
    </row>
    <row r="1029" spans="1:10" ht="24" customHeight="1">
      <c r="A1029" s="172" t="s">
        <v>430</v>
      </c>
      <c r="B1029" s="173" t="s">
        <v>460</v>
      </c>
      <c r="C1029" s="172" t="s">
        <v>63</v>
      </c>
      <c r="D1029" s="172" t="s">
        <v>461</v>
      </c>
      <c r="E1029" s="211" t="s">
        <v>433</v>
      </c>
      <c r="F1029" s="211"/>
      <c r="G1029" s="174" t="s">
        <v>132</v>
      </c>
      <c r="H1029" s="175">
        <v>0.10215</v>
      </c>
      <c r="I1029" s="176" t="s">
        <v>2121</v>
      </c>
      <c r="J1029" s="180" t="s">
        <v>1808</v>
      </c>
    </row>
    <row r="1030" spans="1:10" ht="24" customHeight="1">
      <c r="A1030" s="172" t="s">
        <v>430</v>
      </c>
      <c r="B1030" s="173" t="s">
        <v>489</v>
      </c>
      <c r="C1030" s="172" t="s">
        <v>63</v>
      </c>
      <c r="D1030" s="172" t="s">
        <v>490</v>
      </c>
      <c r="E1030" s="211" t="s">
        <v>491</v>
      </c>
      <c r="F1030" s="211"/>
      <c r="G1030" s="174" t="s">
        <v>132</v>
      </c>
      <c r="H1030" s="175">
        <v>0.10215</v>
      </c>
      <c r="I1030" s="176" t="s">
        <v>492</v>
      </c>
      <c r="J1030" s="180" t="s">
        <v>1098</v>
      </c>
    </row>
    <row r="1031" spans="1:10" ht="24" customHeight="1">
      <c r="A1031" s="172" t="s">
        <v>430</v>
      </c>
      <c r="B1031" s="173" t="s">
        <v>1121</v>
      </c>
      <c r="C1031" s="172" t="s">
        <v>63</v>
      </c>
      <c r="D1031" s="172" t="s">
        <v>1122</v>
      </c>
      <c r="E1031" s="211" t="s">
        <v>433</v>
      </c>
      <c r="F1031" s="211"/>
      <c r="G1031" s="174" t="s">
        <v>132</v>
      </c>
      <c r="H1031" s="175">
        <v>2.8E-3</v>
      </c>
      <c r="I1031" s="176" t="s">
        <v>1123</v>
      </c>
      <c r="J1031" s="180" t="s">
        <v>1124</v>
      </c>
    </row>
    <row r="1032" spans="1:10" ht="24" customHeight="1">
      <c r="A1032" s="172" t="s">
        <v>430</v>
      </c>
      <c r="B1032" s="173" t="s">
        <v>474</v>
      </c>
      <c r="C1032" s="172" t="s">
        <v>63</v>
      </c>
      <c r="D1032" s="172" t="s">
        <v>475</v>
      </c>
      <c r="E1032" s="211" t="s">
        <v>433</v>
      </c>
      <c r="F1032" s="211"/>
      <c r="G1032" s="174" t="s">
        <v>132</v>
      </c>
      <c r="H1032" s="175">
        <v>4.086E-2</v>
      </c>
      <c r="I1032" s="176" t="s">
        <v>476</v>
      </c>
      <c r="J1032" s="180" t="s">
        <v>1114</v>
      </c>
    </row>
    <row r="1033" spans="1:10" ht="24" customHeight="1">
      <c r="A1033" s="172" t="s">
        <v>430</v>
      </c>
      <c r="B1033" s="173" t="s">
        <v>552</v>
      </c>
      <c r="C1033" s="172" t="s">
        <v>63</v>
      </c>
      <c r="D1033" s="172" t="s">
        <v>553</v>
      </c>
      <c r="E1033" s="211" t="s">
        <v>448</v>
      </c>
      <c r="F1033" s="211"/>
      <c r="G1033" s="174" t="s">
        <v>449</v>
      </c>
      <c r="H1033" s="175">
        <v>3.5</v>
      </c>
      <c r="I1033" s="176" t="s">
        <v>2130</v>
      </c>
      <c r="J1033" s="180" t="s">
        <v>2192</v>
      </c>
    </row>
    <row r="1034" spans="1:10" ht="24" customHeight="1">
      <c r="A1034" s="172" t="s">
        <v>430</v>
      </c>
      <c r="B1034" s="173" t="s">
        <v>1076</v>
      </c>
      <c r="C1034" s="172" t="s">
        <v>58</v>
      </c>
      <c r="D1034" s="172" t="s">
        <v>1077</v>
      </c>
      <c r="E1034" s="211" t="s">
        <v>433</v>
      </c>
      <c r="F1034" s="211"/>
      <c r="G1034" s="174" t="s">
        <v>215</v>
      </c>
      <c r="H1034" s="175">
        <v>4.34856</v>
      </c>
      <c r="I1034" s="176" t="s">
        <v>1078</v>
      </c>
      <c r="J1034" s="180" t="s">
        <v>1079</v>
      </c>
    </row>
    <row r="1035" spans="1:10" ht="39" customHeight="1">
      <c r="A1035" s="172" t="s">
        <v>430</v>
      </c>
      <c r="B1035" s="173" t="s">
        <v>1099</v>
      </c>
      <c r="C1035" s="172" t="s">
        <v>58</v>
      </c>
      <c r="D1035" s="172" t="s">
        <v>2201</v>
      </c>
      <c r="E1035" s="211" t="s">
        <v>992</v>
      </c>
      <c r="F1035" s="211"/>
      <c r="G1035" s="174" t="s">
        <v>148</v>
      </c>
      <c r="H1035" s="175">
        <v>7.2383039999999999E-6</v>
      </c>
      <c r="I1035" s="176" t="s">
        <v>2202</v>
      </c>
      <c r="J1035" s="180" t="s">
        <v>689</v>
      </c>
    </row>
    <row r="1036" spans="1:10" ht="26" customHeight="1">
      <c r="A1036" s="172" t="s">
        <v>430</v>
      </c>
      <c r="B1036" s="173" t="s">
        <v>1103</v>
      </c>
      <c r="C1036" s="172" t="s">
        <v>58</v>
      </c>
      <c r="D1036" s="172" t="s">
        <v>1104</v>
      </c>
      <c r="E1036" s="211" t="s">
        <v>1105</v>
      </c>
      <c r="F1036" s="211"/>
      <c r="G1036" s="174" t="s">
        <v>1106</v>
      </c>
      <c r="H1036" s="175">
        <v>4.4400000000000002E-2</v>
      </c>
      <c r="I1036" s="176" t="s">
        <v>1107</v>
      </c>
      <c r="J1036" s="180" t="s">
        <v>559</v>
      </c>
    </row>
    <row r="1037" spans="1:10" ht="26" customHeight="1">
      <c r="A1037" s="172" t="s">
        <v>430</v>
      </c>
      <c r="B1037" s="173" t="s">
        <v>1074</v>
      </c>
      <c r="C1037" s="172" t="s">
        <v>58</v>
      </c>
      <c r="D1037" s="172" t="s">
        <v>1075</v>
      </c>
      <c r="E1037" s="211" t="s">
        <v>433</v>
      </c>
      <c r="F1037" s="211"/>
      <c r="G1037" s="174" t="s">
        <v>80</v>
      </c>
      <c r="H1037" s="175">
        <v>2.904E-2</v>
      </c>
      <c r="I1037" s="176" t="s">
        <v>2203</v>
      </c>
      <c r="J1037" s="180" t="s">
        <v>2204</v>
      </c>
    </row>
    <row r="1038" spans="1:10" ht="26" customHeight="1">
      <c r="A1038" s="172" t="s">
        <v>430</v>
      </c>
      <c r="B1038" s="173" t="s">
        <v>1031</v>
      </c>
      <c r="C1038" s="172" t="s">
        <v>58</v>
      </c>
      <c r="D1038" s="172" t="s">
        <v>1032</v>
      </c>
      <c r="E1038" s="211" t="s">
        <v>433</v>
      </c>
      <c r="F1038" s="211"/>
      <c r="G1038" s="174" t="s">
        <v>116</v>
      </c>
      <c r="H1038" s="175">
        <v>9.4320000000000001E-2</v>
      </c>
      <c r="I1038" s="176" t="s">
        <v>1033</v>
      </c>
      <c r="J1038" s="180" t="s">
        <v>469</v>
      </c>
    </row>
    <row r="1039" spans="1:10" ht="26" customHeight="1">
      <c r="A1039" s="172" t="s">
        <v>430</v>
      </c>
      <c r="B1039" s="173" t="s">
        <v>625</v>
      </c>
      <c r="C1039" s="172" t="s">
        <v>58</v>
      </c>
      <c r="D1039" s="172" t="s">
        <v>626</v>
      </c>
      <c r="E1039" s="211" t="s">
        <v>433</v>
      </c>
      <c r="F1039" s="211"/>
      <c r="G1039" s="174" t="s">
        <v>116</v>
      </c>
      <c r="H1039" s="175">
        <v>9.4320000000000001E-2</v>
      </c>
      <c r="I1039" s="176" t="s">
        <v>1034</v>
      </c>
      <c r="J1039" s="180" t="s">
        <v>602</v>
      </c>
    </row>
    <row r="1040" spans="1:10" ht="26" customHeight="1">
      <c r="A1040" s="172" t="s">
        <v>430</v>
      </c>
      <c r="B1040" s="173" t="s">
        <v>1095</v>
      </c>
      <c r="C1040" s="172" t="s">
        <v>58</v>
      </c>
      <c r="D1040" s="172" t="s">
        <v>1096</v>
      </c>
      <c r="E1040" s="211" t="s">
        <v>448</v>
      </c>
      <c r="F1040" s="211"/>
      <c r="G1040" s="174" t="s">
        <v>116</v>
      </c>
      <c r="H1040" s="175">
        <v>7.6712224800000006E-2</v>
      </c>
      <c r="I1040" s="176" t="s">
        <v>1097</v>
      </c>
      <c r="J1040" s="180" t="s">
        <v>1098</v>
      </c>
    </row>
    <row r="1041" spans="1:10" ht="26" customHeight="1">
      <c r="A1041" s="172" t="s">
        <v>430</v>
      </c>
      <c r="B1041" s="173" t="s">
        <v>1041</v>
      </c>
      <c r="C1041" s="172" t="s">
        <v>58</v>
      </c>
      <c r="D1041" s="172" t="s">
        <v>1042</v>
      </c>
      <c r="E1041" s="211" t="s">
        <v>433</v>
      </c>
      <c r="F1041" s="211"/>
      <c r="G1041" s="174" t="s">
        <v>116</v>
      </c>
      <c r="H1041" s="175">
        <v>9.4320000000000001E-2</v>
      </c>
      <c r="I1041" s="176" t="s">
        <v>692</v>
      </c>
      <c r="J1041" s="180" t="s">
        <v>1086</v>
      </c>
    </row>
    <row r="1042" spans="1:10" ht="26" customHeight="1">
      <c r="A1042" s="172" t="s">
        <v>430</v>
      </c>
      <c r="B1042" s="173" t="s">
        <v>1090</v>
      </c>
      <c r="C1042" s="172" t="s">
        <v>58</v>
      </c>
      <c r="D1042" s="172" t="s">
        <v>1091</v>
      </c>
      <c r="E1042" s="211" t="s">
        <v>433</v>
      </c>
      <c r="F1042" s="211"/>
      <c r="G1042" s="174" t="s">
        <v>116</v>
      </c>
      <c r="H1042" s="175">
        <v>7.6079999999999995E-2</v>
      </c>
      <c r="I1042" s="176" t="s">
        <v>1092</v>
      </c>
      <c r="J1042" s="180" t="s">
        <v>669</v>
      </c>
    </row>
    <row r="1043" spans="1:10" ht="26" customHeight="1">
      <c r="A1043" s="172" t="s">
        <v>430</v>
      </c>
      <c r="B1043" s="173" t="s">
        <v>1093</v>
      </c>
      <c r="C1043" s="172" t="s">
        <v>58</v>
      </c>
      <c r="D1043" s="172" t="s">
        <v>1094</v>
      </c>
      <c r="E1043" s="211" t="s">
        <v>433</v>
      </c>
      <c r="F1043" s="211"/>
      <c r="G1043" s="174" t="s">
        <v>116</v>
      </c>
      <c r="H1043" s="175">
        <v>7.6079999999999995E-2</v>
      </c>
      <c r="I1043" s="176" t="s">
        <v>558</v>
      </c>
      <c r="J1043" s="180" t="s">
        <v>466</v>
      </c>
    </row>
    <row r="1044" spans="1:10" ht="26" customHeight="1">
      <c r="A1044" s="172" t="s">
        <v>430</v>
      </c>
      <c r="B1044" s="173" t="s">
        <v>631</v>
      </c>
      <c r="C1044" s="172" t="s">
        <v>58</v>
      </c>
      <c r="D1044" s="172" t="s">
        <v>632</v>
      </c>
      <c r="E1044" s="211" t="s">
        <v>433</v>
      </c>
      <c r="F1044" s="211"/>
      <c r="G1044" s="174" t="s">
        <v>116</v>
      </c>
      <c r="H1044" s="175">
        <v>9.4320000000000001E-2</v>
      </c>
      <c r="I1044" s="176" t="s">
        <v>694</v>
      </c>
      <c r="J1044" s="180" t="s">
        <v>466</v>
      </c>
    </row>
    <row r="1045" spans="1:10" ht="24" customHeight="1">
      <c r="A1045" s="172" t="s">
        <v>430</v>
      </c>
      <c r="B1045" s="173" t="s">
        <v>1100</v>
      </c>
      <c r="C1045" s="172" t="s">
        <v>58</v>
      </c>
      <c r="D1045" s="172" t="s">
        <v>1101</v>
      </c>
      <c r="E1045" s="211" t="s">
        <v>433</v>
      </c>
      <c r="F1045" s="211"/>
      <c r="G1045" s="174" t="s">
        <v>215</v>
      </c>
      <c r="H1045" s="175">
        <v>3.2613599999999998</v>
      </c>
      <c r="I1045" s="176" t="s">
        <v>1626</v>
      </c>
      <c r="J1045" s="180" t="s">
        <v>2205</v>
      </c>
    </row>
    <row r="1046" spans="1:10" ht="26" customHeight="1">
      <c r="A1046" s="172" t="s">
        <v>430</v>
      </c>
      <c r="B1046" s="173" t="s">
        <v>1087</v>
      </c>
      <c r="C1046" s="172" t="s">
        <v>58</v>
      </c>
      <c r="D1046" s="172" t="s">
        <v>1088</v>
      </c>
      <c r="E1046" s="211" t="s">
        <v>433</v>
      </c>
      <c r="F1046" s="211"/>
      <c r="G1046" s="174" t="s">
        <v>116</v>
      </c>
      <c r="H1046" s="175">
        <v>1.8239999999999999E-2</v>
      </c>
      <c r="I1046" s="176" t="s">
        <v>1089</v>
      </c>
      <c r="J1046" s="180" t="s">
        <v>462</v>
      </c>
    </row>
    <row r="1047" spans="1:10" ht="26" customHeight="1">
      <c r="A1047" s="172" t="s">
        <v>430</v>
      </c>
      <c r="B1047" s="173" t="s">
        <v>1083</v>
      </c>
      <c r="C1047" s="172" t="s">
        <v>58</v>
      </c>
      <c r="D1047" s="172" t="s">
        <v>1084</v>
      </c>
      <c r="E1047" s="211" t="s">
        <v>433</v>
      </c>
      <c r="F1047" s="211"/>
      <c r="G1047" s="174" t="s">
        <v>116</v>
      </c>
      <c r="H1047" s="175">
        <v>1.8239999999999999E-2</v>
      </c>
      <c r="I1047" s="176" t="s">
        <v>1085</v>
      </c>
      <c r="J1047" s="180" t="s">
        <v>558</v>
      </c>
    </row>
    <row r="1048" spans="1:10" ht="24" customHeight="1">
      <c r="A1048" s="172" t="s">
        <v>430</v>
      </c>
      <c r="B1048" s="173" t="s">
        <v>1080</v>
      </c>
      <c r="C1048" s="172" t="s">
        <v>58</v>
      </c>
      <c r="D1048" s="172" t="s">
        <v>1081</v>
      </c>
      <c r="E1048" s="211" t="s">
        <v>448</v>
      </c>
      <c r="F1048" s="211"/>
      <c r="G1048" s="174" t="s">
        <v>116</v>
      </c>
      <c r="H1048" s="175">
        <v>1.8626687999999999E-2</v>
      </c>
      <c r="I1048" s="176" t="s">
        <v>1082</v>
      </c>
      <c r="J1048" s="180" t="s">
        <v>560</v>
      </c>
    </row>
    <row r="1049" spans="1:10" ht="26" customHeight="1">
      <c r="A1049" s="172" t="s">
        <v>430</v>
      </c>
      <c r="B1049" s="173" t="s">
        <v>487</v>
      </c>
      <c r="C1049" s="172" t="s">
        <v>63</v>
      </c>
      <c r="D1049" s="172" t="s">
        <v>488</v>
      </c>
      <c r="E1049" s="211" t="s">
        <v>433</v>
      </c>
      <c r="F1049" s="211"/>
      <c r="G1049" s="174" t="s">
        <v>132</v>
      </c>
      <c r="H1049" s="175">
        <v>1.0399999999999999E-3</v>
      </c>
      <c r="I1049" s="176" t="s">
        <v>2116</v>
      </c>
      <c r="J1049" s="180" t="s">
        <v>1111</v>
      </c>
    </row>
    <row r="1050" spans="1:10" ht="24" customHeight="1">
      <c r="A1050" s="172" t="s">
        <v>430</v>
      </c>
      <c r="B1050" s="173" t="s">
        <v>478</v>
      </c>
      <c r="C1050" s="172" t="s">
        <v>63</v>
      </c>
      <c r="D1050" s="172" t="s">
        <v>479</v>
      </c>
      <c r="E1050" s="211" t="s">
        <v>433</v>
      </c>
      <c r="F1050" s="211"/>
      <c r="G1050" s="174" t="s">
        <v>132</v>
      </c>
      <c r="H1050" s="175">
        <v>5.1999999999999995E-4</v>
      </c>
      <c r="I1050" s="176" t="s">
        <v>480</v>
      </c>
      <c r="J1050" s="180" t="s">
        <v>558</v>
      </c>
    </row>
    <row r="1051" spans="1:10" ht="24" customHeight="1">
      <c r="A1051" s="172" t="s">
        <v>430</v>
      </c>
      <c r="B1051" s="173" t="s">
        <v>484</v>
      </c>
      <c r="C1051" s="172" t="s">
        <v>63</v>
      </c>
      <c r="D1051" s="172" t="s">
        <v>485</v>
      </c>
      <c r="E1051" s="211" t="s">
        <v>433</v>
      </c>
      <c r="F1051" s="211"/>
      <c r="G1051" s="174" t="s">
        <v>132</v>
      </c>
      <c r="H1051" s="175">
        <v>1.0399999999999999E-3</v>
      </c>
      <c r="I1051" s="176" t="s">
        <v>486</v>
      </c>
      <c r="J1051" s="180" t="s">
        <v>477</v>
      </c>
    </row>
    <row r="1052" spans="1:10" ht="24" customHeight="1">
      <c r="A1052" s="172" t="s">
        <v>430</v>
      </c>
      <c r="B1052" s="173" t="s">
        <v>481</v>
      </c>
      <c r="C1052" s="172" t="s">
        <v>63</v>
      </c>
      <c r="D1052" s="172" t="s">
        <v>482</v>
      </c>
      <c r="E1052" s="211" t="s">
        <v>433</v>
      </c>
      <c r="F1052" s="211"/>
      <c r="G1052" s="174" t="s">
        <v>132</v>
      </c>
      <c r="H1052" s="175">
        <v>1.56E-3</v>
      </c>
      <c r="I1052" s="176" t="s">
        <v>483</v>
      </c>
      <c r="J1052" s="180" t="s">
        <v>462</v>
      </c>
    </row>
    <row r="1053" spans="1:10" ht="24" customHeight="1">
      <c r="A1053" s="172" t="s">
        <v>430</v>
      </c>
      <c r="B1053" s="173" t="s">
        <v>1070</v>
      </c>
      <c r="C1053" s="172" t="s">
        <v>63</v>
      </c>
      <c r="D1053" s="172" t="s">
        <v>1071</v>
      </c>
      <c r="E1053" s="211" t="s">
        <v>448</v>
      </c>
      <c r="F1053" s="211"/>
      <c r="G1053" s="174" t="s">
        <v>449</v>
      </c>
      <c r="H1053" s="175">
        <v>14</v>
      </c>
      <c r="I1053" s="176" t="s">
        <v>2130</v>
      </c>
      <c r="J1053" s="180" t="s">
        <v>2196</v>
      </c>
    </row>
    <row r="1054" spans="1:10" ht="39" customHeight="1">
      <c r="A1054" s="172" t="s">
        <v>430</v>
      </c>
      <c r="B1054" s="173" t="s">
        <v>1072</v>
      </c>
      <c r="C1054" s="172" t="s">
        <v>63</v>
      </c>
      <c r="D1054" s="172" t="s">
        <v>1073</v>
      </c>
      <c r="E1054" s="211" t="s">
        <v>433</v>
      </c>
      <c r="F1054" s="211"/>
      <c r="G1054" s="174" t="s">
        <v>132</v>
      </c>
      <c r="H1054" s="175">
        <v>1</v>
      </c>
      <c r="I1054" s="176" t="s">
        <v>2197</v>
      </c>
      <c r="J1054" s="180" t="s">
        <v>2197</v>
      </c>
    </row>
    <row r="1055" spans="1:10" ht="24" customHeight="1">
      <c r="A1055" s="172" t="s">
        <v>430</v>
      </c>
      <c r="B1055" s="173" t="s">
        <v>585</v>
      </c>
      <c r="C1055" s="172" t="s">
        <v>63</v>
      </c>
      <c r="D1055" s="172" t="s">
        <v>586</v>
      </c>
      <c r="E1055" s="211" t="s">
        <v>433</v>
      </c>
      <c r="F1055" s="211"/>
      <c r="G1055" s="174" t="s">
        <v>132</v>
      </c>
      <c r="H1055" s="175">
        <v>1.4E-3</v>
      </c>
      <c r="I1055" s="176" t="s">
        <v>587</v>
      </c>
      <c r="J1055" s="180" t="s">
        <v>462</v>
      </c>
    </row>
    <row r="1056" spans="1:10" ht="24" customHeight="1">
      <c r="A1056" s="172" t="s">
        <v>430</v>
      </c>
      <c r="B1056" s="173" t="s">
        <v>597</v>
      </c>
      <c r="C1056" s="172" t="s">
        <v>63</v>
      </c>
      <c r="D1056" s="172" t="s">
        <v>598</v>
      </c>
      <c r="E1056" s="211" t="s">
        <v>433</v>
      </c>
      <c r="F1056" s="211"/>
      <c r="G1056" s="174" t="s">
        <v>132</v>
      </c>
      <c r="H1056" s="175">
        <v>3.5E-4</v>
      </c>
      <c r="I1056" s="176" t="s">
        <v>2132</v>
      </c>
      <c r="J1056" s="180" t="s">
        <v>708</v>
      </c>
    </row>
    <row r="1057" spans="1:11" ht="24" customHeight="1">
      <c r="A1057" s="172" t="s">
        <v>430</v>
      </c>
      <c r="B1057" s="173" t="s">
        <v>569</v>
      </c>
      <c r="C1057" s="172" t="s">
        <v>63</v>
      </c>
      <c r="D1057" s="172" t="s">
        <v>570</v>
      </c>
      <c r="E1057" s="211" t="s">
        <v>433</v>
      </c>
      <c r="F1057" s="211"/>
      <c r="G1057" s="174" t="s">
        <v>132</v>
      </c>
      <c r="H1057" s="175">
        <v>6.9999999999999999E-4</v>
      </c>
      <c r="I1057" s="176" t="s">
        <v>571</v>
      </c>
      <c r="J1057" s="180" t="s">
        <v>477</v>
      </c>
    </row>
    <row r="1058" spans="1:11" ht="24" customHeight="1">
      <c r="A1058" s="172" t="s">
        <v>430</v>
      </c>
      <c r="B1058" s="173" t="s">
        <v>594</v>
      </c>
      <c r="C1058" s="172" t="s">
        <v>63</v>
      </c>
      <c r="D1058" s="172" t="s">
        <v>595</v>
      </c>
      <c r="E1058" s="211" t="s">
        <v>433</v>
      </c>
      <c r="F1058" s="211"/>
      <c r="G1058" s="174" t="s">
        <v>132</v>
      </c>
      <c r="H1058" s="175">
        <v>3.5E-4</v>
      </c>
      <c r="I1058" s="176" t="s">
        <v>596</v>
      </c>
      <c r="J1058" s="180" t="s">
        <v>466</v>
      </c>
    </row>
    <row r="1059" spans="1:11" ht="26" customHeight="1">
      <c r="A1059" s="172" t="s">
        <v>430</v>
      </c>
      <c r="B1059" s="173" t="s">
        <v>588</v>
      </c>
      <c r="C1059" s="172" t="s">
        <v>63</v>
      </c>
      <c r="D1059" s="172" t="s">
        <v>589</v>
      </c>
      <c r="E1059" s="211" t="s">
        <v>433</v>
      </c>
      <c r="F1059" s="211"/>
      <c r="G1059" s="174" t="s">
        <v>132</v>
      </c>
      <c r="H1059" s="175">
        <v>1.75E-3</v>
      </c>
      <c r="I1059" s="176" t="s">
        <v>2133</v>
      </c>
      <c r="J1059" s="180" t="s">
        <v>462</v>
      </c>
    </row>
    <row r="1060" spans="1:11" ht="24" customHeight="1">
      <c r="A1060" s="172" t="s">
        <v>430</v>
      </c>
      <c r="B1060" s="173" t="s">
        <v>582</v>
      </c>
      <c r="C1060" s="172" t="s">
        <v>63</v>
      </c>
      <c r="D1060" s="172" t="s">
        <v>583</v>
      </c>
      <c r="E1060" s="211" t="s">
        <v>433</v>
      </c>
      <c r="F1060" s="211"/>
      <c r="G1060" s="174" t="s">
        <v>132</v>
      </c>
      <c r="H1060" s="175">
        <v>2.4499999999999999E-3</v>
      </c>
      <c r="I1060" s="176" t="s">
        <v>584</v>
      </c>
      <c r="J1060" s="180" t="s">
        <v>462</v>
      </c>
    </row>
    <row r="1061" spans="1:11" ht="24" customHeight="1">
      <c r="A1061" s="172" t="s">
        <v>430</v>
      </c>
      <c r="B1061" s="173" t="s">
        <v>572</v>
      </c>
      <c r="C1061" s="172" t="s">
        <v>63</v>
      </c>
      <c r="D1061" s="172" t="s">
        <v>573</v>
      </c>
      <c r="E1061" s="211" t="s">
        <v>433</v>
      </c>
      <c r="F1061" s="211"/>
      <c r="G1061" s="174" t="s">
        <v>132</v>
      </c>
      <c r="H1061" s="175">
        <v>6.9999999999999999E-4</v>
      </c>
      <c r="I1061" s="176" t="s">
        <v>574</v>
      </c>
      <c r="J1061" s="180" t="s">
        <v>466</v>
      </c>
    </row>
    <row r="1062" spans="1:11" ht="24" customHeight="1">
      <c r="A1062" s="172" t="s">
        <v>430</v>
      </c>
      <c r="B1062" s="173" t="s">
        <v>575</v>
      </c>
      <c r="C1062" s="172" t="s">
        <v>63</v>
      </c>
      <c r="D1062" s="172" t="s">
        <v>576</v>
      </c>
      <c r="E1062" s="211" t="s">
        <v>433</v>
      </c>
      <c r="F1062" s="211"/>
      <c r="G1062" s="174" t="s">
        <v>132</v>
      </c>
      <c r="H1062" s="175">
        <v>1.4E-3</v>
      </c>
      <c r="I1062" s="176" t="s">
        <v>577</v>
      </c>
      <c r="J1062" s="180" t="s">
        <v>462</v>
      </c>
    </row>
    <row r="1063" spans="1:11" ht="24" customHeight="1">
      <c r="A1063" s="172" t="s">
        <v>430</v>
      </c>
      <c r="B1063" s="173" t="s">
        <v>578</v>
      </c>
      <c r="C1063" s="172" t="s">
        <v>63</v>
      </c>
      <c r="D1063" s="172" t="s">
        <v>579</v>
      </c>
      <c r="E1063" s="211" t="s">
        <v>433</v>
      </c>
      <c r="F1063" s="211"/>
      <c r="G1063" s="174" t="s">
        <v>580</v>
      </c>
      <c r="H1063" s="175">
        <v>2.4499999999999999E-3</v>
      </c>
      <c r="I1063" s="176" t="s">
        <v>581</v>
      </c>
      <c r="J1063" s="180" t="s">
        <v>462</v>
      </c>
    </row>
    <row r="1064" spans="1:11" ht="24" customHeight="1">
      <c r="A1064" s="172" t="s">
        <v>430</v>
      </c>
      <c r="B1064" s="173" t="s">
        <v>591</v>
      </c>
      <c r="C1064" s="172" t="s">
        <v>63</v>
      </c>
      <c r="D1064" s="172" t="s">
        <v>592</v>
      </c>
      <c r="E1064" s="211" t="s">
        <v>433</v>
      </c>
      <c r="F1064" s="211"/>
      <c r="G1064" s="174" t="s">
        <v>132</v>
      </c>
      <c r="H1064" s="175">
        <v>6.9999999999999999E-4</v>
      </c>
      <c r="I1064" s="176" t="s">
        <v>593</v>
      </c>
      <c r="J1064" s="180" t="s">
        <v>558</v>
      </c>
    </row>
    <row r="1065" spans="1:11" ht="24" customHeight="1">
      <c r="A1065" s="172" t="s">
        <v>430</v>
      </c>
      <c r="B1065" s="173" t="s">
        <v>566</v>
      </c>
      <c r="C1065" s="172" t="s">
        <v>63</v>
      </c>
      <c r="D1065" s="172" t="s">
        <v>567</v>
      </c>
      <c r="E1065" s="211" t="s">
        <v>433</v>
      </c>
      <c r="F1065" s="211"/>
      <c r="G1065" s="174" t="s">
        <v>132</v>
      </c>
      <c r="H1065" s="175">
        <v>3.5E-4</v>
      </c>
      <c r="I1065" s="176" t="s">
        <v>568</v>
      </c>
      <c r="J1065" s="180" t="s">
        <v>466</v>
      </c>
    </row>
    <row r="1066" spans="1:11" ht="24" customHeight="1">
      <c r="A1066" s="172" t="s">
        <v>430</v>
      </c>
      <c r="B1066" s="173" t="s">
        <v>446</v>
      </c>
      <c r="C1066" s="172" t="s">
        <v>63</v>
      </c>
      <c r="D1066" s="172" t="s">
        <v>447</v>
      </c>
      <c r="E1066" s="211" t="s">
        <v>448</v>
      </c>
      <c r="F1066" s="211"/>
      <c r="G1066" s="174" t="s">
        <v>449</v>
      </c>
      <c r="H1066" s="175">
        <v>5.2</v>
      </c>
      <c r="I1066" s="176" t="s">
        <v>450</v>
      </c>
      <c r="J1066" s="180" t="s">
        <v>1064</v>
      </c>
    </row>
    <row r="1067" spans="1:11" ht="13.5">
      <c r="A1067" s="177"/>
      <c r="B1067" s="177"/>
      <c r="C1067" s="177"/>
      <c r="D1067" s="177"/>
      <c r="E1067" s="177" t="s">
        <v>440</v>
      </c>
      <c r="F1067" s="178">
        <v>435.1</v>
      </c>
      <c r="G1067" s="177" t="s">
        <v>441</v>
      </c>
      <c r="H1067" s="178">
        <v>0</v>
      </c>
      <c r="I1067" s="177" t="s">
        <v>442</v>
      </c>
      <c r="J1067" s="178">
        <v>435.1</v>
      </c>
    </row>
    <row r="1068" spans="1:11" ht="13.9" thickBot="1">
      <c r="A1068" s="177"/>
      <c r="B1068" s="177"/>
      <c r="C1068" s="177"/>
      <c r="D1068" s="177"/>
      <c r="E1068" s="177" t="s">
        <v>443</v>
      </c>
      <c r="F1068" s="178">
        <v>584.86</v>
      </c>
      <c r="G1068" s="177"/>
      <c r="H1068" s="212" t="s">
        <v>444</v>
      </c>
      <c r="I1068" s="212"/>
      <c r="J1068" s="178">
        <v>2972.05</v>
      </c>
    </row>
    <row r="1069" spans="1:11" ht="1.05" customHeight="1" thickTop="1">
      <c r="A1069" s="179"/>
      <c r="B1069" s="179"/>
      <c r="C1069" s="179"/>
      <c r="D1069" s="179"/>
      <c r="E1069" s="179"/>
      <c r="F1069" s="179"/>
      <c r="G1069" s="179"/>
      <c r="H1069" s="179"/>
      <c r="I1069" s="179"/>
      <c r="J1069" s="179"/>
      <c r="K1069" s="179"/>
    </row>
    <row r="1070" spans="1:11" ht="18" customHeight="1">
      <c r="A1070" s="161" t="s">
        <v>302</v>
      </c>
      <c r="B1070" s="162" t="s">
        <v>47</v>
      </c>
      <c r="C1070" s="161" t="s">
        <v>48</v>
      </c>
      <c r="D1070" s="161" t="s">
        <v>7</v>
      </c>
      <c r="E1070" s="216" t="s">
        <v>417</v>
      </c>
      <c r="F1070" s="216"/>
      <c r="G1070" s="163" t="s">
        <v>49</v>
      </c>
      <c r="H1070" s="162" t="s">
        <v>50</v>
      </c>
      <c r="I1070" s="162" t="s">
        <v>418</v>
      </c>
      <c r="J1070" s="162" t="s">
        <v>51</v>
      </c>
      <c r="K1070" s="162" t="s">
        <v>8</v>
      </c>
    </row>
    <row r="1071" spans="1:11" ht="52.05" customHeight="1">
      <c r="A1071" s="164" t="s">
        <v>419</v>
      </c>
      <c r="B1071" s="147" t="s">
        <v>303</v>
      </c>
      <c r="C1071" s="164" t="s">
        <v>58</v>
      </c>
      <c r="D1071" s="164" t="s">
        <v>2206</v>
      </c>
      <c r="E1071" s="217" t="s">
        <v>1125</v>
      </c>
      <c r="F1071" s="217"/>
      <c r="G1071" s="165" t="s">
        <v>148</v>
      </c>
      <c r="H1071" s="166">
        <v>1</v>
      </c>
      <c r="I1071" s="148"/>
      <c r="J1071" s="148">
        <v>394.48</v>
      </c>
      <c r="K1071" s="148">
        <v>394.48</v>
      </c>
    </row>
    <row r="1072" spans="1:11" ht="24" customHeight="1">
      <c r="A1072" s="167" t="s">
        <v>421</v>
      </c>
      <c r="B1072" s="168" t="s">
        <v>978</v>
      </c>
      <c r="C1072" s="167" t="s">
        <v>58</v>
      </c>
      <c r="D1072" s="167" t="s">
        <v>979</v>
      </c>
      <c r="E1072" s="210" t="s">
        <v>424</v>
      </c>
      <c r="F1072" s="210"/>
      <c r="G1072" s="169" t="s">
        <v>116</v>
      </c>
      <c r="H1072" s="170">
        <v>1.4514</v>
      </c>
      <c r="I1072" s="170">
        <v>0</v>
      </c>
      <c r="J1072" s="171">
        <v>30.24</v>
      </c>
      <c r="K1072" s="171">
        <v>43.89</v>
      </c>
    </row>
    <row r="1073" spans="1:11" ht="52.05" customHeight="1">
      <c r="A1073" s="167" t="s">
        <v>421</v>
      </c>
      <c r="B1073" s="168" t="s">
        <v>1126</v>
      </c>
      <c r="C1073" s="167" t="s">
        <v>58</v>
      </c>
      <c r="D1073" s="167" t="s">
        <v>1127</v>
      </c>
      <c r="E1073" s="210" t="s">
        <v>681</v>
      </c>
      <c r="F1073" s="210"/>
      <c r="G1073" s="169" t="s">
        <v>80</v>
      </c>
      <c r="H1073" s="170">
        <v>1.17E-2</v>
      </c>
      <c r="I1073" s="170">
        <v>0</v>
      </c>
      <c r="J1073" s="171">
        <v>825.07</v>
      </c>
      <c r="K1073" s="171">
        <v>9.65</v>
      </c>
    </row>
    <row r="1074" spans="1:11" ht="26" customHeight="1">
      <c r="A1074" s="167" t="s">
        <v>421</v>
      </c>
      <c r="B1074" s="168" t="s">
        <v>976</v>
      </c>
      <c r="C1074" s="167" t="s">
        <v>58</v>
      </c>
      <c r="D1074" s="167" t="s">
        <v>977</v>
      </c>
      <c r="E1074" s="210" t="s">
        <v>424</v>
      </c>
      <c r="F1074" s="210"/>
      <c r="G1074" s="169" t="s">
        <v>116</v>
      </c>
      <c r="H1074" s="170">
        <v>1.4514</v>
      </c>
      <c r="I1074" s="170">
        <v>0</v>
      </c>
      <c r="J1074" s="171">
        <v>25.53</v>
      </c>
      <c r="K1074" s="171">
        <v>37.049999999999997</v>
      </c>
    </row>
    <row r="1075" spans="1:11" ht="39" customHeight="1">
      <c r="A1075" s="172" t="s">
        <v>430</v>
      </c>
      <c r="B1075" s="173" t="s">
        <v>1128</v>
      </c>
      <c r="C1075" s="172" t="s">
        <v>58</v>
      </c>
      <c r="D1075" s="172" t="s">
        <v>1129</v>
      </c>
      <c r="E1075" s="211" t="s">
        <v>433</v>
      </c>
      <c r="F1075" s="211"/>
      <c r="G1075" s="174" t="s">
        <v>148</v>
      </c>
      <c r="H1075" s="175">
        <v>1</v>
      </c>
      <c r="I1075" s="175">
        <v>0</v>
      </c>
      <c r="J1075" s="176">
        <v>303.89</v>
      </c>
      <c r="K1075" s="176">
        <v>303.89</v>
      </c>
    </row>
    <row r="1076" spans="1:11" ht="25.5">
      <c r="A1076" s="177"/>
      <c r="B1076" s="177"/>
      <c r="C1076" s="177"/>
      <c r="D1076" s="177"/>
      <c r="E1076" s="177"/>
      <c r="F1076" s="177" t="s">
        <v>440</v>
      </c>
      <c r="G1076" s="178">
        <v>62.99</v>
      </c>
      <c r="H1076" s="177" t="s">
        <v>441</v>
      </c>
      <c r="I1076" s="178">
        <v>0</v>
      </c>
      <c r="J1076" s="177" t="s">
        <v>442</v>
      </c>
      <c r="K1076" s="178">
        <v>62.99</v>
      </c>
    </row>
    <row r="1077" spans="1:11" ht="25.9" thickBot="1">
      <c r="A1077" s="177"/>
      <c r="B1077" s="177"/>
      <c r="C1077" s="177"/>
      <c r="D1077" s="177"/>
      <c r="E1077" s="177"/>
      <c r="F1077" s="177" t="s">
        <v>443</v>
      </c>
      <c r="G1077" s="178">
        <v>96.64</v>
      </c>
      <c r="H1077" s="212"/>
      <c r="I1077" s="212" t="s">
        <v>444</v>
      </c>
      <c r="J1077" s="177"/>
      <c r="K1077" s="178">
        <v>491.12</v>
      </c>
    </row>
    <row r="1078" spans="1:11" ht="1.05" customHeight="1" thickTop="1">
      <c r="A1078" s="179"/>
      <c r="B1078" s="179"/>
      <c r="C1078" s="179"/>
      <c r="D1078" s="179"/>
      <c r="E1078" s="179"/>
      <c r="F1078" s="179"/>
      <c r="G1078" s="179"/>
      <c r="H1078" s="179"/>
      <c r="I1078" s="179"/>
      <c r="J1078" s="179"/>
      <c r="K1078" s="179"/>
    </row>
    <row r="1079" spans="1:11" ht="18" customHeight="1">
      <c r="A1079" s="161" t="s">
        <v>305</v>
      </c>
      <c r="B1079" s="162" t="s">
        <v>47</v>
      </c>
      <c r="C1079" s="161" t="s">
        <v>48</v>
      </c>
      <c r="D1079" s="161" t="s">
        <v>7</v>
      </c>
      <c r="E1079" s="216" t="s">
        <v>417</v>
      </c>
      <c r="F1079" s="216"/>
      <c r="G1079" s="163" t="s">
        <v>49</v>
      </c>
      <c r="H1079" s="162" t="s">
        <v>50</v>
      </c>
      <c r="I1079" s="162" t="s">
        <v>418</v>
      </c>
      <c r="J1079" s="162" t="s">
        <v>51</v>
      </c>
      <c r="K1079" s="162" t="s">
        <v>8</v>
      </c>
    </row>
    <row r="1080" spans="1:11" ht="26" customHeight="1">
      <c r="A1080" s="164" t="s">
        <v>419</v>
      </c>
      <c r="B1080" s="147" t="s">
        <v>306</v>
      </c>
      <c r="C1080" s="164" t="s">
        <v>58</v>
      </c>
      <c r="D1080" s="164" t="s">
        <v>2207</v>
      </c>
      <c r="E1080" s="217" t="s">
        <v>1125</v>
      </c>
      <c r="F1080" s="217"/>
      <c r="G1080" s="165" t="s">
        <v>148</v>
      </c>
      <c r="H1080" s="166">
        <v>1</v>
      </c>
      <c r="I1080" s="148"/>
      <c r="J1080" s="148">
        <v>14.17</v>
      </c>
      <c r="K1080" s="148">
        <v>14.17</v>
      </c>
    </row>
    <row r="1081" spans="1:11" ht="26" customHeight="1">
      <c r="A1081" s="167" t="s">
        <v>421</v>
      </c>
      <c r="B1081" s="168" t="s">
        <v>976</v>
      </c>
      <c r="C1081" s="167" t="s">
        <v>58</v>
      </c>
      <c r="D1081" s="167" t="s">
        <v>977</v>
      </c>
      <c r="E1081" s="210" t="s">
        <v>424</v>
      </c>
      <c r="F1081" s="210"/>
      <c r="G1081" s="169" t="s">
        <v>116</v>
      </c>
      <c r="H1081" s="170">
        <v>4.6843000000000003E-2</v>
      </c>
      <c r="I1081" s="170">
        <v>0</v>
      </c>
      <c r="J1081" s="171">
        <v>25.53</v>
      </c>
      <c r="K1081" s="171">
        <v>1.19</v>
      </c>
    </row>
    <row r="1082" spans="1:11" ht="24" customHeight="1">
      <c r="A1082" s="167" t="s">
        <v>421</v>
      </c>
      <c r="B1082" s="168" t="s">
        <v>978</v>
      </c>
      <c r="C1082" s="167" t="s">
        <v>58</v>
      </c>
      <c r="D1082" s="167" t="s">
        <v>979</v>
      </c>
      <c r="E1082" s="210" t="s">
        <v>424</v>
      </c>
      <c r="F1082" s="210"/>
      <c r="G1082" s="169" t="s">
        <v>116</v>
      </c>
      <c r="H1082" s="170">
        <v>4.6843000000000003E-2</v>
      </c>
      <c r="I1082" s="170">
        <v>0</v>
      </c>
      <c r="J1082" s="171">
        <v>30.24</v>
      </c>
      <c r="K1082" s="171">
        <v>1.41</v>
      </c>
    </row>
    <row r="1083" spans="1:11" ht="39" customHeight="1">
      <c r="A1083" s="172" t="s">
        <v>430</v>
      </c>
      <c r="B1083" s="173" t="s">
        <v>1132</v>
      </c>
      <c r="C1083" s="172" t="s">
        <v>58</v>
      </c>
      <c r="D1083" s="172" t="s">
        <v>1133</v>
      </c>
      <c r="E1083" s="211" t="s">
        <v>433</v>
      </c>
      <c r="F1083" s="211"/>
      <c r="G1083" s="174" t="s">
        <v>148</v>
      </c>
      <c r="H1083" s="175">
        <v>1</v>
      </c>
      <c r="I1083" s="175">
        <v>0</v>
      </c>
      <c r="J1083" s="176">
        <v>1.48</v>
      </c>
      <c r="K1083" s="176">
        <v>1.48</v>
      </c>
    </row>
    <row r="1084" spans="1:11" ht="26" customHeight="1">
      <c r="A1084" s="172" t="s">
        <v>430</v>
      </c>
      <c r="B1084" s="173" t="s">
        <v>1130</v>
      </c>
      <c r="C1084" s="172" t="s">
        <v>58</v>
      </c>
      <c r="D1084" s="172" t="s">
        <v>1131</v>
      </c>
      <c r="E1084" s="211" t="s">
        <v>433</v>
      </c>
      <c r="F1084" s="211"/>
      <c r="G1084" s="174" t="s">
        <v>148</v>
      </c>
      <c r="H1084" s="175">
        <v>1</v>
      </c>
      <c r="I1084" s="175">
        <v>0</v>
      </c>
      <c r="J1084" s="176">
        <v>10.09</v>
      </c>
      <c r="K1084" s="176">
        <v>10.09</v>
      </c>
    </row>
    <row r="1085" spans="1:11" ht="25.5">
      <c r="A1085" s="177"/>
      <c r="B1085" s="177"/>
      <c r="C1085" s="177"/>
      <c r="D1085" s="177"/>
      <c r="E1085" s="177"/>
      <c r="F1085" s="177" t="s">
        <v>440</v>
      </c>
      <c r="G1085" s="178">
        <v>1.95</v>
      </c>
      <c r="H1085" s="177" t="s">
        <v>441</v>
      </c>
      <c r="I1085" s="178">
        <v>0</v>
      </c>
      <c r="J1085" s="177" t="s">
        <v>442</v>
      </c>
      <c r="K1085" s="178">
        <v>1.95</v>
      </c>
    </row>
    <row r="1086" spans="1:11" ht="25.9" thickBot="1">
      <c r="A1086" s="177"/>
      <c r="B1086" s="177"/>
      <c r="C1086" s="177"/>
      <c r="D1086" s="177"/>
      <c r="E1086" s="177"/>
      <c r="F1086" s="177" t="s">
        <v>443</v>
      </c>
      <c r="G1086" s="178">
        <v>3.47</v>
      </c>
      <c r="H1086" s="212"/>
      <c r="I1086" s="212" t="s">
        <v>444</v>
      </c>
      <c r="J1086" s="177"/>
      <c r="K1086" s="178">
        <v>17.64</v>
      </c>
    </row>
    <row r="1087" spans="1:11" ht="1.05" customHeight="1" thickTop="1">
      <c r="A1087" s="179"/>
      <c r="B1087" s="179"/>
      <c r="C1087" s="179"/>
      <c r="D1087" s="179"/>
      <c r="E1087" s="179"/>
      <c r="F1087" s="179"/>
      <c r="G1087" s="179"/>
      <c r="H1087" s="179"/>
      <c r="I1087" s="179"/>
      <c r="J1087" s="179"/>
      <c r="K1087" s="179"/>
    </row>
    <row r="1088" spans="1:11" ht="18" customHeight="1">
      <c r="A1088" s="161" t="s">
        <v>308</v>
      </c>
      <c r="B1088" s="162" t="s">
        <v>47</v>
      </c>
      <c r="C1088" s="161" t="s">
        <v>48</v>
      </c>
      <c r="D1088" s="161" t="s">
        <v>7</v>
      </c>
      <c r="E1088" s="216" t="s">
        <v>417</v>
      </c>
      <c r="F1088" s="216"/>
      <c r="G1088" s="163" t="s">
        <v>49</v>
      </c>
      <c r="H1088" s="162" t="s">
        <v>50</v>
      </c>
      <c r="I1088" s="162" t="s">
        <v>418</v>
      </c>
      <c r="J1088" s="162" t="s">
        <v>51</v>
      </c>
      <c r="K1088" s="162" t="s">
        <v>8</v>
      </c>
    </row>
    <row r="1089" spans="1:11" ht="26" customHeight="1">
      <c r="A1089" s="164" t="s">
        <v>419</v>
      </c>
      <c r="B1089" s="147" t="s">
        <v>309</v>
      </c>
      <c r="C1089" s="164" t="s">
        <v>58</v>
      </c>
      <c r="D1089" s="164" t="s">
        <v>2208</v>
      </c>
      <c r="E1089" s="217" t="s">
        <v>1125</v>
      </c>
      <c r="F1089" s="217"/>
      <c r="G1089" s="165" t="s">
        <v>148</v>
      </c>
      <c r="H1089" s="166">
        <v>1</v>
      </c>
      <c r="I1089" s="148"/>
      <c r="J1089" s="148">
        <v>15.13</v>
      </c>
      <c r="K1089" s="148">
        <v>15.13</v>
      </c>
    </row>
    <row r="1090" spans="1:11" ht="26" customHeight="1">
      <c r="A1090" s="167" t="s">
        <v>421</v>
      </c>
      <c r="B1090" s="168" t="s">
        <v>976</v>
      </c>
      <c r="C1090" s="167" t="s">
        <v>58</v>
      </c>
      <c r="D1090" s="167" t="s">
        <v>977</v>
      </c>
      <c r="E1090" s="210" t="s">
        <v>424</v>
      </c>
      <c r="F1090" s="210"/>
      <c r="G1090" s="169" t="s">
        <v>116</v>
      </c>
      <c r="H1090" s="170">
        <v>6.3963999999999993E-2</v>
      </c>
      <c r="I1090" s="170">
        <v>0</v>
      </c>
      <c r="J1090" s="171">
        <v>25.53</v>
      </c>
      <c r="K1090" s="171">
        <v>1.63</v>
      </c>
    </row>
    <row r="1091" spans="1:11" ht="24" customHeight="1">
      <c r="A1091" s="167" t="s">
        <v>421</v>
      </c>
      <c r="B1091" s="168" t="s">
        <v>978</v>
      </c>
      <c r="C1091" s="167" t="s">
        <v>58</v>
      </c>
      <c r="D1091" s="167" t="s">
        <v>979</v>
      </c>
      <c r="E1091" s="210" t="s">
        <v>424</v>
      </c>
      <c r="F1091" s="210"/>
      <c r="G1091" s="169" t="s">
        <v>116</v>
      </c>
      <c r="H1091" s="170">
        <v>6.3963999999999993E-2</v>
      </c>
      <c r="I1091" s="170">
        <v>0</v>
      </c>
      <c r="J1091" s="171">
        <v>30.24</v>
      </c>
      <c r="K1091" s="171">
        <v>1.93</v>
      </c>
    </row>
    <row r="1092" spans="1:11" ht="26" customHeight="1">
      <c r="A1092" s="172" t="s">
        <v>430</v>
      </c>
      <c r="B1092" s="173" t="s">
        <v>1130</v>
      </c>
      <c r="C1092" s="172" t="s">
        <v>58</v>
      </c>
      <c r="D1092" s="172" t="s">
        <v>1131</v>
      </c>
      <c r="E1092" s="211" t="s">
        <v>433</v>
      </c>
      <c r="F1092" s="211"/>
      <c r="G1092" s="174" t="s">
        <v>148</v>
      </c>
      <c r="H1092" s="175">
        <v>1</v>
      </c>
      <c r="I1092" s="175">
        <v>0</v>
      </c>
      <c r="J1092" s="176">
        <v>10.09</v>
      </c>
      <c r="K1092" s="176">
        <v>10.09</v>
      </c>
    </row>
    <row r="1093" spans="1:11" ht="39" customHeight="1">
      <c r="A1093" s="172" t="s">
        <v>430</v>
      </c>
      <c r="B1093" s="173" t="s">
        <v>1132</v>
      </c>
      <c r="C1093" s="172" t="s">
        <v>58</v>
      </c>
      <c r="D1093" s="172" t="s">
        <v>1133</v>
      </c>
      <c r="E1093" s="211" t="s">
        <v>433</v>
      </c>
      <c r="F1093" s="211"/>
      <c r="G1093" s="174" t="s">
        <v>148</v>
      </c>
      <c r="H1093" s="175">
        <v>1</v>
      </c>
      <c r="I1093" s="175">
        <v>0</v>
      </c>
      <c r="J1093" s="176">
        <v>1.48</v>
      </c>
      <c r="K1093" s="176">
        <v>1.48</v>
      </c>
    </row>
    <row r="1094" spans="1:11" ht="25.5">
      <c r="A1094" s="177"/>
      <c r="B1094" s="177"/>
      <c r="C1094" s="177"/>
      <c r="D1094" s="177"/>
      <c r="E1094" s="177"/>
      <c r="F1094" s="177" t="s">
        <v>440</v>
      </c>
      <c r="G1094" s="178">
        <v>2.66</v>
      </c>
      <c r="H1094" s="177" t="s">
        <v>441</v>
      </c>
      <c r="I1094" s="178">
        <v>0</v>
      </c>
      <c r="J1094" s="177" t="s">
        <v>442</v>
      </c>
      <c r="K1094" s="178">
        <v>2.66</v>
      </c>
    </row>
    <row r="1095" spans="1:11" ht="25.9" thickBot="1">
      <c r="A1095" s="177"/>
      <c r="B1095" s="177"/>
      <c r="C1095" s="177"/>
      <c r="D1095" s="177"/>
      <c r="E1095" s="177"/>
      <c r="F1095" s="177" t="s">
        <v>443</v>
      </c>
      <c r="G1095" s="178">
        <v>3.7</v>
      </c>
      <c r="H1095" s="212"/>
      <c r="I1095" s="212" t="s">
        <v>444</v>
      </c>
      <c r="J1095" s="177"/>
      <c r="K1095" s="178">
        <v>18.829999999999998</v>
      </c>
    </row>
    <row r="1096" spans="1:11" ht="1.05" customHeight="1" thickTop="1">
      <c r="A1096" s="179"/>
      <c r="B1096" s="179"/>
      <c r="C1096" s="179"/>
      <c r="D1096" s="179"/>
      <c r="E1096" s="179"/>
      <c r="F1096" s="179"/>
      <c r="G1096" s="179"/>
      <c r="H1096" s="179"/>
      <c r="I1096" s="179"/>
      <c r="J1096" s="179"/>
      <c r="K1096" s="179"/>
    </row>
    <row r="1097" spans="1:11" ht="18" customHeight="1">
      <c r="A1097" s="161" t="s">
        <v>311</v>
      </c>
      <c r="B1097" s="162" t="s">
        <v>47</v>
      </c>
      <c r="C1097" s="161" t="s">
        <v>48</v>
      </c>
      <c r="D1097" s="161" t="s">
        <v>7</v>
      </c>
      <c r="E1097" s="216" t="s">
        <v>417</v>
      </c>
      <c r="F1097" s="216"/>
      <c r="G1097" s="163" t="s">
        <v>49</v>
      </c>
      <c r="H1097" s="162" t="s">
        <v>50</v>
      </c>
      <c r="I1097" s="162" t="s">
        <v>418</v>
      </c>
      <c r="J1097" s="162" t="s">
        <v>51</v>
      </c>
      <c r="K1097" s="162" t="s">
        <v>8</v>
      </c>
    </row>
    <row r="1098" spans="1:11" ht="26" customHeight="1">
      <c r="A1098" s="164" t="s">
        <v>419</v>
      </c>
      <c r="B1098" s="147" t="s">
        <v>312</v>
      </c>
      <c r="C1098" s="164" t="s">
        <v>58</v>
      </c>
      <c r="D1098" s="164" t="s">
        <v>2209</v>
      </c>
      <c r="E1098" s="217" t="s">
        <v>1125</v>
      </c>
      <c r="F1098" s="217"/>
      <c r="G1098" s="165" t="s">
        <v>148</v>
      </c>
      <c r="H1098" s="166">
        <v>1</v>
      </c>
      <c r="I1098" s="148"/>
      <c r="J1098" s="148">
        <v>13.2</v>
      </c>
      <c r="K1098" s="148">
        <v>13.2</v>
      </c>
    </row>
    <row r="1099" spans="1:11" ht="26" customHeight="1">
      <c r="A1099" s="167" t="s">
        <v>421</v>
      </c>
      <c r="B1099" s="168" t="s">
        <v>976</v>
      </c>
      <c r="C1099" s="167" t="s">
        <v>58</v>
      </c>
      <c r="D1099" s="167" t="s">
        <v>977</v>
      </c>
      <c r="E1099" s="210" t="s">
        <v>424</v>
      </c>
      <c r="F1099" s="210"/>
      <c r="G1099" s="169" t="s">
        <v>116</v>
      </c>
      <c r="H1099" s="170">
        <v>3.5428000000000001E-2</v>
      </c>
      <c r="I1099" s="170">
        <v>0</v>
      </c>
      <c r="J1099" s="171">
        <v>25.53</v>
      </c>
      <c r="K1099" s="171">
        <v>0.9</v>
      </c>
    </row>
    <row r="1100" spans="1:11" ht="24" customHeight="1">
      <c r="A1100" s="167" t="s">
        <v>421</v>
      </c>
      <c r="B1100" s="168" t="s">
        <v>978</v>
      </c>
      <c r="C1100" s="167" t="s">
        <v>58</v>
      </c>
      <c r="D1100" s="167" t="s">
        <v>979</v>
      </c>
      <c r="E1100" s="210" t="s">
        <v>424</v>
      </c>
      <c r="F1100" s="210"/>
      <c r="G1100" s="169" t="s">
        <v>116</v>
      </c>
      <c r="H1100" s="170">
        <v>3.5428000000000001E-2</v>
      </c>
      <c r="I1100" s="170">
        <v>0</v>
      </c>
      <c r="J1100" s="171">
        <v>30.24</v>
      </c>
      <c r="K1100" s="171">
        <v>1.07</v>
      </c>
    </row>
    <row r="1101" spans="1:11" ht="39" customHeight="1">
      <c r="A1101" s="172" t="s">
        <v>430</v>
      </c>
      <c r="B1101" s="173" t="s">
        <v>1134</v>
      </c>
      <c r="C1101" s="172" t="s">
        <v>58</v>
      </c>
      <c r="D1101" s="172" t="s">
        <v>1135</v>
      </c>
      <c r="E1101" s="211" t="s">
        <v>433</v>
      </c>
      <c r="F1101" s="211"/>
      <c r="G1101" s="174" t="s">
        <v>148</v>
      </c>
      <c r="H1101" s="175">
        <v>1</v>
      </c>
      <c r="I1101" s="175">
        <v>0</v>
      </c>
      <c r="J1101" s="176">
        <v>1.1399999999999999</v>
      </c>
      <c r="K1101" s="176">
        <v>1.1399999999999999</v>
      </c>
    </row>
    <row r="1102" spans="1:11" ht="26" customHeight="1">
      <c r="A1102" s="172" t="s">
        <v>430</v>
      </c>
      <c r="B1102" s="173" t="s">
        <v>1130</v>
      </c>
      <c r="C1102" s="172" t="s">
        <v>58</v>
      </c>
      <c r="D1102" s="172" t="s">
        <v>1131</v>
      </c>
      <c r="E1102" s="211" t="s">
        <v>433</v>
      </c>
      <c r="F1102" s="211"/>
      <c r="G1102" s="174" t="s">
        <v>148</v>
      </c>
      <c r="H1102" s="175">
        <v>1</v>
      </c>
      <c r="I1102" s="175">
        <v>0</v>
      </c>
      <c r="J1102" s="176">
        <v>10.09</v>
      </c>
      <c r="K1102" s="176">
        <v>10.09</v>
      </c>
    </row>
    <row r="1103" spans="1:11" ht="25.5">
      <c r="A1103" s="177"/>
      <c r="B1103" s="177"/>
      <c r="C1103" s="177"/>
      <c r="D1103" s="177"/>
      <c r="E1103" s="177"/>
      <c r="F1103" s="177" t="s">
        <v>440</v>
      </c>
      <c r="G1103" s="178">
        <v>1.47</v>
      </c>
      <c r="H1103" s="177" t="s">
        <v>441</v>
      </c>
      <c r="I1103" s="178">
        <v>0</v>
      </c>
      <c r="J1103" s="177" t="s">
        <v>442</v>
      </c>
      <c r="K1103" s="178">
        <v>1.47</v>
      </c>
    </row>
    <row r="1104" spans="1:11" ht="25.9" thickBot="1">
      <c r="A1104" s="177"/>
      <c r="B1104" s="177"/>
      <c r="C1104" s="177"/>
      <c r="D1104" s="177"/>
      <c r="E1104" s="177"/>
      <c r="F1104" s="177" t="s">
        <v>443</v>
      </c>
      <c r="G1104" s="178">
        <v>3.23</v>
      </c>
      <c r="H1104" s="212"/>
      <c r="I1104" s="212" t="s">
        <v>444</v>
      </c>
      <c r="J1104" s="177"/>
      <c r="K1104" s="178">
        <v>16.43</v>
      </c>
    </row>
    <row r="1105" spans="1:11" ht="1.05" customHeight="1" thickTop="1">
      <c r="A1105" s="179"/>
      <c r="B1105" s="179"/>
      <c r="C1105" s="179"/>
      <c r="D1105" s="179"/>
      <c r="E1105" s="179"/>
      <c r="F1105" s="179"/>
      <c r="G1105" s="179"/>
      <c r="H1105" s="179"/>
      <c r="I1105" s="179"/>
      <c r="J1105" s="179"/>
      <c r="K1105" s="179"/>
    </row>
    <row r="1106" spans="1:11" ht="18" customHeight="1">
      <c r="A1106" s="161" t="s">
        <v>314</v>
      </c>
      <c r="B1106" s="162" t="s">
        <v>47</v>
      </c>
      <c r="C1106" s="161" t="s">
        <v>48</v>
      </c>
      <c r="D1106" s="161" t="s">
        <v>7</v>
      </c>
      <c r="E1106" s="216" t="s">
        <v>417</v>
      </c>
      <c r="F1106" s="216"/>
      <c r="G1106" s="163" t="s">
        <v>49</v>
      </c>
      <c r="H1106" s="162" t="s">
        <v>50</v>
      </c>
      <c r="I1106" s="162" t="s">
        <v>51</v>
      </c>
      <c r="J1106" s="162" t="s">
        <v>8</v>
      </c>
    </row>
    <row r="1107" spans="1:11" ht="26" customHeight="1">
      <c r="A1107" s="164" t="s">
        <v>419</v>
      </c>
      <c r="B1107" s="147" t="s">
        <v>315</v>
      </c>
      <c r="C1107" s="164" t="s">
        <v>63</v>
      </c>
      <c r="D1107" s="164" t="s">
        <v>316</v>
      </c>
      <c r="E1107" s="217" t="s">
        <v>1136</v>
      </c>
      <c r="F1107" s="217"/>
      <c r="G1107" s="165" t="s">
        <v>132</v>
      </c>
      <c r="H1107" s="166">
        <v>1</v>
      </c>
      <c r="I1107" s="148">
        <v>547.57000000000005</v>
      </c>
      <c r="J1107" s="148">
        <v>547.57000000000005</v>
      </c>
    </row>
    <row r="1108" spans="1:11" ht="15" customHeight="1">
      <c r="A1108" s="161" t="s">
        <v>6</v>
      </c>
      <c r="B1108" s="162" t="s">
        <v>47</v>
      </c>
      <c r="C1108" s="161" t="s">
        <v>48</v>
      </c>
      <c r="D1108" s="161" t="s">
        <v>7</v>
      </c>
      <c r="E1108" s="216" t="s">
        <v>417</v>
      </c>
      <c r="F1108" s="220"/>
      <c r="G1108" s="163" t="s">
        <v>49</v>
      </c>
      <c r="H1108" s="162" t="s">
        <v>50</v>
      </c>
      <c r="I1108" s="162" t="s">
        <v>51</v>
      </c>
      <c r="J1108" s="162" t="s">
        <v>8</v>
      </c>
    </row>
    <row r="1109" spans="1:11" ht="24" customHeight="1">
      <c r="A1109" s="172" t="s">
        <v>430</v>
      </c>
      <c r="B1109" s="173" t="s">
        <v>1070</v>
      </c>
      <c r="C1109" s="172" t="s">
        <v>63</v>
      </c>
      <c r="D1109" s="172" t="s">
        <v>1071</v>
      </c>
      <c r="E1109" s="211" t="s">
        <v>448</v>
      </c>
      <c r="F1109" s="211"/>
      <c r="G1109" s="174" t="s">
        <v>449</v>
      </c>
      <c r="H1109" s="175">
        <v>0.6</v>
      </c>
      <c r="I1109" s="176" t="s">
        <v>2130</v>
      </c>
      <c r="J1109" s="180" t="s">
        <v>2210</v>
      </c>
    </row>
    <row r="1110" spans="1:11" ht="24" customHeight="1">
      <c r="A1110" s="167" t="s">
        <v>419</v>
      </c>
      <c r="B1110" s="168" t="s">
        <v>456</v>
      </c>
      <c r="C1110" s="167" t="s">
        <v>63</v>
      </c>
      <c r="D1110" s="167" t="s">
        <v>457</v>
      </c>
      <c r="E1110" s="210" t="s">
        <v>458</v>
      </c>
      <c r="F1110" s="210"/>
      <c r="G1110" s="169" t="s">
        <v>449</v>
      </c>
      <c r="H1110" s="170">
        <v>0.6</v>
      </c>
      <c r="I1110" s="171" t="s">
        <v>2113</v>
      </c>
      <c r="J1110" s="181" t="s">
        <v>2211</v>
      </c>
    </row>
    <row r="1111" spans="1:11" ht="24" customHeight="1">
      <c r="A1111" s="172" t="s">
        <v>430</v>
      </c>
      <c r="B1111" s="173" t="s">
        <v>446</v>
      </c>
      <c r="C1111" s="172" t="s">
        <v>63</v>
      </c>
      <c r="D1111" s="172" t="s">
        <v>447</v>
      </c>
      <c r="E1111" s="211" t="s">
        <v>448</v>
      </c>
      <c r="F1111" s="211"/>
      <c r="G1111" s="174" t="s">
        <v>449</v>
      </c>
      <c r="H1111" s="175">
        <v>0.6</v>
      </c>
      <c r="I1111" s="176" t="s">
        <v>450</v>
      </c>
      <c r="J1111" s="180" t="s">
        <v>1141</v>
      </c>
    </row>
    <row r="1112" spans="1:11" ht="26" customHeight="1">
      <c r="A1112" s="172" t="s">
        <v>430</v>
      </c>
      <c r="B1112" s="173" t="s">
        <v>1137</v>
      </c>
      <c r="C1112" s="172" t="s">
        <v>63</v>
      </c>
      <c r="D1112" s="172" t="s">
        <v>1138</v>
      </c>
      <c r="E1112" s="211" t="s">
        <v>433</v>
      </c>
      <c r="F1112" s="211"/>
      <c r="G1112" s="174" t="s">
        <v>132</v>
      </c>
      <c r="H1112" s="175">
        <v>1</v>
      </c>
      <c r="I1112" s="176" t="s">
        <v>1139</v>
      </c>
      <c r="J1112" s="180" t="s">
        <v>1139</v>
      </c>
    </row>
    <row r="1113" spans="1:11" ht="24" customHeight="1">
      <c r="A1113" s="167" t="s">
        <v>419</v>
      </c>
      <c r="B1113" s="168" t="s">
        <v>1067</v>
      </c>
      <c r="C1113" s="167" t="s">
        <v>63</v>
      </c>
      <c r="D1113" s="167" t="s">
        <v>1068</v>
      </c>
      <c r="E1113" s="210" t="s">
        <v>458</v>
      </c>
      <c r="F1113" s="210"/>
      <c r="G1113" s="169" t="s">
        <v>449</v>
      </c>
      <c r="H1113" s="170">
        <v>0.6</v>
      </c>
      <c r="I1113" s="171" t="s">
        <v>2129</v>
      </c>
      <c r="J1113" s="181" t="s">
        <v>2212</v>
      </c>
    </row>
    <row r="1114" spans="1:11" ht="40.049999999999997" customHeight="1">
      <c r="A1114" s="219" t="s">
        <v>459</v>
      </c>
      <c r="B1114" s="220"/>
      <c r="C1114" s="220"/>
      <c r="D1114" s="220"/>
      <c r="E1114" s="220"/>
      <c r="F1114" s="220"/>
      <c r="G1114" s="220"/>
      <c r="H1114" s="220"/>
      <c r="I1114" s="220"/>
      <c r="J1114" s="220"/>
    </row>
    <row r="1115" spans="1:11" ht="15" customHeight="1">
      <c r="A1115" s="161" t="s">
        <v>6</v>
      </c>
      <c r="B1115" s="162" t="s">
        <v>47</v>
      </c>
      <c r="C1115" s="161" t="s">
        <v>48</v>
      </c>
      <c r="D1115" s="161" t="s">
        <v>7</v>
      </c>
      <c r="E1115" s="216" t="s">
        <v>417</v>
      </c>
      <c r="F1115" s="220"/>
      <c r="G1115" s="163" t="s">
        <v>49</v>
      </c>
      <c r="H1115" s="162" t="s">
        <v>50</v>
      </c>
      <c r="I1115" s="162" t="s">
        <v>51</v>
      </c>
      <c r="J1115" s="162" t="s">
        <v>8</v>
      </c>
    </row>
    <row r="1116" spans="1:11" ht="24" customHeight="1">
      <c r="A1116" s="172" t="s">
        <v>430</v>
      </c>
      <c r="B1116" s="173" t="s">
        <v>1070</v>
      </c>
      <c r="C1116" s="172" t="s">
        <v>63</v>
      </c>
      <c r="D1116" s="172" t="s">
        <v>1071</v>
      </c>
      <c r="E1116" s="211" t="s">
        <v>448</v>
      </c>
      <c r="F1116" s="211"/>
      <c r="G1116" s="174" t="s">
        <v>449</v>
      </c>
      <c r="H1116" s="175">
        <v>0.6</v>
      </c>
      <c r="I1116" s="176" t="s">
        <v>2130</v>
      </c>
      <c r="J1116" s="180" t="s">
        <v>2210</v>
      </c>
    </row>
    <row r="1117" spans="1:11" ht="24" customHeight="1">
      <c r="A1117" s="172" t="s">
        <v>430</v>
      </c>
      <c r="B1117" s="173" t="s">
        <v>508</v>
      </c>
      <c r="C1117" s="172" t="s">
        <v>63</v>
      </c>
      <c r="D1117" s="172" t="s">
        <v>509</v>
      </c>
      <c r="E1117" s="211" t="s">
        <v>433</v>
      </c>
      <c r="F1117" s="211"/>
      <c r="G1117" s="174" t="s">
        <v>388</v>
      </c>
      <c r="H1117" s="175">
        <v>2.7599999999999999E-3</v>
      </c>
      <c r="I1117" s="176" t="s">
        <v>2114</v>
      </c>
      <c r="J1117" s="180" t="s">
        <v>477</v>
      </c>
    </row>
    <row r="1118" spans="1:11" ht="26" customHeight="1">
      <c r="A1118" s="172" t="s">
        <v>430</v>
      </c>
      <c r="B1118" s="173" t="s">
        <v>506</v>
      </c>
      <c r="C1118" s="172" t="s">
        <v>63</v>
      </c>
      <c r="D1118" s="172" t="s">
        <v>507</v>
      </c>
      <c r="E1118" s="211" t="s">
        <v>433</v>
      </c>
      <c r="F1118" s="211"/>
      <c r="G1118" s="174" t="s">
        <v>132</v>
      </c>
      <c r="H1118" s="175">
        <v>7.2000000000000005E-4</v>
      </c>
      <c r="I1118" s="176" t="s">
        <v>2115</v>
      </c>
      <c r="J1118" s="180" t="s">
        <v>466</v>
      </c>
    </row>
    <row r="1119" spans="1:11" ht="24" customHeight="1">
      <c r="A1119" s="172" t="s">
        <v>430</v>
      </c>
      <c r="B1119" s="173" t="s">
        <v>470</v>
      </c>
      <c r="C1119" s="172" t="s">
        <v>63</v>
      </c>
      <c r="D1119" s="172" t="s">
        <v>471</v>
      </c>
      <c r="E1119" s="211" t="s">
        <v>433</v>
      </c>
      <c r="F1119" s="211"/>
      <c r="G1119" s="174" t="s">
        <v>132</v>
      </c>
      <c r="H1119" s="175">
        <v>9.5699999999999993E-2</v>
      </c>
      <c r="I1119" s="176" t="s">
        <v>472</v>
      </c>
      <c r="J1119" s="180" t="s">
        <v>1145</v>
      </c>
    </row>
    <row r="1120" spans="1:11" ht="24" customHeight="1">
      <c r="A1120" s="172" t="s">
        <v>430</v>
      </c>
      <c r="B1120" s="173" t="s">
        <v>474</v>
      </c>
      <c r="C1120" s="172" t="s">
        <v>63</v>
      </c>
      <c r="D1120" s="172" t="s">
        <v>475</v>
      </c>
      <c r="E1120" s="211" t="s">
        <v>433</v>
      </c>
      <c r="F1120" s="211"/>
      <c r="G1120" s="174" t="s">
        <v>132</v>
      </c>
      <c r="H1120" s="175">
        <v>2.16E-3</v>
      </c>
      <c r="I1120" s="176" t="s">
        <v>476</v>
      </c>
      <c r="J1120" s="180" t="s">
        <v>477</v>
      </c>
    </row>
    <row r="1121" spans="1:10" ht="26" customHeight="1">
      <c r="A1121" s="172" t="s">
        <v>430</v>
      </c>
      <c r="B1121" s="173" t="s">
        <v>487</v>
      </c>
      <c r="C1121" s="172" t="s">
        <v>63</v>
      </c>
      <c r="D1121" s="172" t="s">
        <v>488</v>
      </c>
      <c r="E1121" s="211" t="s">
        <v>433</v>
      </c>
      <c r="F1121" s="211"/>
      <c r="G1121" s="174" t="s">
        <v>132</v>
      </c>
      <c r="H1121" s="175">
        <v>1.2E-4</v>
      </c>
      <c r="I1121" s="176" t="s">
        <v>2116</v>
      </c>
      <c r="J1121" s="180" t="s">
        <v>462</v>
      </c>
    </row>
    <row r="1122" spans="1:10" ht="26" customHeight="1">
      <c r="A1122" s="172" t="s">
        <v>430</v>
      </c>
      <c r="B1122" s="173" t="s">
        <v>467</v>
      </c>
      <c r="C1122" s="172" t="s">
        <v>63</v>
      </c>
      <c r="D1122" s="172" t="s">
        <v>468</v>
      </c>
      <c r="E1122" s="211" t="s">
        <v>433</v>
      </c>
      <c r="F1122" s="211"/>
      <c r="G1122" s="174" t="s">
        <v>388</v>
      </c>
      <c r="H1122" s="175">
        <v>8.9999999999999998E-4</v>
      </c>
      <c r="I1122" s="176" t="s">
        <v>2117</v>
      </c>
      <c r="J1122" s="180" t="s">
        <v>669</v>
      </c>
    </row>
    <row r="1123" spans="1:10" ht="26" customHeight="1">
      <c r="A1123" s="172" t="s">
        <v>430</v>
      </c>
      <c r="B1123" s="173" t="s">
        <v>493</v>
      </c>
      <c r="C1123" s="172" t="s">
        <v>63</v>
      </c>
      <c r="D1123" s="172" t="s">
        <v>494</v>
      </c>
      <c r="E1123" s="211" t="s">
        <v>491</v>
      </c>
      <c r="F1123" s="211"/>
      <c r="G1123" s="174" t="s">
        <v>132</v>
      </c>
      <c r="H1123" s="175">
        <v>0.12216</v>
      </c>
      <c r="I1123" s="176" t="s">
        <v>495</v>
      </c>
      <c r="J1123" s="180" t="s">
        <v>1085</v>
      </c>
    </row>
    <row r="1124" spans="1:10" ht="24" customHeight="1">
      <c r="A1124" s="172" t="s">
        <v>430</v>
      </c>
      <c r="B1124" s="173" t="s">
        <v>489</v>
      </c>
      <c r="C1124" s="172" t="s">
        <v>63</v>
      </c>
      <c r="D1124" s="172" t="s">
        <v>490</v>
      </c>
      <c r="E1124" s="211" t="s">
        <v>491</v>
      </c>
      <c r="F1124" s="211"/>
      <c r="G1124" s="174" t="s">
        <v>132</v>
      </c>
      <c r="H1124" s="175">
        <v>5.4000000000000003E-3</v>
      </c>
      <c r="I1124" s="176" t="s">
        <v>492</v>
      </c>
      <c r="J1124" s="180" t="s">
        <v>669</v>
      </c>
    </row>
    <row r="1125" spans="1:10" ht="24" customHeight="1">
      <c r="A1125" s="172" t="s">
        <v>430</v>
      </c>
      <c r="B1125" s="173" t="s">
        <v>502</v>
      </c>
      <c r="C1125" s="172" t="s">
        <v>63</v>
      </c>
      <c r="D1125" s="172" t="s">
        <v>503</v>
      </c>
      <c r="E1125" s="211" t="s">
        <v>433</v>
      </c>
      <c r="F1125" s="211"/>
      <c r="G1125" s="174" t="s">
        <v>132</v>
      </c>
      <c r="H1125" s="175">
        <v>0.12216</v>
      </c>
      <c r="I1125" s="176" t="s">
        <v>504</v>
      </c>
      <c r="J1125" s="180" t="s">
        <v>1142</v>
      </c>
    </row>
    <row r="1126" spans="1:10" ht="24" customHeight="1">
      <c r="A1126" s="172" t="s">
        <v>430</v>
      </c>
      <c r="B1126" s="173" t="s">
        <v>497</v>
      </c>
      <c r="C1126" s="172" t="s">
        <v>63</v>
      </c>
      <c r="D1126" s="172" t="s">
        <v>498</v>
      </c>
      <c r="E1126" s="211" t="s">
        <v>433</v>
      </c>
      <c r="F1126" s="211"/>
      <c r="G1126" s="174" t="s">
        <v>132</v>
      </c>
      <c r="H1126" s="175">
        <v>1.8E-3</v>
      </c>
      <c r="I1126" s="176" t="s">
        <v>2118</v>
      </c>
      <c r="J1126" s="180" t="s">
        <v>1818</v>
      </c>
    </row>
    <row r="1127" spans="1:10" ht="26" customHeight="1">
      <c r="A1127" s="172" t="s">
        <v>430</v>
      </c>
      <c r="B1127" s="173" t="s">
        <v>500</v>
      </c>
      <c r="C1127" s="172" t="s">
        <v>63</v>
      </c>
      <c r="D1127" s="172" t="s">
        <v>501</v>
      </c>
      <c r="E1127" s="211" t="s">
        <v>433</v>
      </c>
      <c r="F1127" s="211"/>
      <c r="G1127" s="174" t="s">
        <v>132</v>
      </c>
      <c r="H1127" s="175">
        <v>2.4000000000000001E-4</v>
      </c>
      <c r="I1127" s="176" t="s">
        <v>2120</v>
      </c>
      <c r="J1127" s="180" t="s">
        <v>466</v>
      </c>
    </row>
    <row r="1128" spans="1:10" ht="24" customHeight="1">
      <c r="A1128" s="172" t="s">
        <v>430</v>
      </c>
      <c r="B1128" s="173" t="s">
        <v>478</v>
      </c>
      <c r="C1128" s="172" t="s">
        <v>63</v>
      </c>
      <c r="D1128" s="172" t="s">
        <v>479</v>
      </c>
      <c r="E1128" s="211" t="s">
        <v>433</v>
      </c>
      <c r="F1128" s="211"/>
      <c r="G1128" s="174" t="s">
        <v>132</v>
      </c>
      <c r="H1128" s="175">
        <v>6.0000000000000002E-5</v>
      </c>
      <c r="I1128" s="176" t="s">
        <v>480</v>
      </c>
      <c r="J1128" s="180" t="s">
        <v>466</v>
      </c>
    </row>
    <row r="1129" spans="1:10" ht="24" customHeight="1">
      <c r="A1129" s="172" t="s">
        <v>430</v>
      </c>
      <c r="B1129" s="173" t="s">
        <v>513</v>
      </c>
      <c r="C1129" s="172" t="s">
        <v>63</v>
      </c>
      <c r="D1129" s="172" t="s">
        <v>514</v>
      </c>
      <c r="E1129" s="211" t="s">
        <v>491</v>
      </c>
      <c r="F1129" s="211"/>
      <c r="G1129" s="174" t="s">
        <v>286</v>
      </c>
      <c r="H1129" s="175">
        <v>4.8000000000000001E-4</v>
      </c>
      <c r="I1129" s="176" t="s">
        <v>515</v>
      </c>
      <c r="J1129" s="180" t="s">
        <v>1143</v>
      </c>
    </row>
    <row r="1130" spans="1:10" ht="24" customHeight="1">
      <c r="A1130" s="172" t="s">
        <v>430</v>
      </c>
      <c r="B1130" s="173" t="s">
        <v>460</v>
      </c>
      <c r="C1130" s="172" t="s">
        <v>63</v>
      </c>
      <c r="D1130" s="172" t="s">
        <v>461</v>
      </c>
      <c r="E1130" s="211" t="s">
        <v>433</v>
      </c>
      <c r="F1130" s="211"/>
      <c r="G1130" s="174" t="s">
        <v>132</v>
      </c>
      <c r="H1130" s="175">
        <v>5.4000000000000003E-3</v>
      </c>
      <c r="I1130" s="176" t="s">
        <v>2121</v>
      </c>
      <c r="J1130" s="180" t="s">
        <v>462</v>
      </c>
    </row>
    <row r="1131" spans="1:10" ht="24" customHeight="1">
      <c r="A1131" s="172" t="s">
        <v>430</v>
      </c>
      <c r="B1131" s="173" t="s">
        <v>484</v>
      </c>
      <c r="C1131" s="172" t="s">
        <v>63</v>
      </c>
      <c r="D1131" s="172" t="s">
        <v>485</v>
      </c>
      <c r="E1131" s="211" t="s">
        <v>433</v>
      </c>
      <c r="F1131" s="211"/>
      <c r="G1131" s="174" t="s">
        <v>132</v>
      </c>
      <c r="H1131" s="175">
        <v>1.2E-4</v>
      </c>
      <c r="I1131" s="176" t="s">
        <v>486</v>
      </c>
      <c r="J1131" s="180" t="s">
        <v>466</v>
      </c>
    </row>
    <row r="1132" spans="1:10" ht="24" customHeight="1">
      <c r="A1132" s="172" t="s">
        <v>430</v>
      </c>
      <c r="B1132" s="173" t="s">
        <v>463</v>
      </c>
      <c r="C1132" s="172" t="s">
        <v>63</v>
      </c>
      <c r="D1132" s="172" t="s">
        <v>464</v>
      </c>
      <c r="E1132" s="211" t="s">
        <v>433</v>
      </c>
      <c r="F1132" s="211"/>
      <c r="G1132" s="174" t="s">
        <v>465</v>
      </c>
      <c r="H1132" s="175">
        <v>9.6000000000000002E-4</v>
      </c>
      <c r="I1132" s="176" t="s">
        <v>2122</v>
      </c>
      <c r="J1132" s="180" t="s">
        <v>466</v>
      </c>
    </row>
    <row r="1133" spans="1:10" ht="24" customHeight="1">
      <c r="A1133" s="172" t="s">
        <v>430</v>
      </c>
      <c r="B1133" s="173" t="s">
        <v>481</v>
      </c>
      <c r="C1133" s="172" t="s">
        <v>63</v>
      </c>
      <c r="D1133" s="172" t="s">
        <v>482</v>
      </c>
      <c r="E1133" s="211" t="s">
        <v>433</v>
      </c>
      <c r="F1133" s="211"/>
      <c r="G1133" s="174" t="s">
        <v>132</v>
      </c>
      <c r="H1133" s="175">
        <v>1.8000000000000001E-4</v>
      </c>
      <c r="I1133" s="176" t="s">
        <v>483</v>
      </c>
      <c r="J1133" s="180" t="s">
        <v>466</v>
      </c>
    </row>
    <row r="1134" spans="1:10" ht="24" customHeight="1">
      <c r="A1134" s="172" t="s">
        <v>430</v>
      </c>
      <c r="B1134" s="173" t="s">
        <v>510</v>
      </c>
      <c r="C1134" s="172" t="s">
        <v>63</v>
      </c>
      <c r="D1134" s="172" t="s">
        <v>511</v>
      </c>
      <c r="E1134" s="211" t="s">
        <v>433</v>
      </c>
      <c r="F1134" s="211"/>
      <c r="G1134" s="174" t="s">
        <v>132</v>
      </c>
      <c r="H1134" s="175">
        <v>5.4000000000000003E-3</v>
      </c>
      <c r="I1134" s="176" t="s">
        <v>2123</v>
      </c>
      <c r="J1134" s="180" t="s">
        <v>1476</v>
      </c>
    </row>
    <row r="1135" spans="1:10" ht="24" customHeight="1">
      <c r="A1135" s="172" t="s">
        <v>430</v>
      </c>
      <c r="B1135" s="173" t="s">
        <v>446</v>
      </c>
      <c r="C1135" s="172" t="s">
        <v>63</v>
      </c>
      <c r="D1135" s="172" t="s">
        <v>447</v>
      </c>
      <c r="E1135" s="211" t="s">
        <v>448</v>
      </c>
      <c r="F1135" s="211"/>
      <c r="G1135" s="174" t="s">
        <v>449</v>
      </c>
      <c r="H1135" s="175">
        <v>0.6</v>
      </c>
      <c r="I1135" s="176" t="s">
        <v>450</v>
      </c>
      <c r="J1135" s="180" t="s">
        <v>1141</v>
      </c>
    </row>
    <row r="1136" spans="1:10" ht="26" customHeight="1">
      <c r="A1136" s="172" t="s">
        <v>430</v>
      </c>
      <c r="B1136" s="173" t="s">
        <v>1137</v>
      </c>
      <c r="C1136" s="172" t="s">
        <v>63</v>
      </c>
      <c r="D1136" s="172" t="s">
        <v>1138</v>
      </c>
      <c r="E1136" s="211" t="s">
        <v>433</v>
      </c>
      <c r="F1136" s="211"/>
      <c r="G1136" s="174" t="s">
        <v>132</v>
      </c>
      <c r="H1136" s="175">
        <v>1</v>
      </c>
      <c r="I1136" s="176" t="s">
        <v>1139</v>
      </c>
      <c r="J1136" s="180" t="s">
        <v>1139</v>
      </c>
    </row>
    <row r="1137" spans="1:11" ht="24" customHeight="1">
      <c r="A1137" s="172" t="s">
        <v>430</v>
      </c>
      <c r="B1137" s="173" t="s">
        <v>1109</v>
      </c>
      <c r="C1137" s="172" t="s">
        <v>63</v>
      </c>
      <c r="D1137" s="172" t="s">
        <v>1110</v>
      </c>
      <c r="E1137" s="211" t="s">
        <v>433</v>
      </c>
      <c r="F1137" s="211"/>
      <c r="G1137" s="174" t="s">
        <v>132</v>
      </c>
      <c r="H1137" s="175">
        <v>6.0000000000000002E-5</v>
      </c>
      <c r="I1137" s="176" t="s">
        <v>571</v>
      </c>
      <c r="J1137" s="180" t="s">
        <v>466</v>
      </c>
    </row>
    <row r="1138" spans="1:11" ht="24" customHeight="1">
      <c r="A1138" s="172" t="s">
        <v>430</v>
      </c>
      <c r="B1138" s="173" t="s">
        <v>1117</v>
      </c>
      <c r="C1138" s="172" t="s">
        <v>63</v>
      </c>
      <c r="D1138" s="172" t="s">
        <v>1118</v>
      </c>
      <c r="E1138" s="211" t="s">
        <v>433</v>
      </c>
      <c r="F1138" s="211"/>
      <c r="G1138" s="174" t="s">
        <v>132</v>
      </c>
      <c r="H1138" s="175">
        <v>1.2E-4</v>
      </c>
      <c r="I1138" s="176" t="s">
        <v>1119</v>
      </c>
      <c r="J1138" s="180" t="s">
        <v>466</v>
      </c>
    </row>
    <row r="1139" spans="1:11" ht="24" customHeight="1">
      <c r="A1139" s="172" t="s">
        <v>430</v>
      </c>
      <c r="B1139" s="173" t="s">
        <v>709</v>
      </c>
      <c r="C1139" s="172" t="s">
        <v>63</v>
      </c>
      <c r="D1139" s="172" t="s">
        <v>710</v>
      </c>
      <c r="E1139" s="211" t="s">
        <v>433</v>
      </c>
      <c r="F1139" s="211"/>
      <c r="G1139" s="174" t="s">
        <v>132</v>
      </c>
      <c r="H1139" s="175">
        <v>1.2E-4</v>
      </c>
      <c r="I1139" s="176" t="s">
        <v>711</v>
      </c>
      <c r="J1139" s="180" t="s">
        <v>466</v>
      </c>
    </row>
    <row r="1140" spans="1:11" ht="24" customHeight="1">
      <c r="A1140" s="172" t="s">
        <v>430</v>
      </c>
      <c r="B1140" s="173" t="s">
        <v>1121</v>
      </c>
      <c r="C1140" s="172" t="s">
        <v>63</v>
      </c>
      <c r="D1140" s="172" t="s">
        <v>1122</v>
      </c>
      <c r="E1140" s="211" t="s">
        <v>433</v>
      </c>
      <c r="F1140" s="211"/>
      <c r="G1140" s="174" t="s">
        <v>132</v>
      </c>
      <c r="H1140" s="175">
        <v>1.2E-4</v>
      </c>
      <c r="I1140" s="176" t="s">
        <v>1123</v>
      </c>
      <c r="J1140" s="180" t="s">
        <v>462</v>
      </c>
    </row>
    <row r="1141" spans="1:11" ht="13.5">
      <c r="A1141" s="177"/>
      <c r="B1141" s="177"/>
      <c r="C1141" s="177"/>
      <c r="D1141" s="177"/>
      <c r="E1141" s="177" t="s">
        <v>440</v>
      </c>
      <c r="F1141" s="178">
        <v>21</v>
      </c>
      <c r="G1141" s="177" t="s">
        <v>441</v>
      </c>
      <c r="H1141" s="178">
        <v>0</v>
      </c>
      <c r="I1141" s="177" t="s">
        <v>442</v>
      </c>
      <c r="J1141" s="178">
        <v>21</v>
      </c>
    </row>
    <row r="1142" spans="1:11" ht="13.9" thickBot="1">
      <c r="A1142" s="177"/>
      <c r="B1142" s="177"/>
      <c r="C1142" s="177"/>
      <c r="D1142" s="177"/>
      <c r="E1142" s="177" t="s">
        <v>443</v>
      </c>
      <c r="F1142" s="178">
        <v>134.15</v>
      </c>
      <c r="G1142" s="177"/>
      <c r="H1142" s="212" t="s">
        <v>444</v>
      </c>
      <c r="I1142" s="212"/>
      <c r="J1142" s="178">
        <v>681.72</v>
      </c>
    </row>
    <row r="1143" spans="1:11" ht="1.05" customHeight="1" thickTop="1">
      <c r="A1143" s="179"/>
      <c r="B1143" s="179"/>
      <c r="C1143" s="179"/>
      <c r="D1143" s="179"/>
      <c r="E1143" s="179"/>
      <c r="F1143" s="179"/>
      <c r="G1143" s="179"/>
      <c r="H1143" s="179"/>
      <c r="I1143" s="179"/>
      <c r="J1143" s="179"/>
      <c r="K1143" s="179"/>
    </row>
    <row r="1144" spans="1:11" ht="18" customHeight="1">
      <c r="A1144" s="161" t="s">
        <v>317</v>
      </c>
      <c r="B1144" s="162" t="s">
        <v>47</v>
      </c>
      <c r="C1144" s="161" t="s">
        <v>48</v>
      </c>
      <c r="D1144" s="161" t="s">
        <v>7</v>
      </c>
      <c r="E1144" s="216" t="s">
        <v>417</v>
      </c>
      <c r="F1144" s="216"/>
      <c r="G1144" s="163" t="s">
        <v>49</v>
      </c>
      <c r="H1144" s="162" t="s">
        <v>50</v>
      </c>
      <c r="I1144" s="162" t="s">
        <v>418</v>
      </c>
      <c r="J1144" s="162" t="s">
        <v>51</v>
      </c>
      <c r="K1144" s="162" t="s">
        <v>8</v>
      </c>
    </row>
    <row r="1145" spans="1:11" ht="26" customHeight="1">
      <c r="A1145" s="164" t="s">
        <v>419</v>
      </c>
      <c r="B1145" s="147" t="s">
        <v>318</v>
      </c>
      <c r="C1145" s="164" t="s">
        <v>319</v>
      </c>
      <c r="D1145" s="164" t="s">
        <v>320</v>
      </c>
      <c r="E1145" s="217" t="s">
        <v>1146</v>
      </c>
      <c r="F1145" s="217"/>
      <c r="G1145" s="165" t="s">
        <v>65</v>
      </c>
      <c r="H1145" s="166">
        <v>1</v>
      </c>
      <c r="I1145" s="148"/>
      <c r="J1145" s="148">
        <v>68.03</v>
      </c>
      <c r="K1145" s="148">
        <v>68.03</v>
      </c>
    </row>
    <row r="1146" spans="1:11" ht="20" customHeight="1">
      <c r="A1146" s="161" t="s">
        <v>1147</v>
      </c>
      <c r="B1146" s="162" t="s">
        <v>47</v>
      </c>
      <c r="C1146" s="161" t="s">
        <v>48</v>
      </c>
      <c r="D1146" s="161" t="s">
        <v>448</v>
      </c>
      <c r="E1146" s="162" t="s">
        <v>525</v>
      </c>
      <c r="F1146" s="220" t="s">
        <v>528</v>
      </c>
      <c r="G1146" s="220"/>
      <c r="H1146" s="220"/>
      <c r="I1146" s="220"/>
      <c r="J1146" s="162" t="s">
        <v>1148</v>
      </c>
    </row>
    <row r="1147" spans="1:11" ht="24" customHeight="1">
      <c r="A1147" s="172" t="s">
        <v>430</v>
      </c>
      <c r="B1147" s="173" t="s">
        <v>1149</v>
      </c>
      <c r="C1147" s="172" t="s">
        <v>319</v>
      </c>
      <c r="D1147" s="172" t="s">
        <v>2213</v>
      </c>
      <c r="E1147" s="175">
        <v>0.6</v>
      </c>
      <c r="F1147" s="172"/>
      <c r="G1147" s="172"/>
      <c r="H1147" s="172"/>
      <c r="I1147" s="180" t="s">
        <v>2214</v>
      </c>
      <c r="J1147" s="180" t="s">
        <v>2215</v>
      </c>
    </row>
    <row r="1148" spans="1:11" ht="24" customHeight="1">
      <c r="A1148" s="172" t="s">
        <v>430</v>
      </c>
      <c r="B1148" s="173" t="s">
        <v>1150</v>
      </c>
      <c r="C1148" s="172" t="s">
        <v>319</v>
      </c>
      <c r="D1148" s="172" t="s">
        <v>2216</v>
      </c>
      <c r="E1148" s="175">
        <v>0.6</v>
      </c>
      <c r="F1148" s="172"/>
      <c r="G1148" s="172"/>
      <c r="H1148" s="172"/>
      <c r="I1148" s="180" t="s">
        <v>2217</v>
      </c>
      <c r="J1148" s="180" t="s">
        <v>2218</v>
      </c>
    </row>
    <row r="1149" spans="1:11" ht="20" customHeight="1">
      <c r="A1149" s="213"/>
      <c r="B1149" s="213"/>
      <c r="C1149" s="213"/>
      <c r="D1149" s="213"/>
      <c r="E1149" s="213"/>
      <c r="F1149" s="213" t="s">
        <v>1151</v>
      </c>
      <c r="G1149" s="213"/>
      <c r="H1149" s="213"/>
      <c r="I1149" s="213"/>
      <c r="J1149" s="183">
        <v>0</v>
      </c>
    </row>
    <row r="1150" spans="1:11" ht="20" customHeight="1">
      <c r="A1150" s="213"/>
      <c r="B1150" s="213"/>
      <c r="C1150" s="213"/>
      <c r="D1150" s="213"/>
      <c r="E1150" s="213"/>
      <c r="F1150" s="213" t="s">
        <v>1152</v>
      </c>
      <c r="G1150" s="213"/>
      <c r="H1150" s="213"/>
      <c r="I1150" s="213"/>
      <c r="J1150" s="182">
        <v>28.77</v>
      </c>
    </row>
    <row r="1151" spans="1:11" ht="20" customHeight="1">
      <c r="A1151" s="213"/>
      <c r="B1151" s="213"/>
      <c r="C1151" s="213"/>
      <c r="D1151" s="213"/>
      <c r="E1151" s="213"/>
      <c r="F1151" s="213" t="s">
        <v>521</v>
      </c>
      <c r="G1151" s="213"/>
      <c r="H1151" s="213"/>
      <c r="I1151" s="213"/>
      <c r="J1151" s="182">
        <v>28.77</v>
      </c>
    </row>
    <row r="1152" spans="1:11" ht="20" customHeight="1">
      <c r="A1152" s="213"/>
      <c r="B1152" s="213"/>
      <c r="C1152" s="213"/>
      <c r="D1152" s="213"/>
      <c r="E1152" s="213"/>
      <c r="F1152" s="213" t="s">
        <v>522</v>
      </c>
      <c r="G1152" s="213"/>
      <c r="H1152" s="213"/>
      <c r="I1152" s="213"/>
      <c r="J1152" s="182">
        <v>1</v>
      </c>
    </row>
    <row r="1153" spans="1:11" ht="20" customHeight="1">
      <c r="A1153" s="213"/>
      <c r="B1153" s="213"/>
      <c r="C1153" s="213"/>
      <c r="D1153" s="213"/>
      <c r="E1153" s="213"/>
      <c r="F1153" s="213" t="s">
        <v>1153</v>
      </c>
      <c r="G1153" s="213"/>
      <c r="H1153" s="213"/>
      <c r="I1153" s="213"/>
      <c r="J1153" s="182">
        <v>28.77</v>
      </c>
    </row>
    <row r="1154" spans="1:11" ht="20" customHeight="1">
      <c r="A1154" s="161" t="s">
        <v>881</v>
      </c>
      <c r="B1154" s="162" t="s">
        <v>47</v>
      </c>
      <c r="C1154" s="161" t="s">
        <v>48</v>
      </c>
      <c r="D1154" s="161" t="s">
        <v>1154</v>
      </c>
      <c r="E1154" s="162" t="s">
        <v>525</v>
      </c>
      <c r="F1154" s="162" t="s">
        <v>526</v>
      </c>
      <c r="G1154" s="162" t="s">
        <v>527</v>
      </c>
      <c r="H1154" s="162"/>
      <c r="I1154" s="162"/>
      <c r="J1154" s="162" t="s">
        <v>528</v>
      </c>
    </row>
    <row r="1155" spans="1:11" ht="26" customHeight="1">
      <c r="A1155" s="172" t="s">
        <v>430</v>
      </c>
      <c r="B1155" s="173" t="s">
        <v>1155</v>
      </c>
      <c r="C1155" s="172" t="s">
        <v>319</v>
      </c>
      <c r="D1155" s="172" t="s">
        <v>1156</v>
      </c>
      <c r="E1155" s="175">
        <v>1.1499999999999999</v>
      </c>
      <c r="F1155" s="174" t="s">
        <v>165</v>
      </c>
      <c r="G1155" s="218" t="s">
        <v>2219</v>
      </c>
      <c r="H1155" s="218"/>
      <c r="I1155" s="211"/>
      <c r="J1155" s="180" t="s">
        <v>2220</v>
      </c>
    </row>
    <row r="1156" spans="1:11" ht="20" customHeight="1">
      <c r="A1156" s="213"/>
      <c r="B1156" s="213"/>
      <c r="C1156" s="213"/>
      <c r="D1156" s="213"/>
      <c r="E1156" s="213"/>
      <c r="F1156" s="213" t="s">
        <v>1157</v>
      </c>
      <c r="G1156" s="213"/>
      <c r="H1156" s="213"/>
      <c r="I1156" s="213"/>
      <c r="J1156" s="182">
        <v>39.26</v>
      </c>
    </row>
    <row r="1157" spans="1:11" ht="25.5">
      <c r="A1157" s="177"/>
      <c r="B1157" s="177"/>
      <c r="C1157" s="177"/>
      <c r="D1157" s="177"/>
      <c r="E1157" s="177"/>
      <c r="F1157" s="177" t="s">
        <v>440</v>
      </c>
      <c r="G1157" s="178">
        <v>0</v>
      </c>
      <c r="H1157" s="177" t="s">
        <v>441</v>
      </c>
      <c r="I1157" s="178">
        <v>28.77</v>
      </c>
      <c r="J1157" s="177" t="s">
        <v>442</v>
      </c>
      <c r="K1157" s="178">
        <v>28.77</v>
      </c>
    </row>
    <row r="1158" spans="1:11" ht="25.9" thickBot="1">
      <c r="A1158" s="177"/>
      <c r="B1158" s="177"/>
      <c r="C1158" s="177"/>
      <c r="D1158" s="177"/>
      <c r="E1158" s="177"/>
      <c r="F1158" s="177" t="s">
        <v>443</v>
      </c>
      <c r="G1158" s="178">
        <v>16.66</v>
      </c>
      <c r="H1158" s="212"/>
      <c r="I1158" s="212" t="s">
        <v>444</v>
      </c>
      <c r="J1158" s="177"/>
      <c r="K1158" s="178">
        <v>84.69</v>
      </c>
    </row>
    <row r="1159" spans="1:11" ht="1.05" customHeight="1" thickTop="1">
      <c r="A1159" s="179"/>
      <c r="B1159" s="179"/>
      <c r="C1159" s="179"/>
      <c r="D1159" s="179"/>
      <c r="E1159" s="179"/>
      <c r="F1159" s="179"/>
      <c r="G1159" s="179"/>
      <c r="H1159" s="179"/>
      <c r="I1159" s="179"/>
      <c r="J1159" s="179"/>
      <c r="K1159" s="179"/>
    </row>
    <row r="1160" spans="1:11" ht="18" customHeight="1">
      <c r="A1160" s="161" t="s">
        <v>321</v>
      </c>
      <c r="B1160" s="162" t="s">
        <v>47</v>
      </c>
      <c r="C1160" s="161" t="s">
        <v>48</v>
      </c>
      <c r="D1160" s="161" t="s">
        <v>7</v>
      </c>
      <c r="E1160" s="216" t="s">
        <v>417</v>
      </c>
      <c r="F1160" s="216"/>
      <c r="G1160" s="163" t="s">
        <v>49</v>
      </c>
      <c r="H1160" s="162" t="s">
        <v>50</v>
      </c>
      <c r="I1160" s="162" t="s">
        <v>418</v>
      </c>
      <c r="J1160" s="162" t="s">
        <v>51</v>
      </c>
      <c r="K1160" s="162" t="s">
        <v>8</v>
      </c>
    </row>
    <row r="1161" spans="1:11" ht="39" customHeight="1">
      <c r="A1161" s="164" t="s">
        <v>419</v>
      </c>
      <c r="B1161" s="147" t="s">
        <v>322</v>
      </c>
      <c r="C1161" s="164" t="s">
        <v>58</v>
      </c>
      <c r="D1161" s="164" t="s">
        <v>323</v>
      </c>
      <c r="E1161" s="217" t="s">
        <v>1158</v>
      </c>
      <c r="F1161" s="217"/>
      <c r="G1161" s="165" t="s">
        <v>165</v>
      </c>
      <c r="H1161" s="166">
        <v>1</v>
      </c>
      <c r="I1161" s="148"/>
      <c r="J1161" s="148">
        <v>29.2</v>
      </c>
      <c r="K1161" s="148">
        <v>29.2</v>
      </c>
    </row>
    <row r="1162" spans="1:11" ht="26" customHeight="1">
      <c r="A1162" s="167" t="s">
        <v>421</v>
      </c>
      <c r="B1162" s="168" t="s">
        <v>976</v>
      </c>
      <c r="C1162" s="167" t="s">
        <v>58</v>
      </c>
      <c r="D1162" s="167" t="s">
        <v>977</v>
      </c>
      <c r="E1162" s="210" t="s">
        <v>424</v>
      </c>
      <c r="F1162" s="210"/>
      <c r="G1162" s="169" t="s">
        <v>116</v>
      </c>
      <c r="H1162" s="170">
        <v>0.129</v>
      </c>
      <c r="I1162" s="170">
        <v>0</v>
      </c>
      <c r="J1162" s="171">
        <v>25.53</v>
      </c>
      <c r="K1162" s="171">
        <v>3.29</v>
      </c>
    </row>
    <row r="1163" spans="1:11" ht="24" customHeight="1">
      <c r="A1163" s="167" t="s">
        <v>421</v>
      </c>
      <c r="B1163" s="168" t="s">
        <v>978</v>
      </c>
      <c r="C1163" s="167" t="s">
        <v>58</v>
      </c>
      <c r="D1163" s="167" t="s">
        <v>979</v>
      </c>
      <c r="E1163" s="210" t="s">
        <v>424</v>
      </c>
      <c r="F1163" s="210"/>
      <c r="G1163" s="169" t="s">
        <v>116</v>
      </c>
      <c r="H1163" s="170">
        <v>0.129</v>
      </c>
      <c r="I1163" s="170">
        <v>0</v>
      </c>
      <c r="J1163" s="171">
        <v>30.24</v>
      </c>
      <c r="K1163" s="171">
        <v>3.9</v>
      </c>
    </row>
    <row r="1164" spans="1:11" ht="26" customHeight="1">
      <c r="A1164" s="172" t="s">
        <v>430</v>
      </c>
      <c r="B1164" s="173" t="s">
        <v>1159</v>
      </c>
      <c r="C1164" s="172" t="s">
        <v>58</v>
      </c>
      <c r="D1164" s="172" t="s">
        <v>2221</v>
      </c>
      <c r="E1164" s="211" t="s">
        <v>433</v>
      </c>
      <c r="F1164" s="211"/>
      <c r="G1164" s="174" t="s">
        <v>165</v>
      </c>
      <c r="H1164" s="175">
        <v>1.1000000000000001</v>
      </c>
      <c r="I1164" s="175">
        <v>0</v>
      </c>
      <c r="J1164" s="176">
        <v>20.010000000000002</v>
      </c>
      <c r="K1164" s="176">
        <v>22.01</v>
      </c>
    </row>
    <row r="1165" spans="1:11" ht="25.5">
      <c r="A1165" s="177"/>
      <c r="B1165" s="177"/>
      <c r="C1165" s="177"/>
      <c r="D1165" s="177"/>
      <c r="E1165" s="177"/>
      <c r="F1165" s="177" t="s">
        <v>440</v>
      </c>
      <c r="G1165" s="178">
        <v>5.39</v>
      </c>
      <c r="H1165" s="177" t="s">
        <v>441</v>
      </c>
      <c r="I1165" s="178">
        <v>0</v>
      </c>
      <c r="J1165" s="177" t="s">
        <v>442</v>
      </c>
      <c r="K1165" s="178">
        <v>5.39</v>
      </c>
    </row>
    <row r="1166" spans="1:11" ht="25.9" thickBot="1">
      <c r="A1166" s="177"/>
      <c r="B1166" s="177"/>
      <c r="C1166" s="177"/>
      <c r="D1166" s="177"/>
      <c r="E1166" s="177"/>
      <c r="F1166" s="177" t="s">
        <v>443</v>
      </c>
      <c r="G1166" s="178">
        <v>7.15</v>
      </c>
      <c r="H1166" s="212"/>
      <c r="I1166" s="212" t="s">
        <v>444</v>
      </c>
      <c r="J1166" s="177"/>
      <c r="K1166" s="178">
        <v>36.35</v>
      </c>
    </row>
    <row r="1167" spans="1:11" ht="1.05" customHeight="1" thickTop="1">
      <c r="A1167" s="179"/>
      <c r="B1167" s="179"/>
      <c r="C1167" s="179"/>
      <c r="D1167" s="179"/>
      <c r="E1167" s="179"/>
      <c r="F1167" s="179"/>
      <c r="G1167" s="179"/>
      <c r="H1167" s="179"/>
      <c r="I1167" s="179"/>
      <c r="J1167" s="179"/>
      <c r="K1167" s="179"/>
    </row>
    <row r="1168" spans="1:11" ht="18" customHeight="1">
      <c r="A1168" s="161" t="s">
        <v>324</v>
      </c>
      <c r="B1168" s="162" t="s">
        <v>47</v>
      </c>
      <c r="C1168" s="161" t="s">
        <v>48</v>
      </c>
      <c r="D1168" s="161" t="s">
        <v>7</v>
      </c>
      <c r="E1168" s="216" t="s">
        <v>417</v>
      </c>
      <c r="F1168" s="216"/>
      <c r="G1168" s="163" t="s">
        <v>49</v>
      </c>
      <c r="H1168" s="162" t="s">
        <v>50</v>
      </c>
      <c r="I1168" s="162" t="s">
        <v>418</v>
      </c>
      <c r="J1168" s="162" t="s">
        <v>51</v>
      </c>
      <c r="K1168" s="162" t="s">
        <v>8</v>
      </c>
    </row>
    <row r="1169" spans="1:11" ht="52.05" customHeight="1">
      <c r="A1169" s="164" t="s">
        <v>419</v>
      </c>
      <c r="B1169" s="147" t="s">
        <v>325</v>
      </c>
      <c r="C1169" s="164" t="s">
        <v>58</v>
      </c>
      <c r="D1169" s="164" t="s">
        <v>326</v>
      </c>
      <c r="E1169" s="217" t="s">
        <v>1160</v>
      </c>
      <c r="F1169" s="217"/>
      <c r="G1169" s="165" t="s">
        <v>165</v>
      </c>
      <c r="H1169" s="166">
        <v>1</v>
      </c>
      <c r="I1169" s="148"/>
      <c r="J1169" s="148">
        <v>55.19</v>
      </c>
      <c r="K1169" s="148">
        <v>55.19</v>
      </c>
    </row>
    <row r="1170" spans="1:11" ht="24" customHeight="1">
      <c r="A1170" s="167" t="s">
        <v>421</v>
      </c>
      <c r="B1170" s="168" t="s">
        <v>978</v>
      </c>
      <c r="C1170" s="167" t="s">
        <v>58</v>
      </c>
      <c r="D1170" s="167" t="s">
        <v>979</v>
      </c>
      <c r="E1170" s="210" t="s">
        <v>424</v>
      </c>
      <c r="F1170" s="210"/>
      <c r="G1170" s="169" t="s">
        <v>116</v>
      </c>
      <c r="H1170" s="170">
        <v>3.0000000000000001E-3</v>
      </c>
      <c r="I1170" s="170">
        <v>0</v>
      </c>
      <c r="J1170" s="171">
        <v>30.24</v>
      </c>
      <c r="K1170" s="171">
        <v>0.09</v>
      </c>
    </row>
    <row r="1171" spans="1:11" ht="52.05" customHeight="1">
      <c r="A1171" s="172" t="s">
        <v>430</v>
      </c>
      <c r="B1171" s="173" t="s">
        <v>1161</v>
      </c>
      <c r="C1171" s="172" t="s">
        <v>58</v>
      </c>
      <c r="D1171" s="172" t="s">
        <v>1162</v>
      </c>
      <c r="E1171" s="211" t="s">
        <v>433</v>
      </c>
      <c r="F1171" s="211"/>
      <c r="G1171" s="174" t="s">
        <v>165</v>
      </c>
      <c r="H1171" s="175">
        <v>1.0401</v>
      </c>
      <c r="I1171" s="175">
        <v>0</v>
      </c>
      <c r="J1171" s="176">
        <v>52.98</v>
      </c>
      <c r="K1171" s="176">
        <v>55.1</v>
      </c>
    </row>
    <row r="1172" spans="1:11" ht="25.5">
      <c r="A1172" s="177"/>
      <c r="B1172" s="177"/>
      <c r="C1172" s="177"/>
      <c r="D1172" s="177"/>
      <c r="E1172" s="177"/>
      <c r="F1172" s="177" t="s">
        <v>440</v>
      </c>
      <c r="G1172" s="178">
        <v>0.06</v>
      </c>
      <c r="H1172" s="177" t="s">
        <v>441</v>
      </c>
      <c r="I1172" s="178">
        <v>0</v>
      </c>
      <c r="J1172" s="177" t="s">
        <v>442</v>
      </c>
      <c r="K1172" s="178">
        <v>0.06</v>
      </c>
    </row>
    <row r="1173" spans="1:11" ht="25.9" thickBot="1">
      <c r="A1173" s="177"/>
      <c r="B1173" s="177"/>
      <c r="C1173" s="177"/>
      <c r="D1173" s="177"/>
      <c r="E1173" s="177"/>
      <c r="F1173" s="177" t="s">
        <v>443</v>
      </c>
      <c r="G1173" s="178">
        <v>13.52</v>
      </c>
      <c r="H1173" s="212"/>
      <c r="I1173" s="212" t="s">
        <v>444</v>
      </c>
      <c r="J1173" s="177"/>
      <c r="K1173" s="178">
        <v>68.709999999999994</v>
      </c>
    </row>
    <row r="1174" spans="1:11" ht="1.05" customHeight="1" thickTop="1">
      <c r="A1174" s="179"/>
      <c r="B1174" s="179"/>
      <c r="C1174" s="179"/>
      <c r="D1174" s="179"/>
      <c r="E1174" s="179"/>
      <c r="F1174" s="179"/>
      <c r="G1174" s="179"/>
      <c r="H1174" s="179"/>
      <c r="I1174" s="179"/>
      <c r="J1174" s="179"/>
      <c r="K1174" s="179"/>
    </row>
    <row r="1175" spans="1:11" ht="18" customHeight="1">
      <c r="A1175" s="161" t="s">
        <v>327</v>
      </c>
      <c r="B1175" s="162" t="s">
        <v>47</v>
      </c>
      <c r="C1175" s="161" t="s">
        <v>48</v>
      </c>
      <c r="D1175" s="161" t="s">
        <v>7</v>
      </c>
      <c r="E1175" s="216" t="s">
        <v>417</v>
      </c>
      <c r="F1175" s="216"/>
      <c r="G1175" s="163" t="s">
        <v>49</v>
      </c>
      <c r="H1175" s="162" t="s">
        <v>50</v>
      </c>
      <c r="I1175" s="162" t="s">
        <v>418</v>
      </c>
      <c r="J1175" s="162" t="s">
        <v>51</v>
      </c>
      <c r="K1175" s="162" t="s">
        <v>8</v>
      </c>
    </row>
    <row r="1176" spans="1:11" ht="39" customHeight="1">
      <c r="A1176" s="164" t="s">
        <v>419</v>
      </c>
      <c r="B1176" s="147" t="s">
        <v>328</v>
      </c>
      <c r="C1176" s="164" t="s">
        <v>58</v>
      </c>
      <c r="D1176" s="164" t="s">
        <v>329</v>
      </c>
      <c r="E1176" s="217" t="s">
        <v>1163</v>
      </c>
      <c r="F1176" s="217"/>
      <c r="G1176" s="165" t="s">
        <v>165</v>
      </c>
      <c r="H1176" s="166">
        <v>1</v>
      </c>
      <c r="I1176" s="148"/>
      <c r="J1176" s="148">
        <v>4.5999999999999996</v>
      </c>
      <c r="K1176" s="148">
        <v>4.5999999999999996</v>
      </c>
    </row>
    <row r="1177" spans="1:11" ht="26" customHeight="1">
      <c r="A1177" s="167" t="s">
        <v>421</v>
      </c>
      <c r="B1177" s="168" t="s">
        <v>976</v>
      </c>
      <c r="C1177" s="167" t="s">
        <v>58</v>
      </c>
      <c r="D1177" s="167" t="s">
        <v>977</v>
      </c>
      <c r="E1177" s="210" t="s">
        <v>424</v>
      </c>
      <c r="F1177" s="210"/>
      <c r="G1177" s="169" t="s">
        <v>116</v>
      </c>
      <c r="H1177" s="170">
        <v>2.9000000000000001E-2</v>
      </c>
      <c r="I1177" s="170">
        <v>0</v>
      </c>
      <c r="J1177" s="171">
        <v>25.53</v>
      </c>
      <c r="K1177" s="171">
        <v>0.74</v>
      </c>
    </row>
    <row r="1178" spans="1:11" ht="24" customHeight="1">
      <c r="A1178" s="167" t="s">
        <v>421</v>
      </c>
      <c r="B1178" s="168" t="s">
        <v>978</v>
      </c>
      <c r="C1178" s="167" t="s">
        <v>58</v>
      </c>
      <c r="D1178" s="167" t="s">
        <v>979</v>
      </c>
      <c r="E1178" s="210" t="s">
        <v>424</v>
      </c>
      <c r="F1178" s="210"/>
      <c r="G1178" s="169" t="s">
        <v>116</v>
      </c>
      <c r="H1178" s="170">
        <v>2.9000000000000001E-2</v>
      </c>
      <c r="I1178" s="170">
        <v>0</v>
      </c>
      <c r="J1178" s="171">
        <v>30.24</v>
      </c>
      <c r="K1178" s="171">
        <v>0.87</v>
      </c>
    </row>
    <row r="1179" spans="1:11" ht="39" customHeight="1">
      <c r="A1179" s="172" t="s">
        <v>430</v>
      </c>
      <c r="B1179" s="173" t="s">
        <v>1164</v>
      </c>
      <c r="C1179" s="172" t="s">
        <v>58</v>
      </c>
      <c r="D1179" s="172" t="s">
        <v>1165</v>
      </c>
      <c r="E1179" s="211" t="s">
        <v>433</v>
      </c>
      <c r="F1179" s="211"/>
      <c r="G1179" s="174" t="s">
        <v>165</v>
      </c>
      <c r="H1179" s="175">
        <v>1.2434000000000001</v>
      </c>
      <c r="I1179" s="175">
        <v>0</v>
      </c>
      <c r="J1179" s="176">
        <v>2.36</v>
      </c>
      <c r="K1179" s="176">
        <v>2.93</v>
      </c>
    </row>
    <row r="1180" spans="1:11" ht="26" customHeight="1">
      <c r="A1180" s="172" t="s">
        <v>430</v>
      </c>
      <c r="B1180" s="173" t="s">
        <v>1166</v>
      </c>
      <c r="C1180" s="172" t="s">
        <v>58</v>
      </c>
      <c r="D1180" s="172" t="s">
        <v>1167</v>
      </c>
      <c r="E1180" s="211" t="s">
        <v>433</v>
      </c>
      <c r="F1180" s="211"/>
      <c r="G1180" s="174" t="s">
        <v>148</v>
      </c>
      <c r="H1180" s="175">
        <v>9.4000000000000004E-3</v>
      </c>
      <c r="I1180" s="175">
        <v>0</v>
      </c>
      <c r="J1180" s="176">
        <v>7.25</v>
      </c>
      <c r="K1180" s="176">
        <v>0.06</v>
      </c>
    </row>
    <row r="1181" spans="1:11" ht="25.5">
      <c r="A1181" s="177"/>
      <c r="B1181" s="177"/>
      <c r="C1181" s="177"/>
      <c r="D1181" s="177"/>
      <c r="E1181" s="177"/>
      <c r="F1181" s="177" t="s">
        <v>440</v>
      </c>
      <c r="G1181" s="178">
        <v>1.2</v>
      </c>
      <c r="H1181" s="177" t="s">
        <v>441</v>
      </c>
      <c r="I1181" s="178">
        <v>0</v>
      </c>
      <c r="J1181" s="177" t="s">
        <v>442</v>
      </c>
      <c r="K1181" s="178">
        <v>1.2</v>
      </c>
    </row>
    <row r="1182" spans="1:11" ht="25.9" thickBot="1">
      <c r="A1182" s="177"/>
      <c r="B1182" s="177"/>
      <c r="C1182" s="177"/>
      <c r="D1182" s="177"/>
      <c r="E1182" s="177"/>
      <c r="F1182" s="177" t="s">
        <v>443</v>
      </c>
      <c r="G1182" s="178">
        <v>1.1200000000000001</v>
      </c>
      <c r="H1182" s="212"/>
      <c r="I1182" s="212" t="s">
        <v>444</v>
      </c>
      <c r="J1182" s="177"/>
      <c r="K1182" s="178">
        <v>5.72</v>
      </c>
    </row>
    <row r="1183" spans="1:11" ht="1.05" customHeight="1" thickTop="1">
      <c r="A1183" s="179"/>
      <c r="B1183" s="179"/>
      <c r="C1183" s="179"/>
      <c r="D1183" s="179"/>
      <c r="E1183" s="179"/>
      <c r="F1183" s="179"/>
      <c r="G1183" s="179"/>
      <c r="H1183" s="179"/>
      <c r="I1183" s="179"/>
      <c r="J1183" s="179"/>
      <c r="K1183" s="179"/>
    </row>
    <row r="1184" spans="1:11" ht="18" customHeight="1">
      <c r="A1184" s="161" t="s">
        <v>330</v>
      </c>
      <c r="B1184" s="162" t="s">
        <v>47</v>
      </c>
      <c r="C1184" s="161" t="s">
        <v>48</v>
      </c>
      <c r="D1184" s="161" t="s">
        <v>7</v>
      </c>
      <c r="E1184" s="216" t="s">
        <v>417</v>
      </c>
      <c r="F1184" s="216"/>
      <c r="G1184" s="163" t="s">
        <v>49</v>
      </c>
      <c r="H1184" s="162" t="s">
        <v>50</v>
      </c>
      <c r="I1184" s="162" t="s">
        <v>418</v>
      </c>
      <c r="J1184" s="162" t="s">
        <v>51</v>
      </c>
      <c r="K1184" s="162" t="s">
        <v>8</v>
      </c>
    </row>
    <row r="1185" spans="1:11" ht="39" customHeight="1">
      <c r="A1185" s="164" t="s">
        <v>419</v>
      </c>
      <c r="B1185" s="147" t="s">
        <v>331</v>
      </c>
      <c r="C1185" s="164" t="s">
        <v>58</v>
      </c>
      <c r="D1185" s="164" t="s">
        <v>332</v>
      </c>
      <c r="E1185" s="217" t="s">
        <v>1163</v>
      </c>
      <c r="F1185" s="217"/>
      <c r="G1185" s="165" t="s">
        <v>165</v>
      </c>
      <c r="H1185" s="166">
        <v>1</v>
      </c>
      <c r="I1185" s="148"/>
      <c r="J1185" s="148">
        <v>25.54</v>
      </c>
      <c r="K1185" s="148">
        <v>25.54</v>
      </c>
    </row>
    <row r="1186" spans="1:11" ht="24" customHeight="1">
      <c r="A1186" s="167" t="s">
        <v>421</v>
      </c>
      <c r="B1186" s="168" t="s">
        <v>978</v>
      </c>
      <c r="C1186" s="167" t="s">
        <v>58</v>
      </c>
      <c r="D1186" s="167" t="s">
        <v>979</v>
      </c>
      <c r="E1186" s="210" t="s">
        <v>424</v>
      </c>
      <c r="F1186" s="210"/>
      <c r="G1186" s="169" t="s">
        <v>116</v>
      </c>
      <c r="H1186" s="170">
        <v>0.114</v>
      </c>
      <c r="I1186" s="170">
        <v>0</v>
      </c>
      <c r="J1186" s="171">
        <v>30.24</v>
      </c>
      <c r="K1186" s="171">
        <v>3.44</v>
      </c>
    </row>
    <row r="1187" spans="1:11" ht="26" customHeight="1">
      <c r="A1187" s="167" t="s">
        <v>421</v>
      </c>
      <c r="B1187" s="168" t="s">
        <v>976</v>
      </c>
      <c r="C1187" s="167" t="s">
        <v>58</v>
      </c>
      <c r="D1187" s="167" t="s">
        <v>977</v>
      </c>
      <c r="E1187" s="210" t="s">
        <v>424</v>
      </c>
      <c r="F1187" s="210"/>
      <c r="G1187" s="169" t="s">
        <v>116</v>
      </c>
      <c r="H1187" s="170">
        <v>0.114</v>
      </c>
      <c r="I1187" s="170">
        <v>0</v>
      </c>
      <c r="J1187" s="171">
        <v>25.53</v>
      </c>
      <c r="K1187" s="171">
        <v>2.91</v>
      </c>
    </row>
    <row r="1188" spans="1:11" ht="26" customHeight="1">
      <c r="A1188" s="172" t="s">
        <v>430</v>
      </c>
      <c r="B1188" s="173" t="s">
        <v>1166</v>
      </c>
      <c r="C1188" s="172" t="s">
        <v>58</v>
      </c>
      <c r="D1188" s="172" t="s">
        <v>1167</v>
      </c>
      <c r="E1188" s="211" t="s">
        <v>433</v>
      </c>
      <c r="F1188" s="211"/>
      <c r="G1188" s="174" t="s">
        <v>148</v>
      </c>
      <c r="H1188" s="175">
        <v>9.4000000000000004E-3</v>
      </c>
      <c r="I1188" s="175">
        <v>0</v>
      </c>
      <c r="J1188" s="176">
        <v>7.25</v>
      </c>
      <c r="K1188" s="176">
        <v>0.06</v>
      </c>
    </row>
    <row r="1189" spans="1:11" ht="39" customHeight="1">
      <c r="A1189" s="172" t="s">
        <v>430</v>
      </c>
      <c r="B1189" s="173" t="s">
        <v>1168</v>
      </c>
      <c r="C1189" s="172" t="s">
        <v>58</v>
      </c>
      <c r="D1189" s="172" t="s">
        <v>1169</v>
      </c>
      <c r="E1189" s="211" t="s">
        <v>433</v>
      </c>
      <c r="F1189" s="211"/>
      <c r="G1189" s="174" t="s">
        <v>165</v>
      </c>
      <c r="H1189" s="175">
        <v>1.2434000000000001</v>
      </c>
      <c r="I1189" s="175">
        <v>0</v>
      </c>
      <c r="J1189" s="176">
        <v>15.39</v>
      </c>
      <c r="K1189" s="176">
        <v>19.13</v>
      </c>
    </row>
    <row r="1190" spans="1:11" ht="25.5">
      <c r="A1190" s="177"/>
      <c r="B1190" s="177"/>
      <c r="C1190" s="177"/>
      <c r="D1190" s="177"/>
      <c r="E1190" s="177"/>
      <c r="F1190" s="177" t="s">
        <v>440</v>
      </c>
      <c r="G1190" s="178">
        <v>4.76</v>
      </c>
      <c r="H1190" s="177" t="s">
        <v>441</v>
      </c>
      <c r="I1190" s="178">
        <v>0</v>
      </c>
      <c r="J1190" s="177" t="s">
        <v>442</v>
      </c>
      <c r="K1190" s="178">
        <v>4.76</v>
      </c>
    </row>
    <row r="1191" spans="1:11" ht="25.9" thickBot="1">
      <c r="A1191" s="177"/>
      <c r="B1191" s="177"/>
      <c r="C1191" s="177"/>
      <c r="D1191" s="177"/>
      <c r="E1191" s="177"/>
      <c r="F1191" s="177" t="s">
        <v>443</v>
      </c>
      <c r="G1191" s="178">
        <v>6.25</v>
      </c>
      <c r="H1191" s="212"/>
      <c r="I1191" s="212" t="s">
        <v>444</v>
      </c>
      <c r="J1191" s="177"/>
      <c r="K1191" s="178">
        <v>31.79</v>
      </c>
    </row>
    <row r="1192" spans="1:11" ht="1.05" customHeight="1" thickTop="1">
      <c r="A1192" s="179"/>
      <c r="B1192" s="179"/>
      <c r="C1192" s="179"/>
      <c r="D1192" s="179"/>
      <c r="E1192" s="179"/>
      <c r="F1192" s="179"/>
      <c r="G1192" s="179"/>
      <c r="H1192" s="179"/>
      <c r="I1192" s="179"/>
      <c r="J1192" s="179"/>
      <c r="K1192" s="179"/>
    </row>
    <row r="1193" spans="1:11" ht="18" customHeight="1">
      <c r="A1193" s="161" t="s">
        <v>333</v>
      </c>
      <c r="B1193" s="162" t="s">
        <v>47</v>
      </c>
      <c r="C1193" s="161" t="s">
        <v>48</v>
      </c>
      <c r="D1193" s="161" t="s">
        <v>7</v>
      </c>
      <c r="E1193" s="216" t="s">
        <v>417</v>
      </c>
      <c r="F1193" s="216"/>
      <c r="G1193" s="163" t="s">
        <v>49</v>
      </c>
      <c r="H1193" s="162" t="s">
        <v>50</v>
      </c>
      <c r="I1193" s="162" t="s">
        <v>418</v>
      </c>
      <c r="J1193" s="162" t="s">
        <v>51</v>
      </c>
      <c r="K1193" s="162" t="s">
        <v>8</v>
      </c>
    </row>
    <row r="1194" spans="1:11" ht="39" customHeight="1">
      <c r="A1194" s="164" t="s">
        <v>419</v>
      </c>
      <c r="B1194" s="147" t="s">
        <v>334</v>
      </c>
      <c r="C1194" s="164" t="s">
        <v>58</v>
      </c>
      <c r="D1194" s="164" t="s">
        <v>335</v>
      </c>
      <c r="E1194" s="217" t="s">
        <v>1163</v>
      </c>
      <c r="F1194" s="217"/>
      <c r="G1194" s="165" t="s">
        <v>165</v>
      </c>
      <c r="H1194" s="166">
        <v>1</v>
      </c>
      <c r="I1194" s="148"/>
      <c r="J1194" s="148">
        <v>9.9</v>
      </c>
      <c r="K1194" s="148">
        <v>9.9</v>
      </c>
    </row>
    <row r="1195" spans="1:11" ht="26" customHeight="1">
      <c r="A1195" s="167" t="s">
        <v>421</v>
      </c>
      <c r="B1195" s="168" t="s">
        <v>976</v>
      </c>
      <c r="C1195" s="167" t="s">
        <v>58</v>
      </c>
      <c r="D1195" s="167" t="s">
        <v>977</v>
      </c>
      <c r="E1195" s="210" t="s">
        <v>424</v>
      </c>
      <c r="F1195" s="210"/>
      <c r="G1195" s="169" t="s">
        <v>116</v>
      </c>
      <c r="H1195" s="170">
        <v>5.0999999999999997E-2</v>
      </c>
      <c r="I1195" s="170">
        <v>0</v>
      </c>
      <c r="J1195" s="171">
        <v>25.53</v>
      </c>
      <c r="K1195" s="171">
        <v>1.3</v>
      </c>
    </row>
    <row r="1196" spans="1:11" ht="24" customHeight="1">
      <c r="A1196" s="167" t="s">
        <v>421</v>
      </c>
      <c r="B1196" s="168" t="s">
        <v>978</v>
      </c>
      <c r="C1196" s="167" t="s">
        <v>58</v>
      </c>
      <c r="D1196" s="167" t="s">
        <v>979</v>
      </c>
      <c r="E1196" s="210" t="s">
        <v>424</v>
      </c>
      <c r="F1196" s="210"/>
      <c r="G1196" s="169" t="s">
        <v>116</v>
      </c>
      <c r="H1196" s="170">
        <v>5.0999999999999997E-2</v>
      </c>
      <c r="I1196" s="170">
        <v>0</v>
      </c>
      <c r="J1196" s="171">
        <v>30.24</v>
      </c>
      <c r="K1196" s="171">
        <v>1.54</v>
      </c>
    </row>
    <row r="1197" spans="1:11" ht="39" customHeight="1">
      <c r="A1197" s="172" t="s">
        <v>430</v>
      </c>
      <c r="B1197" s="173" t="s">
        <v>1170</v>
      </c>
      <c r="C1197" s="172" t="s">
        <v>58</v>
      </c>
      <c r="D1197" s="172" t="s">
        <v>1171</v>
      </c>
      <c r="E1197" s="211" t="s">
        <v>433</v>
      </c>
      <c r="F1197" s="211"/>
      <c r="G1197" s="174" t="s">
        <v>165</v>
      </c>
      <c r="H1197" s="175">
        <v>1.2434000000000001</v>
      </c>
      <c r="I1197" s="175">
        <v>0</v>
      </c>
      <c r="J1197" s="176">
        <v>5.63</v>
      </c>
      <c r="K1197" s="176">
        <v>7</v>
      </c>
    </row>
    <row r="1198" spans="1:11" ht="26" customHeight="1">
      <c r="A1198" s="172" t="s">
        <v>430</v>
      </c>
      <c r="B1198" s="173" t="s">
        <v>1166</v>
      </c>
      <c r="C1198" s="172" t="s">
        <v>58</v>
      </c>
      <c r="D1198" s="172" t="s">
        <v>1167</v>
      </c>
      <c r="E1198" s="211" t="s">
        <v>433</v>
      </c>
      <c r="F1198" s="211"/>
      <c r="G1198" s="174" t="s">
        <v>148</v>
      </c>
      <c r="H1198" s="175">
        <v>9.4000000000000004E-3</v>
      </c>
      <c r="I1198" s="175">
        <v>0</v>
      </c>
      <c r="J1198" s="176">
        <v>7.25</v>
      </c>
      <c r="K1198" s="176">
        <v>0.06</v>
      </c>
    </row>
    <row r="1199" spans="1:11" ht="25.5">
      <c r="A1199" s="177"/>
      <c r="B1199" s="177"/>
      <c r="C1199" s="177"/>
      <c r="D1199" s="177"/>
      <c r="E1199" s="177"/>
      <c r="F1199" s="177" t="s">
        <v>440</v>
      </c>
      <c r="G1199" s="178">
        <v>2.12</v>
      </c>
      <c r="H1199" s="177" t="s">
        <v>441</v>
      </c>
      <c r="I1199" s="178">
        <v>0</v>
      </c>
      <c r="J1199" s="177" t="s">
        <v>442</v>
      </c>
      <c r="K1199" s="178">
        <v>2.12</v>
      </c>
    </row>
    <row r="1200" spans="1:11" ht="25.9" thickBot="1">
      <c r="A1200" s="177"/>
      <c r="B1200" s="177"/>
      <c r="C1200" s="177"/>
      <c r="D1200" s="177"/>
      <c r="E1200" s="177"/>
      <c r="F1200" s="177" t="s">
        <v>443</v>
      </c>
      <c r="G1200" s="178">
        <v>2.42</v>
      </c>
      <c r="H1200" s="212"/>
      <c r="I1200" s="212" t="s">
        <v>444</v>
      </c>
      <c r="J1200" s="177"/>
      <c r="K1200" s="178">
        <v>12.32</v>
      </c>
    </row>
    <row r="1201" spans="1:11" ht="1.05" customHeight="1" thickTop="1">
      <c r="A1201" s="179"/>
      <c r="B1201" s="179"/>
      <c r="C1201" s="179"/>
      <c r="D1201" s="179"/>
      <c r="E1201" s="179"/>
      <c r="F1201" s="179"/>
      <c r="G1201" s="179"/>
      <c r="H1201" s="179"/>
      <c r="I1201" s="179"/>
      <c r="J1201" s="179"/>
      <c r="K1201" s="179"/>
    </row>
    <row r="1202" spans="1:11" ht="18" customHeight="1">
      <c r="A1202" s="161" t="s">
        <v>336</v>
      </c>
      <c r="B1202" s="162" t="s">
        <v>47</v>
      </c>
      <c r="C1202" s="161" t="s">
        <v>48</v>
      </c>
      <c r="D1202" s="161" t="s">
        <v>7</v>
      </c>
      <c r="E1202" s="216" t="s">
        <v>417</v>
      </c>
      <c r="F1202" s="216"/>
      <c r="G1202" s="163" t="s">
        <v>49</v>
      </c>
      <c r="H1202" s="162" t="s">
        <v>50</v>
      </c>
      <c r="I1202" s="162" t="s">
        <v>418</v>
      </c>
      <c r="J1202" s="162" t="s">
        <v>51</v>
      </c>
      <c r="K1202" s="162" t="s">
        <v>8</v>
      </c>
    </row>
    <row r="1203" spans="1:11" ht="26" customHeight="1">
      <c r="A1203" s="164" t="s">
        <v>419</v>
      </c>
      <c r="B1203" s="147" t="s">
        <v>337</v>
      </c>
      <c r="C1203" s="164" t="s">
        <v>338</v>
      </c>
      <c r="D1203" s="164" t="s">
        <v>339</v>
      </c>
      <c r="E1203" s="217">
        <v>0</v>
      </c>
      <c r="F1203" s="217"/>
      <c r="G1203" s="165" t="s">
        <v>132</v>
      </c>
      <c r="H1203" s="166">
        <v>1</v>
      </c>
      <c r="I1203" s="148"/>
      <c r="J1203" s="148">
        <v>52.54</v>
      </c>
      <c r="K1203" s="148">
        <v>52.54</v>
      </c>
    </row>
    <row r="1204" spans="1:11" ht="26" customHeight="1">
      <c r="A1204" s="167" t="s">
        <v>421</v>
      </c>
      <c r="B1204" s="168" t="s">
        <v>1172</v>
      </c>
      <c r="C1204" s="167" t="s">
        <v>338</v>
      </c>
      <c r="D1204" s="167" t="s">
        <v>977</v>
      </c>
      <c r="E1204" s="210">
        <v>0</v>
      </c>
      <c r="F1204" s="210"/>
      <c r="G1204" s="169" t="s">
        <v>449</v>
      </c>
      <c r="H1204" s="170">
        <v>0.5</v>
      </c>
      <c r="I1204" s="170">
        <v>0</v>
      </c>
      <c r="J1204" s="171">
        <v>26.52</v>
      </c>
      <c r="K1204" s="171">
        <v>13.26</v>
      </c>
    </row>
    <row r="1205" spans="1:11" ht="24" customHeight="1">
      <c r="A1205" s="167" t="s">
        <v>421</v>
      </c>
      <c r="B1205" s="168" t="s">
        <v>1173</v>
      </c>
      <c r="C1205" s="167" t="s">
        <v>338</v>
      </c>
      <c r="D1205" s="167" t="s">
        <v>979</v>
      </c>
      <c r="E1205" s="210">
        <v>0</v>
      </c>
      <c r="F1205" s="210"/>
      <c r="G1205" s="169" t="s">
        <v>449</v>
      </c>
      <c r="H1205" s="170">
        <v>0.5</v>
      </c>
      <c r="I1205" s="170">
        <v>0</v>
      </c>
      <c r="J1205" s="171">
        <v>32.520000000000003</v>
      </c>
      <c r="K1205" s="171">
        <v>16.260000000000002</v>
      </c>
    </row>
    <row r="1206" spans="1:11" ht="26" customHeight="1">
      <c r="A1206" s="172" t="s">
        <v>430</v>
      </c>
      <c r="B1206" s="173" t="s">
        <v>1174</v>
      </c>
      <c r="C1206" s="172" t="s">
        <v>338</v>
      </c>
      <c r="D1206" s="172" t="s">
        <v>1175</v>
      </c>
      <c r="E1206" s="211" t="s">
        <v>433</v>
      </c>
      <c r="F1206" s="211"/>
      <c r="G1206" s="174" t="s">
        <v>132</v>
      </c>
      <c r="H1206" s="175">
        <v>1</v>
      </c>
      <c r="I1206" s="175">
        <v>0</v>
      </c>
      <c r="J1206" s="176">
        <v>23.02</v>
      </c>
      <c r="K1206" s="176">
        <v>23.02</v>
      </c>
    </row>
    <row r="1207" spans="1:11" ht="25.5">
      <c r="A1207" s="177"/>
      <c r="B1207" s="177"/>
      <c r="C1207" s="177"/>
      <c r="D1207" s="177"/>
      <c r="E1207" s="177"/>
      <c r="F1207" s="177" t="s">
        <v>440</v>
      </c>
      <c r="G1207" s="178">
        <v>19.64</v>
      </c>
      <c r="H1207" s="177" t="s">
        <v>441</v>
      </c>
      <c r="I1207" s="178">
        <v>0</v>
      </c>
      <c r="J1207" s="177" t="s">
        <v>442</v>
      </c>
      <c r="K1207" s="178">
        <v>19.64</v>
      </c>
    </row>
    <row r="1208" spans="1:11" ht="25.9" thickBot="1">
      <c r="A1208" s="177"/>
      <c r="B1208" s="177"/>
      <c r="C1208" s="177"/>
      <c r="D1208" s="177"/>
      <c r="E1208" s="177"/>
      <c r="F1208" s="177" t="s">
        <v>443</v>
      </c>
      <c r="G1208" s="178">
        <v>12.87</v>
      </c>
      <c r="H1208" s="212"/>
      <c r="I1208" s="212" t="s">
        <v>444</v>
      </c>
      <c r="J1208" s="177"/>
      <c r="K1208" s="178">
        <v>65.41</v>
      </c>
    </row>
    <row r="1209" spans="1:11" ht="1.05" customHeight="1" thickTop="1">
      <c r="A1209" s="179"/>
      <c r="B1209" s="179"/>
      <c r="C1209" s="179"/>
      <c r="D1209" s="179"/>
      <c r="E1209" s="179"/>
      <c r="F1209" s="179"/>
      <c r="G1209" s="179"/>
      <c r="H1209" s="179"/>
      <c r="I1209" s="179"/>
      <c r="J1209" s="179"/>
      <c r="K1209" s="179"/>
    </row>
    <row r="1210" spans="1:11" ht="18" customHeight="1">
      <c r="A1210" s="161" t="s">
        <v>340</v>
      </c>
      <c r="B1210" s="162" t="s">
        <v>47</v>
      </c>
      <c r="C1210" s="161" t="s">
        <v>48</v>
      </c>
      <c r="D1210" s="161" t="s">
        <v>7</v>
      </c>
      <c r="E1210" s="216" t="s">
        <v>417</v>
      </c>
      <c r="F1210" s="216"/>
      <c r="G1210" s="163" t="s">
        <v>49</v>
      </c>
      <c r="H1210" s="162" t="s">
        <v>50</v>
      </c>
      <c r="I1210" s="162" t="s">
        <v>418</v>
      </c>
      <c r="J1210" s="162" t="s">
        <v>51</v>
      </c>
      <c r="K1210" s="162" t="s">
        <v>8</v>
      </c>
    </row>
    <row r="1211" spans="1:11" ht="26" customHeight="1">
      <c r="A1211" s="164" t="s">
        <v>419</v>
      </c>
      <c r="B1211" s="147" t="s">
        <v>341</v>
      </c>
      <c r="C1211" s="164" t="s">
        <v>125</v>
      </c>
      <c r="D1211" s="164" t="s">
        <v>342</v>
      </c>
      <c r="E1211" s="217" t="s">
        <v>1176</v>
      </c>
      <c r="F1211" s="217"/>
      <c r="G1211" s="165" t="s">
        <v>148</v>
      </c>
      <c r="H1211" s="166">
        <v>1</v>
      </c>
      <c r="I1211" s="148"/>
      <c r="J1211" s="148">
        <v>234.93</v>
      </c>
      <c r="K1211" s="148">
        <v>234.93</v>
      </c>
    </row>
    <row r="1212" spans="1:11" ht="26" customHeight="1">
      <c r="A1212" s="172" t="s">
        <v>430</v>
      </c>
      <c r="B1212" s="173" t="s">
        <v>1177</v>
      </c>
      <c r="C1212" s="172" t="s">
        <v>125</v>
      </c>
      <c r="D1212" s="172" t="s">
        <v>2222</v>
      </c>
      <c r="E1212" s="211" t="s">
        <v>433</v>
      </c>
      <c r="F1212" s="211"/>
      <c r="G1212" s="174" t="s">
        <v>148</v>
      </c>
      <c r="H1212" s="175">
        <v>1</v>
      </c>
      <c r="I1212" s="175">
        <v>0</v>
      </c>
      <c r="J1212" s="176">
        <v>103.79</v>
      </c>
      <c r="K1212" s="176">
        <v>103.79</v>
      </c>
    </row>
    <row r="1213" spans="1:11" ht="26" customHeight="1">
      <c r="A1213" s="172" t="s">
        <v>430</v>
      </c>
      <c r="B1213" s="173" t="s">
        <v>1184</v>
      </c>
      <c r="C1213" s="172" t="s">
        <v>125</v>
      </c>
      <c r="D1213" s="172" t="s">
        <v>1185</v>
      </c>
      <c r="E1213" s="211" t="s">
        <v>433</v>
      </c>
      <c r="F1213" s="211"/>
      <c r="G1213" s="174" t="s">
        <v>148</v>
      </c>
      <c r="H1213" s="175">
        <v>2</v>
      </c>
      <c r="I1213" s="175">
        <v>0</v>
      </c>
      <c r="J1213" s="176">
        <v>18.989999999999998</v>
      </c>
      <c r="K1213" s="176">
        <v>37.979999999999997</v>
      </c>
    </row>
    <row r="1214" spans="1:11" ht="24" customHeight="1">
      <c r="A1214" s="172" t="s">
        <v>430</v>
      </c>
      <c r="B1214" s="173" t="s">
        <v>1182</v>
      </c>
      <c r="C1214" s="172" t="s">
        <v>125</v>
      </c>
      <c r="D1214" s="172" t="s">
        <v>1183</v>
      </c>
      <c r="E1214" s="211" t="s">
        <v>448</v>
      </c>
      <c r="F1214" s="211"/>
      <c r="G1214" s="174" t="s">
        <v>116</v>
      </c>
      <c r="H1214" s="175">
        <v>1.843</v>
      </c>
      <c r="I1214" s="175">
        <v>0</v>
      </c>
      <c r="J1214" s="176">
        <v>15.781392</v>
      </c>
      <c r="K1214" s="176">
        <v>29.08</v>
      </c>
    </row>
    <row r="1215" spans="1:11" ht="24" customHeight="1">
      <c r="A1215" s="172" t="s">
        <v>430</v>
      </c>
      <c r="B1215" s="173" t="s">
        <v>1178</v>
      </c>
      <c r="C1215" s="172" t="s">
        <v>125</v>
      </c>
      <c r="D1215" s="172" t="s">
        <v>1179</v>
      </c>
      <c r="E1215" s="211" t="s">
        <v>433</v>
      </c>
      <c r="F1215" s="211"/>
      <c r="G1215" s="174" t="s">
        <v>148</v>
      </c>
      <c r="H1215" s="175">
        <v>1</v>
      </c>
      <c r="I1215" s="175">
        <v>0</v>
      </c>
      <c r="J1215" s="176">
        <v>35</v>
      </c>
      <c r="K1215" s="176">
        <v>35</v>
      </c>
    </row>
    <row r="1216" spans="1:11" ht="24" customHeight="1">
      <c r="A1216" s="172" t="s">
        <v>430</v>
      </c>
      <c r="B1216" s="173" t="s">
        <v>1180</v>
      </c>
      <c r="C1216" s="172" t="s">
        <v>125</v>
      </c>
      <c r="D1216" s="172" t="s">
        <v>1181</v>
      </c>
      <c r="E1216" s="211" t="s">
        <v>433</v>
      </c>
      <c r="F1216" s="211"/>
      <c r="G1216" s="174" t="s">
        <v>165</v>
      </c>
      <c r="H1216" s="175">
        <v>0.1</v>
      </c>
      <c r="I1216" s="175">
        <v>0</v>
      </c>
      <c r="J1216" s="176">
        <v>1.1599999999999999</v>
      </c>
      <c r="K1216" s="176">
        <v>0.11</v>
      </c>
    </row>
    <row r="1217" spans="1:11" ht="24" customHeight="1">
      <c r="A1217" s="172" t="s">
        <v>430</v>
      </c>
      <c r="B1217" s="173" t="s">
        <v>1186</v>
      </c>
      <c r="C1217" s="172" t="s">
        <v>125</v>
      </c>
      <c r="D1217" s="172" t="s">
        <v>1187</v>
      </c>
      <c r="E1217" s="211" t="s">
        <v>448</v>
      </c>
      <c r="F1217" s="211"/>
      <c r="G1217" s="174" t="s">
        <v>116</v>
      </c>
      <c r="H1217" s="175">
        <v>1.381</v>
      </c>
      <c r="I1217" s="175">
        <v>0</v>
      </c>
      <c r="J1217" s="176">
        <v>20.977703999999999</v>
      </c>
      <c r="K1217" s="176">
        <v>28.97</v>
      </c>
    </row>
    <row r="1218" spans="1:11" ht="25.5">
      <c r="A1218" s="177"/>
      <c r="B1218" s="177"/>
      <c r="C1218" s="177"/>
      <c r="D1218" s="177"/>
      <c r="E1218" s="177"/>
      <c r="F1218" s="177" t="s">
        <v>440</v>
      </c>
      <c r="G1218" s="178">
        <v>58.05</v>
      </c>
      <c r="H1218" s="177" t="s">
        <v>441</v>
      </c>
      <c r="I1218" s="178">
        <v>0</v>
      </c>
      <c r="J1218" s="177" t="s">
        <v>442</v>
      </c>
      <c r="K1218" s="178">
        <v>58.05</v>
      </c>
    </row>
    <row r="1219" spans="1:11" ht="25.9" thickBot="1">
      <c r="A1219" s="177"/>
      <c r="B1219" s="177"/>
      <c r="C1219" s="177"/>
      <c r="D1219" s="177"/>
      <c r="E1219" s="177"/>
      <c r="F1219" s="177" t="s">
        <v>443</v>
      </c>
      <c r="G1219" s="178">
        <v>57.55</v>
      </c>
      <c r="H1219" s="212"/>
      <c r="I1219" s="212" t="s">
        <v>444</v>
      </c>
      <c r="J1219" s="177"/>
      <c r="K1219" s="178">
        <v>292.48</v>
      </c>
    </row>
    <row r="1220" spans="1:11" ht="1.05" customHeight="1" thickTop="1">
      <c r="A1220" s="179"/>
      <c r="B1220" s="179"/>
      <c r="C1220" s="179"/>
      <c r="D1220" s="179"/>
      <c r="E1220" s="179"/>
      <c r="F1220" s="179"/>
      <c r="G1220" s="179"/>
      <c r="H1220" s="179"/>
      <c r="I1220" s="179"/>
      <c r="J1220" s="179"/>
      <c r="K1220" s="179"/>
    </row>
    <row r="1221" spans="1:11" ht="18" customHeight="1">
      <c r="A1221" s="161" t="s">
        <v>343</v>
      </c>
      <c r="B1221" s="162" t="s">
        <v>47</v>
      </c>
      <c r="C1221" s="161" t="s">
        <v>48</v>
      </c>
      <c r="D1221" s="161" t="s">
        <v>7</v>
      </c>
      <c r="E1221" s="216" t="s">
        <v>417</v>
      </c>
      <c r="F1221" s="216"/>
      <c r="G1221" s="163" t="s">
        <v>49</v>
      </c>
      <c r="H1221" s="162" t="s">
        <v>50</v>
      </c>
      <c r="I1221" s="162" t="s">
        <v>418</v>
      </c>
      <c r="J1221" s="162" t="s">
        <v>51</v>
      </c>
      <c r="K1221" s="162" t="s">
        <v>8</v>
      </c>
    </row>
    <row r="1222" spans="1:11" ht="26" customHeight="1">
      <c r="A1222" s="164" t="s">
        <v>419</v>
      </c>
      <c r="B1222" s="147" t="s">
        <v>344</v>
      </c>
      <c r="C1222" s="164" t="s">
        <v>125</v>
      </c>
      <c r="D1222" s="164" t="s">
        <v>345</v>
      </c>
      <c r="E1222" s="217" t="s">
        <v>1176</v>
      </c>
      <c r="F1222" s="217"/>
      <c r="G1222" s="165" t="s">
        <v>148</v>
      </c>
      <c r="H1222" s="166">
        <v>1</v>
      </c>
      <c r="I1222" s="148"/>
      <c r="J1222" s="148">
        <v>65.73</v>
      </c>
      <c r="K1222" s="148">
        <v>65.73</v>
      </c>
    </row>
    <row r="1223" spans="1:11" ht="24" customHeight="1">
      <c r="A1223" s="172" t="s">
        <v>430</v>
      </c>
      <c r="B1223" s="173" t="s">
        <v>1186</v>
      </c>
      <c r="C1223" s="172" t="s">
        <v>125</v>
      </c>
      <c r="D1223" s="172" t="s">
        <v>1187</v>
      </c>
      <c r="E1223" s="211" t="s">
        <v>448</v>
      </c>
      <c r="F1223" s="211"/>
      <c r="G1223" s="174" t="s">
        <v>116</v>
      </c>
      <c r="H1223" s="175">
        <v>0.99299999999999999</v>
      </c>
      <c r="I1223" s="175">
        <v>0</v>
      </c>
      <c r="J1223" s="176">
        <v>20.977703999999999</v>
      </c>
      <c r="K1223" s="176">
        <v>20.83</v>
      </c>
    </row>
    <row r="1224" spans="1:11" ht="24" customHeight="1">
      <c r="A1224" s="172" t="s">
        <v>430</v>
      </c>
      <c r="B1224" s="173" t="s">
        <v>2223</v>
      </c>
      <c r="C1224" s="172" t="s">
        <v>125</v>
      </c>
      <c r="D1224" s="172" t="s">
        <v>2224</v>
      </c>
      <c r="E1224" s="211" t="s">
        <v>433</v>
      </c>
      <c r="F1224" s="211"/>
      <c r="G1224" s="174" t="s">
        <v>165</v>
      </c>
      <c r="H1224" s="175">
        <v>0.52500000000000002</v>
      </c>
      <c r="I1224" s="175">
        <v>0</v>
      </c>
      <c r="J1224" s="176">
        <v>2.34</v>
      </c>
      <c r="K1224" s="176">
        <v>1.22</v>
      </c>
    </row>
    <row r="1225" spans="1:11" ht="24" customHeight="1">
      <c r="A1225" s="172" t="s">
        <v>430</v>
      </c>
      <c r="B1225" s="173" t="s">
        <v>1180</v>
      </c>
      <c r="C1225" s="172" t="s">
        <v>125</v>
      </c>
      <c r="D1225" s="172" t="s">
        <v>1181</v>
      </c>
      <c r="E1225" s="211" t="s">
        <v>433</v>
      </c>
      <c r="F1225" s="211"/>
      <c r="G1225" s="174" t="s">
        <v>165</v>
      </c>
      <c r="H1225" s="175">
        <v>0.1</v>
      </c>
      <c r="I1225" s="175">
        <v>0</v>
      </c>
      <c r="J1225" s="176">
        <v>1.1599999999999999</v>
      </c>
      <c r="K1225" s="176">
        <v>0.11</v>
      </c>
    </row>
    <row r="1226" spans="1:11" ht="24" customHeight="1">
      <c r="A1226" s="172" t="s">
        <v>430</v>
      </c>
      <c r="B1226" s="173" t="s">
        <v>1182</v>
      </c>
      <c r="C1226" s="172" t="s">
        <v>125</v>
      </c>
      <c r="D1226" s="172" t="s">
        <v>1183</v>
      </c>
      <c r="E1226" s="211" t="s">
        <v>448</v>
      </c>
      <c r="F1226" s="211"/>
      <c r="G1226" s="174" t="s">
        <v>116</v>
      </c>
      <c r="H1226" s="175">
        <v>0.99299999999999999</v>
      </c>
      <c r="I1226" s="175">
        <v>0</v>
      </c>
      <c r="J1226" s="176">
        <v>15.781392</v>
      </c>
      <c r="K1226" s="176">
        <v>15.67</v>
      </c>
    </row>
    <row r="1227" spans="1:11" ht="26" customHeight="1">
      <c r="A1227" s="172" t="s">
        <v>430</v>
      </c>
      <c r="B1227" s="173" t="s">
        <v>1188</v>
      </c>
      <c r="C1227" s="172" t="s">
        <v>125</v>
      </c>
      <c r="D1227" s="172" t="s">
        <v>345</v>
      </c>
      <c r="E1227" s="211" t="s">
        <v>433</v>
      </c>
      <c r="F1227" s="211"/>
      <c r="G1227" s="174" t="s">
        <v>148</v>
      </c>
      <c r="H1227" s="175">
        <v>1</v>
      </c>
      <c r="I1227" s="175">
        <v>0</v>
      </c>
      <c r="J1227" s="176">
        <v>27.9</v>
      </c>
      <c r="K1227" s="176">
        <v>27.9</v>
      </c>
    </row>
    <row r="1228" spans="1:11" ht="25.5">
      <c r="A1228" s="177"/>
      <c r="B1228" s="177"/>
      <c r="C1228" s="177"/>
      <c r="D1228" s="177"/>
      <c r="E1228" s="177"/>
      <c r="F1228" s="177" t="s">
        <v>440</v>
      </c>
      <c r="G1228" s="178">
        <v>36.5</v>
      </c>
      <c r="H1228" s="177" t="s">
        <v>441</v>
      </c>
      <c r="I1228" s="178">
        <v>0</v>
      </c>
      <c r="J1228" s="177" t="s">
        <v>442</v>
      </c>
      <c r="K1228" s="178">
        <v>36.5</v>
      </c>
    </row>
    <row r="1229" spans="1:11" ht="25.9" thickBot="1">
      <c r="A1229" s="177"/>
      <c r="B1229" s="177"/>
      <c r="C1229" s="177"/>
      <c r="D1229" s="177"/>
      <c r="E1229" s="177"/>
      <c r="F1229" s="177" t="s">
        <v>443</v>
      </c>
      <c r="G1229" s="178">
        <v>16.100000000000001</v>
      </c>
      <c r="H1229" s="212"/>
      <c r="I1229" s="212" t="s">
        <v>444</v>
      </c>
      <c r="J1229" s="177"/>
      <c r="K1229" s="178">
        <v>81.83</v>
      </c>
    </row>
    <row r="1230" spans="1:11" ht="1.05" customHeight="1" thickTop="1">
      <c r="A1230" s="179"/>
      <c r="B1230" s="179"/>
      <c r="C1230" s="179"/>
      <c r="D1230" s="179"/>
      <c r="E1230" s="179"/>
      <c r="F1230" s="179"/>
      <c r="G1230" s="179"/>
      <c r="H1230" s="179"/>
      <c r="I1230" s="179"/>
      <c r="J1230" s="179"/>
      <c r="K1230" s="179"/>
    </row>
    <row r="1231" spans="1:11" ht="18" customHeight="1">
      <c r="A1231" s="161" t="s">
        <v>346</v>
      </c>
      <c r="B1231" s="162" t="s">
        <v>47</v>
      </c>
      <c r="C1231" s="161" t="s">
        <v>48</v>
      </c>
      <c r="D1231" s="161" t="s">
        <v>7</v>
      </c>
      <c r="E1231" s="216" t="s">
        <v>417</v>
      </c>
      <c r="F1231" s="216"/>
      <c r="G1231" s="163" t="s">
        <v>49</v>
      </c>
      <c r="H1231" s="162" t="s">
        <v>50</v>
      </c>
      <c r="I1231" s="162" t="s">
        <v>51</v>
      </c>
      <c r="J1231" s="162" t="s">
        <v>8</v>
      </c>
    </row>
    <row r="1232" spans="1:11" ht="26" customHeight="1">
      <c r="A1232" s="164" t="s">
        <v>419</v>
      </c>
      <c r="B1232" s="147" t="s">
        <v>347</v>
      </c>
      <c r="C1232" s="164" t="s">
        <v>63</v>
      </c>
      <c r="D1232" s="164" t="s">
        <v>348</v>
      </c>
      <c r="E1232" s="217" t="s">
        <v>1189</v>
      </c>
      <c r="F1232" s="217"/>
      <c r="G1232" s="165" t="s">
        <v>132</v>
      </c>
      <c r="H1232" s="166">
        <v>1</v>
      </c>
      <c r="I1232" s="148">
        <v>150.99</v>
      </c>
      <c r="J1232" s="148">
        <v>150.99</v>
      </c>
    </row>
    <row r="1233" spans="1:10" ht="15" customHeight="1">
      <c r="A1233" s="161" t="s">
        <v>6</v>
      </c>
      <c r="B1233" s="162" t="s">
        <v>47</v>
      </c>
      <c r="C1233" s="161" t="s">
        <v>48</v>
      </c>
      <c r="D1233" s="161" t="s">
        <v>7</v>
      </c>
      <c r="E1233" s="216" t="s">
        <v>417</v>
      </c>
      <c r="F1233" s="220"/>
      <c r="G1233" s="163" t="s">
        <v>49</v>
      </c>
      <c r="H1233" s="162" t="s">
        <v>50</v>
      </c>
      <c r="I1233" s="162" t="s">
        <v>51</v>
      </c>
      <c r="J1233" s="162" t="s">
        <v>8</v>
      </c>
    </row>
    <row r="1234" spans="1:10" ht="26" customHeight="1">
      <c r="A1234" s="172" t="s">
        <v>430</v>
      </c>
      <c r="B1234" s="173" t="s">
        <v>1191</v>
      </c>
      <c r="C1234" s="172" t="s">
        <v>63</v>
      </c>
      <c r="D1234" s="172" t="s">
        <v>348</v>
      </c>
      <c r="E1234" s="211" t="s">
        <v>433</v>
      </c>
      <c r="F1234" s="211"/>
      <c r="G1234" s="174" t="s">
        <v>132</v>
      </c>
      <c r="H1234" s="175">
        <v>1</v>
      </c>
      <c r="I1234" s="176" t="s">
        <v>1192</v>
      </c>
      <c r="J1234" s="180" t="s">
        <v>1192</v>
      </c>
    </row>
    <row r="1235" spans="1:10" ht="24" customHeight="1">
      <c r="A1235" s="172" t="s">
        <v>430</v>
      </c>
      <c r="B1235" s="173" t="s">
        <v>446</v>
      </c>
      <c r="C1235" s="172" t="s">
        <v>63</v>
      </c>
      <c r="D1235" s="172" t="s">
        <v>447</v>
      </c>
      <c r="E1235" s="211" t="s">
        <v>448</v>
      </c>
      <c r="F1235" s="211"/>
      <c r="G1235" s="174" t="s">
        <v>449</v>
      </c>
      <c r="H1235" s="175">
        <v>1.1000000000000001</v>
      </c>
      <c r="I1235" s="176" t="s">
        <v>450</v>
      </c>
      <c r="J1235" s="180" t="s">
        <v>1190</v>
      </c>
    </row>
    <row r="1236" spans="1:10" ht="24" customHeight="1">
      <c r="A1236" s="167" t="s">
        <v>419</v>
      </c>
      <c r="B1236" s="168" t="s">
        <v>1067</v>
      </c>
      <c r="C1236" s="167" t="s">
        <v>63</v>
      </c>
      <c r="D1236" s="167" t="s">
        <v>1068</v>
      </c>
      <c r="E1236" s="210" t="s">
        <v>458</v>
      </c>
      <c r="F1236" s="210"/>
      <c r="G1236" s="169" t="s">
        <v>449</v>
      </c>
      <c r="H1236" s="170">
        <v>1.1000000000000001</v>
      </c>
      <c r="I1236" s="171" t="s">
        <v>2129</v>
      </c>
      <c r="J1236" s="181" t="s">
        <v>2225</v>
      </c>
    </row>
    <row r="1237" spans="1:10" ht="24" customHeight="1">
      <c r="A1237" s="167" t="s">
        <v>419</v>
      </c>
      <c r="B1237" s="168" t="s">
        <v>456</v>
      </c>
      <c r="C1237" s="167" t="s">
        <v>63</v>
      </c>
      <c r="D1237" s="167" t="s">
        <v>457</v>
      </c>
      <c r="E1237" s="210" t="s">
        <v>458</v>
      </c>
      <c r="F1237" s="210"/>
      <c r="G1237" s="169" t="s">
        <v>449</v>
      </c>
      <c r="H1237" s="170">
        <v>1.1000000000000001</v>
      </c>
      <c r="I1237" s="171" t="s">
        <v>2113</v>
      </c>
      <c r="J1237" s="181" t="s">
        <v>2226</v>
      </c>
    </row>
    <row r="1238" spans="1:10" ht="24" customHeight="1">
      <c r="A1238" s="172" t="s">
        <v>430</v>
      </c>
      <c r="B1238" s="173" t="s">
        <v>1070</v>
      </c>
      <c r="C1238" s="172" t="s">
        <v>63</v>
      </c>
      <c r="D1238" s="172" t="s">
        <v>1071</v>
      </c>
      <c r="E1238" s="211" t="s">
        <v>448</v>
      </c>
      <c r="F1238" s="211"/>
      <c r="G1238" s="174" t="s">
        <v>449</v>
      </c>
      <c r="H1238" s="175">
        <v>1.1000000000000001</v>
      </c>
      <c r="I1238" s="176" t="s">
        <v>2130</v>
      </c>
      <c r="J1238" s="180" t="s">
        <v>2227</v>
      </c>
    </row>
    <row r="1239" spans="1:10" ht="40.049999999999997" customHeight="1">
      <c r="A1239" s="219" t="s">
        <v>459</v>
      </c>
      <c r="B1239" s="220"/>
      <c r="C1239" s="220"/>
      <c r="D1239" s="220"/>
      <c r="E1239" s="220"/>
      <c r="F1239" s="220"/>
      <c r="G1239" s="220"/>
      <c r="H1239" s="220"/>
      <c r="I1239" s="220"/>
      <c r="J1239" s="220"/>
    </row>
    <row r="1240" spans="1:10" ht="15" customHeight="1">
      <c r="A1240" s="161" t="s">
        <v>6</v>
      </c>
      <c r="B1240" s="162" t="s">
        <v>47</v>
      </c>
      <c r="C1240" s="161" t="s">
        <v>48</v>
      </c>
      <c r="D1240" s="161" t="s">
        <v>7</v>
      </c>
      <c r="E1240" s="216" t="s">
        <v>417</v>
      </c>
      <c r="F1240" s="220"/>
      <c r="G1240" s="163" t="s">
        <v>49</v>
      </c>
      <c r="H1240" s="162" t="s">
        <v>50</v>
      </c>
      <c r="I1240" s="162" t="s">
        <v>51</v>
      </c>
      <c r="J1240" s="162" t="s">
        <v>8</v>
      </c>
    </row>
    <row r="1241" spans="1:10" ht="26" customHeight="1">
      <c r="A1241" s="172" t="s">
        <v>430</v>
      </c>
      <c r="B1241" s="173" t="s">
        <v>1191</v>
      </c>
      <c r="C1241" s="172" t="s">
        <v>63</v>
      </c>
      <c r="D1241" s="172" t="s">
        <v>348</v>
      </c>
      <c r="E1241" s="211" t="s">
        <v>433</v>
      </c>
      <c r="F1241" s="211"/>
      <c r="G1241" s="174" t="s">
        <v>132</v>
      </c>
      <c r="H1241" s="175">
        <v>1</v>
      </c>
      <c r="I1241" s="176" t="s">
        <v>1192</v>
      </c>
      <c r="J1241" s="180" t="s">
        <v>1192</v>
      </c>
    </row>
    <row r="1242" spans="1:10" ht="24" customHeight="1">
      <c r="A1242" s="172" t="s">
        <v>430</v>
      </c>
      <c r="B1242" s="173" t="s">
        <v>446</v>
      </c>
      <c r="C1242" s="172" t="s">
        <v>63</v>
      </c>
      <c r="D1242" s="172" t="s">
        <v>447</v>
      </c>
      <c r="E1242" s="211" t="s">
        <v>448</v>
      </c>
      <c r="F1242" s="211"/>
      <c r="G1242" s="174" t="s">
        <v>449</v>
      </c>
      <c r="H1242" s="175">
        <v>1.1000000000000001</v>
      </c>
      <c r="I1242" s="176" t="s">
        <v>450</v>
      </c>
      <c r="J1242" s="180" t="s">
        <v>1190</v>
      </c>
    </row>
    <row r="1243" spans="1:10" ht="24" customHeight="1">
      <c r="A1243" s="172" t="s">
        <v>430</v>
      </c>
      <c r="B1243" s="173" t="s">
        <v>508</v>
      </c>
      <c r="C1243" s="172" t="s">
        <v>63</v>
      </c>
      <c r="D1243" s="172" t="s">
        <v>509</v>
      </c>
      <c r="E1243" s="211" t="s">
        <v>433</v>
      </c>
      <c r="F1243" s="211"/>
      <c r="G1243" s="174" t="s">
        <v>388</v>
      </c>
      <c r="H1243" s="175">
        <v>5.0600000000000003E-3</v>
      </c>
      <c r="I1243" s="176" t="s">
        <v>2114</v>
      </c>
      <c r="J1243" s="180" t="s">
        <v>469</v>
      </c>
    </row>
    <row r="1244" spans="1:10" ht="24" customHeight="1">
      <c r="A1244" s="172" t="s">
        <v>430</v>
      </c>
      <c r="B1244" s="173" t="s">
        <v>1109</v>
      </c>
      <c r="C1244" s="172" t="s">
        <v>63</v>
      </c>
      <c r="D1244" s="172" t="s">
        <v>1110</v>
      </c>
      <c r="E1244" s="211" t="s">
        <v>433</v>
      </c>
      <c r="F1244" s="211"/>
      <c r="G1244" s="174" t="s">
        <v>132</v>
      </c>
      <c r="H1244" s="175">
        <v>1.1E-4</v>
      </c>
      <c r="I1244" s="176" t="s">
        <v>571</v>
      </c>
      <c r="J1244" s="180" t="s">
        <v>466</v>
      </c>
    </row>
    <row r="1245" spans="1:10" ht="24" customHeight="1">
      <c r="A1245" s="172" t="s">
        <v>430</v>
      </c>
      <c r="B1245" s="173" t="s">
        <v>1117</v>
      </c>
      <c r="C1245" s="172" t="s">
        <v>63</v>
      </c>
      <c r="D1245" s="172" t="s">
        <v>1118</v>
      </c>
      <c r="E1245" s="211" t="s">
        <v>433</v>
      </c>
      <c r="F1245" s="211"/>
      <c r="G1245" s="174" t="s">
        <v>132</v>
      </c>
      <c r="H1245" s="175">
        <v>2.2000000000000001E-4</v>
      </c>
      <c r="I1245" s="176" t="s">
        <v>1119</v>
      </c>
      <c r="J1245" s="180" t="s">
        <v>558</v>
      </c>
    </row>
    <row r="1246" spans="1:10" ht="26" customHeight="1">
      <c r="A1246" s="172" t="s">
        <v>430</v>
      </c>
      <c r="B1246" s="173" t="s">
        <v>493</v>
      </c>
      <c r="C1246" s="172" t="s">
        <v>63</v>
      </c>
      <c r="D1246" s="172" t="s">
        <v>494</v>
      </c>
      <c r="E1246" s="211" t="s">
        <v>491</v>
      </c>
      <c r="F1246" s="211"/>
      <c r="G1246" s="174" t="s">
        <v>132</v>
      </c>
      <c r="H1246" s="175">
        <v>0.22395999999999999</v>
      </c>
      <c r="I1246" s="176" t="s">
        <v>495</v>
      </c>
      <c r="J1246" s="180" t="s">
        <v>1193</v>
      </c>
    </row>
    <row r="1247" spans="1:10" ht="24" customHeight="1">
      <c r="A1247" s="172" t="s">
        <v>430</v>
      </c>
      <c r="B1247" s="173" t="s">
        <v>510</v>
      </c>
      <c r="C1247" s="172" t="s">
        <v>63</v>
      </c>
      <c r="D1247" s="172" t="s">
        <v>511</v>
      </c>
      <c r="E1247" s="211" t="s">
        <v>433</v>
      </c>
      <c r="F1247" s="211"/>
      <c r="G1247" s="174" t="s">
        <v>132</v>
      </c>
      <c r="H1247" s="175">
        <v>9.9000000000000008E-3</v>
      </c>
      <c r="I1247" s="176" t="s">
        <v>2123</v>
      </c>
      <c r="J1247" s="180" t="s">
        <v>2228</v>
      </c>
    </row>
    <row r="1248" spans="1:10" ht="26" customHeight="1">
      <c r="A1248" s="172" t="s">
        <v>430</v>
      </c>
      <c r="B1248" s="173" t="s">
        <v>467</v>
      </c>
      <c r="C1248" s="172" t="s">
        <v>63</v>
      </c>
      <c r="D1248" s="172" t="s">
        <v>468</v>
      </c>
      <c r="E1248" s="211" t="s">
        <v>433</v>
      </c>
      <c r="F1248" s="211"/>
      <c r="G1248" s="174" t="s">
        <v>388</v>
      </c>
      <c r="H1248" s="175">
        <v>1.65E-3</v>
      </c>
      <c r="I1248" s="176" t="s">
        <v>2117</v>
      </c>
      <c r="J1248" s="180" t="s">
        <v>516</v>
      </c>
    </row>
    <row r="1249" spans="1:10" ht="26" customHeight="1">
      <c r="A1249" s="172" t="s">
        <v>430</v>
      </c>
      <c r="B1249" s="173" t="s">
        <v>506</v>
      </c>
      <c r="C1249" s="172" t="s">
        <v>63</v>
      </c>
      <c r="D1249" s="172" t="s">
        <v>507</v>
      </c>
      <c r="E1249" s="211" t="s">
        <v>433</v>
      </c>
      <c r="F1249" s="211"/>
      <c r="G1249" s="174" t="s">
        <v>132</v>
      </c>
      <c r="H1249" s="175">
        <v>1.32E-3</v>
      </c>
      <c r="I1249" s="176" t="s">
        <v>2115</v>
      </c>
      <c r="J1249" s="180" t="s">
        <v>558</v>
      </c>
    </row>
    <row r="1250" spans="1:10" ht="24" customHeight="1">
      <c r="A1250" s="172" t="s">
        <v>430</v>
      </c>
      <c r="B1250" s="173" t="s">
        <v>470</v>
      </c>
      <c r="C1250" s="172" t="s">
        <v>63</v>
      </c>
      <c r="D1250" s="172" t="s">
        <v>471</v>
      </c>
      <c r="E1250" s="211" t="s">
        <v>433</v>
      </c>
      <c r="F1250" s="211"/>
      <c r="G1250" s="174" t="s">
        <v>132</v>
      </c>
      <c r="H1250" s="175">
        <v>0.17544999999999999</v>
      </c>
      <c r="I1250" s="176" t="s">
        <v>472</v>
      </c>
      <c r="J1250" s="180" t="s">
        <v>1037</v>
      </c>
    </row>
    <row r="1251" spans="1:10" ht="24" customHeight="1">
      <c r="A1251" s="172" t="s">
        <v>430</v>
      </c>
      <c r="B1251" s="173" t="s">
        <v>709</v>
      </c>
      <c r="C1251" s="172" t="s">
        <v>63</v>
      </c>
      <c r="D1251" s="172" t="s">
        <v>710</v>
      </c>
      <c r="E1251" s="211" t="s">
        <v>433</v>
      </c>
      <c r="F1251" s="211"/>
      <c r="G1251" s="174" t="s">
        <v>132</v>
      </c>
      <c r="H1251" s="175">
        <v>2.2000000000000001E-4</v>
      </c>
      <c r="I1251" s="176" t="s">
        <v>711</v>
      </c>
      <c r="J1251" s="180" t="s">
        <v>466</v>
      </c>
    </row>
    <row r="1252" spans="1:10" ht="24" customHeight="1">
      <c r="A1252" s="172" t="s">
        <v>430</v>
      </c>
      <c r="B1252" s="173" t="s">
        <v>463</v>
      </c>
      <c r="C1252" s="172" t="s">
        <v>63</v>
      </c>
      <c r="D1252" s="172" t="s">
        <v>464</v>
      </c>
      <c r="E1252" s="211" t="s">
        <v>433</v>
      </c>
      <c r="F1252" s="211"/>
      <c r="G1252" s="174" t="s">
        <v>465</v>
      </c>
      <c r="H1252" s="175">
        <v>1.7600000000000001E-3</v>
      </c>
      <c r="I1252" s="176" t="s">
        <v>2122</v>
      </c>
      <c r="J1252" s="180" t="s">
        <v>558</v>
      </c>
    </row>
    <row r="1253" spans="1:10" ht="24" customHeight="1">
      <c r="A1253" s="172" t="s">
        <v>430</v>
      </c>
      <c r="B1253" s="173" t="s">
        <v>513</v>
      </c>
      <c r="C1253" s="172" t="s">
        <v>63</v>
      </c>
      <c r="D1253" s="172" t="s">
        <v>514</v>
      </c>
      <c r="E1253" s="211" t="s">
        <v>491</v>
      </c>
      <c r="F1253" s="211"/>
      <c r="G1253" s="174" t="s">
        <v>286</v>
      </c>
      <c r="H1253" s="175">
        <v>8.8000000000000003E-4</v>
      </c>
      <c r="I1253" s="176" t="s">
        <v>515</v>
      </c>
      <c r="J1253" s="180" t="s">
        <v>1086</v>
      </c>
    </row>
    <row r="1254" spans="1:10" ht="24" customHeight="1">
      <c r="A1254" s="172" t="s">
        <v>430</v>
      </c>
      <c r="B1254" s="173" t="s">
        <v>497</v>
      </c>
      <c r="C1254" s="172" t="s">
        <v>63</v>
      </c>
      <c r="D1254" s="172" t="s">
        <v>498</v>
      </c>
      <c r="E1254" s="211" t="s">
        <v>433</v>
      </c>
      <c r="F1254" s="211"/>
      <c r="G1254" s="174" t="s">
        <v>132</v>
      </c>
      <c r="H1254" s="175">
        <v>3.3E-3</v>
      </c>
      <c r="I1254" s="176" t="s">
        <v>2118</v>
      </c>
      <c r="J1254" s="180" t="s">
        <v>734</v>
      </c>
    </row>
    <row r="1255" spans="1:10" ht="24" customHeight="1">
      <c r="A1255" s="172" t="s">
        <v>430</v>
      </c>
      <c r="B1255" s="173" t="s">
        <v>502</v>
      </c>
      <c r="C1255" s="172" t="s">
        <v>63</v>
      </c>
      <c r="D1255" s="172" t="s">
        <v>503</v>
      </c>
      <c r="E1255" s="211" t="s">
        <v>433</v>
      </c>
      <c r="F1255" s="211"/>
      <c r="G1255" s="174" t="s">
        <v>132</v>
      </c>
      <c r="H1255" s="175">
        <v>0.22395999999999999</v>
      </c>
      <c r="I1255" s="176" t="s">
        <v>504</v>
      </c>
      <c r="J1255" s="180" t="s">
        <v>1195</v>
      </c>
    </row>
    <row r="1256" spans="1:10" ht="26" customHeight="1">
      <c r="A1256" s="172" t="s">
        <v>430</v>
      </c>
      <c r="B1256" s="173" t="s">
        <v>500</v>
      </c>
      <c r="C1256" s="172" t="s">
        <v>63</v>
      </c>
      <c r="D1256" s="172" t="s">
        <v>501</v>
      </c>
      <c r="E1256" s="211" t="s">
        <v>433</v>
      </c>
      <c r="F1256" s="211"/>
      <c r="G1256" s="174" t="s">
        <v>132</v>
      </c>
      <c r="H1256" s="175">
        <v>4.4000000000000002E-4</v>
      </c>
      <c r="I1256" s="176" t="s">
        <v>2120</v>
      </c>
      <c r="J1256" s="180" t="s">
        <v>466</v>
      </c>
    </row>
    <row r="1257" spans="1:10" ht="24" customHeight="1">
      <c r="A1257" s="172" t="s">
        <v>430</v>
      </c>
      <c r="B1257" s="173" t="s">
        <v>460</v>
      </c>
      <c r="C1257" s="172" t="s">
        <v>63</v>
      </c>
      <c r="D1257" s="172" t="s">
        <v>461</v>
      </c>
      <c r="E1257" s="211" t="s">
        <v>433</v>
      </c>
      <c r="F1257" s="211"/>
      <c r="G1257" s="174" t="s">
        <v>132</v>
      </c>
      <c r="H1257" s="175">
        <v>9.9000000000000008E-3</v>
      </c>
      <c r="I1257" s="176" t="s">
        <v>2121</v>
      </c>
      <c r="J1257" s="180" t="s">
        <v>559</v>
      </c>
    </row>
    <row r="1258" spans="1:10" ht="24" customHeight="1">
      <c r="A1258" s="172" t="s">
        <v>430</v>
      </c>
      <c r="B1258" s="173" t="s">
        <v>489</v>
      </c>
      <c r="C1258" s="172" t="s">
        <v>63</v>
      </c>
      <c r="D1258" s="172" t="s">
        <v>490</v>
      </c>
      <c r="E1258" s="211" t="s">
        <v>491</v>
      </c>
      <c r="F1258" s="211"/>
      <c r="G1258" s="174" t="s">
        <v>132</v>
      </c>
      <c r="H1258" s="175">
        <v>9.9000000000000008E-3</v>
      </c>
      <c r="I1258" s="176" t="s">
        <v>492</v>
      </c>
      <c r="J1258" s="180" t="s">
        <v>516</v>
      </c>
    </row>
    <row r="1259" spans="1:10" ht="24" customHeight="1">
      <c r="A1259" s="172" t="s">
        <v>430</v>
      </c>
      <c r="B1259" s="173" t="s">
        <v>1121</v>
      </c>
      <c r="C1259" s="172" t="s">
        <v>63</v>
      </c>
      <c r="D1259" s="172" t="s">
        <v>1122</v>
      </c>
      <c r="E1259" s="211" t="s">
        <v>433</v>
      </c>
      <c r="F1259" s="211"/>
      <c r="G1259" s="174" t="s">
        <v>132</v>
      </c>
      <c r="H1259" s="175">
        <v>2.2000000000000001E-4</v>
      </c>
      <c r="I1259" s="176" t="s">
        <v>1123</v>
      </c>
      <c r="J1259" s="180" t="s">
        <v>477</v>
      </c>
    </row>
    <row r="1260" spans="1:10" ht="24" customHeight="1">
      <c r="A1260" s="172" t="s">
        <v>430</v>
      </c>
      <c r="B1260" s="173" t="s">
        <v>474</v>
      </c>
      <c r="C1260" s="172" t="s">
        <v>63</v>
      </c>
      <c r="D1260" s="172" t="s">
        <v>475</v>
      </c>
      <c r="E1260" s="211" t="s">
        <v>433</v>
      </c>
      <c r="F1260" s="211"/>
      <c r="G1260" s="174" t="s">
        <v>132</v>
      </c>
      <c r="H1260" s="175">
        <v>3.96E-3</v>
      </c>
      <c r="I1260" s="176" t="s">
        <v>476</v>
      </c>
      <c r="J1260" s="180" t="s">
        <v>1115</v>
      </c>
    </row>
    <row r="1261" spans="1:10" ht="26" customHeight="1">
      <c r="A1261" s="172" t="s">
        <v>430</v>
      </c>
      <c r="B1261" s="173" t="s">
        <v>487</v>
      </c>
      <c r="C1261" s="172" t="s">
        <v>63</v>
      </c>
      <c r="D1261" s="172" t="s">
        <v>488</v>
      </c>
      <c r="E1261" s="211" t="s">
        <v>433</v>
      </c>
      <c r="F1261" s="211"/>
      <c r="G1261" s="174" t="s">
        <v>132</v>
      </c>
      <c r="H1261" s="175">
        <v>2.2000000000000001E-4</v>
      </c>
      <c r="I1261" s="176" t="s">
        <v>2116</v>
      </c>
      <c r="J1261" s="180" t="s">
        <v>559</v>
      </c>
    </row>
    <row r="1262" spans="1:10" ht="24" customHeight="1">
      <c r="A1262" s="172" t="s">
        <v>430</v>
      </c>
      <c r="B1262" s="173" t="s">
        <v>478</v>
      </c>
      <c r="C1262" s="172" t="s">
        <v>63</v>
      </c>
      <c r="D1262" s="172" t="s">
        <v>479</v>
      </c>
      <c r="E1262" s="211" t="s">
        <v>433</v>
      </c>
      <c r="F1262" s="211"/>
      <c r="G1262" s="174" t="s">
        <v>132</v>
      </c>
      <c r="H1262" s="175">
        <v>1.1E-4</v>
      </c>
      <c r="I1262" s="176" t="s">
        <v>480</v>
      </c>
      <c r="J1262" s="180" t="s">
        <v>466</v>
      </c>
    </row>
    <row r="1263" spans="1:10" ht="24" customHeight="1">
      <c r="A1263" s="172" t="s">
        <v>430</v>
      </c>
      <c r="B1263" s="173" t="s">
        <v>484</v>
      </c>
      <c r="C1263" s="172" t="s">
        <v>63</v>
      </c>
      <c r="D1263" s="172" t="s">
        <v>485</v>
      </c>
      <c r="E1263" s="211" t="s">
        <v>433</v>
      </c>
      <c r="F1263" s="211"/>
      <c r="G1263" s="174" t="s">
        <v>132</v>
      </c>
      <c r="H1263" s="175">
        <v>2.2000000000000001E-4</v>
      </c>
      <c r="I1263" s="176" t="s">
        <v>486</v>
      </c>
      <c r="J1263" s="180" t="s">
        <v>466</v>
      </c>
    </row>
    <row r="1264" spans="1:10" ht="24" customHeight="1">
      <c r="A1264" s="172" t="s">
        <v>430</v>
      </c>
      <c r="B1264" s="173" t="s">
        <v>481</v>
      </c>
      <c r="C1264" s="172" t="s">
        <v>63</v>
      </c>
      <c r="D1264" s="172" t="s">
        <v>482</v>
      </c>
      <c r="E1264" s="211" t="s">
        <v>433</v>
      </c>
      <c r="F1264" s="211"/>
      <c r="G1264" s="174" t="s">
        <v>132</v>
      </c>
      <c r="H1264" s="175">
        <v>3.3E-4</v>
      </c>
      <c r="I1264" s="176" t="s">
        <v>483</v>
      </c>
      <c r="J1264" s="180" t="s">
        <v>466</v>
      </c>
    </row>
    <row r="1265" spans="1:11" ht="24" customHeight="1">
      <c r="A1265" s="172" t="s">
        <v>430</v>
      </c>
      <c r="B1265" s="173" t="s">
        <v>1070</v>
      </c>
      <c r="C1265" s="172" t="s">
        <v>63</v>
      </c>
      <c r="D1265" s="172" t="s">
        <v>1071</v>
      </c>
      <c r="E1265" s="211" t="s">
        <v>448</v>
      </c>
      <c r="F1265" s="211"/>
      <c r="G1265" s="174" t="s">
        <v>449</v>
      </c>
      <c r="H1265" s="175">
        <v>1.1000000000000001</v>
      </c>
      <c r="I1265" s="176" t="s">
        <v>2130</v>
      </c>
      <c r="J1265" s="180" t="s">
        <v>2227</v>
      </c>
    </row>
    <row r="1266" spans="1:11" ht="13.5">
      <c r="A1266" s="177"/>
      <c r="B1266" s="177"/>
      <c r="C1266" s="177"/>
      <c r="D1266" s="177"/>
      <c r="E1266" s="177" t="s">
        <v>440</v>
      </c>
      <c r="F1266" s="178">
        <v>38.51</v>
      </c>
      <c r="G1266" s="177" t="s">
        <v>441</v>
      </c>
      <c r="H1266" s="178">
        <v>0</v>
      </c>
      <c r="I1266" s="177" t="s">
        <v>442</v>
      </c>
      <c r="J1266" s="178">
        <v>38.51</v>
      </c>
    </row>
    <row r="1267" spans="1:11" ht="13.9" thickBot="1">
      <c r="A1267" s="177"/>
      <c r="B1267" s="177"/>
      <c r="C1267" s="177"/>
      <c r="D1267" s="177"/>
      <c r="E1267" s="177" t="s">
        <v>443</v>
      </c>
      <c r="F1267" s="178">
        <v>36.99</v>
      </c>
      <c r="G1267" s="177"/>
      <c r="H1267" s="212" t="s">
        <v>444</v>
      </c>
      <c r="I1267" s="212"/>
      <c r="J1267" s="178">
        <v>187.98</v>
      </c>
    </row>
    <row r="1268" spans="1:11" ht="1.05" customHeight="1" thickTop="1">
      <c r="A1268" s="179"/>
      <c r="B1268" s="179"/>
      <c r="C1268" s="179"/>
      <c r="D1268" s="179"/>
      <c r="E1268" s="179"/>
      <c r="F1268" s="179"/>
      <c r="G1268" s="179"/>
      <c r="H1268" s="179"/>
      <c r="I1268" s="179"/>
      <c r="J1268" s="179"/>
      <c r="K1268" s="179"/>
    </row>
    <row r="1269" spans="1:11" ht="18" customHeight="1">
      <c r="A1269" s="161" t="s">
        <v>349</v>
      </c>
      <c r="B1269" s="162" t="s">
        <v>47</v>
      </c>
      <c r="C1269" s="161" t="s">
        <v>48</v>
      </c>
      <c r="D1269" s="161" t="s">
        <v>7</v>
      </c>
      <c r="E1269" s="216" t="s">
        <v>417</v>
      </c>
      <c r="F1269" s="216"/>
      <c r="G1269" s="163" t="s">
        <v>49</v>
      </c>
      <c r="H1269" s="162" t="s">
        <v>50</v>
      </c>
      <c r="I1269" s="162" t="s">
        <v>418</v>
      </c>
      <c r="J1269" s="162" t="s">
        <v>51</v>
      </c>
      <c r="K1269" s="162" t="s">
        <v>8</v>
      </c>
    </row>
    <row r="1270" spans="1:11" ht="26" customHeight="1">
      <c r="A1270" s="164" t="s">
        <v>419</v>
      </c>
      <c r="B1270" s="147" t="s">
        <v>350</v>
      </c>
      <c r="C1270" s="164" t="s">
        <v>125</v>
      </c>
      <c r="D1270" s="164" t="s">
        <v>351</v>
      </c>
      <c r="E1270" s="217" t="s">
        <v>1176</v>
      </c>
      <c r="F1270" s="217"/>
      <c r="G1270" s="165" t="s">
        <v>148</v>
      </c>
      <c r="H1270" s="166">
        <v>1</v>
      </c>
      <c r="I1270" s="148"/>
      <c r="J1270" s="148">
        <v>422.53</v>
      </c>
      <c r="K1270" s="148">
        <v>422.53</v>
      </c>
    </row>
    <row r="1271" spans="1:11" ht="24" customHeight="1">
      <c r="A1271" s="172" t="s">
        <v>430</v>
      </c>
      <c r="B1271" s="173" t="s">
        <v>2223</v>
      </c>
      <c r="C1271" s="172" t="s">
        <v>125</v>
      </c>
      <c r="D1271" s="172" t="s">
        <v>2224</v>
      </c>
      <c r="E1271" s="211" t="s">
        <v>433</v>
      </c>
      <c r="F1271" s="211"/>
      <c r="G1271" s="174" t="s">
        <v>165</v>
      </c>
      <c r="H1271" s="175">
        <v>1.05</v>
      </c>
      <c r="I1271" s="175">
        <v>0</v>
      </c>
      <c r="J1271" s="176">
        <v>2.34</v>
      </c>
      <c r="K1271" s="176">
        <v>2.4500000000000002</v>
      </c>
    </row>
    <row r="1272" spans="1:11" ht="24" customHeight="1">
      <c r="A1272" s="172" t="s">
        <v>430</v>
      </c>
      <c r="B1272" s="173" t="s">
        <v>1182</v>
      </c>
      <c r="C1272" s="172" t="s">
        <v>125</v>
      </c>
      <c r="D1272" s="172" t="s">
        <v>1183</v>
      </c>
      <c r="E1272" s="211" t="s">
        <v>448</v>
      </c>
      <c r="F1272" s="211"/>
      <c r="G1272" s="174" t="s">
        <v>116</v>
      </c>
      <c r="H1272" s="175">
        <v>1.536</v>
      </c>
      <c r="I1272" s="175">
        <v>0</v>
      </c>
      <c r="J1272" s="176">
        <v>15.781392</v>
      </c>
      <c r="K1272" s="176">
        <v>24.24</v>
      </c>
    </row>
    <row r="1273" spans="1:11" ht="26" customHeight="1">
      <c r="A1273" s="172" t="s">
        <v>430</v>
      </c>
      <c r="B1273" s="173" t="s">
        <v>1197</v>
      </c>
      <c r="C1273" s="172" t="s">
        <v>125</v>
      </c>
      <c r="D1273" s="172" t="s">
        <v>351</v>
      </c>
      <c r="E1273" s="211" t="s">
        <v>433</v>
      </c>
      <c r="F1273" s="211"/>
      <c r="G1273" s="174" t="s">
        <v>148</v>
      </c>
      <c r="H1273" s="175">
        <v>1</v>
      </c>
      <c r="I1273" s="175">
        <v>0</v>
      </c>
      <c r="J1273" s="176">
        <v>361.13</v>
      </c>
      <c r="K1273" s="176">
        <v>361.13</v>
      </c>
    </row>
    <row r="1274" spans="1:11" ht="24" customHeight="1">
      <c r="A1274" s="172" t="s">
        <v>430</v>
      </c>
      <c r="B1274" s="173" t="s">
        <v>2229</v>
      </c>
      <c r="C1274" s="172" t="s">
        <v>125</v>
      </c>
      <c r="D1274" s="172" t="s">
        <v>2230</v>
      </c>
      <c r="E1274" s="211" t="s">
        <v>433</v>
      </c>
      <c r="F1274" s="211"/>
      <c r="G1274" s="174" t="s">
        <v>148</v>
      </c>
      <c r="H1274" s="175">
        <v>2</v>
      </c>
      <c r="I1274" s="175">
        <v>0</v>
      </c>
      <c r="J1274" s="176">
        <v>1.19</v>
      </c>
      <c r="K1274" s="176">
        <v>2.38</v>
      </c>
    </row>
    <row r="1275" spans="1:11" ht="24" customHeight="1">
      <c r="A1275" s="172" t="s">
        <v>430</v>
      </c>
      <c r="B1275" s="173" t="s">
        <v>1186</v>
      </c>
      <c r="C1275" s="172" t="s">
        <v>125</v>
      </c>
      <c r="D1275" s="172" t="s">
        <v>1187</v>
      </c>
      <c r="E1275" s="211" t="s">
        <v>448</v>
      </c>
      <c r="F1275" s="211"/>
      <c r="G1275" s="174" t="s">
        <v>116</v>
      </c>
      <c r="H1275" s="175">
        <v>1.536</v>
      </c>
      <c r="I1275" s="175">
        <v>0</v>
      </c>
      <c r="J1275" s="176">
        <v>20.977703999999999</v>
      </c>
      <c r="K1275" s="176">
        <v>32.22</v>
      </c>
    </row>
    <row r="1276" spans="1:11" ht="24" customHeight="1">
      <c r="A1276" s="172" t="s">
        <v>430</v>
      </c>
      <c r="B1276" s="173" t="s">
        <v>1180</v>
      </c>
      <c r="C1276" s="172" t="s">
        <v>125</v>
      </c>
      <c r="D1276" s="172" t="s">
        <v>1181</v>
      </c>
      <c r="E1276" s="211" t="s">
        <v>433</v>
      </c>
      <c r="F1276" s="211"/>
      <c r="G1276" s="174" t="s">
        <v>165</v>
      </c>
      <c r="H1276" s="175">
        <v>0.1</v>
      </c>
      <c r="I1276" s="175">
        <v>0</v>
      </c>
      <c r="J1276" s="176">
        <v>1.1599999999999999</v>
      </c>
      <c r="K1276" s="176">
        <v>0.11</v>
      </c>
    </row>
    <row r="1277" spans="1:11" ht="25.5">
      <c r="A1277" s="177"/>
      <c r="B1277" s="177"/>
      <c r="C1277" s="177"/>
      <c r="D1277" s="177"/>
      <c r="E1277" s="177"/>
      <c r="F1277" s="177" t="s">
        <v>440</v>
      </c>
      <c r="G1277" s="178">
        <v>56.46</v>
      </c>
      <c r="H1277" s="177" t="s">
        <v>441</v>
      </c>
      <c r="I1277" s="178">
        <v>0</v>
      </c>
      <c r="J1277" s="177" t="s">
        <v>442</v>
      </c>
      <c r="K1277" s="178">
        <v>56.46</v>
      </c>
    </row>
    <row r="1278" spans="1:11" ht="25.9" thickBot="1">
      <c r="A1278" s="177"/>
      <c r="B1278" s="177"/>
      <c r="C1278" s="177"/>
      <c r="D1278" s="177"/>
      <c r="E1278" s="177"/>
      <c r="F1278" s="177" t="s">
        <v>443</v>
      </c>
      <c r="G1278" s="178">
        <v>103.51</v>
      </c>
      <c r="H1278" s="212"/>
      <c r="I1278" s="212" t="s">
        <v>444</v>
      </c>
      <c r="J1278" s="177"/>
      <c r="K1278" s="178">
        <v>526.04</v>
      </c>
    </row>
    <row r="1279" spans="1:11" ht="1.05" customHeight="1" thickTop="1">
      <c r="A1279" s="179"/>
      <c r="B1279" s="179"/>
      <c r="C1279" s="179"/>
      <c r="D1279" s="179"/>
      <c r="E1279" s="179"/>
      <c r="F1279" s="179"/>
      <c r="G1279" s="179"/>
      <c r="H1279" s="179"/>
      <c r="I1279" s="179"/>
      <c r="J1279" s="179"/>
      <c r="K1279" s="179"/>
    </row>
    <row r="1280" spans="1:11" ht="18" customHeight="1">
      <c r="A1280" s="161" t="s">
        <v>352</v>
      </c>
      <c r="B1280" s="162" t="s">
        <v>47</v>
      </c>
      <c r="C1280" s="161" t="s">
        <v>48</v>
      </c>
      <c r="D1280" s="161" t="s">
        <v>7</v>
      </c>
      <c r="E1280" s="216" t="s">
        <v>417</v>
      </c>
      <c r="F1280" s="216"/>
      <c r="G1280" s="163" t="s">
        <v>49</v>
      </c>
      <c r="H1280" s="162" t="s">
        <v>50</v>
      </c>
      <c r="I1280" s="162" t="s">
        <v>418</v>
      </c>
      <c r="J1280" s="162" t="s">
        <v>51</v>
      </c>
      <c r="K1280" s="162" t="s">
        <v>8</v>
      </c>
    </row>
    <row r="1281" spans="1:11" ht="26" customHeight="1">
      <c r="A1281" s="164" t="s">
        <v>419</v>
      </c>
      <c r="B1281" s="147" t="s">
        <v>353</v>
      </c>
      <c r="C1281" s="164" t="s">
        <v>125</v>
      </c>
      <c r="D1281" s="164" t="s">
        <v>354</v>
      </c>
      <c r="E1281" s="217" t="s">
        <v>1176</v>
      </c>
      <c r="F1281" s="217"/>
      <c r="G1281" s="165" t="s">
        <v>148</v>
      </c>
      <c r="H1281" s="166">
        <v>1</v>
      </c>
      <c r="I1281" s="148"/>
      <c r="J1281" s="148">
        <v>217.27</v>
      </c>
      <c r="K1281" s="148">
        <v>217.27</v>
      </c>
    </row>
    <row r="1282" spans="1:11" ht="26" customHeight="1">
      <c r="A1282" s="172" t="s">
        <v>430</v>
      </c>
      <c r="B1282" s="173" t="s">
        <v>1198</v>
      </c>
      <c r="C1282" s="172" t="s">
        <v>125</v>
      </c>
      <c r="D1282" s="172" t="s">
        <v>2231</v>
      </c>
      <c r="E1282" s="211" t="s">
        <v>433</v>
      </c>
      <c r="F1282" s="211"/>
      <c r="G1282" s="174" t="s">
        <v>148</v>
      </c>
      <c r="H1282" s="175">
        <v>1</v>
      </c>
      <c r="I1282" s="175">
        <v>0</v>
      </c>
      <c r="J1282" s="176">
        <v>111.54</v>
      </c>
      <c r="K1282" s="176">
        <v>111.54</v>
      </c>
    </row>
    <row r="1283" spans="1:11" ht="24" customHeight="1">
      <c r="A1283" s="172" t="s">
        <v>430</v>
      </c>
      <c r="B1283" s="173" t="s">
        <v>1180</v>
      </c>
      <c r="C1283" s="172" t="s">
        <v>125</v>
      </c>
      <c r="D1283" s="172" t="s">
        <v>1181</v>
      </c>
      <c r="E1283" s="211" t="s">
        <v>433</v>
      </c>
      <c r="F1283" s="211"/>
      <c r="G1283" s="174" t="s">
        <v>165</v>
      </c>
      <c r="H1283" s="175">
        <v>0.1</v>
      </c>
      <c r="I1283" s="175">
        <v>0</v>
      </c>
      <c r="J1283" s="176">
        <v>1.1599999999999999</v>
      </c>
      <c r="K1283" s="176">
        <v>0.11</v>
      </c>
    </row>
    <row r="1284" spans="1:11" ht="24" customHeight="1">
      <c r="A1284" s="172" t="s">
        <v>430</v>
      </c>
      <c r="B1284" s="173" t="s">
        <v>2223</v>
      </c>
      <c r="C1284" s="172" t="s">
        <v>125</v>
      </c>
      <c r="D1284" s="172" t="s">
        <v>2224</v>
      </c>
      <c r="E1284" s="211" t="s">
        <v>433</v>
      </c>
      <c r="F1284" s="211"/>
      <c r="G1284" s="174" t="s">
        <v>165</v>
      </c>
      <c r="H1284" s="175">
        <v>0.52500000000000002</v>
      </c>
      <c r="I1284" s="175">
        <v>0</v>
      </c>
      <c r="J1284" s="176">
        <v>2.34</v>
      </c>
      <c r="K1284" s="176">
        <v>1.22</v>
      </c>
    </row>
    <row r="1285" spans="1:11" ht="24" customHeight="1">
      <c r="A1285" s="172" t="s">
        <v>430</v>
      </c>
      <c r="B1285" s="173" t="s">
        <v>2232</v>
      </c>
      <c r="C1285" s="172" t="s">
        <v>125</v>
      </c>
      <c r="D1285" s="172" t="s">
        <v>2233</v>
      </c>
      <c r="E1285" s="211" t="s">
        <v>433</v>
      </c>
      <c r="F1285" s="211"/>
      <c r="G1285" s="174" t="s">
        <v>148</v>
      </c>
      <c r="H1285" s="175">
        <v>1</v>
      </c>
      <c r="I1285" s="175">
        <v>0</v>
      </c>
      <c r="J1285" s="176">
        <v>31.41</v>
      </c>
      <c r="K1285" s="176">
        <v>31.41</v>
      </c>
    </row>
    <row r="1286" spans="1:11" ht="24" customHeight="1">
      <c r="A1286" s="172" t="s">
        <v>430</v>
      </c>
      <c r="B1286" s="173" t="s">
        <v>1182</v>
      </c>
      <c r="C1286" s="172" t="s">
        <v>125</v>
      </c>
      <c r="D1286" s="172" t="s">
        <v>1183</v>
      </c>
      <c r="E1286" s="211" t="s">
        <v>448</v>
      </c>
      <c r="F1286" s="211"/>
      <c r="G1286" s="174" t="s">
        <v>116</v>
      </c>
      <c r="H1286" s="175">
        <v>1.7330000000000001</v>
      </c>
      <c r="I1286" s="175">
        <v>0</v>
      </c>
      <c r="J1286" s="176">
        <v>15.781392</v>
      </c>
      <c r="K1286" s="176">
        <v>27.34</v>
      </c>
    </row>
    <row r="1287" spans="1:11" ht="24" customHeight="1">
      <c r="A1287" s="172" t="s">
        <v>430</v>
      </c>
      <c r="B1287" s="173" t="s">
        <v>1186</v>
      </c>
      <c r="C1287" s="172" t="s">
        <v>125</v>
      </c>
      <c r="D1287" s="172" t="s">
        <v>1187</v>
      </c>
      <c r="E1287" s="211" t="s">
        <v>448</v>
      </c>
      <c r="F1287" s="211"/>
      <c r="G1287" s="174" t="s">
        <v>116</v>
      </c>
      <c r="H1287" s="175">
        <v>1.2709999999999999</v>
      </c>
      <c r="I1287" s="175">
        <v>0</v>
      </c>
      <c r="J1287" s="176">
        <v>20.977703999999999</v>
      </c>
      <c r="K1287" s="176">
        <v>26.66</v>
      </c>
    </row>
    <row r="1288" spans="1:11" ht="26" customHeight="1">
      <c r="A1288" s="172" t="s">
        <v>430</v>
      </c>
      <c r="B1288" s="173" t="s">
        <v>1184</v>
      </c>
      <c r="C1288" s="172" t="s">
        <v>125</v>
      </c>
      <c r="D1288" s="172" t="s">
        <v>1185</v>
      </c>
      <c r="E1288" s="211" t="s">
        <v>433</v>
      </c>
      <c r="F1288" s="211"/>
      <c r="G1288" s="174" t="s">
        <v>148</v>
      </c>
      <c r="H1288" s="175">
        <v>1</v>
      </c>
      <c r="I1288" s="175">
        <v>0</v>
      </c>
      <c r="J1288" s="176">
        <v>18.989999999999998</v>
      </c>
      <c r="K1288" s="176">
        <v>18.989999999999998</v>
      </c>
    </row>
    <row r="1289" spans="1:11" ht="25.5">
      <c r="A1289" s="177"/>
      <c r="B1289" s="177"/>
      <c r="C1289" s="177"/>
      <c r="D1289" s="177"/>
      <c r="E1289" s="177"/>
      <c r="F1289" s="177" t="s">
        <v>440</v>
      </c>
      <c r="G1289" s="178">
        <v>54</v>
      </c>
      <c r="H1289" s="177" t="s">
        <v>441</v>
      </c>
      <c r="I1289" s="178">
        <v>0</v>
      </c>
      <c r="J1289" s="177" t="s">
        <v>442</v>
      </c>
      <c r="K1289" s="178">
        <v>54</v>
      </c>
    </row>
    <row r="1290" spans="1:11" ht="25.9" thickBot="1">
      <c r="A1290" s="177"/>
      <c r="B1290" s="177"/>
      <c r="C1290" s="177"/>
      <c r="D1290" s="177"/>
      <c r="E1290" s="177"/>
      <c r="F1290" s="177" t="s">
        <v>443</v>
      </c>
      <c r="G1290" s="178">
        <v>53.23</v>
      </c>
      <c r="H1290" s="212"/>
      <c r="I1290" s="212" t="s">
        <v>444</v>
      </c>
      <c r="J1290" s="177"/>
      <c r="K1290" s="178">
        <v>270.5</v>
      </c>
    </row>
    <row r="1291" spans="1:11" ht="1.05" customHeight="1" thickTop="1">
      <c r="A1291" s="179"/>
      <c r="B1291" s="179"/>
      <c r="C1291" s="179"/>
      <c r="D1291" s="179"/>
      <c r="E1291" s="179"/>
      <c r="F1291" s="179"/>
      <c r="G1291" s="179"/>
      <c r="H1291" s="179"/>
      <c r="I1291" s="179"/>
      <c r="J1291" s="179"/>
      <c r="K1291" s="179"/>
    </row>
    <row r="1292" spans="1:11" ht="18" customHeight="1">
      <c r="A1292" s="161" t="s">
        <v>355</v>
      </c>
      <c r="B1292" s="162" t="s">
        <v>47</v>
      </c>
      <c r="C1292" s="161" t="s">
        <v>48</v>
      </c>
      <c r="D1292" s="161" t="s">
        <v>7</v>
      </c>
      <c r="E1292" s="216" t="s">
        <v>417</v>
      </c>
      <c r="F1292" s="216"/>
      <c r="G1292" s="163" t="s">
        <v>49</v>
      </c>
      <c r="H1292" s="162" t="s">
        <v>50</v>
      </c>
      <c r="I1292" s="162" t="s">
        <v>418</v>
      </c>
      <c r="J1292" s="162" t="s">
        <v>51</v>
      </c>
      <c r="K1292" s="162" t="s">
        <v>8</v>
      </c>
    </row>
    <row r="1293" spans="1:11" ht="26" customHeight="1">
      <c r="A1293" s="164" t="s">
        <v>419</v>
      </c>
      <c r="B1293" s="147" t="s">
        <v>356</v>
      </c>
      <c r="C1293" s="164" t="s">
        <v>357</v>
      </c>
      <c r="D1293" s="164" t="s">
        <v>2234</v>
      </c>
      <c r="E1293" s="217" t="s">
        <v>2235</v>
      </c>
      <c r="F1293" s="217"/>
      <c r="G1293" s="165" t="s">
        <v>148</v>
      </c>
      <c r="H1293" s="166">
        <v>1</v>
      </c>
      <c r="I1293" s="148"/>
      <c r="J1293" s="148">
        <v>57.19</v>
      </c>
      <c r="K1293" s="148">
        <v>57.19</v>
      </c>
    </row>
    <row r="1294" spans="1:11" ht="26" customHeight="1">
      <c r="A1294" s="172" t="s">
        <v>430</v>
      </c>
      <c r="B1294" s="173" t="s">
        <v>1199</v>
      </c>
      <c r="C1294" s="172" t="s">
        <v>357</v>
      </c>
      <c r="D1294" s="172" t="s">
        <v>2236</v>
      </c>
      <c r="E1294" s="211" t="s">
        <v>448</v>
      </c>
      <c r="F1294" s="211"/>
      <c r="G1294" s="174" t="s">
        <v>116</v>
      </c>
      <c r="H1294" s="175">
        <v>0.1963</v>
      </c>
      <c r="I1294" s="175">
        <v>0</v>
      </c>
      <c r="J1294" s="176">
        <v>21.65</v>
      </c>
      <c r="K1294" s="176">
        <v>4.24</v>
      </c>
    </row>
    <row r="1295" spans="1:11" ht="26" customHeight="1">
      <c r="A1295" s="172" t="s">
        <v>430</v>
      </c>
      <c r="B1295" s="173" t="s">
        <v>1201</v>
      </c>
      <c r="C1295" s="172" t="s">
        <v>357</v>
      </c>
      <c r="D1295" s="172" t="s">
        <v>2237</v>
      </c>
      <c r="E1295" s="211" t="s">
        <v>448</v>
      </c>
      <c r="F1295" s="211"/>
      <c r="G1295" s="174" t="s">
        <v>116</v>
      </c>
      <c r="H1295" s="175">
        <v>0.47099999999999997</v>
      </c>
      <c r="I1295" s="175">
        <v>0</v>
      </c>
      <c r="J1295" s="176">
        <v>29.06</v>
      </c>
      <c r="K1295" s="176">
        <v>13.68</v>
      </c>
    </row>
    <row r="1296" spans="1:11" ht="26" customHeight="1">
      <c r="A1296" s="172" t="s">
        <v>430</v>
      </c>
      <c r="B1296" s="173" t="s">
        <v>1200</v>
      </c>
      <c r="C1296" s="172" t="s">
        <v>357</v>
      </c>
      <c r="D1296" s="172" t="s">
        <v>2238</v>
      </c>
      <c r="E1296" s="211" t="s">
        <v>433</v>
      </c>
      <c r="F1296" s="211"/>
      <c r="G1296" s="174" t="s">
        <v>148</v>
      </c>
      <c r="H1296" s="175">
        <v>1</v>
      </c>
      <c r="I1296" s="175">
        <v>0</v>
      </c>
      <c r="J1296" s="176">
        <v>39.270000000000003</v>
      </c>
      <c r="K1296" s="176">
        <v>39.270000000000003</v>
      </c>
    </row>
    <row r="1297" spans="1:11" ht="25.5">
      <c r="A1297" s="177"/>
      <c r="B1297" s="177"/>
      <c r="C1297" s="177"/>
      <c r="D1297" s="177"/>
      <c r="E1297" s="177"/>
      <c r="F1297" s="177" t="s">
        <v>440</v>
      </c>
      <c r="G1297" s="178">
        <v>17.920000000000002</v>
      </c>
      <c r="H1297" s="177" t="s">
        <v>441</v>
      </c>
      <c r="I1297" s="178">
        <v>0</v>
      </c>
      <c r="J1297" s="177" t="s">
        <v>442</v>
      </c>
      <c r="K1297" s="178">
        <v>17.920000000000002</v>
      </c>
    </row>
    <row r="1298" spans="1:11" ht="25.9" thickBot="1">
      <c r="A1298" s="177"/>
      <c r="B1298" s="177"/>
      <c r="C1298" s="177"/>
      <c r="D1298" s="177"/>
      <c r="E1298" s="177"/>
      <c r="F1298" s="177" t="s">
        <v>443</v>
      </c>
      <c r="G1298" s="178">
        <v>14.01</v>
      </c>
      <c r="H1298" s="212"/>
      <c r="I1298" s="212" t="s">
        <v>444</v>
      </c>
      <c r="J1298" s="177"/>
      <c r="K1298" s="178">
        <v>71.2</v>
      </c>
    </row>
    <row r="1299" spans="1:11" ht="1.05" customHeight="1" thickTop="1">
      <c r="A1299" s="179"/>
      <c r="B1299" s="179"/>
      <c r="C1299" s="179"/>
      <c r="D1299" s="179"/>
      <c r="E1299" s="179"/>
      <c r="F1299" s="179"/>
      <c r="G1299" s="179"/>
      <c r="H1299" s="179"/>
      <c r="I1299" s="179"/>
      <c r="J1299" s="179"/>
      <c r="K1299" s="179"/>
    </row>
    <row r="1300" spans="1:11" ht="18" customHeight="1">
      <c r="A1300" s="161" t="s">
        <v>359</v>
      </c>
      <c r="B1300" s="162" t="s">
        <v>47</v>
      </c>
      <c r="C1300" s="161" t="s">
        <v>48</v>
      </c>
      <c r="D1300" s="161" t="s">
        <v>7</v>
      </c>
      <c r="E1300" s="216" t="s">
        <v>417</v>
      </c>
      <c r="F1300" s="216"/>
      <c r="G1300" s="163" t="s">
        <v>49</v>
      </c>
      <c r="H1300" s="162" t="s">
        <v>50</v>
      </c>
      <c r="I1300" s="162" t="s">
        <v>418</v>
      </c>
      <c r="J1300" s="162" t="s">
        <v>51</v>
      </c>
      <c r="K1300" s="162" t="s">
        <v>8</v>
      </c>
    </row>
    <row r="1301" spans="1:11" ht="26" customHeight="1">
      <c r="A1301" s="164" t="s">
        <v>419</v>
      </c>
      <c r="B1301" s="147" t="s">
        <v>360</v>
      </c>
      <c r="C1301" s="164" t="s">
        <v>125</v>
      </c>
      <c r="D1301" s="164" t="s">
        <v>361</v>
      </c>
      <c r="E1301" s="217" t="s">
        <v>1176</v>
      </c>
      <c r="F1301" s="217"/>
      <c r="G1301" s="165" t="s">
        <v>148</v>
      </c>
      <c r="H1301" s="166">
        <v>1</v>
      </c>
      <c r="I1301" s="148"/>
      <c r="J1301" s="148">
        <v>273.58</v>
      </c>
      <c r="K1301" s="148">
        <v>273.58</v>
      </c>
    </row>
    <row r="1302" spans="1:11" ht="24" customHeight="1">
      <c r="A1302" s="172" t="s">
        <v>430</v>
      </c>
      <c r="B1302" s="173" t="s">
        <v>1182</v>
      </c>
      <c r="C1302" s="172" t="s">
        <v>125</v>
      </c>
      <c r="D1302" s="172" t="s">
        <v>1183</v>
      </c>
      <c r="E1302" s="211" t="s">
        <v>448</v>
      </c>
      <c r="F1302" s="211"/>
      <c r="G1302" s="174" t="s">
        <v>116</v>
      </c>
      <c r="H1302" s="175">
        <v>0.99299999999999999</v>
      </c>
      <c r="I1302" s="175">
        <v>0</v>
      </c>
      <c r="J1302" s="176">
        <v>15.781392</v>
      </c>
      <c r="K1302" s="176">
        <v>15.67</v>
      </c>
    </row>
    <row r="1303" spans="1:11" ht="24" customHeight="1">
      <c r="A1303" s="172" t="s">
        <v>430</v>
      </c>
      <c r="B1303" s="173" t="s">
        <v>2239</v>
      </c>
      <c r="C1303" s="172" t="s">
        <v>125</v>
      </c>
      <c r="D1303" s="172" t="s">
        <v>2240</v>
      </c>
      <c r="E1303" s="211" t="s">
        <v>433</v>
      </c>
      <c r="F1303" s="211"/>
      <c r="G1303" s="174" t="s">
        <v>148</v>
      </c>
      <c r="H1303" s="175">
        <v>2</v>
      </c>
      <c r="I1303" s="175">
        <v>0</v>
      </c>
      <c r="J1303" s="176">
        <v>0.88</v>
      </c>
      <c r="K1303" s="176">
        <v>1.76</v>
      </c>
    </row>
    <row r="1304" spans="1:11" ht="26" customHeight="1">
      <c r="A1304" s="172" t="s">
        <v>430</v>
      </c>
      <c r="B1304" s="173" t="s">
        <v>1202</v>
      </c>
      <c r="C1304" s="172" t="s">
        <v>125</v>
      </c>
      <c r="D1304" s="172" t="s">
        <v>2241</v>
      </c>
      <c r="E1304" s="211" t="s">
        <v>433</v>
      </c>
      <c r="F1304" s="211"/>
      <c r="G1304" s="174" t="s">
        <v>148</v>
      </c>
      <c r="H1304" s="175">
        <v>1</v>
      </c>
      <c r="I1304" s="175">
        <v>0</v>
      </c>
      <c r="J1304" s="176">
        <v>233.99</v>
      </c>
      <c r="K1304" s="176">
        <v>233.99</v>
      </c>
    </row>
    <row r="1305" spans="1:11" ht="24" customHeight="1">
      <c r="A1305" s="172" t="s">
        <v>430</v>
      </c>
      <c r="B1305" s="173" t="s">
        <v>2223</v>
      </c>
      <c r="C1305" s="172" t="s">
        <v>125</v>
      </c>
      <c r="D1305" s="172" t="s">
        <v>2224</v>
      </c>
      <c r="E1305" s="211" t="s">
        <v>433</v>
      </c>
      <c r="F1305" s="211"/>
      <c r="G1305" s="174" t="s">
        <v>165</v>
      </c>
      <c r="H1305" s="175">
        <v>0.52500000000000002</v>
      </c>
      <c r="I1305" s="175">
        <v>0</v>
      </c>
      <c r="J1305" s="176">
        <v>2.34</v>
      </c>
      <c r="K1305" s="176">
        <v>1.22</v>
      </c>
    </row>
    <row r="1306" spans="1:11" ht="24" customHeight="1">
      <c r="A1306" s="172" t="s">
        <v>430</v>
      </c>
      <c r="B1306" s="173" t="s">
        <v>1186</v>
      </c>
      <c r="C1306" s="172" t="s">
        <v>125</v>
      </c>
      <c r="D1306" s="172" t="s">
        <v>1187</v>
      </c>
      <c r="E1306" s="211" t="s">
        <v>448</v>
      </c>
      <c r="F1306" s="211"/>
      <c r="G1306" s="174" t="s">
        <v>116</v>
      </c>
      <c r="H1306" s="175">
        <v>0.99299999999999999</v>
      </c>
      <c r="I1306" s="175">
        <v>0</v>
      </c>
      <c r="J1306" s="176">
        <v>20.977703999999999</v>
      </c>
      <c r="K1306" s="176">
        <v>20.83</v>
      </c>
    </row>
    <row r="1307" spans="1:11" ht="24" customHeight="1">
      <c r="A1307" s="172" t="s">
        <v>430</v>
      </c>
      <c r="B1307" s="173" t="s">
        <v>1180</v>
      </c>
      <c r="C1307" s="172" t="s">
        <v>125</v>
      </c>
      <c r="D1307" s="172" t="s">
        <v>1181</v>
      </c>
      <c r="E1307" s="211" t="s">
        <v>433</v>
      </c>
      <c r="F1307" s="211"/>
      <c r="G1307" s="174" t="s">
        <v>165</v>
      </c>
      <c r="H1307" s="175">
        <v>0.1</v>
      </c>
      <c r="I1307" s="175">
        <v>0</v>
      </c>
      <c r="J1307" s="176">
        <v>1.1599999999999999</v>
      </c>
      <c r="K1307" s="176">
        <v>0.11</v>
      </c>
    </row>
    <row r="1308" spans="1:11" ht="25.5">
      <c r="A1308" s="177"/>
      <c r="B1308" s="177"/>
      <c r="C1308" s="177"/>
      <c r="D1308" s="177"/>
      <c r="E1308" s="177"/>
      <c r="F1308" s="177" t="s">
        <v>440</v>
      </c>
      <c r="G1308" s="178">
        <v>36.5</v>
      </c>
      <c r="H1308" s="177" t="s">
        <v>441</v>
      </c>
      <c r="I1308" s="178">
        <v>0</v>
      </c>
      <c r="J1308" s="177" t="s">
        <v>442</v>
      </c>
      <c r="K1308" s="178">
        <v>36.5</v>
      </c>
    </row>
    <row r="1309" spans="1:11" ht="25.9" thickBot="1">
      <c r="A1309" s="177"/>
      <c r="B1309" s="177"/>
      <c r="C1309" s="177"/>
      <c r="D1309" s="177"/>
      <c r="E1309" s="177"/>
      <c r="F1309" s="177" t="s">
        <v>443</v>
      </c>
      <c r="G1309" s="178">
        <v>67.02</v>
      </c>
      <c r="H1309" s="212"/>
      <c r="I1309" s="212" t="s">
        <v>444</v>
      </c>
      <c r="J1309" s="177"/>
      <c r="K1309" s="178">
        <v>340.6</v>
      </c>
    </row>
    <row r="1310" spans="1:11" ht="1.05" customHeight="1" thickTop="1">
      <c r="A1310" s="179"/>
      <c r="B1310" s="179"/>
      <c r="C1310" s="179"/>
      <c r="D1310" s="179"/>
      <c r="E1310" s="179"/>
      <c r="F1310" s="179"/>
      <c r="G1310" s="179"/>
      <c r="H1310" s="179"/>
      <c r="I1310" s="179"/>
      <c r="J1310" s="179"/>
      <c r="K1310" s="179"/>
    </row>
    <row r="1311" spans="1:11" ht="18" customHeight="1">
      <c r="A1311" s="161" t="s">
        <v>362</v>
      </c>
      <c r="B1311" s="162" t="s">
        <v>47</v>
      </c>
      <c r="C1311" s="161" t="s">
        <v>48</v>
      </c>
      <c r="D1311" s="161" t="s">
        <v>7</v>
      </c>
      <c r="E1311" s="216" t="s">
        <v>417</v>
      </c>
      <c r="F1311" s="216"/>
      <c r="G1311" s="163" t="s">
        <v>49</v>
      </c>
      <c r="H1311" s="162" t="s">
        <v>50</v>
      </c>
      <c r="I1311" s="162" t="s">
        <v>51</v>
      </c>
      <c r="J1311" s="162" t="s">
        <v>8</v>
      </c>
    </row>
    <row r="1312" spans="1:11" ht="39" customHeight="1">
      <c r="A1312" s="164" t="s">
        <v>419</v>
      </c>
      <c r="B1312" s="147" t="s">
        <v>363</v>
      </c>
      <c r="C1312" s="164" t="s">
        <v>63</v>
      </c>
      <c r="D1312" s="164" t="s">
        <v>364</v>
      </c>
      <c r="E1312" s="217" t="s">
        <v>1203</v>
      </c>
      <c r="F1312" s="217"/>
      <c r="G1312" s="165" t="s">
        <v>132</v>
      </c>
      <c r="H1312" s="166">
        <v>1</v>
      </c>
      <c r="I1312" s="148">
        <v>53.55</v>
      </c>
      <c r="J1312" s="148">
        <v>53.55</v>
      </c>
    </row>
    <row r="1313" spans="1:10" ht="15" customHeight="1">
      <c r="A1313" s="161" t="s">
        <v>6</v>
      </c>
      <c r="B1313" s="162" t="s">
        <v>47</v>
      </c>
      <c r="C1313" s="161" t="s">
        <v>48</v>
      </c>
      <c r="D1313" s="161" t="s">
        <v>7</v>
      </c>
      <c r="E1313" s="216" t="s">
        <v>417</v>
      </c>
      <c r="F1313" s="220"/>
      <c r="G1313" s="163" t="s">
        <v>49</v>
      </c>
      <c r="H1313" s="162" t="s">
        <v>50</v>
      </c>
      <c r="I1313" s="162" t="s">
        <v>51</v>
      </c>
      <c r="J1313" s="162" t="s">
        <v>8</v>
      </c>
    </row>
    <row r="1314" spans="1:10" ht="24" customHeight="1">
      <c r="A1314" s="172" t="s">
        <v>430</v>
      </c>
      <c r="B1314" s="173" t="s">
        <v>446</v>
      </c>
      <c r="C1314" s="172" t="s">
        <v>63</v>
      </c>
      <c r="D1314" s="172" t="s">
        <v>447</v>
      </c>
      <c r="E1314" s="211" t="s">
        <v>448</v>
      </c>
      <c r="F1314" s="211"/>
      <c r="G1314" s="174" t="s">
        <v>449</v>
      </c>
      <c r="H1314" s="175">
        <v>0.3</v>
      </c>
      <c r="I1314" s="176" t="s">
        <v>450</v>
      </c>
      <c r="J1314" s="180" t="s">
        <v>735</v>
      </c>
    </row>
    <row r="1315" spans="1:10" ht="39" customHeight="1">
      <c r="A1315" s="172" t="s">
        <v>430</v>
      </c>
      <c r="B1315" s="173" t="s">
        <v>1204</v>
      </c>
      <c r="C1315" s="172" t="s">
        <v>63</v>
      </c>
      <c r="D1315" s="172" t="s">
        <v>1205</v>
      </c>
      <c r="E1315" s="211" t="s">
        <v>433</v>
      </c>
      <c r="F1315" s="211"/>
      <c r="G1315" s="174" t="s">
        <v>132</v>
      </c>
      <c r="H1315" s="175">
        <v>1</v>
      </c>
      <c r="I1315" s="176" t="s">
        <v>2242</v>
      </c>
      <c r="J1315" s="180" t="s">
        <v>2242</v>
      </c>
    </row>
    <row r="1316" spans="1:10" ht="24" customHeight="1">
      <c r="A1316" s="172" t="s">
        <v>430</v>
      </c>
      <c r="B1316" s="173" t="s">
        <v>1070</v>
      </c>
      <c r="C1316" s="172" t="s">
        <v>63</v>
      </c>
      <c r="D1316" s="172" t="s">
        <v>1071</v>
      </c>
      <c r="E1316" s="211" t="s">
        <v>448</v>
      </c>
      <c r="F1316" s="211"/>
      <c r="G1316" s="174" t="s">
        <v>449</v>
      </c>
      <c r="H1316" s="175">
        <v>0.5</v>
      </c>
      <c r="I1316" s="176" t="s">
        <v>2130</v>
      </c>
      <c r="J1316" s="180" t="s">
        <v>581</v>
      </c>
    </row>
    <row r="1317" spans="1:10" ht="24" customHeight="1">
      <c r="A1317" s="167" t="s">
        <v>419</v>
      </c>
      <c r="B1317" s="168" t="s">
        <v>456</v>
      </c>
      <c r="C1317" s="167" t="s">
        <v>63</v>
      </c>
      <c r="D1317" s="167" t="s">
        <v>457</v>
      </c>
      <c r="E1317" s="210" t="s">
        <v>458</v>
      </c>
      <c r="F1317" s="210"/>
      <c r="G1317" s="169" t="s">
        <v>449</v>
      </c>
      <c r="H1317" s="170">
        <v>0.3</v>
      </c>
      <c r="I1317" s="171" t="s">
        <v>2113</v>
      </c>
      <c r="J1317" s="181" t="s">
        <v>2243</v>
      </c>
    </row>
    <row r="1318" spans="1:10" ht="24" customHeight="1">
      <c r="A1318" s="167" t="s">
        <v>419</v>
      </c>
      <c r="B1318" s="168" t="s">
        <v>1067</v>
      </c>
      <c r="C1318" s="167" t="s">
        <v>63</v>
      </c>
      <c r="D1318" s="167" t="s">
        <v>1068</v>
      </c>
      <c r="E1318" s="210" t="s">
        <v>458</v>
      </c>
      <c r="F1318" s="210"/>
      <c r="G1318" s="169" t="s">
        <v>449</v>
      </c>
      <c r="H1318" s="170">
        <v>0.5</v>
      </c>
      <c r="I1318" s="171" t="s">
        <v>2129</v>
      </c>
      <c r="J1318" s="181" t="s">
        <v>2244</v>
      </c>
    </row>
    <row r="1319" spans="1:10" ht="40.049999999999997" customHeight="1">
      <c r="A1319" s="219" t="s">
        <v>459</v>
      </c>
      <c r="B1319" s="220"/>
      <c r="C1319" s="220"/>
      <c r="D1319" s="220"/>
      <c r="E1319" s="220"/>
      <c r="F1319" s="220"/>
      <c r="G1319" s="220"/>
      <c r="H1319" s="220"/>
      <c r="I1319" s="220"/>
      <c r="J1319" s="220"/>
    </row>
    <row r="1320" spans="1:10" ht="15" customHeight="1">
      <c r="A1320" s="161" t="s">
        <v>6</v>
      </c>
      <c r="B1320" s="162" t="s">
        <v>47</v>
      </c>
      <c r="C1320" s="161" t="s">
        <v>48</v>
      </c>
      <c r="D1320" s="161" t="s">
        <v>7</v>
      </c>
      <c r="E1320" s="216" t="s">
        <v>417</v>
      </c>
      <c r="F1320" s="220"/>
      <c r="G1320" s="163" t="s">
        <v>49</v>
      </c>
      <c r="H1320" s="162" t="s">
        <v>50</v>
      </c>
      <c r="I1320" s="162" t="s">
        <v>51</v>
      </c>
      <c r="J1320" s="162" t="s">
        <v>8</v>
      </c>
    </row>
    <row r="1321" spans="1:10" ht="24" customHeight="1">
      <c r="A1321" s="172" t="s">
        <v>430</v>
      </c>
      <c r="B1321" s="173" t="s">
        <v>446</v>
      </c>
      <c r="C1321" s="172" t="s">
        <v>63</v>
      </c>
      <c r="D1321" s="172" t="s">
        <v>447</v>
      </c>
      <c r="E1321" s="211" t="s">
        <v>448</v>
      </c>
      <c r="F1321" s="211"/>
      <c r="G1321" s="174" t="s">
        <v>449</v>
      </c>
      <c r="H1321" s="175">
        <v>0.3</v>
      </c>
      <c r="I1321" s="176" t="s">
        <v>450</v>
      </c>
      <c r="J1321" s="180" t="s">
        <v>735</v>
      </c>
    </row>
    <row r="1322" spans="1:10" ht="39" customHeight="1">
      <c r="A1322" s="172" t="s">
        <v>430</v>
      </c>
      <c r="B1322" s="173" t="s">
        <v>1204</v>
      </c>
      <c r="C1322" s="172" t="s">
        <v>63</v>
      </c>
      <c r="D1322" s="172" t="s">
        <v>1205</v>
      </c>
      <c r="E1322" s="211" t="s">
        <v>433</v>
      </c>
      <c r="F1322" s="211"/>
      <c r="G1322" s="174" t="s">
        <v>132</v>
      </c>
      <c r="H1322" s="175">
        <v>1</v>
      </c>
      <c r="I1322" s="176" t="s">
        <v>2242</v>
      </c>
      <c r="J1322" s="180" t="s">
        <v>2242</v>
      </c>
    </row>
    <row r="1323" spans="1:10" ht="24" customHeight="1">
      <c r="A1323" s="172" t="s">
        <v>430</v>
      </c>
      <c r="B1323" s="173" t="s">
        <v>1070</v>
      </c>
      <c r="C1323" s="172" t="s">
        <v>63</v>
      </c>
      <c r="D1323" s="172" t="s">
        <v>1071</v>
      </c>
      <c r="E1323" s="211" t="s">
        <v>448</v>
      </c>
      <c r="F1323" s="211"/>
      <c r="G1323" s="174" t="s">
        <v>449</v>
      </c>
      <c r="H1323" s="175">
        <v>0.5</v>
      </c>
      <c r="I1323" s="176" t="s">
        <v>2130</v>
      </c>
      <c r="J1323" s="180" t="s">
        <v>581</v>
      </c>
    </row>
    <row r="1324" spans="1:10" ht="24" customHeight="1">
      <c r="A1324" s="172" t="s">
        <v>430</v>
      </c>
      <c r="B1324" s="173" t="s">
        <v>508</v>
      </c>
      <c r="C1324" s="172" t="s">
        <v>63</v>
      </c>
      <c r="D1324" s="172" t="s">
        <v>509</v>
      </c>
      <c r="E1324" s="211" t="s">
        <v>433</v>
      </c>
      <c r="F1324" s="211"/>
      <c r="G1324" s="174" t="s">
        <v>388</v>
      </c>
      <c r="H1324" s="175">
        <v>1.8400000000000001E-3</v>
      </c>
      <c r="I1324" s="176" t="s">
        <v>2114</v>
      </c>
      <c r="J1324" s="180" t="s">
        <v>462</v>
      </c>
    </row>
    <row r="1325" spans="1:10" ht="26" customHeight="1">
      <c r="A1325" s="172" t="s">
        <v>430</v>
      </c>
      <c r="B1325" s="173" t="s">
        <v>506</v>
      </c>
      <c r="C1325" s="172" t="s">
        <v>63</v>
      </c>
      <c r="D1325" s="172" t="s">
        <v>507</v>
      </c>
      <c r="E1325" s="211" t="s">
        <v>433</v>
      </c>
      <c r="F1325" s="211"/>
      <c r="G1325" s="174" t="s">
        <v>132</v>
      </c>
      <c r="H1325" s="175">
        <v>4.8000000000000001E-4</v>
      </c>
      <c r="I1325" s="176" t="s">
        <v>2115</v>
      </c>
      <c r="J1325" s="180" t="s">
        <v>466</v>
      </c>
    </row>
    <row r="1326" spans="1:10" ht="24" customHeight="1">
      <c r="A1326" s="172" t="s">
        <v>430</v>
      </c>
      <c r="B1326" s="173" t="s">
        <v>470</v>
      </c>
      <c r="C1326" s="172" t="s">
        <v>63</v>
      </c>
      <c r="D1326" s="172" t="s">
        <v>471</v>
      </c>
      <c r="E1326" s="211" t="s">
        <v>433</v>
      </c>
      <c r="F1326" s="211"/>
      <c r="G1326" s="174" t="s">
        <v>132</v>
      </c>
      <c r="H1326" s="175">
        <v>6.0929999999999998E-2</v>
      </c>
      <c r="I1326" s="176" t="s">
        <v>472</v>
      </c>
      <c r="J1326" s="180" t="s">
        <v>695</v>
      </c>
    </row>
    <row r="1327" spans="1:10" ht="24" customHeight="1">
      <c r="A1327" s="172" t="s">
        <v>430</v>
      </c>
      <c r="B1327" s="173" t="s">
        <v>474</v>
      </c>
      <c r="C1327" s="172" t="s">
        <v>63</v>
      </c>
      <c r="D1327" s="172" t="s">
        <v>475</v>
      </c>
      <c r="E1327" s="211" t="s">
        <v>433</v>
      </c>
      <c r="F1327" s="211"/>
      <c r="G1327" s="174" t="s">
        <v>132</v>
      </c>
      <c r="H1327" s="175">
        <v>1.4400000000000001E-3</v>
      </c>
      <c r="I1327" s="176" t="s">
        <v>476</v>
      </c>
      <c r="J1327" s="180" t="s">
        <v>462</v>
      </c>
    </row>
    <row r="1328" spans="1:10" ht="26" customHeight="1">
      <c r="A1328" s="172" t="s">
        <v>430</v>
      </c>
      <c r="B1328" s="173" t="s">
        <v>487</v>
      </c>
      <c r="C1328" s="172" t="s">
        <v>63</v>
      </c>
      <c r="D1328" s="172" t="s">
        <v>488</v>
      </c>
      <c r="E1328" s="211" t="s">
        <v>433</v>
      </c>
      <c r="F1328" s="211"/>
      <c r="G1328" s="174" t="s">
        <v>132</v>
      </c>
      <c r="H1328" s="175">
        <v>6.0000000000000002E-5</v>
      </c>
      <c r="I1328" s="176" t="s">
        <v>2116</v>
      </c>
      <c r="J1328" s="180" t="s">
        <v>558</v>
      </c>
    </row>
    <row r="1329" spans="1:10" ht="26" customHeight="1">
      <c r="A1329" s="172" t="s">
        <v>430</v>
      </c>
      <c r="B1329" s="173" t="s">
        <v>467</v>
      </c>
      <c r="C1329" s="172" t="s">
        <v>63</v>
      </c>
      <c r="D1329" s="172" t="s">
        <v>468</v>
      </c>
      <c r="E1329" s="211" t="s">
        <v>433</v>
      </c>
      <c r="F1329" s="211"/>
      <c r="G1329" s="174" t="s">
        <v>388</v>
      </c>
      <c r="H1329" s="175">
        <v>5.9000000000000003E-4</v>
      </c>
      <c r="I1329" s="176" t="s">
        <v>2117</v>
      </c>
      <c r="J1329" s="180" t="s">
        <v>559</v>
      </c>
    </row>
    <row r="1330" spans="1:10" ht="26" customHeight="1">
      <c r="A1330" s="172" t="s">
        <v>430</v>
      </c>
      <c r="B1330" s="173" t="s">
        <v>493</v>
      </c>
      <c r="C1330" s="172" t="s">
        <v>63</v>
      </c>
      <c r="D1330" s="172" t="s">
        <v>494</v>
      </c>
      <c r="E1330" s="211" t="s">
        <v>491</v>
      </c>
      <c r="F1330" s="211"/>
      <c r="G1330" s="174" t="s">
        <v>132</v>
      </c>
      <c r="H1330" s="175">
        <v>8.1439999999999999E-2</v>
      </c>
      <c r="I1330" s="176" t="s">
        <v>495</v>
      </c>
      <c r="J1330" s="180" t="s">
        <v>736</v>
      </c>
    </row>
    <row r="1331" spans="1:10" ht="24" customHeight="1">
      <c r="A1331" s="172" t="s">
        <v>430</v>
      </c>
      <c r="B1331" s="173" t="s">
        <v>489</v>
      </c>
      <c r="C1331" s="172" t="s">
        <v>63</v>
      </c>
      <c r="D1331" s="172" t="s">
        <v>490</v>
      </c>
      <c r="E1331" s="211" t="s">
        <v>491</v>
      </c>
      <c r="F1331" s="211"/>
      <c r="G1331" s="174" t="s">
        <v>132</v>
      </c>
      <c r="H1331" s="175">
        <v>3.5999999999999999E-3</v>
      </c>
      <c r="I1331" s="176" t="s">
        <v>492</v>
      </c>
      <c r="J1331" s="180" t="s">
        <v>559</v>
      </c>
    </row>
    <row r="1332" spans="1:10" ht="24" customHeight="1">
      <c r="A1332" s="172" t="s">
        <v>430</v>
      </c>
      <c r="B1332" s="173" t="s">
        <v>502</v>
      </c>
      <c r="C1332" s="172" t="s">
        <v>63</v>
      </c>
      <c r="D1332" s="172" t="s">
        <v>503</v>
      </c>
      <c r="E1332" s="211" t="s">
        <v>433</v>
      </c>
      <c r="F1332" s="211"/>
      <c r="G1332" s="174" t="s">
        <v>132</v>
      </c>
      <c r="H1332" s="175">
        <v>8.1439999999999999E-2</v>
      </c>
      <c r="I1332" s="176" t="s">
        <v>504</v>
      </c>
      <c r="J1332" s="180" t="s">
        <v>696</v>
      </c>
    </row>
    <row r="1333" spans="1:10" ht="24" customHeight="1">
      <c r="A1333" s="172" t="s">
        <v>430</v>
      </c>
      <c r="B1333" s="173" t="s">
        <v>497</v>
      </c>
      <c r="C1333" s="172" t="s">
        <v>63</v>
      </c>
      <c r="D1333" s="172" t="s">
        <v>498</v>
      </c>
      <c r="E1333" s="211" t="s">
        <v>433</v>
      </c>
      <c r="F1333" s="211"/>
      <c r="G1333" s="174" t="s">
        <v>132</v>
      </c>
      <c r="H1333" s="175">
        <v>1.1999999999999999E-3</v>
      </c>
      <c r="I1333" s="176" t="s">
        <v>2118</v>
      </c>
      <c r="J1333" s="180" t="s">
        <v>764</v>
      </c>
    </row>
    <row r="1334" spans="1:10" ht="26" customHeight="1">
      <c r="A1334" s="172" t="s">
        <v>430</v>
      </c>
      <c r="B1334" s="173" t="s">
        <v>500</v>
      </c>
      <c r="C1334" s="172" t="s">
        <v>63</v>
      </c>
      <c r="D1334" s="172" t="s">
        <v>501</v>
      </c>
      <c r="E1334" s="211" t="s">
        <v>433</v>
      </c>
      <c r="F1334" s="211"/>
      <c r="G1334" s="174" t="s">
        <v>132</v>
      </c>
      <c r="H1334" s="175">
        <v>1.6000000000000001E-4</v>
      </c>
      <c r="I1334" s="176" t="s">
        <v>2120</v>
      </c>
      <c r="J1334" s="180" t="s">
        <v>466</v>
      </c>
    </row>
    <row r="1335" spans="1:10" ht="24" customHeight="1">
      <c r="A1335" s="172" t="s">
        <v>430</v>
      </c>
      <c r="B1335" s="173" t="s">
        <v>478</v>
      </c>
      <c r="C1335" s="172" t="s">
        <v>63</v>
      </c>
      <c r="D1335" s="172" t="s">
        <v>479</v>
      </c>
      <c r="E1335" s="211" t="s">
        <v>433</v>
      </c>
      <c r="F1335" s="211"/>
      <c r="G1335" s="174" t="s">
        <v>132</v>
      </c>
      <c r="H1335" s="175">
        <v>3.0000000000000001E-5</v>
      </c>
      <c r="I1335" s="176" t="s">
        <v>480</v>
      </c>
      <c r="J1335" s="180" t="s">
        <v>466</v>
      </c>
    </row>
    <row r="1336" spans="1:10" ht="24" customHeight="1">
      <c r="A1336" s="172" t="s">
        <v>430</v>
      </c>
      <c r="B1336" s="173" t="s">
        <v>513</v>
      </c>
      <c r="C1336" s="172" t="s">
        <v>63</v>
      </c>
      <c r="D1336" s="172" t="s">
        <v>514</v>
      </c>
      <c r="E1336" s="211" t="s">
        <v>491</v>
      </c>
      <c r="F1336" s="211"/>
      <c r="G1336" s="174" t="s">
        <v>286</v>
      </c>
      <c r="H1336" s="175">
        <v>3.2000000000000003E-4</v>
      </c>
      <c r="I1336" s="176" t="s">
        <v>515</v>
      </c>
      <c r="J1336" s="180" t="s">
        <v>565</v>
      </c>
    </row>
    <row r="1337" spans="1:10" ht="24" customHeight="1">
      <c r="A1337" s="172" t="s">
        <v>430</v>
      </c>
      <c r="B1337" s="173" t="s">
        <v>460</v>
      </c>
      <c r="C1337" s="172" t="s">
        <v>63</v>
      </c>
      <c r="D1337" s="172" t="s">
        <v>461</v>
      </c>
      <c r="E1337" s="211" t="s">
        <v>433</v>
      </c>
      <c r="F1337" s="211"/>
      <c r="G1337" s="174" t="s">
        <v>132</v>
      </c>
      <c r="H1337" s="175">
        <v>3.5999999999999999E-3</v>
      </c>
      <c r="I1337" s="176" t="s">
        <v>2121</v>
      </c>
      <c r="J1337" s="180" t="s">
        <v>558</v>
      </c>
    </row>
    <row r="1338" spans="1:10" ht="24" customHeight="1">
      <c r="A1338" s="172" t="s">
        <v>430</v>
      </c>
      <c r="B1338" s="173" t="s">
        <v>484</v>
      </c>
      <c r="C1338" s="172" t="s">
        <v>63</v>
      </c>
      <c r="D1338" s="172" t="s">
        <v>485</v>
      </c>
      <c r="E1338" s="211" t="s">
        <v>433</v>
      </c>
      <c r="F1338" s="211"/>
      <c r="G1338" s="174" t="s">
        <v>132</v>
      </c>
      <c r="H1338" s="175">
        <v>6.0000000000000002E-5</v>
      </c>
      <c r="I1338" s="176" t="s">
        <v>486</v>
      </c>
      <c r="J1338" s="180" t="s">
        <v>466</v>
      </c>
    </row>
    <row r="1339" spans="1:10" ht="24" customHeight="1">
      <c r="A1339" s="172" t="s">
        <v>430</v>
      </c>
      <c r="B1339" s="173" t="s">
        <v>463</v>
      </c>
      <c r="C1339" s="172" t="s">
        <v>63</v>
      </c>
      <c r="D1339" s="172" t="s">
        <v>464</v>
      </c>
      <c r="E1339" s="211" t="s">
        <v>433</v>
      </c>
      <c r="F1339" s="211"/>
      <c r="G1339" s="174" t="s">
        <v>465</v>
      </c>
      <c r="H1339" s="175">
        <v>6.4000000000000005E-4</v>
      </c>
      <c r="I1339" s="176" t="s">
        <v>2122</v>
      </c>
      <c r="J1339" s="180" t="s">
        <v>466</v>
      </c>
    </row>
    <row r="1340" spans="1:10" ht="24" customHeight="1">
      <c r="A1340" s="172" t="s">
        <v>430</v>
      </c>
      <c r="B1340" s="173" t="s">
        <v>481</v>
      </c>
      <c r="C1340" s="172" t="s">
        <v>63</v>
      </c>
      <c r="D1340" s="172" t="s">
        <v>482</v>
      </c>
      <c r="E1340" s="211" t="s">
        <v>433</v>
      </c>
      <c r="F1340" s="211"/>
      <c r="G1340" s="174" t="s">
        <v>132</v>
      </c>
      <c r="H1340" s="175">
        <v>9.0000000000000006E-5</v>
      </c>
      <c r="I1340" s="176" t="s">
        <v>483</v>
      </c>
      <c r="J1340" s="180" t="s">
        <v>466</v>
      </c>
    </row>
    <row r="1341" spans="1:10" ht="24" customHeight="1">
      <c r="A1341" s="172" t="s">
        <v>430</v>
      </c>
      <c r="B1341" s="173" t="s">
        <v>510</v>
      </c>
      <c r="C1341" s="172" t="s">
        <v>63</v>
      </c>
      <c r="D1341" s="172" t="s">
        <v>511</v>
      </c>
      <c r="E1341" s="211" t="s">
        <v>433</v>
      </c>
      <c r="F1341" s="211"/>
      <c r="G1341" s="174" t="s">
        <v>132</v>
      </c>
      <c r="H1341" s="175">
        <v>3.5999999999999999E-3</v>
      </c>
      <c r="I1341" s="176" t="s">
        <v>2123</v>
      </c>
      <c r="J1341" s="180" t="s">
        <v>1114</v>
      </c>
    </row>
    <row r="1342" spans="1:10" ht="24" customHeight="1">
      <c r="A1342" s="172" t="s">
        <v>430</v>
      </c>
      <c r="B1342" s="173" t="s">
        <v>1109</v>
      </c>
      <c r="C1342" s="172" t="s">
        <v>63</v>
      </c>
      <c r="D1342" s="172" t="s">
        <v>1110</v>
      </c>
      <c r="E1342" s="211" t="s">
        <v>433</v>
      </c>
      <c r="F1342" s="211"/>
      <c r="G1342" s="174" t="s">
        <v>132</v>
      </c>
      <c r="H1342" s="175">
        <v>5.0000000000000002E-5</v>
      </c>
      <c r="I1342" s="176" t="s">
        <v>571</v>
      </c>
      <c r="J1342" s="180" t="s">
        <v>466</v>
      </c>
    </row>
    <row r="1343" spans="1:10" ht="24" customHeight="1">
      <c r="A1343" s="172" t="s">
        <v>430</v>
      </c>
      <c r="B1343" s="173" t="s">
        <v>1117</v>
      </c>
      <c r="C1343" s="172" t="s">
        <v>63</v>
      </c>
      <c r="D1343" s="172" t="s">
        <v>1118</v>
      </c>
      <c r="E1343" s="211" t="s">
        <v>433</v>
      </c>
      <c r="F1343" s="211"/>
      <c r="G1343" s="174" t="s">
        <v>132</v>
      </c>
      <c r="H1343" s="175">
        <v>1E-4</v>
      </c>
      <c r="I1343" s="176" t="s">
        <v>1119</v>
      </c>
      <c r="J1343" s="180" t="s">
        <v>466</v>
      </c>
    </row>
    <row r="1344" spans="1:10" ht="24" customHeight="1">
      <c r="A1344" s="172" t="s">
        <v>430</v>
      </c>
      <c r="B1344" s="173" t="s">
        <v>709</v>
      </c>
      <c r="C1344" s="172" t="s">
        <v>63</v>
      </c>
      <c r="D1344" s="172" t="s">
        <v>710</v>
      </c>
      <c r="E1344" s="211" t="s">
        <v>433</v>
      </c>
      <c r="F1344" s="211"/>
      <c r="G1344" s="174" t="s">
        <v>132</v>
      </c>
      <c r="H1344" s="175">
        <v>1E-4</v>
      </c>
      <c r="I1344" s="176" t="s">
        <v>711</v>
      </c>
      <c r="J1344" s="180" t="s">
        <v>466</v>
      </c>
    </row>
    <row r="1345" spans="1:11" ht="24" customHeight="1">
      <c r="A1345" s="172" t="s">
        <v>430</v>
      </c>
      <c r="B1345" s="173" t="s">
        <v>1121</v>
      </c>
      <c r="C1345" s="172" t="s">
        <v>63</v>
      </c>
      <c r="D1345" s="172" t="s">
        <v>1122</v>
      </c>
      <c r="E1345" s="211" t="s">
        <v>433</v>
      </c>
      <c r="F1345" s="211"/>
      <c r="G1345" s="174" t="s">
        <v>132</v>
      </c>
      <c r="H1345" s="175">
        <v>1E-4</v>
      </c>
      <c r="I1345" s="176" t="s">
        <v>1123</v>
      </c>
      <c r="J1345" s="180" t="s">
        <v>558</v>
      </c>
    </row>
    <row r="1346" spans="1:11" ht="13.5">
      <c r="A1346" s="177"/>
      <c r="B1346" s="177"/>
      <c r="C1346" s="177"/>
      <c r="D1346" s="177"/>
      <c r="E1346" s="177" t="s">
        <v>440</v>
      </c>
      <c r="F1346" s="178">
        <v>14.59</v>
      </c>
      <c r="G1346" s="177" t="s">
        <v>441</v>
      </c>
      <c r="H1346" s="178">
        <v>0</v>
      </c>
      <c r="I1346" s="177" t="s">
        <v>442</v>
      </c>
      <c r="J1346" s="178">
        <v>14.59</v>
      </c>
    </row>
    <row r="1347" spans="1:11" ht="13.9" thickBot="1">
      <c r="A1347" s="177"/>
      <c r="B1347" s="177"/>
      <c r="C1347" s="177"/>
      <c r="D1347" s="177"/>
      <c r="E1347" s="177" t="s">
        <v>443</v>
      </c>
      <c r="F1347" s="178">
        <v>13.11</v>
      </c>
      <c r="G1347" s="177"/>
      <c r="H1347" s="212" t="s">
        <v>444</v>
      </c>
      <c r="I1347" s="212"/>
      <c r="J1347" s="178">
        <v>66.66</v>
      </c>
    </row>
    <row r="1348" spans="1:11" ht="1.05" customHeight="1" thickTop="1">
      <c r="A1348" s="179"/>
      <c r="B1348" s="179"/>
      <c r="C1348" s="179"/>
      <c r="D1348" s="179"/>
      <c r="E1348" s="179"/>
      <c r="F1348" s="179"/>
      <c r="G1348" s="179"/>
      <c r="H1348" s="179"/>
      <c r="I1348" s="179"/>
      <c r="J1348" s="179"/>
      <c r="K1348" s="179"/>
    </row>
    <row r="1349" spans="1:11" ht="18" customHeight="1">
      <c r="A1349" s="161" t="s">
        <v>365</v>
      </c>
      <c r="B1349" s="162" t="s">
        <v>47</v>
      </c>
      <c r="C1349" s="161" t="s">
        <v>48</v>
      </c>
      <c r="D1349" s="161" t="s">
        <v>7</v>
      </c>
      <c r="E1349" s="216" t="s">
        <v>417</v>
      </c>
      <c r="F1349" s="216"/>
      <c r="G1349" s="163" t="s">
        <v>49</v>
      </c>
      <c r="H1349" s="162" t="s">
        <v>50</v>
      </c>
      <c r="I1349" s="162" t="s">
        <v>51</v>
      </c>
      <c r="J1349" s="162" t="s">
        <v>8</v>
      </c>
    </row>
    <row r="1350" spans="1:11" ht="39" customHeight="1">
      <c r="A1350" s="164" t="s">
        <v>419</v>
      </c>
      <c r="B1350" s="147" t="s">
        <v>366</v>
      </c>
      <c r="C1350" s="164" t="s">
        <v>63</v>
      </c>
      <c r="D1350" s="164" t="s">
        <v>367</v>
      </c>
      <c r="E1350" s="217" t="s">
        <v>1203</v>
      </c>
      <c r="F1350" s="217"/>
      <c r="G1350" s="165" t="s">
        <v>132</v>
      </c>
      <c r="H1350" s="166">
        <v>1</v>
      </c>
      <c r="I1350" s="148">
        <v>2135.73</v>
      </c>
      <c r="J1350" s="148">
        <v>2135.73</v>
      </c>
    </row>
    <row r="1351" spans="1:11" ht="15" customHeight="1">
      <c r="A1351" s="161" t="s">
        <v>6</v>
      </c>
      <c r="B1351" s="162" t="s">
        <v>47</v>
      </c>
      <c r="C1351" s="161" t="s">
        <v>48</v>
      </c>
      <c r="D1351" s="161" t="s">
        <v>7</v>
      </c>
      <c r="E1351" s="216" t="s">
        <v>417</v>
      </c>
      <c r="F1351" s="220"/>
      <c r="G1351" s="163" t="s">
        <v>49</v>
      </c>
      <c r="H1351" s="162" t="s">
        <v>50</v>
      </c>
      <c r="I1351" s="162" t="s">
        <v>51</v>
      </c>
      <c r="J1351" s="162" t="s">
        <v>8</v>
      </c>
    </row>
    <row r="1352" spans="1:11" ht="24" customHeight="1">
      <c r="A1352" s="167" t="s">
        <v>419</v>
      </c>
      <c r="B1352" s="168" t="s">
        <v>456</v>
      </c>
      <c r="C1352" s="167" t="s">
        <v>63</v>
      </c>
      <c r="D1352" s="167" t="s">
        <v>457</v>
      </c>
      <c r="E1352" s="210" t="s">
        <v>458</v>
      </c>
      <c r="F1352" s="210"/>
      <c r="G1352" s="169" t="s">
        <v>449</v>
      </c>
      <c r="H1352" s="170">
        <v>0.3</v>
      </c>
      <c r="I1352" s="171" t="s">
        <v>2113</v>
      </c>
      <c r="J1352" s="181" t="s">
        <v>2243</v>
      </c>
    </row>
    <row r="1353" spans="1:11" ht="39" customHeight="1">
      <c r="A1353" s="172" t="s">
        <v>430</v>
      </c>
      <c r="B1353" s="173" t="s">
        <v>1206</v>
      </c>
      <c r="C1353" s="172" t="s">
        <v>63</v>
      </c>
      <c r="D1353" s="172" t="s">
        <v>367</v>
      </c>
      <c r="E1353" s="211" t="s">
        <v>433</v>
      </c>
      <c r="F1353" s="211"/>
      <c r="G1353" s="174" t="s">
        <v>132</v>
      </c>
      <c r="H1353" s="175">
        <v>1</v>
      </c>
      <c r="I1353" s="176" t="s">
        <v>2245</v>
      </c>
      <c r="J1353" s="180" t="s">
        <v>2245</v>
      </c>
    </row>
    <row r="1354" spans="1:11" ht="24" customHeight="1">
      <c r="A1354" s="172" t="s">
        <v>430</v>
      </c>
      <c r="B1354" s="173" t="s">
        <v>1070</v>
      </c>
      <c r="C1354" s="172" t="s">
        <v>63</v>
      </c>
      <c r="D1354" s="172" t="s">
        <v>1071</v>
      </c>
      <c r="E1354" s="211" t="s">
        <v>448</v>
      </c>
      <c r="F1354" s="211"/>
      <c r="G1354" s="174" t="s">
        <v>449</v>
      </c>
      <c r="H1354" s="175">
        <v>0.5</v>
      </c>
      <c r="I1354" s="176" t="s">
        <v>2130</v>
      </c>
      <c r="J1354" s="180" t="s">
        <v>581</v>
      </c>
    </row>
    <row r="1355" spans="1:11" ht="24" customHeight="1">
      <c r="A1355" s="167" t="s">
        <v>419</v>
      </c>
      <c r="B1355" s="168" t="s">
        <v>1067</v>
      </c>
      <c r="C1355" s="167" t="s">
        <v>63</v>
      </c>
      <c r="D1355" s="167" t="s">
        <v>1068</v>
      </c>
      <c r="E1355" s="210" t="s">
        <v>458</v>
      </c>
      <c r="F1355" s="210"/>
      <c r="G1355" s="169" t="s">
        <v>449</v>
      </c>
      <c r="H1355" s="170">
        <v>0.5</v>
      </c>
      <c r="I1355" s="171" t="s">
        <v>2129</v>
      </c>
      <c r="J1355" s="181" t="s">
        <v>2244</v>
      </c>
    </row>
    <row r="1356" spans="1:11" ht="24" customHeight="1">
      <c r="A1356" s="172" t="s">
        <v>430</v>
      </c>
      <c r="B1356" s="173" t="s">
        <v>446</v>
      </c>
      <c r="C1356" s="172" t="s">
        <v>63</v>
      </c>
      <c r="D1356" s="172" t="s">
        <v>447</v>
      </c>
      <c r="E1356" s="211" t="s">
        <v>448</v>
      </c>
      <c r="F1356" s="211"/>
      <c r="G1356" s="174" t="s">
        <v>449</v>
      </c>
      <c r="H1356" s="175">
        <v>0.3</v>
      </c>
      <c r="I1356" s="176" t="s">
        <v>450</v>
      </c>
      <c r="J1356" s="180" t="s">
        <v>735</v>
      </c>
    </row>
    <row r="1357" spans="1:11" ht="40.049999999999997" customHeight="1">
      <c r="A1357" s="219" t="s">
        <v>459</v>
      </c>
      <c r="B1357" s="220"/>
      <c r="C1357" s="220"/>
      <c r="D1357" s="220"/>
      <c r="E1357" s="220"/>
      <c r="F1357" s="220"/>
      <c r="G1357" s="220"/>
      <c r="H1357" s="220"/>
      <c r="I1357" s="220"/>
      <c r="J1357" s="220"/>
    </row>
    <row r="1358" spans="1:11" ht="15" customHeight="1">
      <c r="A1358" s="161" t="s">
        <v>6</v>
      </c>
      <c r="B1358" s="162" t="s">
        <v>47</v>
      </c>
      <c r="C1358" s="161" t="s">
        <v>48</v>
      </c>
      <c r="D1358" s="161" t="s">
        <v>7</v>
      </c>
      <c r="E1358" s="216" t="s">
        <v>417</v>
      </c>
      <c r="F1358" s="220"/>
      <c r="G1358" s="163" t="s">
        <v>49</v>
      </c>
      <c r="H1358" s="162" t="s">
        <v>50</v>
      </c>
      <c r="I1358" s="162" t="s">
        <v>51</v>
      </c>
      <c r="J1358" s="162" t="s">
        <v>8</v>
      </c>
    </row>
    <row r="1359" spans="1:11" ht="24" customHeight="1">
      <c r="A1359" s="172" t="s">
        <v>430</v>
      </c>
      <c r="B1359" s="173" t="s">
        <v>508</v>
      </c>
      <c r="C1359" s="172" t="s">
        <v>63</v>
      </c>
      <c r="D1359" s="172" t="s">
        <v>509</v>
      </c>
      <c r="E1359" s="211" t="s">
        <v>433</v>
      </c>
      <c r="F1359" s="211"/>
      <c r="G1359" s="174" t="s">
        <v>388</v>
      </c>
      <c r="H1359" s="175">
        <v>1.8400000000000001E-3</v>
      </c>
      <c r="I1359" s="176" t="s">
        <v>2114</v>
      </c>
      <c r="J1359" s="180" t="s">
        <v>462</v>
      </c>
    </row>
    <row r="1360" spans="1:11" ht="26" customHeight="1">
      <c r="A1360" s="172" t="s">
        <v>430</v>
      </c>
      <c r="B1360" s="173" t="s">
        <v>506</v>
      </c>
      <c r="C1360" s="172" t="s">
        <v>63</v>
      </c>
      <c r="D1360" s="172" t="s">
        <v>507</v>
      </c>
      <c r="E1360" s="211" t="s">
        <v>433</v>
      </c>
      <c r="F1360" s="211"/>
      <c r="G1360" s="174" t="s">
        <v>132</v>
      </c>
      <c r="H1360" s="175">
        <v>4.8000000000000001E-4</v>
      </c>
      <c r="I1360" s="176" t="s">
        <v>2115</v>
      </c>
      <c r="J1360" s="180" t="s">
        <v>466</v>
      </c>
    </row>
    <row r="1361" spans="1:10" ht="24" customHeight="1">
      <c r="A1361" s="172" t="s">
        <v>430</v>
      </c>
      <c r="B1361" s="173" t="s">
        <v>470</v>
      </c>
      <c r="C1361" s="172" t="s">
        <v>63</v>
      </c>
      <c r="D1361" s="172" t="s">
        <v>471</v>
      </c>
      <c r="E1361" s="211" t="s">
        <v>433</v>
      </c>
      <c r="F1361" s="211"/>
      <c r="G1361" s="174" t="s">
        <v>132</v>
      </c>
      <c r="H1361" s="175">
        <v>6.0929999999999998E-2</v>
      </c>
      <c r="I1361" s="176" t="s">
        <v>472</v>
      </c>
      <c r="J1361" s="180" t="s">
        <v>695</v>
      </c>
    </row>
    <row r="1362" spans="1:10" ht="24" customHeight="1">
      <c r="A1362" s="172" t="s">
        <v>430</v>
      </c>
      <c r="B1362" s="173" t="s">
        <v>474</v>
      </c>
      <c r="C1362" s="172" t="s">
        <v>63</v>
      </c>
      <c r="D1362" s="172" t="s">
        <v>475</v>
      </c>
      <c r="E1362" s="211" t="s">
        <v>433</v>
      </c>
      <c r="F1362" s="211"/>
      <c r="G1362" s="174" t="s">
        <v>132</v>
      </c>
      <c r="H1362" s="175">
        <v>1.4400000000000001E-3</v>
      </c>
      <c r="I1362" s="176" t="s">
        <v>476</v>
      </c>
      <c r="J1362" s="180" t="s">
        <v>462</v>
      </c>
    </row>
    <row r="1363" spans="1:10" ht="26" customHeight="1">
      <c r="A1363" s="172" t="s">
        <v>430</v>
      </c>
      <c r="B1363" s="173" t="s">
        <v>487</v>
      </c>
      <c r="C1363" s="172" t="s">
        <v>63</v>
      </c>
      <c r="D1363" s="172" t="s">
        <v>488</v>
      </c>
      <c r="E1363" s="211" t="s">
        <v>433</v>
      </c>
      <c r="F1363" s="211"/>
      <c r="G1363" s="174" t="s">
        <v>132</v>
      </c>
      <c r="H1363" s="175">
        <v>6.0000000000000002E-5</v>
      </c>
      <c r="I1363" s="176" t="s">
        <v>2116</v>
      </c>
      <c r="J1363" s="180" t="s">
        <v>558</v>
      </c>
    </row>
    <row r="1364" spans="1:10" ht="26" customHeight="1">
      <c r="A1364" s="172" t="s">
        <v>430</v>
      </c>
      <c r="B1364" s="173" t="s">
        <v>467</v>
      </c>
      <c r="C1364" s="172" t="s">
        <v>63</v>
      </c>
      <c r="D1364" s="172" t="s">
        <v>468</v>
      </c>
      <c r="E1364" s="211" t="s">
        <v>433</v>
      </c>
      <c r="F1364" s="211"/>
      <c r="G1364" s="174" t="s">
        <v>388</v>
      </c>
      <c r="H1364" s="175">
        <v>5.9000000000000003E-4</v>
      </c>
      <c r="I1364" s="176" t="s">
        <v>2117</v>
      </c>
      <c r="J1364" s="180" t="s">
        <v>559</v>
      </c>
    </row>
    <row r="1365" spans="1:10" ht="26" customHeight="1">
      <c r="A1365" s="172" t="s">
        <v>430</v>
      </c>
      <c r="B1365" s="173" t="s">
        <v>493</v>
      </c>
      <c r="C1365" s="172" t="s">
        <v>63</v>
      </c>
      <c r="D1365" s="172" t="s">
        <v>494</v>
      </c>
      <c r="E1365" s="211" t="s">
        <v>491</v>
      </c>
      <c r="F1365" s="211"/>
      <c r="G1365" s="174" t="s">
        <v>132</v>
      </c>
      <c r="H1365" s="175">
        <v>8.1439999999999999E-2</v>
      </c>
      <c r="I1365" s="176" t="s">
        <v>495</v>
      </c>
      <c r="J1365" s="180" t="s">
        <v>736</v>
      </c>
    </row>
    <row r="1366" spans="1:10" ht="24" customHeight="1">
      <c r="A1366" s="172" t="s">
        <v>430</v>
      </c>
      <c r="B1366" s="173" t="s">
        <v>489</v>
      </c>
      <c r="C1366" s="172" t="s">
        <v>63</v>
      </c>
      <c r="D1366" s="172" t="s">
        <v>490</v>
      </c>
      <c r="E1366" s="211" t="s">
        <v>491</v>
      </c>
      <c r="F1366" s="211"/>
      <c r="G1366" s="174" t="s">
        <v>132</v>
      </c>
      <c r="H1366" s="175">
        <v>3.5999999999999999E-3</v>
      </c>
      <c r="I1366" s="176" t="s">
        <v>492</v>
      </c>
      <c r="J1366" s="180" t="s">
        <v>559</v>
      </c>
    </row>
    <row r="1367" spans="1:10" ht="24" customHeight="1">
      <c r="A1367" s="172" t="s">
        <v>430</v>
      </c>
      <c r="B1367" s="173" t="s">
        <v>502</v>
      </c>
      <c r="C1367" s="172" t="s">
        <v>63</v>
      </c>
      <c r="D1367" s="172" t="s">
        <v>503</v>
      </c>
      <c r="E1367" s="211" t="s">
        <v>433</v>
      </c>
      <c r="F1367" s="211"/>
      <c r="G1367" s="174" t="s">
        <v>132</v>
      </c>
      <c r="H1367" s="175">
        <v>8.1439999999999999E-2</v>
      </c>
      <c r="I1367" s="176" t="s">
        <v>504</v>
      </c>
      <c r="J1367" s="180" t="s">
        <v>696</v>
      </c>
    </row>
    <row r="1368" spans="1:10" ht="24" customHeight="1">
      <c r="A1368" s="172" t="s">
        <v>430</v>
      </c>
      <c r="B1368" s="173" t="s">
        <v>497</v>
      </c>
      <c r="C1368" s="172" t="s">
        <v>63</v>
      </c>
      <c r="D1368" s="172" t="s">
        <v>498</v>
      </c>
      <c r="E1368" s="211" t="s">
        <v>433</v>
      </c>
      <c r="F1368" s="211"/>
      <c r="G1368" s="174" t="s">
        <v>132</v>
      </c>
      <c r="H1368" s="175">
        <v>1.1999999999999999E-3</v>
      </c>
      <c r="I1368" s="176" t="s">
        <v>2118</v>
      </c>
      <c r="J1368" s="180" t="s">
        <v>764</v>
      </c>
    </row>
    <row r="1369" spans="1:10" ht="26" customHeight="1">
      <c r="A1369" s="172" t="s">
        <v>430</v>
      </c>
      <c r="B1369" s="173" t="s">
        <v>500</v>
      </c>
      <c r="C1369" s="172" t="s">
        <v>63</v>
      </c>
      <c r="D1369" s="172" t="s">
        <v>501</v>
      </c>
      <c r="E1369" s="211" t="s">
        <v>433</v>
      </c>
      <c r="F1369" s="211"/>
      <c r="G1369" s="174" t="s">
        <v>132</v>
      </c>
      <c r="H1369" s="175">
        <v>1.6000000000000001E-4</v>
      </c>
      <c r="I1369" s="176" t="s">
        <v>2120</v>
      </c>
      <c r="J1369" s="180" t="s">
        <v>466</v>
      </c>
    </row>
    <row r="1370" spans="1:10" ht="24" customHeight="1">
      <c r="A1370" s="172" t="s">
        <v>430</v>
      </c>
      <c r="B1370" s="173" t="s">
        <v>478</v>
      </c>
      <c r="C1370" s="172" t="s">
        <v>63</v>
      </c>
      <c r="D1370" s="172" t="s">
        <v>479</v>
      </c>
      <c r="E1370" s="211" t="s">
        <v>433</v>
      </c>
      <c r="F1370" s="211"/>
      <c r="G1370" s="174" t="s">
        <v>132</v>
      </c>
      <c r="H1370" s="175">
        <v>3.0000000000000001E-5</v>
      </c>
      <c r="I1370" s="176" t="s">
        <v>480</v>
      </c>
      <c r="J1370" s="180" t="s">
        <v>466</v>
      </c>
    </row>
    <row r="1371" spans="1:10" ht="24" customHeight="1">
      <c r="A1371" s="172" t="s">
        <v>430</v>
      </c>
      <c r="B1371" s="173" t="s">
        <v>513</v>
      </c>
      <c r="C1371" s="172" t="s">
        <v>63</v>
      </c>
      <c r="D1371" s="172" t="s">
        <v>514</v>
      </c>
      <c r="E1371" s="211" t="s">
        <v>491</v>
      </c>
      <c r="F1371" s="211"/>
      <c r="G1371" s="174" t="s">
        <v>286</v>
      </c>
      <c r="H1371" s="175">
        <v>3.2000000000000003E-4</v>
      </c>
      <c r="I1371" s="176" t="s">
        <v>515</v>
      </c>
      <c r="J1371" s="180" t="s">
        <v>565</v>
      </c>
    </row>
    <row r="1372" spans="1:10" ht="24" customHeight="1">
      <c r="A1372" s="172" t="s">
        <v>430</v>
      </c>
      <c r="B1372" s="173" t="s">
        <v>460</v>
      </c>
      <c r="C1372" s="172" t="s">
        <v>63</v>
      </c>
      <c r="D1372" s="172" t="s">
        <v>461</v>
      </c>
      <c r="E1372" s="211" t="s">
        <v>433</v>
      </c>
      <c r="F1372" s="211"/>
      <c r="G1372" s="174" t="s">
        <v>132</v>
      </c>
      <c r="H1372" s="175">
        <v>3.5999999999999999E-3</v>
      </c>
      <c r="I1372" s="176" t="s">
        <v>2121</v>
      </c>
      <c r="J1372" s="180" t="s">
        <v>558</v>
      </c>
    </row>
    <row r="1373" spans="1:10" ht="24" customHeight="1">
      <c r="A1373" s="172" t="s">
        <v>430</v>
      </c>
      <c r="B1373" s="173" t="s">
        <v>484</v>
      </c>
      <c r="C1373" s="172" t="s">
        <v>63</v>
      </c>
      <c r="D1373" s="172" t="s">
        <v>485</v>
      </c>
      <c r="E1373" s="211" t="s">
        <v>433</v>
      </c>
      <c r="F1373" s="211"/>
      <c r="G1373" s="174" t="s">
        <v>132</v>
      </c>
      <c r="H1373" s="175">
        <v>6.0000000000000002E-5</v>
      </c>
      <c r="I1373" s="176" t="s">
        <v>486</v>
      </c>
      <c r="J1373" s="180" t="s">
        <v>466</v>
      </c>
    </row>
    <row r="1374" spans="1:10" ht="24" customHeight="1">
      <c r="A1374" s="172" t="s">
        <v>430</v>
      </c>
      <c r="B1374" s="173" t="s">
        <v>463</v>
      </c>
      <c r="C1374" s="172" t="s">
        <v>63</v>
      </c>
      <c r="D1374" s="172" t="s">
        <v>464</v>
      </c>
      <c r="E1374" s="211" t="s">
        <v>433</v>
      </c>
      <c r="F1374" s="211"/>
      <c r="G1374" s="174" t="s">
        <v>465</v>
      </c>
      <c r="H1374" s="175">
        <v>6.4000000000000005E-4</v>
      </c>
      <c r="I1374" s="176" t="s">
        <v>2122</v>
      </c>
      <c r="J1374" s="180" t="s">
        <v>466</v>
      </c>
    </row>
    <row r="1375" spans="1:10" ht="24" customHeight="1">
      <c r="A1375" s="172" t="s">
        <v>430</v>
      </c>
      <c r="B1375" s="173" t="s">
        <v>481</v>
      </c>
      <c r="C1375" s="172" t="s">
        <v>63</v>
      </c>
      <c r="D1375" s="172" t="s">
        <v>482</v>
      </c>
      <c r="E1375" s="211" t="s">
        <v>433</v>
      </c>
      <c r="F1375" s="211"/>
      <c r="G1375" s="174" t="s">
        <v>132</v>
      </c>
      <c r="H1375" s="175">
        <v>9.0000000000000006E-5</v>
      </c>
      <c r="I1375" s="176" t="s">
        <v>483</v>
      </c>
      <c r="J1375" s="180" t="s">
        <v>466</v>
      </c>
    </row>
    <row r="1376" spans="1:10" ht="24" customHeight="1">
      <c r="A1376" s="172" t="s">
        <v>430</v>
      </c>
      <c r="B1376" s="173" t="s">
        <v>510</v>
      </c>
      <c r="C1376" s="172" t="s">
        <v>63</v>
      </c>
      <c r="D1376" s="172" t="s">
        <v>511</v>
      </c>
      <c r="E1376" s="211" t="s">
        <v>433</v>
      </c>
      <c r="F1376" s="211"/>
      <c r="G1376" s="174" t="s">
        <v>132</v>
      </c>
      <c r="H1376" s="175">
        <v>3.5999999999999999E-3</v>
      </c>
      <c r="I1376" s="176" t="s">
        <v>2123</v>
      </c>
      <c r="J1376" s="180" t="s">
        <v>1114</v>
      </c>
    </row>
    <row r="1377" spans="1:11" ht="39" customHeight="1">
      <c r="A1377" s="172" t="s">
        <v>430</v>
      </c>
      <c r="B1377" s="173" t="s">
        <v>1206</v>
      </c>
      <c r="C1377" s="172" t="s">
        <v>63</v>
      </c>
      <c r="D1377" s="172" t="s">
        <v>367</v>
      </c>
      <c r="E1377" s="211" t="s">
        <v>433</v>
      </c>
      <c r="F1377" s="211"/>
      <c r="G1377" s="174" t="s">
        <v>132</v>
      </c>
      <c r="H1377" s="175">
        <v>1</v>
      </c>
      <c r="I1377" s="176" t="s">
        <v>2245</v>
      </c>
      <c r="J1377" s="180" t="s">
        <v>2245</v>
      </c>
    </row>
    <row r="1378" spans="1:11" ht="24" customHeight="1">
      <c r="A1378" s="172" t="s">
        <v>430</v>
      </c>
      <c r="B1378" s="173" t="s">
        <v>1070</v>
      </c>
      <c r="C1378" s="172" t="s">
        <v>63</v>
      </c>
      <c r="D1378" s="172" t="s">
        <v>1071</v>
      </c>
      <c r="E1378" s="211" t="s">
        <v>448</v>
      </c>
      <c r="F1378" s="211"/>
      <c r="G1378" s="174" t="s">
        <v>449</v>
      </c>
      <c r="H1378" s="175">
        <v>0.5</v>
      </c>
      <c r="I1378" s="176" t="s">
        <v>2130</v>
      </c>
      <c r="J1378" s="180" t="s">
        <v>581</v>
      </c>
    </row>
    <row r="1379" spans="1:11" ht="24" customHeight="1">
      <c r="A1379" s="172" t="s">
        <v>430</v>
      </c>
      <c r="B1379" s="173" t="s">
        <v>1109</v>
      </c>
      <c r="C1379" s="172" t="s">
        <v>63</v>
      </c>
      <c r="D1379" s="172" t="s">
        <v>1110</v>
      </c>
      <c r="E1379" s="211" t="s">
        <v>433</v>
      </c>
      <c r="F1379" s="211"/>
      <c r="G1379" s="174" t="s">
        <v>132</v>
      </c>
      <c r="H1379" s="175">
        <v>5.0000000000000002E-5</v>
      </c>
      <c r="I1379" s="176" t="s">
        <v>571</v>
      </c>
      <c r="J1379" s="180" t="s">
        <v>466</v>
      </c>
    </row>
    <row r="1380" spans="1:11" ht="24" customHeight="1">
      <c r="A1380" s="172" t="s">
        <v>430</v>
      </c>
      <c r="B1380" s="173" t="s">
        <v>1117</v>
      </c>
      <c r="C1380" s="172" t="s">
        <v>63</v>
      </c>
      <c r="D1380" s="172" t="s">
        <v>1118</v>
      </c>
      <c r="E1380" s="211" t="s">
        <v>433</v>
      </c>
      <c r="F1380" s="211"/>
      <c r="G1380" s="174" t="s">
        <v>132</v>
      </c>
      <c r="H1380" s="175">
        <v>1E-4</v>
      </c>
      <c r="I1380" s="176" t="s">
        <v>1119</v>
      </c>
      <c r="J1380" s="180" t="s">
        <v>466</v>
      </c>
    </row>
    <row r="1381" spans="1:11" ht="24" customHeight="1">
      <c r="A1381" s="172" t="s">
        <v>430</v>
      </c>
      <c r="B1381" s="173" t="s">
        <v>709</v>
      </c>
      <c r="C1381" s="172" t="s">
        <v>63</v>
      </c>
      <c r="D1381" s="172" t="s">
        <v>710</v>
      </c>
      <c r="E1381" s="211" t="s">
        <v>433</v>
      </c>
      <c r="F1381" s="211"/>
      <c r="G1381" s="174" t="s">
        <v>132</v>
      </c>
      <c r="H1381" s="175">
        <v>1E-4</v>
      </c>
      <c r="I1381" s="176" t="s">
        <v>711</v>
      </c>
      <c r="J1381" s="180" t="s">
        <v>466</v>
      </c>
    </row>
    <row r="1382" spans="1:11" ht="24" customHeight="1">
      <c r="A1382" s="172" t="s">
        <v>430</v>
      </c>
      <c r="B1382" s="173" t="s">
        <v>1121</v>
      </c>
      <c r="C1382" s="172" t="s">
        <v>63</v>
      </c>
      <c r="D1382" s="172" t="s">
        <v>1122</v>
      </c>
      <c r="E1382" s="211" t="s">
        <v>433</v>
      </c>
      <c r="F1382" s="211"/>
      <c r="G1382" s="174" t="s">
        <v>132</v>
      </c>
      <c r="H1382" s="175">
        <v>1E-4</v>
      </c>
      <c r="I1382" s="176" t="s">
        <v>1123</v>
      </c>
      <c r="J1382" s="180" t="s">
        <v>558</v>
      </c>
    </row>
    <row r="1383" spans="1:11" ht="24" customHeight="1">
      <c r="A1383" s="172" t="s">
        <v>430</v>
      </c>
      <c r="B1383" s="173" t="s">
        <v>446</v>
      </c>
      <c r="C1383" s="172" t="s">
        <v>63</v>
      </c>
      <c r="D1383" s="172" t="s">
        <v>447</v>
      </c>
      <c r="E1383" s="211" t="s">
        <v>448</v>
      </c>
      <c r="F1383" s="211"/>
      <c r="G1383" s="174" t="s">
        <v>449</v>
      </c>
      <c r="H1383" s="175">
        <v>0.3</v>
      </c>
      <c r="I1383" s="176" t="s">
        <v>450</v>
      </c>
      <c r="J1383" s="180" t="s">
        <v>735</v>
      </c>
    </row>
    <row r="1384" spans="1:11" ht="13.5">
      <c r="A1384" s="177"/>
      <c r="B1384" s="177"/>
      <c r="C1384" s="177"/>
      <c r="D1384" s="177"/>
      <c r="E1384" s="177" t="s">
        <v>440</v>
      </c>
      <c r="F1384" s="178">
        <v>14.59</v>
      </c>
      <c r="G1384" s="177" t="s">
        <v>441</v>
      </c>
      <c r="H1384" s="178">
        <v>0</v>
      </c>
      <c r="I1384" s="177" t="s">
        <v>442</v>
      </c>
      <c r="J1384" s="178">
        <v>14.59</v>
      </c>
    </row>
    <row r="1385" spans="1:11" ht="13.9" thickBot="1">
      <c r="A1385" s="177"/>
      <c r="B1385" s="177"/>
      <c r="C1385" s="177"/>
      <c r="D1385" s="177"/>
      <c r="E1385" s="177" t="s">
        <v>443</v>
      </c>
      <c r="F1385" s="178">
        <v>523.25</v>
      </c>
      <c r="G1385" s="177"/>
      <c r="H1385" s="212" t="s">
        <v>444</v>
      </c>
      <c r="I1385" s="212"/>
      <c r="J1385" s="178">
        <v>2658.98</v>
      </c>
    </row>
    <row r="1386" spans="1:11" ht="1.05" customHeight="1" thickTop="1">
      <c r="A1386" s="179"/>
      <c r="B1386" s="179"/>
      <c r="C1386" s="179"/>
      <c r="D1386" s="179"/>
      <c r="E1386" s="179"/>
      <c r="F1386" s="179"/>
      <c r="G1386" s="179"/>
      <c r="H1386" s="179"/>
      <c r="I1386" s="179"/>
      <c r="J1386" s="179"/>
      <c r="K1386" s="179"/>
    </row>
    <row r="1387" spans="1:11" ht="18" customHeight="1">
      <c r="A1387" s="161" t="s">
        <v>368</v>
      </c>
      <c r="B1387" s="162" t="s">
        <v>47</v>
      </c>
      <c r="C1387" s="161" t="s">
        <v>48</v>
      </c>
      <c r="D1387" s="161" t="s">
        <v>7</v>
      </c>
      <c r="E1387" s="216" t="s">
        <v>417</v>
      </c>
      <c r="F1387" s="216"/>
      <c r="G1387" s="163" t="s">
        <v>49</v>
      </c>
      <c r="H1387" s="162" t="s">
        <v>50</v>
      </c>
      <c r="I1387" s="162" t="s">
        <v>51</v>
      </c>
      <c r="J1387" s="162" t="s">
        <v>8</v>
      </c>
    </row>
    <row r="1388" spans="1:11" ht="26" customHeight="1">
      <c r="A1388" s="164" t="s">
        <v>419</v>
      </c>
      <c r="B1388" s="147" t="s">
        <v>369</v>
      </c>
      <c r="C1388" s="164" t="s">
        <v>63</v>
      </c>
      <c r="D1388" s="164" t="s">
        <v>370</v>
      </c>
      <c r="E1388" s="217" t="s">
        <v>1207</v>
      </c>
      <c r="F1388" s="217"/>
      <c r="G1388" s="165" t="s">
        <v>371</v>
      </c>
      <c r="H1388" s="166">
        <v>1</v>
      </c>
      <c r="I1388" s="148">
        <v>1379.53</v>
      </c>
      <c r="J1388" s="148">
        <v>1379.53</v>
      </c>
    </row>
    <row r="1389" spans="1:11" ht="15" customHeight="1">
      <c r="A1389" s="161" t="s">
        <v>6</v>
      </c>
      <c r="B1389" s="162" t="s">
        <v>47</v>
      </c>
      <c r="C1389" s="161" t="s">
        <v>48</v>
      </c>
      <c r="D1389" s="161" t="s">
        <v>7</v>
      </c>
      <c r="E1389" s="216" t="s">
        <v>417</v>
      </c>
      <c r="F1389" s="220"/>
      <c r="G1389" s="163" t="s">
        <v>49</v>
      </c>
      <c r="H1389" s="162" t="s">
        <v>50</v>
      </c>
      <c r="I1389" s="162" t="s">
        <v>51</v>
      </c>
      <c r="J1389" s="162" t="s">
        <v>8</v>
      </c>
    </row>
    <row r="1390" spans="1:11" ht="24" customHeight="1">
      <c r="A1390" s="167" t="s">
        <v>419</v>
      </c>
      <c r="B1390" s="168" t="s">
        <v>1067</v>
      </c>
      <c r="C1390" s="167" t="s">
        <v>63</v>
      </c>
      <c r="D1390" s="167" t="s">
        <v>1068</v>
      </c>
      <c r="E1390" s="210" t="s">
        <v>458</v>
      </c>
      <c r="F1390" s="210"/>
      <c r="G1390" s="169" t="s">
        <v>449</v>
      </c>
      <c r="H1390" s="170">
        <v>32</v>
      </c>
      <c r="I1390" s="171" t="s">
        <v>2129</v>
      </c>
      <c r="J1390" s="181" t="s">
        <v>2246</v>
      </c>
    </row>
    <row r="1391" spans="1:11" ht="24" customHeight="1">
      <c r="A1391" s="167" t="s">
        <v>419</v>
      </c>
      <c r="B1391" s="168" t="s">
        <v>1212</v>
      </c>
      <c r="C1391" s="167" t="s">
        <v>63</v>
      </c>
      <c r="D1391" s="167" t="s">
        <v>1213</v>
      </c>
      <c r="E1391" s="210" t="s">
        <v>458</v>
      </c>
      <c r="F1391" s="210"/>
      <c r="G1391" s="169" t="s">
        <v>449</v>
      </c>
      <c r="H1391" s="170">
        <v>32</v>
      </c>
      <c r="I1391" s="171" t="s">
        <v>2113</v>
      </c>
      <c r="J1391" s="181" t="s">
        <v>2247</v>
      </c>
    </row>
    <row r="1392" spans="1:11" ht="24" customHeight="1">
      <c r="A1392" s="172" t="s">
        <v>430</v>
      </c>
      <c r="B1392" s="173" t="s">
        <v>1208</v>
      </c>
      <c r="C1392" s="172" t="s">
        <v>63</v>
      </c>
      <c r="D1392" s="172" t="s">
        <v>1209</v>
      </c>
      <c r="E1392" s="211" t="s">
        <v>448</v>
      </c>
      <c r="F1392" s="211"/>
      <c r="G1392" s="174" t="s">
        <v>449</v>
      </c>
      <c r="H1392" s="175">
        <v>32</v>
      </c>
      <c r="I1392" s="176" t="s">
        <v>1210</v>
      </c>
      <c r="J1392" s="180" t="s">
        <v>1211</v>
      </c>
    </row>
    <row r="1393" spans="1:10" ht="24" customHeight="1">
      <c r="A1393" s="172" t="s">
        <v>430</v>
      </c>
      <c r="B1393" s="173" t="s">
        <v>1070</v>
      </c>
      <c r="C1393" s="172" t="s">
        <v>63</v>
      </c>
      <c r="D1393" s="172" t="s">
        <v>1071</v>
      </c>
      <c r="E1393" s="211" t="s">
        <v>448</v>
      </c>
      <c r="F1393" s="211"/>
      <c r="G1393" s="174" t="s">
        <v>449</v>
      </c>
      <c r="H1393" s="175">
        <v>32</v>
      </c>
      <c r="I1393" s="176" t="s">
        <v>2130</v>
      </c>
      <c r="J1393" s="180" t="s">
        <v>2248</v>
      </c>
    </row>
    <row r="1394" spans="1:10" ht="40.049999999999997" customHeight="1">
      <c r="A1394" s="219" t="s">
        <v>459</v>
      </c>
      <c r="B1394" s="220"/>
      <c r="C1394" s="220"/>
      <c r="D1394" s="220"/>
      <c r="E1394" s="220"/>
      <c r="F1394" s="220"/>
      <c r="G1394" s="220"/>
      <c r="H1394" s="220"/>
      <c r="I1394" s="220"/>
      <c r="J1394" s="220"/>
    </row>
    <row r="1395" spans="1:10" ht="15" customHeight="1">
      <c r="A1395" s="161" t="s">
        <v>6</v>
      </c>
      <c r="B1395" s="162" t="s">
        <v>47</v>
      </c>
      <c r="C1395" s="161" t="s">
        <v>48</v>
      </c>
      <c r="D1395" s="161" t="s">
        <v>7</v>
      </c>
      <c r="E1395" s="216" t="s">
        <v>417</v>
      </c>
      <c r="F1395" s="220"/>
      <c r="G1395" s="163" t="s">
        <v>49</v>
      </c>
      <c r="H1395" s="162" t="s">
        <v>50</v>
      </c>
      <c r="I1395" s="162" t="s">
        <v>51</v>
      </c>
      <c r="J1395" s="162" t="s">
        <v>8</v>
      </c>
    </row>
    <row r="1396" spans="1:10" ht="24" customHeight="1">
      <c r="A1396" s="172" t="s">
        <v>430</v>
      </c>
      <c r="B1396" s="173" t="s">
        <v>508</v>
      </c>
      <c r="C1396" s="172" t="s">
        <v>63</v>
      </c>
      <c r="D1396" s="172" t="s">
        <v>509</v>
      </c>
      <c r="E1396" s="211" t="s">
        <v>433</v>
      </c>
      <c r="F1396" s="211"/>
      <c r="G1396" s="174" t="s">
        <v>388</v>
      </c>
      <c r="H1396" s="175">
        <v>0.1472</v>
      </c>
      <c r="I1396" s="176" t="s">
        <v>2114</v>
      </c>
      <c r="J1396" s="180" t="s">
        <v>2249</v>
      </c>
    </row>
    <row r="1397" spans="1:10" ht="24" customHeight="1">
      <c r="A1397" s="172" t="s">
        <v>430</v>
      </c>
      <c r="B1397" s="173" t="s">
        <v>1109</v>
      </c>
      <c r="C1397" s="172" t="s">
        <v>63</v>
      </c>
      <c r="D1397" s="172" t="s">
        <v>1110</v>
      </c>
      <c r="E1397" s="211" t="s">
        <v>433</v>
      </c>
      <c r="F1397" s="211"/>
      <c r="G1397" s="174" t="s">
        <v>132</v>
      </c>
      <c r="H1397" s="175">
        <v>3.2000000000000002E-3</v>
      </c>
      <c r="I1397" s="176" t="s">
        <v>571</v>
      </c>
      <c r="J1397" s="180" t="s">
        <v>1143</v>
      </c>
    </row>
    <row r="1398" spans="1:10" ht="24" customHeight="1">
      <c r="A1398" s="172" t="s">
        <v>430</v>
      </c>
      <c r="B1398" s="173" t="s">
        <v>1117</v>
      </c>
      <c r="C1398" s="172" t="s">
        <v>63</v>
      </c>
      <c r="D1398" s="172" t="s">
        <v>1118</v>
      </c>
      <c r="E1398" s="211" t="s">
        <v>433</v>
      </c>
      <c r="F1398" s="211"/>
      <c r="G1398" s="174" t="s">
        <v>132</v>
      </c>
      <c r="H1398" s="175">
        <v>6.4000000000000003E-3</v>
      </c>
      <c r="I1398" s="176" t="s">
        <v>1119</v>
      </c>
      <c r="J1398" s="180" t="s">
        <v>604</v>
      </c>
    </row>
    <row r="1399" spans="1:10" ht="26" customHeight="1">
      <c r="A1399" s="172" t="s">
        <v>430</v>
      </c>
      <c r="B1399" s="173" t="s">
        <v>493</v>
      </c>
      <c r="C1399" s="172" t="s">
        <v>63</v>
      </c>
      <c r="D1399" s="172" t="s">
        <v>494</v>
      </c>
      <c r="E1399" s="211" t="s">
        <v>491</v>
      </c>
      <c r="F1399" s="211"/>
      <c r="G1399" s="174" t="s">
        <v>132</v>
      </c>
      <c r="H1399" s="175">
        <v>6.5152000000000001</v>
      </c>
      <c r="I1399" s="176" t="s">
        <v>495</v>
      </c>
      <c r="J1399" s="180" t="s">
        <v>1216</v>
      </c>
    </row>
    <row r="1400" spans="1:10" ht="24" customHeight="1">
      <c r="A1400" s="172" t="s">
        <v>430</v>
      </c>
      <c r="B1400" s="173" t="s">
        <v>510</v>
      </c>
      <c r="C1400" s="172" t="s">
        <v>63</v>
      </c>
      <c r="D1400" s="172" t="s">
        <v>511</v>
      </c>
      <c r="E1400" s="211" t="s">
        <v>433</v>
      </c>
      <c r="F1400" s="211"/>
      <c r="G1400" s="174" t="s">
        <v>132</v>
      </c>
      <c r="H1400" s="175">
        <v>0.28799999999999998</v>
      </c>
      <c r="I1400" s="176" t="s">
        <v>2123</v>
      </c>
      <c r="J1400" s="180" t="s">
        <v>2250</v>
      </c>
    </row>
    <row r="1401" spans="1:10" ht="26" customHeight="1">
      <c r="A1401" s="172" t="s">
        <v>430</v>
      </c>
      <c r="B1401" s="173" t="s">
        <v>467</v>
      </c>
      <c r="C1401" s="172" t="s">
        <v>63</v>
      </c>
      <c r="D1401" s="172" t="s">
        <v>468</v>
      </c>
      <c r="E1401" s="211" t="s">
        <v>433</v>
      </c>
      <c r="F1401" s="211"/>
      <c r="G1401" s="174" t="s">
        <v>388</v>
      </c>
      <c r="H1401" s="175">
        <v>4.8000000000000001E-2</v>
      </c>
      <c r="I1401" s="176" t="s">
        <v>2117</v>
      </c>
      <c r="J1401" s="180" t="s">
        <v>2251</v>
      </c>
    </row>
    <row r="1402" spans="1:10" ht="26" customHeight="1">
      <c r="A1402" s="172" t="s">
        <v>430</v>
      </c>
      <c r="B1402" s="173" t="s">
        <v>506</v>
      </c>
      <c r="C1402" s="172" t="s">
        <v>63</v>
      </c>
      <c r="D1402" s="172" t="s">
        <v>507</v>
      </c>
      <c r="E1402" s="211" t="s">
        <v>433</v>
      </c>
      <c r="F1402" s="211"/>
      <c r="G1402" s="174" t="s">
        <v>132</v>
      </c>
      <c r="H1402" s="175">
        <v>3.8399999999999997E-2</v>
      </c>
      <c r="I1402" s="176" t="s">
        <v>2115</v>
      </c>
      <c r="J1402" s="180" t="s">
        <v>605</v>
      </c>
    </row>
    <row r="1403" spans="1:10" ht="24" customHeight="1">
      <c r="A1403" s="172" t="s">
        <v>430</v>
      </c>
      <c r="B1403" s="173" t="s">
        <v>470</v>
      </c>
      <c r="C1403" s="172" t="s">
        <v>63</v>
      </c>
      <c r="D1403" s="172" t="s">
        <v>471</v>
      </c>
      <c r="E1403" s="211" t="s">
        <v>433</v>
      </c>
      <c r="F1403" s="211"/>
      <c r="G1403" s="174" t="s">
        <v>132</v>
      </c>
      <c r="H1403" s="175">
        <v>5.1040000000000001</v>
      </c>
      <c r="I1403" s="176" t="s">
        <v>472</v>
      </c>
      <c r="J1403" s="180" t="s">
        <v>1219</v>
      </c>
    </row>
    <row r="1404" spans="1:10" ht="24" customHeight="1">
      <c r="A1404" s="172" t="s">
        <v>430</v>
      </c>
      <c r="B1404" s="173" t="s">
        <v>709</v>
      </c>
      <c r="C1404" s="172" t="s">
        <v>63</v>
      </c>
      <c r="D1404" s="172" t="s">
        <v>710</v>
      </c>
      <c r="E1404" s="211" t="s">
        <v>433</v>
      </c>
      <c r="F1404" s="211"/>
      <c r="G1404" s="174" t="s">
        <v>132</v>
      </c>
      <c r="H1404" s="175">
        <v>6.4000000000000003E-3</v>
      </c>
      <c r="I1404" s="176" t="s">
        <v>711</v>
      </c>
      <c r="J1404" s="180" t="s">
        <v>737</v>
      </c>
    </row>
    <row r="1405" spans="1:10" ht="24" customHeight="1">
      <c r="A1405" s="172" t="s">
        <v>430</v>
      </c>
      <c r="B1405" s="173" t="s">
        <v>463</v>
      </c>
      <c r="C1405" s="172" t="s">
        <v>63</v>
      </c>
      <c r="D1405" s="172" t="s">
        <v>464</v>
      </c>
      <c r="E1405" s="211" t="s">
        <v>433</v>
      </c>
      <c r="F1405" s="211"/>
      <c r="G1405" s="174" t="s">
        <v>465</v>
      </c>
      <c r="H1405" s="175">
        <v>5.1200000000000002E-2</v>
      </c>
      <c r="I1405" s="176" t="s">
        <v>2122</v>
      </c>
      <c r="J1405" s="180" t="s">
        <v>604</v>
      </c>
    </row>
    <row r="1406" spans="1:10" ht="24" customHeight="1">
      <c r="A1406" s="172" t="s">
        <v>430</v>
      </c>
      <c r="B1406" s="173" t="s">
        <v>513</v>
      </c>
      <c r="C1406" s="172" t="s">
        <v>63</v>
      </c>
      <c r="D1406" s="172" t="s">
        <v>514</v>
      </c>
      <c r="E1406" s="211" t="s">
        <v>491</v>
      </c>
      <c r="F1406" s="211"/>
      <c r="G1406" s="174" t="s">
        <v>286</v>
      </c>
      <c r="H1406" s="175">
        <v>2.5600000000000001E-2</v>
      </c>
      <c r="I1406" s="176" t="s">
        <v>515</v>
      </c>
      <c r="J1406" s="180" t="s">
        <v>1214</v>
      </c>
    </row>
    <row r="1407" spans="1:10" ht="24" customHeight="1">
      <c r="A1407" s="172" t="s">
        <v>430</v>
      </c>
      <c r="B1407" s="173" t="s">
        <v>497</v>
      </c>
      <c r="C1407" s="172" t="s">
        <v>63</v>
      </c>
      <c r="D1407" s="172" t="s">
        <v>498</v>
      </c>
      <c r="E1407" s="211" t="s">
        <v>433</v>
      </c>
      <c r="F1407" s="211"/>
      <c r="G1407" s="174" t="s">
        <v>132</v>
      </c>
      <c r="H1407" s="175">
        <v>9.6000000000000002E-2</v>
      </c>
      <c r="I1407" s="176" t="s">
        <v>2118</v>
      </c>
      <c r="J1407" s="180" t="s">
        <v>2252</v>
      </c>
    </row>
    <row r="1408" spans="1:10" ht="24" customHeight="1">
      <c r="A1408" s="172" t="s">
        <v>430</v>
      </c>
      <c r="B1408" s="173" t="s">
        <v>502</v>
      </c>
      <c r="C1408" s="172" t="s">
        <v>63</v>
      </c>
      <c r="D1408" s="172" t="s">
        <v>503</v>
      </c>
      <c r="E1408" s="211" t="s">
        <v>433</v>
      </c>
      <c r="F1408" s="211"/>
      <c r="G1408" s="174" t="s">
        <v>132</v>
      </c>
      <c r="H1408" s="175">
        <v>6.5152000000000001</v>
      </c>
      <c r="I1408" s="176" t="s">
        <v>504</v>
      </c>
      <c r="J1408" s="180" t="s">
        <v>1220</v>
      </c>
    </row>
    <row r="1409" spans="1:11" ht="26" customHeight="1">
      <c r="A1409" s="172" t="s">
        <v>430</v>
      </c>
      <c r="B1409" s="173" t="s">
        <v>500</v>
      </c>
      <c r="C1409" s="172" t="s">
        <v>63</v>
      </c>
      <c r="D1409" s="172" t="s">
        <v>501</v>
      </c>
      <c r="E1409" s="211" t="s">
        <v>433</v>
      </c>
      <c r="F1409" s="211"/>
      <c r="G1409" s="174" t="s">
        <v>132</v>
      </c>
      <c r="H1409" s="175">
        <v>1.2800000000000001E-2</v>
      </c>
      <c r="I1409" s="176" t="s">
        <v>2120</v>
      </c>
      <c r="J1409" s="180" t="s">
        <v>557</v>
      </c>
    </row>
    <row r="1410" spans="1:11" ht="24" customHeight="1">
      <c r="A1410" s="172" t="s">
        <v>430</v>
      </c>
      <c r="B1410" s="173" t="s">
        <v>460</v>
      </c>
      <c r="C1410" s="172" t="s">
        <v>63</v>
      </c>
      <c r="D1410" s="172" t="s">
        <v>461</v>
      </c>
      <c r="E1410" s="211" t="s">
        <v>433</v>
      </c>
      <c r="F1410" s="211"/>
      <c r="G1410" s="174" t="s">
        <v>132</v>
      </c>
      <c r="H1410" s="175">
        <v>0.28799999999999998</v>
      </c>
      <c r="I1410" s="176" t="s">
        <v>2121</v>
      </c>
      <c r="J1410" s="180" t="s">
        <v>1281</v>
      </c>
    </row>
    <row r="1411" spans="1:11" ht="24" customHeight="1">
      <c r="A1411" s="172" t="s">
        <v>430</v>
      </c>
      <c r="B1411" s="173" t="s">
        <v>489</v>
      </c>
      <c r="C1411" s="172" t="s">
        <v>63</v>
      </c>
      <c r="D1411" s="172" t="s">
        <v>490</v>
      </c>
      <c r="E1411" s="211" t="s">
        <v>491</v>
      </c>
      <c r="F1411" s="211"/>
      <c r="G1411" s="174" t="s">
        <v>132</v>
      </c>
      <c r="H1411" s="175">
        <v>0.28799999999999998</v>
      </c>
      <c r="I1411" s="176" t="s">
        <v>492</v>
      </c>
      <c r="J1411" s="180" t="s">
        <v>1218</v>
      </c>
    </row>
    <row r="1412" spans="1:11" ht="24" customHeight="1">
      <c r="A1412" s="172" t="s">
        <v>430</v>
      </c>
      <c r="B1412" s="173" t="s">
        <v>1121</v>
      </c>
      <c r="C1412" s="172" t="s">
        <v>63</v>
      </c>
      <c r="D1412" s="172" t="s">
        <v>1122</v>
      </c>
      <c r="E1412" s="211" t="s">
        <v>433</v>
      </c>
      <c r="F1412" s="211"/>
      <c r="G1412" s="174" t="s">
        <v>132</v>
      </c>
      <c r="H1412" s="175">
        <v>6.4000000000000003E-3</v>
      </c>
      <c r="I1412" s="176" t="s">
        <v>1123</v>
      </c>
      <c r="J1412" s="180" t="s">
        <v>563</v>
      </c>
    </row>
    <row r="1413" spans="1:11" ht="24" customHeight="1">
      <c r="A1413" s="172" t="s">
        <v>430</v>
      </c>
      <c r="B1413" s="173" t="s">
        <v>474</v>
      </c>
      <c r="C1413" s="172" t="s">
        <v>63</v>
      </c>
      <c r="D1413" s="172" t="s">
        <v>475</v>
      </c>
      <c r="E1413" s="211" t="s">
        <v>433</v>
      </c>
      <c r="F1413" s="211"/>
      <c r="G1413" s="174" t="s">
        <v>132</v>
      </c>
      <c r="H1413" s="175">
        <v>0.1152</v>
      </c>
      <c r="I1413" s="176" t="s">
        <v>476</v>
      </c>
      <c r="J1413" s="180" t="s">
        <v>1215</v>
      </c>
    </row>
    <row r="1414" spans="1:11" ht="26" customHeight="1">
      <c r="A1414" s="172" t="s">
        <v>430</v>
      </c>
      <c r="B1414" s="173" t="s">
        <v>487</v>
      </c>
      <c r="C1414" s="172" t="s">
        <v>63</v>
      </c>
      <c r="D1414" s="172" t="s">
        <v>488</v>
      </c>
      <c r="E1414" s="211" t="s">
        <v>433</v>
      </c>
      <c r="F1414" s="211"/>
      <c r="G1414" s="174" t="s">
        <v>132</v>
      </c>
      <c r="H1414" s="175">
        <v>6.4000000000000003E-3</v>
      </c>
      <c r="I1414" s="176" t="s">
        <v>2116</v>
      </c>
      <c r="J1414" s="180" t="s">
        <v>2253</v>
      </c>
    </row>
    <row r="1415" spans="1:11" ht="24" customHeight="1">
      <c r="A1415" s="172" t="s">
        <v>430</v>
      </c>
      <c r="B1415" s="173" t="s">
        <v>484</v>
      </c>
      <c r="C1415" s="172" t="s">
        <v>63</v>
      </c>
      <c r="D1415" s="172" t="s">
        <v>485</v>
      </c>
      <c r="E1415" s="211" t="s">
        <v>433</v>
      </c>
      <c r="F1415" s="211"/>
      <c r="G1415" s="174" t="s">
        <v>132</v>
      </c>
      <c r="H1415" s="175">
        <v>6.4000000000000003E-3</v>
      </c>
      <c r="I1415" s="176" t="s">
        <v>486</v>
      </c>
      <c r="J1415" s="180" t="s">
        <v>764</v>
      </c>
    </row>
    <row r="1416" spans="1:11" ht="24" customHeight="1">
      <c r="A1416" s="172" t="s">
        <v>430</v>
      </c>
      <c r="B1416" s="173" t="s">
        <v>478</v>
      </c>
      <c r="C1416" s="172" t="s">
        <v>63</v>
      </c>
      <c r="D1416" s="172" t="s">
        <v>479</v>
      </c>
      <c r="E1416" s="211" t="s">
        <v>433</v>
      </c>
      <c r="F1416" s="211"/>
      <c r="G1416" s="174" t="s">
        <v>132</v>
      </c>
      <c r="H1416" s="175">
        <v>3.2000000000000002E-3</v>
      </c>
      <c r="I1416" s="176" t="s">
        <v>480</v>
      </c>
      <c r="J1416" s="180" t="s">
        <v>516</v>
      </c>
    </row>
    <row r="1417" spans="1:11" ht="24" customHeight="1">
      <c r="A1417" s="172" t="s">
        <v>430</v>
      </c>
      <c r="B1417" s="173" t="s">
        <v>481</v>
      </c>
      <c r="C1417" s="172" t="s">
        <v>63</v>
      </c>
      <c r="D1417" s="172" t="s">
        <v>482</v>
      </c>
      <c r="E1417" s="211" t="s">
        <v>433</v>
      </c>
      <c r="F1417" s="211"/>
      <c r="G1417" s="174" t="s">
        <v>132</v>
      </c>
      <c r="H1417" s="175">
        <v>9.5999999999999992E-3</v>
      </c>
      <c r="I1417" s="176" t="s">
        <v>483</v>
      </c>
      <c r="J1417" s="180" t="s">
        <v>737</v>
      </c>
    </row>
    <row r="1418" spans="1:11" ht="24" customHeight="1">
      <c r="A1418" s="172" t="s">
        <v>430</v>
      </c>
      <c r="B1418" s="173" t="s">
        <v>1208</v>
      </c>
      <c r="C1418" s="172" t="s">
        <v>63</v>
      </c>
      <c r="D1418" s="172" t="s">
        <v>1209</v>
      </c>
      <c r="E1418" s="211" t="s">
        <v>448</v>
      </c>
      <c r="F1418" s="211"/>
      <c r="G1418" s="174" t="s">
        <v>449</v>
      </c>
      <c r="H1418" s="175">
        <v>32</v>
      </c>
      <c r="I1418" s="176" t="s">
        <v>1210</v>
      </c>
      <c r="J1418" s="180" t="s">
        <v>1211</v>
      </c>
    </row>
    <row r="1419" spans="1:11" ht="24" customHeight="1">
      <c r="A1419" s="172" t="s">
        <v>430</v>
      </c>
      <c r="B1419" s="173" t="s">
        <v>1070</v>
      </c>
      <c r="C1419" s="172" t="s">
        <v>63</v>
      </c>
      <c r="D1419" s="172" t="s">
        <v>1071</v>
      </c>
      <c r="E1419" s="211" t="s">
        <v>448</v>
      </c>
      <c r="F1419" s="211"/>
      <c r="G1419" s="174" t="s">
        <v>449</v>
      </c>
      <c r="H1419" s="175">
        <v>32</v>
      </c>
      <c r="I1419" s="176" t="s">
        <v>2130</v>
      </c>
      <c r="J1419" s="180" t="s">
        <v>2248</v>
      </c>
    </row>
    <row r="1420" spans="1:11" ht="13.5">
      <c r="A1420" s="177"/>
      <c r="B1420" s="177"/>
      <c r="C1420" s="177"/>
      <c r="D1420" s="177"/>
      <c r="E1420" s="177" t="s">
        <v>440</v>
      </c>
      <c r="F1420" s="178">
        <v>1130.8800000000001</v>
      </c>
      <c r="G1420" s="177" t="s">
        <v>441</v>
      </c>
      <c r="H1420" s="178">
        <v>0</v>
      </c>
      <c r="I1420" s="177" t="s">
        <v>442</v>
      </c>
      <c r="J1420" s="178">
        <v>1130.8800000000001</v>
      </c>
    </row>
    <row r="1421" spans="1:11" ht="13.9" thickBot="1">
      <c r="A1421" s="177"/>
      <c r="B1421" s="177"/>
      <c r="C1421" s="177"/>
      <c r="D1421" s="177"/>
      <c r="E1421" s="177" t="s">
        <v>443</v>
      </c>
      <c r="F1421" s="178">
        <v>337.98</v>
      </c>
      <c r="G1421" s="177"/>
      <c r="H1421" s="212" t="s">
        <v>444</v>
      </c>
      <c r="I1421" s="212"/>
      <c r="J1421" s="178">
        <v>1717.51</v>
      </c>
    </row>
    <row r="1422" spans="1:11" ht="1.05" customHeight="1" thickTop="1">
      <c r="A1422" s="179"/>
      <c r="B1422" s="179"/>
      <c r="C1422" s="179"/>
      <c r="D1422" s="179"/>
      <c r="E1422" s="179"/>
      <c r="F1422" s="179"/>
      <c r="G1422" s="179"/>
      <c r="H1422" s="179"/>
      <c r="I1422" s="179"/>
      <c r="J1422" s="179"/>
      <c r="K1422" s="179"/>
    </row>
    <row r="1423" spans="1:11" ht="18" customHeight="1">
      <c r="A1423" s="161" t="s">
        <v>372</v>
      </c>
      <c r="B1423" s="162" t="s">
        <v>47</v>
      </c>
      <c r="C1423" s="161" t="s">
        <v>48</v>
      </c>
      <c r="D1423" s="161" t="s">
        <v>7</v>
      </c>
      <c r="E1423" s="216" t="s">
        <v>417</v>
      </c>
      <c r="F1423" s="216"/>
      <c r="G1423" s="163" t="s">
        <v>49</v>
      </c>
      <c r="H1423" s="162" t="s">
        <v>50</v>
      </c>
      <c r="I1423" s="162" t="s">
        <v>418</v>
      </c>
      <c r="J1423" s="162" t="s">
        <v>51</v>
      </c>
      <c r="K1423" s="162" t="s">
        <v>8</v>
      </c>
    </row>
    <row r="1424" spans="1:11" ht="26" customHeight="1">
      <c r="A1424" s="164" t="s">
        <v>419</v>
      </c>
      <c r="B1424" s="147" t="s">
        <v>373</v>
      </c>
      <c r="C1424" s="164" t="s">
        <v>374</v>
      </c>
      <c r="D1424" s="164" t="s">
        <v>375</v>
      </c>
      <c r="E1424" s="217" t="s">
        <v>1221</v>
      </c>
      <c r="F1424" s="217"/>
      <c r="G1424" s="165" t="s">
        <v>60</v>
      </c>
      <c r="H1424" s="166">
        <v>1</v>
      </c>
      <c r="I1424" s="148"/>
      <c r="J1424" s="148">
        <v>9.56</v>
      </c>
      <c r="K1424" s="148">
        <v>9.56</v>
      </c>
    </row>
    <row r="1425" spans="1:11" ht="65" customHeight="1">
      <c r="A1425" s="167" t="s">
        <v>421</v>
      </c>
      <c r="B1425" s="168" t="s">
        <v>1226</v>
      </c>
      <c r="C1425" s="167" t="s">
        <v>374</v>
      </c>
      <c r="D1425" s="167" t="s">
        <v>1227</v>
      </c>
      <c r="E1425" s="210" t="s">
        <v>1224</v>
      </c>
      <c r="F1425" s="210"/>
      <c r="G1425" s="169" t="s">
        <v>1228</v>
      </c>
      <c r="H1425" s="170">
        <v>2E-3</v>
      </c>
      <c r="I1425" s="170">
        <v>0</v>
      </c>
      <c r="J1425" s="171">
        <v>59.63</v>
      </c>
      <c r="K1425" s="171">
        <v>0.11</v>
      </c>
    </row>
    <row r="1426" spans="1:11" ht="78" customHeight="1">
      <c r="A1426" s="167" t="s">
        <v>421</v>
      </c>
      <c r="B1426" s="168" t="s">
        <v>1222</v>
      </c>
      <c r="C1426" s="167" t="s">
        <v>374</v>
      </c>
      <c r="D1426" s="167" t="s">
        <v>1223</v>
      </c>
      <c r="E1426" s="210" t="s">
        <v>1224</v>
      </c>
      <c r="F1426" s="210"/>
      <c r="G1426" s="169" t="s">
        <v>1225</v>
      </c>
      <c r="H1426" s="170">
        <v>0.06</v>
      </c>
      <c r="I1426" s="170">
        <v>0</v>
      </c>
      <c r="J1426" s="171">
        <v>1.94</v>
      </c>
      <c r="K1426" s="171">
        <v>0.11</v>
      </c>
    </row>
    <row r="1427" spans="1:11" ht="52.05" customHeight="1">
      <c r="A1427" s="172" t="s">
        <v>430</v>
      </c>
      <c r="B1427" s="173" t="s">
        <v>1229</v>
      </c>
      <c r="C1427" s="172" t="s">
        <v>374</v>
      </c>
      <c r="D1427" s="172" t="s">
        <v>2254</v>
      </c>
      <c r="E1427" s="211" t="s">
        <v>2255</v>
      </c>
      <c r="F1427" s="211"/>
      <c r="G1427" s="174" t="s">
        <v>1230</v>
      </c>
      <c r="H1427" s="175">
        <v>9.07</v>
      </c>
      <c r="I1427" s="175">
        <v>3</v>
      </c>
      <c r="J1427" s="176">
        <v>1</v>
      </c>
      <c r="K1427" s="176">
        <v>0.27</v>
      </c>
    </row>
    <row r="1428" spans="1:11" ht="26" customHeight="1">
      <c r="A1428" s="172" t="s">
        <v>430</v>
      </c>
      <c r="B1428" s="173" t="s">
        <v>1231</v>
      </c>
      <c r="C1428" s="172" t="s">
        <v>374</v>
      </c>
      <c r="D1428" s="172" t="s">
        <v>2256</v>
      </c>
      <c r="E1428" s="211" t="s">
        <v>448</v>
      </c>
      <c r="F1428" s="211"/>
      <c r="G1428" s="174" t="s">
        <v>449</v>
      </c>
      <c r="H1428" s="175">
        <v>0.35</v>
      </c>
      <c r="I1428" s="175">
        <v>0</v>
      </c>
      <c r="J1428" s="176">
        <v>25.93</v>
      </c>
      <c r="K1428" s="176">
        <v>9.07</v>
      </c>
    </row>
    <row r="1429" spans="1:11" ht="25.5">
      <c r="A1429" s="177"/>
      <c r="B1429" s="177"/>
      <c r="C1429" s="177"/>
      <c r="D1429" s="177"/>
      <c r="E1429" s="177"/>
      <c r="F1429" s="177" t="s">
        <v>440</v>
      </c>
      <c r="G1429" s="178">
        <v>9.18</v>
      </c>
      <c r="H1429" s="177" t="s">
        <v>441</v>
      </c>
      <c r="I1429" s="178">
        <v>0</v>
      </c>
      <c r="J1429" s="177" t="s">
        <v>442</v>
      </c>
      <c r="K1429" s="178">
        <v>9.18</v>
      </c>
    </row>
    <row r="1430" spans="1:11" ht="25.9" thickBot="1">
      <c r="A1430" s="177"/>
      <c r="B1430" s="177"/>
      <c r="C1430" s="177"/>
      <c r="D1430" s="177"/>
      <c r="E1430" s="177"/>
      <c r="F1430" s="177" t="s">
        <v>443</v>
      </c>
      <c r="G1430" s="178">
        <v>2.34</v>
      </c>
      <c r="H1430" s="212"/>
      <c r="I1430" s="212" t="s">
        <v>444</v>
      </c>
      <c r="J1430" s="177"/>
      <c r="K1430" s="178">
        <v>11.9</v>
      </c>
    </row>
    <row r="1431" spans="1:11" ht="1.05" customHeight="1" thickTop="1">
      <c r="A1431" s="179"/>
      <c r="B1431" s="179"/>
      <c r="C1431" s="179"/>
      <c r="D1431" s="179"/>
      <c r="E1431" s="179"/>
      <c r="F1431" s="179"/>
      <c r="G1431" s="179"/>
      <c r="H1431" s="179"/>
      <c r="I1431" s="179"/>
      <c r="J1431" s="179"/>
      <c r="K1431" s="179"/>
    </row>
    <row r="1432" spans="1:11" ht="18" customHeight="1">
      <c r="A1432" s="161" t="s">
        <v>376</v>
      </c>
      <c r="B1432" s="162" t="s">
        <v>47</v>
      </c>
      <c r="C1432" s="161" t="s">
        <v>48</v>
      </c>
      <c r="D1432" s="161" t="s">
        <v>7</v>
      </c>
      <c r="E1432" s="216" t="s">
        <v>417</v>
      </c>
      <c r="F1432" s="216"/>
      <c r="G1432" s="163" t="s">
        <v>49</v>
      </c>
      <c r="H1432" s="162" t="s">
        <v>50</v>
      </c>
      <c r="I1432" s="162" t="s">
        <v>418</v>
      </c>
      <c r="J1432" s="162" t="s">
        <v>51</v>
      </c>
      <c r="K1432" s="162" t="s">
        <v>8</v>
      </c>
    </row>
    <row r="1433" spans="1:11" ht="104" customHeight="1">
      <c r="A1433" s="164" t="s">
        <v>419</v>
      </c>
      <c r="B1433" s="147" t="s">
        <v>377</v>
      </c>
      <c r="C1433" s="164" t="s">
        <v>374</v>
      </c>
      <c r="D1433" s="164" t="s">
        <v>378</v>
      </c>
      <c r="E1433" s="217" t="s">
        <v>1221</v>
      </c>
      <c r="F1433" s="217"/>
      <c r="G1433" s="165" t="s">
        <v>60</v>
      </c>
      <c r="H1433" s="166">
        <v>1</v>
      </c>
      <c r="I1433" s="148"/>
      <c r="J1433" s="148">
        <v>107.71</v>
      </c>
      <c r="K1433" s="148">
        <v>107.71</v>
      </c>
    </row>
    <row r="1434" spans="1:11" ht="78" customHeight="1">
      <c r="A1434" s="167" t="s">
        <v>421</v>
      </c>
      <c r="B1434" s="168" t="s">
        <v>1222</v>
      </c>
      <c r="C1434" s="167" t="s">
        <v>374</v>
      </c>
      <c r="D1434" s="167" t="s">
        <v>1223</v>
      </c>
      <c r="E1434" s="210" t="s">
        <v>1224</v>
      </c>
      <c r="F1434" s="210"/>
      <c r="G1434" s="169" t="s">
        <v>1225</v>
      </c>
      <c r="H1434" s="170">
        <v>1.71</v>
      </c>
      <c r="I1434" s="170">
        <v>0</v>
      </c>
      <c r="J1434" s="171">
        <v>1.94</v>
      </c>
      <c r="K1434" s="171">
        <v>3.31</v>
      </c>
    </row>
    <row r="1435" spans="1:11" ht="39" customHeight="1">
      <c r="A1435" s="172" t="s">
        <v>430</v>
      </c>
      <c r="B1435" s="173" t="s">
        <v>1233</v>
      </c>
      <c r="C1435" s="172" t="s">
        <v>374</v>
      </c>
      <c r="D1435" s="172" t="s">
        <v>2257</v>
      </c>
      <c r="E1435" s="211" t="s">
        <v>433</v>
      </c>
      <c r="F1435" s="211"/>
      <c r="G1435" s="174" t="s">
        <v>60</v>
      </c>
      <c r="H1435" s="175">
        <v>1</v>
      </c>
      <c r="I1435" s="175">
        <v>0</v>
      </c>
      <c r="J1435" s="176">
        <v>104.4</v>
      </c>
      <c r="K1435" s="176">
        <v>104.4</v>
      </c>
    </row>
    <row r="1436" spans="1:11" ht="25.5">
      <c r="A1436" s="177"/>
      <c r="B1436" s="177"/>
      <c r="C1436" s="177"/>
      <c r="D1436" s="177"/>
      <c r="E1436" s="177"/>
      <c r="F1436" s="177" t="s">
        <v>440</v>
      </c>
      <c r="G1436" s="178">
        <v>0.42</v>
      </c>
      <c r="H1436" s="177" t="s">
        <v>441</v>
      </c>
      <c r="I1436" s="178">
        <v>0</v>
      </c>
      <c r="J1436" s="177" t="s">
        <v>442</v>
      </c>
      <c r="K1436" s="178">
        <v>0.42</v>
      </c>
    </row>
    <row r="1437" spans="1:11" ht="25.9" thickBot="1">
      <c r="A1437" s="177"/>
      <c r="B1437" s="177"/>
      <c r="C1437" s="177"/>
      <c r="D1437" s="177"/>
      <c r="E1437" s="177"/>
      <c r="F1437" s="177" t="s">
        <v>443</v>
      </c>
      <c r="G1437" s="178">
        <v>26.38</v>
      </c>
      <c r="H1437" s="212"/>
      <c r="I1437" s="212" t="s">
        <v>444</v>
      </c>
      <c r="J1437" s="177"/>
      <c r="K1437" s="178">
        <v>134.09</v>
      </c>
    </row>
    <row r="1438" spans="1:11" ht="1.05" customHeight="1" thickTop="1">
      <c r="A1438" s="179"/>
      <c r="B1438" s="179"/>
      <c r="C1438" s="179"/>
      <c r="D1438" s="179"/>
      <c r="E1438" s="179"/>
      <c r="F1438" s="179"/>
      <c r="G1438" s="179"/>
      <c r="H1438" s="179"/>
      <c r="I1438" s="179"/>
      <c r="J1438" s="179"/>
      <c r="K1438" s="179"/>
    </row>
    <row r="1439" spans="1:11" ht="18" customHeight="1">
      <c r="A1439" s="161" t="s">
        <v>379</v>
      </c>
      <c r="B1439" s="162" t="s">
        <v>47</v>
      </c>
      <c r="C1439" s="161" t="s">
        <v>48</v>
      </c>
      <c r="D1439" s="161" t="s">
        <v>7</v>
      </c>
      <c r="E1439" s="216" t="s">
        <v>417</v>
      </c>
      <c r="F1439" s="216"/>
      <c r="G1439" s="163" t="s">
        <v>49</v>
      </c>
      <c r="H1439" s="162" t="s">
        <v>50</v>
      </c>
      <c r="I1439" s="162" t="s">
        <v>418</v>
      </c>
      <c r="J1439" s="162" t="s">
        <v>51</v>
      </c>
      <c r="K1439" s="162" t="s">
        <v>8</v>
      </c>
    </row>
    <row r="1440" spans="1:11" ht="65" customHeight="1">
      <c r="A1440" s="164" t="s">
        <v>419</v>
      </c>
      <c r="B1440" s="147" t="s">
        <v>380</v>
      </c>
      <c r="C1440" s="164" t="s">
        <v>58</v>
      </c>
      <c r="D1440" s="164" t="s">
        <v>381</v>
      </c>
      <c r="E1440" s="217" t="s">
        <v>1234</v>
      </c>
      <c r="F1440" s="217"/>
      <c r="G1440" s="165" t="s">
        <v>60</v>
      </c>
      <c r="H1440" s="166">
        <v>1</v>
      </c>
      <c r="I1440" s="148"/>
      <c r="J1440" s="148">
        <v>213.23</v>
      </c>
      <c r="K1440" s="148">
        <v>213.23</v>
      </c>
    </row>
    <row r="1441" spans="1:11" ht="39" customHeight="1">
      <c r="A1441" s="167" t="s">
        <v>421</v>
      </c>
      <c r="B1441" s="168" t="s">
        <v>1235</v>
      </c>
      <c r="C1441" s="167" t="s">
        <v>58</v>
      </c>
      <c r="D1441" s="167" t="s">
        <v>1236</v>
      </c>
      <c r="E1441" s="210" t="s">
        <v>1237</v>
      </c>
      <c r="F1441" s="210"/>
      <c r="G1441" s="169" t="s">
        <v>80</v>
      </c>
      <c r="H1441" s="170">
        <v>4.4999999999999997E-3</v>
      </c>
      <c r="I1441" s="170">
        <v>0</v>
      </c>
      <c r="J1441" s="171">
        <v>418.24</v>
      </c>
      <c r="K1441" s="171">
        <v>1.88</v>
      </c>
    </row>
    <row r="1442" spans="1:11" ht="24" customHeight="1">
      <c r="A1442" s="167" t="s">
        <v>421</v>
      </c>
      <c r="B1442" s="168" t="s">
        <v>637</v>
      </c>
      <c r="C1442" s="167" t="s">
        <v>58</v>
      </c>
      <c r="D1442" s="167" t="s">
        <v>638</v>
      </c>
      <c r="E1442" s="210" t="s">
        <v>424</v>
      </c>
      <c r="F1442" s="210"/>
      <c r="G1442" s="169" t="s">
        <v>116</v>
      </c>
      <c r="H1442" s="170">
        <v>0.97740000000000005</v>
      </c>
      <c r="I1442" s="170">
        <v>0</v>
      </c>
      <c r="J1442" s="171">
        <v>29.63</v>
      </c>
      <c r="K1442" s="171">
        <v>28.96</v>
      </c>
    </row>
    <row r="1443" spans="1:11" ht="24" customHeight="1">
      <c r="A1443" s="167" t="s">
        <v>421</v>
      </c>
      <c r="B1443" s="168" t="s">
        <v>422</v>
      </c>
      <c r="C1443" s="167" t="s">
        <v>58</v>
      </c>
      <c r="D1443" s="167" t="s">
        <v>423</v>
      </c>
      <c r="E1443" s="210" t="s">
        <v>424</v>
      </c>
      <c r="F1443" s="210"/>
      <c r="G1443" s="169" t="s">
        <v>116</v>
      </c>
      <c r="H1443" s="170">
        <v>0.97740000000000005</v>
      </c>
      <c r="I1443" s="170">
        <v>0</v>
      </c>
      <c r="J1443" s="171">
        <v>24.08</v>
      </c>
      <c r="K1443" s="171">
        <v>23.53</v>
      </c>
    </row>
    <row r="1444" spans="1:11" ht="26" customHeight="1">
      <c r="A1444" s="172" t="s">
        <v>430</v>
      </c>
      <c r="B1444" s="173" t="s">
        <v>1244</v>
      </c>
      <c r="C1444" s="172" t="s">
        <v>58</v>
      </c>
      <c r="D1444" s="172" t="s">
        <v>1245</v>
      </c>
      <c r="E1444" s="211" t="s">
        <v>433</v>
      </c>
      <c r="F1444" s="211"/>
      <c r="G1444" s="174" t="s">
        <v>215</v>
      </c>
      <c r="H1444" s="175">
        <v>2.5000000000000001E-3</v>
      </c>
      <c r="I1444" s="175">
        <v>0</v>
      </c>
      <c r="J1444" s="176">
        <v>28.81</v>
      </c>
      <c r="K1444" s="176">
        <v>7.0000000000000007E-2</v>
      </c>
    </row>
    <row r="1445" spans="1:11" ht="39" customHeight="1">
      <c r="A1445" s="172" t="s">
        <v>430</v>
      </c>
      <c r="B1445" s="173" t="s">
        <v>1240</v>
      </c>
      <c r="C1445" s="172" t="s">
        <v>58</v>
      </c>
      <c r="D1445" s="172" t="s">
        <v>1241</v>
      </c>
      <c r="E1445" s="211" t="s">
        <v>433</v>
      </c>
      <c r="F1445" s="211"/>
      <c r="G1445" s="174" t="s">
        <v>165</v>
      </c>
      <c r="H1445" s="175">
        <v>0.61050000000000004</v>
      </c>
      <c r="I1445" s="175">
        <v>0</v>
      </c>
      <c r="J1445" s="176">
        <v>66.23</v>
      </c>
      <c r="K1445" s="176">
        <v>40.43</v>
      </c>
    </row>
    <row r="1446" spans="1:11" ht="26" customHeight="1">
      <c r="A1446" s="172" t="s">
        <v>430</v>
      </c>
      <c r="B1446" s="173" t="s">
        <v>1246</v>
      </c>
      <c r="C1446" s="172" t="s">
        <v>58</v>
      </c>
      <c r="D1446" s="172" t="s">
        <v>1247</v>
      </c>
      <c r="E1446" s="211" t="s">
        <v>433</v>
      </c>
      <c r="F1446" s="211"/>
      <c r="G1446" s="174" t="s">
        <v>60</v>
      </c>
      <c r="H1446" s="175">
        <v>1.0203</v>
      </c>
      <c r="I1446" s="175">
        <v>0</v>
      </c>
      <c r="J1446" s="176">
        <v>80.98</v>
      </c>
      <c r="K1446" s="176">
        <v>82.62</v>
      </c>
    </row>
    <row r="1447" spans="1:11" ht="39" customHeight="1">
      <c r="A1447" s="172" t="s">
        <v>430</v>
      </c>
      <c r="B1447" s="173" t="s">
        <v>1242</v>
      </c>
      <c r="C1447" s="172" t="s">
        <v>58</v>
      </c>
      <c r="D1447" s="172" t="s">
        <v>1243</v>
      </c>
      <c r="E1447" s="211" t="s">
        <v>433</v>
      </c>
      <c r="F1447" s="211"/>
      <c r="G1447" s="174" t="s">
        <v>165</v>
      </c>
      <c r="H1447" s="175">
        <v>0.87009999999999998</v>
      </c>
      <c r="I1447" s="175">
        <v>0</v>
      </c>
      <c r="J1447" s="176">
        <v>39.54</v>
      </c>
      <c r="K1447" s="176">
        <v>34.4</v>
      </c>
    </row>
    <row r="1448" spans="1:11" ht="26" customHeight="1">
      <c r="A1448" s="172" t="s">
        <v>430</v>
      </c>
      <c r="B1448" s="173" t="s">
        <v>1238</v>
      </c>
      <c r="C1448" s="172" t="s">
        <v>58</v>
      </c>
      <c r="D1448" s="172" t="s">
        <v>1239</v>
      </c>
      <c r="E1448" s="211" t="s">
        <v>433</v>
      </c>
      <c r="F1448" s="211"/>
      <c r="G1448" s="174" t="s">
        <v>215</v>
      </c>
      <c r="H1448" s="175">
        <v>7.9699999999999993E-2</v>
      </c>
      <c r="I1448" s="175">
        <v>0</v>
      </c>
      <c r="J1448" s="176">
        <v>16.920000000000002</v>
      </c>
      <c r="K1448" s="176">
        <v>1.34</v>
      </c>
    </row>
    <row r="1449" spans="1:11" ht="25.5">
      <c r="A1449" s="177"/>
      <c r="B1449" s="177"/>
      <c r="C1449" s="177"/>
      <c r="D1449" s="177"/>
      <c r="E1449" s="177"/>
      <c r="F1449" s="177" t="s">
        <v>440</v>
      </c>
      <c r="G1449" s="178">
        <v>39.32</v>
      </c>
      <c r="H1449" s="177" t="s">
        <v>441</v>
      </c>
      <c r="I1449" s="178">
        <v>0</v>
      </c>
      <c r="J1449" s="177" t="s">
        <v>442</v>
      </c>
      <c r="K1449" s="178">
        <v>39.32</v>
      </c>
    </row>
    <row r="1450" spans="1:11" ht="25.9" thickBot="1">
      <c r="A1450" s="177"/>
      <c r="B1450" s="177"/>
      <c r="C1450" s="177"/>
      <c r="D1450" s="177"/>
      <c r="E1450" s="177"/>
      <c r="F1450" s="177" t="s">
        <v>443</v>
      </c>
      <c r="G1450" s="178">
        <v>52.24</v>
      </c>
      <c r="H1450" s="212"/>
      <c r="I1450" s="212" t="s">
        <v>444</v>
      </c>
      <c r="J1450" s="177"/>
      <c r="K1450" s="178">
        <v>265.47000000000003</v>
      </c>
    </row>
    <row r="1451" spans="1:11" ht="1.05" customHeight="1" thickTop="1">
      <c r="A1451" s="179"/>
      <c r="B1451" s="179"/>
      <c r="C1451" s="179"/>
      <c r="D1451" s="179"/>
      <c r="E1451" s="179"/>
      <c r="F1451" s="179"/>
      <c r="G1451" s="179"/>
      <c r="H1451" s="179"/>
      <c r="I1451" s="179"/>
      <c r="J1451" s="179"/>
      <c r="K1451" s="179"/>
    </row>
    <row r="1452" spans="1:11" ht="18" customHeight="1">
      <c r="A1452" s="161" t="s">
        <v>382</v>
      </c>
      <c r="B1452" s="162" t="s">
        <v>47</v>
      </c>
      <c r="C1452" s="161" t="s">
        <v>48</v>
      </c>
      <c r="D1452" s="161" t="s">
        <v>7</v>
      </c>
      <c r="E1452" s="216" t="s">
        <v>417</v>
      </c>
      <c r="F1452" s="216"/>
      <c r="G1452" s="163" t="s">
        <v>49</v>
      </c>
      <c r="H1452" s="162" t="s">
        <v>50</v>
      </c>
      <c r="I1452" s="162" t="s">
        <v>51</v>
      </c>
      <c r="J1452" s="162" t="s">
        <v>8</v>
      </c>
    </row>
    <row r="1453" spans="1:11" ht="26" customHeight="1">
      <c r="A1453" s="164" t="s">
        <v>419</v>
      </c>
      <c r="B1453" s="147" t="s">
        <v>383</v>
      </c>
      <c r="C1453" s="164" t="s">
        <v>63</v>
      </c>
      <c r="D1453" s="164" t="s">
        <v>384</v>
      </c>
      <c r="E1453" s="217" t="s">
        <v>1021</v>
      </c>
      <c r="F1453" s="217"/>
      <c r="G1453" s="165" t="s">
        <v>60</v>
      </c>
      <c r="H1453" s="166">
        <v>1</v>
      </c>
      <c r="I1453" s="148">
        <v>25</v>
      </c>
      <c r="J1453" s="148">
        <v>25</v>
      </c>
    </row>
    <row r="1454" spans="1:11" ht="15" customHeight="1">
      <c r="A1454" s="161" t="s">
        <v>6</v>
      </c>
      <c r="B1454" s="162" t="s">
        <v>47</v>
      </c>
      <c r="C1454" s="161" t="s">
        <v>48</v>
      </c>
      <c r="D1454" s="161" t="s">
        <v>7</v>
      </c>
      <c r="E1454" s="216" t="s">
        <v>417</v>
      </c>
      <c r="F1454" s="220"/>
      <c r="G1454" s="163" t="s">
        <v>49</v>
      </c>
      <c r="H1454" s="162" t="s">
        <v>50</v>
      </c>
      <c r="I1454" s="162" t="s">
        <v>51</v>
      </c>
      <c r="J1454" s="162" t="s">
        <v>8</v>
      </c>
    </row>
    <row r="1455" spans="1:11" ht="39" customHeight="1">
      <c r="A1455" s="172" t="s">
        <v>430</v>
      </c>
      <c r="B1455" s="173" t="s">
        <v>1248</v>
      </c>
      <c r="C1455" s="172" t="s">
        <v>63</v>
      </c>
      <c r="D1455" s="172" t="s">
        <v>1249</v>
      </c>
      <c r="E1455" s="211" t="s">
        <v>491</v>
      </c>
      <c r="F1455" s="211"/>
      <c r="G1455" s="174" t="s">
        <v>60</v>
      </c>
      <c r="H1455" s="175">
        <v>1</v>
      </c>
      <c r="I1455" s="176" t="s">
        <v>1250</v>
      </c>
      <c r="J1455" s="180" t="s">
        <v>1250</v>
      </c>
    </row>
    <row r="1456" spans="1:11" ht="40.049999999999997" customHeight="1">
      <c r="A1456" s="219" t="s">
        <v>459</v>
      </c>
      <c r="B1456" s="220"/>
      <c r="C1456" s="220"/>
      <c r="D1456" s="220"/>
      <c r="E1456" s="220"/>
      <c r="F1456" s="220"/>
      <c r="G1456" s="220"/>
      <c r="H1456" s="220"/>
      <c r="I1456" s="220"/>
      <c r="J1456" s="220"/>
    </row>
    <row r="1457" spans="1:11" ht="15" customHeight="1">
      <c r="A1457" s="161" t="s">
        <v>6</v>
      </c>
      <c r="B1457" s="162" t="s">
        <v>47</v>
      </c>
      <c r="C1457" s="161" t="s">
        <v>48</v>
      </c>
      <c r="D1457" s="161" t="s">
        <v>7</v>
      </c>
      <c r="E1457" s="216" t="s">
        <v>417</v>
      </c>
      <c r="F1457" s="220"/>
      <c r="G1457" s="163" t="s">
        <v>49</v>
      </c>
      <c r="H1457" s="162" t="s">
        <v>50</v>
      </c>
      <c r="I1457" s="162" t="s">
        <v>51</v>
      </c>
      <c r="J1457" s="162" t="s">
        <v>8</v>
      </c>
    </row>
    <row r="1458" spans="1:11" ht="39" customHeight="1">
      <c r="A1458" s="172" t="s">
        <v>430</v>
      </c>
      <c r="B1458" s="173" t="s">
        <v>1248</v>
      </c>
      <c r="C1458" s="172" t="s">
        <v>63</v>
      </c>
      <c r="D1458" s="172" t="s">
        <v>1249</v>
      </c>
      <c r="E1458" s="211" t="s">
        <v>491</v>
      </c>
      <c r="F1458" s="211"/>
      <c r="G1458" s="174" t="s">
        <v>60</v>
      </c>
      <c r="H1458" s="175">
        <v>1</v>
      </c>
      <c r="I1458" s="176" t="s">
        <v>1250</v>
      </c>
      <c r="J1458" s="180" t="s">
        <v>1250</v>
      </c>
    </row>
    <row r="1459" spans="1:11" ht="13.5">
      <c r="A1459" s="177"/>
      <c r="B1459" s="177"/>
      <c r="C1459" s="177"/>
      <c r="D1459" s="177"/>
      <c r="E1459" s="177" t="s">
        <v>440</v>
      </c>
      <c r="F1459" s="178">
        <v>0</v>
      </c>
      <c r="G1459" s="177" t="s">
        <v>441</v>
      </c>
      <c r="H1459" s="178">
        <v>0</v>
      </c>
      <c r="I1459" s="177" t="s">
        <v>442</v>
      </c>
      <c r="J1459" s="178">
        <v>0</v>
      </c>
    </row>
    <row r="1460" spans="1:11" ht="13.9" thickBot="1">
      <c r="A1460" s="177"/>
      <c r="B1460" s="177"/>
      <c r="C1460" s="177"/>
      <c r="D1460" s="177"/>
      <c r="E1460" s="177" t="s">
        <v>443</v>
      </c>
      <c r="F1460" s="178">
        <v>6.12</v>
      </c>
      <c r="G1460" s="177"/>
      <c r="H1460" s="212" t="s">
        <v>444</v>
      </c>
      <c r="I1460" s="212"/>
      <c r="J1460" s="178">
        <v>31.12</v>
      </c>
    </row>
    <row r="1461" spans="1:11" ht="1.05" customHeight="1" thickTop="1">
      <c r="A1461" s="179"/>
      <c r="B1461" s="179"/>
      <c r="C1461" s="179"/>
      <c r="D1461" s="179"/>
      <c r="E1461" s="179"/>
      <c r="F1461" s="179"/>
      <c r="G1461" s="179"/>
      <c r="H1461" s="179"/>
      <c r="I1461" s="179"/>
      <c r="J1461" s="179"/>
      <c r="K1461" s="179"/>
    </row>
    <row r="1462" spans="1:11" ht="18" customHeight="1">
      <c r="A1462" s="161" t="s">
        <v>385</v>
      </c>
      <c r="B1462" s="162" t="s">
        <v>47</v>
      </c>
      <c r="C1462" s="161" t="s">
        <v>48</v>
      </c>
      <c r="D1462" s="161" t="s">
        <v>7</v>
      </c>
      <c r="E1462" s="216" t="s">
        <v>417</v>
      </c>
      <c r="F1462" s="216"/>
      <c r="G1462" s="163" t="s">
        <v>49</v>
      </c>
      <c r="H1462" s="162" t="s">
        <v>50</v>
      </c>
      <c r="I1462" s="162" t="s">
        <v>51</v>
      </c>
      <c r="J1462" s="162" t="s">
        <v>8</v>
      </c>
    </row>
    <row r="1463" spans="1:11" ht="24" customHeight="1">
      <c r="A1463" s="164" t="s">
        <v>419</v>
      </c>
      <c r="B1463" s="147" t="s">
        <v>386</v>
      </c>
      <c r="C1463" s="164" t="s">
        <v>63</v>
      </c>
      <c r="D1463" s="164" t="s">
        <v>387</v>
      </c>
      <c r="E1463" s="217" t="s">
        <v>1251</v>
      </c>
      <c r="F1463" s="217"/>
      <c r="G1463" s="165" t="s">
        <v>388</v>
      </c>
      <c r="H1463" s="166">
        <v>1</v>
      </c>
      <c r="I1463" s="148">
        <v>2610.06</v>
      </c>
      <c r="J1463" s="148">
        <v>2610.06</v>
      </c>
    </row>
    <row r="1464" spans="1:11" ht="15" customHeight="1">
      <c r="A1464" s="161" t="s">
        <v>6</v>
      </c>
      <c r="B1464" s="162" t="s">
        <v>47</v>
      </c>
      <c r="C1464" s="161" t="s">
        <v>48</v>
      </c>
      <c r="D1464" s="161" t="s">
        <v>7</v>
      </c>
      <c r="E1464" s="216" t="s">
        <v>417</v>
      </c>
      <c r="F1464" s="220"/>
      <c r="G1464" s="163" t="s">
        <v>49</v>
      </c>
      <c r="H1464" s="162" t="s">
        <v>50</v>
      </c>
      <c r="I1464" s="162" t="s">
        <v>51</v>
      </c>
      <c r="J1464" s="162" t="s">
        <v>8</v>
      </c>
    </row>
    <row r="1465" spans="1:11" ht="26" customHeight="1">
      <c r="A1465" s="172" t="s">
        <v>430</v>
      </c>
      <c r="B1465" s="173" t="s">
        <v>1252</v>
      </c>
      <c r="C1465" s="172" t="s">
        <v>63</v>
      </c>
      <c r="D1465" s="172" t="s">
        <v>1253</v>
      </c>
      <c r="E1465" s="211" t="s">
        <v>433</v>
      </c>
      <c r="F1465" s="211"/>
      <c r="G1465" s="174" t="s">
        <v>388</v>
      </c>
      <c r="H1465" s="175">
        <v>1</v>
      </c>
      <c r="I1465" s="176" t="s">
        <v>2258</v>
      </c>
      <c r="J1465" s="180" t="s">
        <v>2258</v>
      </c>
    </row>
    <row r="1466" spans="1:11" ht="40.049999999999997" customHeight="1">
      <c r="A1466" s="219" t="s">
        <v>459</v>
      </c>
      <c r="B1466" s="220"/>
      <c r="C1466" s="220"/>
      <c r="D1466" s="220"/>
      <c r="E1466" s="220"/>
      <c r="F1466" s="220"/>
      <c r="G1466" s="220"/>
      <c r="H1466" s="220"/>
      <c r="I1466" s="220"/>
      <c r="J1466" s="220"/>
    </row>
    <row r="1467" spans="1:11" ht="15" customHeight="1">
      <c r="A1467" s="161" t="s">
        <v>6</v>
      </c>
      <c r="B1467" s="162" t="s">
        <v>47</v>
      </c>
      <c r="C1467" s="161" t="s">
        <v>48</v>
      </c>
      <c r="D1467" s="161" t="s">
        <v>7</v>
      </c>
      <c r="E1467" s="216" t="s">
        <v>417</v>
      </c>
      <c r="F1467" s="220"/>
      <c r="G1467" s="163" t="s">
        <v>49</v>
      </c>
      <c r="H1467" s="162" t="s">
        <v>50</v>
      </c>
      <c r="I1467" s="162" t="s">
        <v>51</v>
      </c>
      <c r="J1467" s="162" t="s">
        <v>8</v>
      </c>
    </row>
    <row r="1468" spans="1:11" ht="26" customHeight="1">
      <c r="A1468" s="172" t="s">
        <v>430</v>
      </c>
      <c r="B1468" s="173" t="s">
        <v>1252</v>
      </c>
      <c r="C1468" s="172" t="s">
        <v>63</v>
      </c>
      <c r="D1468" s="172" t="s">
        <v>1253</v>
      </c>
      <c r="E1468" s="211" t="s">
        <v>433</v>
      </c>
      <c r="F1468" s="211"/>
      <c r="G1468" s="174" t="s">
        <v>388</v>
      </c>
      <c r="H1468" s="175">
        <v>1</v>
      </c>
      <c r="I1468" s="176" t="s">
        <v>2258</v>
      </c>
      <c r="J1468" s="180" t="s">
        <v>2258</v>
      </c>
    </row>
    <row r="1469" spans="1:11" ht="13.5">
      <c r="A1469" s="177"/>
      <c r="B1469" s="177"/>
      <c r="C1469" s="177"/>
      <c r="D1469" s="177"/>
      <c r="E1469" s="177" t="s">
        <v>440</v>
      </c>
      <c r="F1469" s="178">
        <v>0</v>
      </c>
      <c r="G1469" s="177" t="s">
        <v>441</v>
      </c>
      <c r="H1469" s="178">
        <v>0</v>
      </c>
      <c r="I1469" s="177" t="s">
        <v>442</v>
      </c>
      <c r="J1469" s="178">
        <v>0</v>
      </c>
    </row>
    <row r="1470" spans="1:11" ht="13.9" thickBot="1">
      <c r="A1470" s="177"/>
      <c r="B1470" s="177"/>
      <c r="C1470" s="177"/>
      <c r="D1470" s="177"/>
      <c r="E1470" s="177" t="s">
        <v>443</v>
      </c>
      <c r="F1470" s="178">
        <v>639.46</v>
      </c>
      <c r="G1470" s="177"/>
      <c r="H1470" s="212" t="s">
        <v>444</v>
      </c>
      <c r="I1470" s="212"/>
      <c r="J1470" s="178">
        <v>3249.52</v>
      </c>
    </row>
    <row r="1471" spans="1:11" ht="1.05" customHeight="1" thickTop="1">
      <c r="A1471" s="179"/>
      <c r="B1471" s="179"/>
      <c r="C1471" s="179"/>
      <c r="D1471" s="179"/>
      <c r="E1471" s="179"/>
      <c r="F1471" s="179"/>
      <c r="G1471" s="179"/>
      <c r="H1471" s="179"/>
      <c r="I1471" s="179"/>
      <c r="J1471" s="179"/>
      <c r="K1471" s="179"/>
    </row>
    <row r="1472" spans="1:11" ht="18" customHeight="1">
      <c r="A1472" s="161" t="s">
        <v>389</v>
      </c>
      <c r="B1472" s="162" t="s">
        <v>47</v>
      </c>
      <c r="C1472" s="161" t="s">
        <v>48</v>
      </c>
      <c r="D1472" s="161" t="s">
        <v>7</v>
      </c>
      <c r="E1472" s="216" t="s">
        <v>417</v>
      </c>
      <c r="F1472" s="216"/>
      <c r="G1472" s="163" t="s">
        <v>49</v>
      </c>
      <c r="H1472" s="162" t="s">
        <v>50</v>
      </c>
      <c r="I1472" s="162" t="s">
        <v>51</v>
      </c>
      <c r="J1472" s="162" t="s">
        <v>8</v>
      </c>
    </row>
    <row r="1473" spans="1:11" ht="24" customHeight="1">
      <c r="A1473" s="164" t="s">
        <v>419</v>
      </c>
      <c r="B1473" s="147" t="s">
        <v>390</v>
      </c>
      <c r="C1473" s="164" t="s">
        <v>63</v>
      </c>
      <c r="D1473" s="164" t="s">
        <v>391</v>
      </c>
      <c r="E1473" s="217" t="s">
        <v>1251</v>
      </c>
      <c r="F1473" s="217"/>
      <c r="G1473" s="165" t="s">
        <v>388</v>
      </c>
      <c r="H1473" s="166">
        <v>1</v>
      </c>
      <c r="I1473" s="148">
        <v>292.86</v>
      </c>
      <c r="J1473" s="148">
        <v>292.86</v>
      </c>
    </row>
    <row r="1474" spans="1:11" ht="15" customHeight="1">
      <c r="A1474" s="161" t="s">
        <v>6</v>
      </c>
      <c r="B1474" s="162" t="s">
        <v>47</v>
      </c>
      <c r="C1474" s="161" t="s">
        <v>48</v>
      </c>
      <c r="D1474" s="161" t="s">
        <v>7</v>
      </c>
      <c r="E1474" s="216" t="s">
        <v>417</v>
      </c>
      <c r="F1474" s="220"/>
      <c r="G1474" s="163" t="s">
        <v>49</v>
      </c>
      <c r="H1474" s="162" t="s">
        <v>50</v>
      </c>
      <c r="I1474" s="162" t="s">
        <v>51</v>
      </c>
      <c r="J1474" s="162" t="s">
        <v>8</v>
      </c>
    </row>
    <row r="1475" spans="1:11" ht="26" customHeight="1">
      <c r="A1475" s="172" t="s">
        <v>430</v>
      </c>
      <c r="B1475" s="173" t="s">
        <v>1254</v>
      </c>
      <c r="C1475" s="172" t="s">
        <v>63</v>
      </c>
      <c r="D1475" s="172" t="s">
        <v>1255</v>
      </c>
      <c r="E1475" s="211" t="s">
        <v>433</v>
      </c>
      <c r="F1475" s="211"/>
      <c r="G1475" s="174" t="s">
        <v>388</v>
      </c>
      <c r="H1475" s="175">
        <v>1</v>
      </c>
      <c r="I1475" s="176" t="s">
        <v>2259</v>
      </c>
      <c r="J1475" s="180" t="s">
        <v>2259</v>
      </c>
    </row>
    <row r="1476" spans="1:11" ht="40.049999999999997" customHeight="1">
      <c r="A1476" s="219" t="s">
        <v>459</v>
      </c>
      <c r="B1476" s="220"/>
      <c r="C1476" s="220"/>
      <c r="D1476" s="220"/>
      <c r="E1476" s="220"/>
      <c r="F1476" s="220"/>
      <c r="G1476" s="220"/>
      <c r="H1476" s="220"/>
      <c r="I1476" s="220"/>
      <c r="J1476" s="220"/>
    </row>
    <row r="1477" spans="1:11" ht="15" customHeight="1">
      <c r="A1477" s="161" t="s">
        <v>6</v>
      </c>
      <c r="B1477" s="162" t="s">
        <v>47</v>
      </c>
      <c r="C1477" s="161" t="s">
        <v>48</v>
      </c>
      <c r="D1477" s="161" t="s">
        <v>7</v>
      </c>
      <c r="E1477" s="216" t="s">
        <v>417</v>
      </c>
      <c r="F1477" s="220"/>
      <c r="G1477" s="163" t="s">
        <v>49</v>
      </c>
      <c r="H1477" s="162" t="s">
        <v>50</v>
      </c>
      <c r="I1477" s="162" t="s">
        <v>51</v>
      </c>
      <c r="J1477" s="162" t="s">
        <v>8</v>
      </c>
    </row>
    <row r="1478" spans="1:11" ht="26" customHeight="1">
      <c r="A1478" s="172" t="s">
        <v>430</v>
      </c>
      <c r="B1478" s="173" t="s">
        <v>1254</v>
      </c>
      <c r="C1478" s="172" t="s">
        <v>63</v>
      </c>
      <c r="D1478" s="172" t="s">
        <v>1255</v>
      </c>
      <c r="E1478" s="211" t="s">
        <v>433</v>
      </c>
      <c r="F1478" s="211"/>
      <c r="G1478" s="174" t="s">
        <v>388</v>
      </c>
      <c r="H1478" s="175">
        <v>1</v>
      </c>
      <c r="I1478" s="176" t="s">
        <v>2259</v>
      </c>
      <c r="J1478" s="180" t="s">
        <v>2259</v>
      </c>
    </row>
    <row r="1479" spans="1:11" ht="13.5">
      <c r="A1479" s="177"/>
      <c r="B1479" s="177"/>
      <c r="C1479" s="177"/>
      <c r="D1479" s="177"/>
      <c r="E1479" s="177" t="s">
        <v>440</v>
      </c>
      <c r="F1479" s="178">
        <v>0</v>
      </c>
      <c r="G1479" s="177" t="s">
        <v>441</v>
      </c>
      <c r="H1479" s="178">
        <v>0</v>
      </c>
      <c r="I1479" s="177" t="s">
        <v>442</v>
      </c>
      <c r="J1479" s="178">
        <v>0</v>
      </c>
    </row>
    <row r="1480" spans="1:11" ht="13.9" thickBot="1">
      <c r="A1480" s="177"/>
      <c r="B1480" s="177"/>
      <c r="C1480" s="177"/>
      <c r="D1480" s="177"/>
      <c r="E1480" s="177" t="s">
        <v>443</v>
      </c>
      <c r="F1480" s="178">
        <v>71.75</v>
      </c>
      <c r="G1480" s="177"/>
      <c r="H1480" s="212" t="s">
        <v>444</v>
      </c>
      <c r="I1480" s="212"/>
      <c r="J1480" s="178">
        <v>364.61</v>
      </c>
    </row>
    <row r="1481" spans="1:11" ht="1.05" customHeight="1" thickTop="1">
      <c r="A1481" s="179"/>
      <c r="B1481" s="179"/>
      <c r="C1481" s="179"/>
      <c r="D1481" s="179"/>
      <c r="E1481" s="179"/>
      <c r="F1481" s="179"/>
      <c r="G1481" s="179"/>
      <c r="H1481" s="179"/>
      <c r="I1481" s="179"/>
      <c r="J1481" s="179"/>
      <c r="K1481" s="179"/>
    </row>
    <row r="1482" spans="1:11" ht="18" customHeight="1">
      <c r="A1482" s="161" t="s">
        <v>392</v>
      </c>
      <c r="B1482" s="162" t="s">
        <v>47</v>
      </c>
      <c r="C1482" s="161" t="s">
        <v>48</v>
      </c>
      <c r="D1482" s="161" t="s">
        <v>7</v>
      </c>
      <c r="E1482" s="216" t="s">
        <v>417</v>
      </c>
      <c r="F1482" s="216"/>
      <c r="G1482" s="163" t="s">
        <v>49</v>
      </c>
      <c r="H1482" s="162" t="s">
        <v>50</v>
      </c>
      <c r="I1482" s="162" t="s">
        <v>51</v>
      </c>
      <c r="J1482" s="162" t="s">
        <v>8</v>
      </c>
    </row>
    <row r="1483" spans="1:11" ht="39" customHeight="1">
      <c r="A1483" s="164" t="s">
        <v>419</v>
      </c>
      <c r="B1483" s="147" t="s">
        <v>393</v>
      </c>
      <c r="C1483" s="164" t="s">
        <v>63</v>
      </c>
      <c r="D1483" s="164" t="s">
        <v>394</v>
      </c>
      <c r="E1483" s="217" t="s">
        <v>1251</v>
      </c>
      <c r="F1483" s="217"/>
      <c r="G1483" s="165" t="s">
        <v>388</v>
      </c>
      <c r="H1483" s="166">
        <v>1</v>
      </c>
      <c r="I1483" s="148">
        <v>2743.9</v>
      </c>
      <c r="J1483" s="148">
        <v>2743.9</v>
      </c>
    </row>
    <row r="1484" spans="1:11" ht="15" customHeight="1">
      <c r="A1484" s="161" t="s">
        <v>6</v>
      </c>
      <c r="B1484" s="162" t="s">
        <v>47</v>
      </c>
      <c r="C1484" s="161" t="s">
        <v>48</v>
      </c>
      <c r="D1484" s="161" t="s">
        <v>7</v>
      </c>
      <c r="E1484" s="216" t="s">
        <v>417</v>
      </c>
      <c r="F1484" s="220"/>
      <c r="G1484" s="163" t="s">
        <v>49</v>
      </c>
      <c r="H1484" s="162" t="s">
        <v>50</v>
      </c>
      <c r="I1484" s="162" t="s">
        <v>51</v>
      </c>
      <c r="J1484" s="162" t="s">
        <v>8</v>
      </c>
    </row>
    <row r="1485" spans="1:11" ht="39" customHeight="1">
      <c r="A1485" s="172" t="s">
        <v>430</v>
      </c>
      <c r="B1485" s="173" t="s">
        <v>1256</v>
      </c>
      <c r="C1485" s="172" t="s">
        <v>63</v>
      </c>
      <c r="D1485" s="172" t="s">
        <v>1257</v>
      </c>
      <c r="E1485" s="211" t="s">
        <v>433</v>
      </c>
      <c r="F1485" s="211"/>
      <c r="G1485" s="174" t="s">
        <v>132</v>
      </c>
      <c r="H1485" s="175">
        <v>1</v>
      </c>
      <c r="I1485" s="176" t="s">
        <v>2260</v>
      </c>
      <c r="J1485" s="180" t="s">
        <v>2260</v>
      </c>
    </row>
    <row r="1486" spans="1:11" ht="40.049999999999997" customHeight="1">
      <c r="A1486" s="219" t="s">
        <v>459</v>
      </c>
      <c r="B1486" s="220"/>
      <c r="C1486" s="220"/>
      <c r="D1486" s="220"/>
      <c r="E1486" s="220"/>
      <c r="F1486" s="220"/>
      <c r="G1486" s="220"/>
      <c r="H1486" s="220"/>
      <c r="I1486" s="220"/>
      <c r="J1486" s="220"/>
    </row>
    <row r="1487" spans="1:11" ht="15" customHeight="1">
      <c r="A1487" s="161" t="s">
        <v>6</v>
      </c>
      <c r="B1487" s="162" t="s">
        <v>47</v>
      </c>
      <c r="C1487" s="161" t="s">
        <v>48</v>
      </c>
      <c r="D1487" s="161" t="s">
        <v>7</v>
      </c>
      <c r="E1487" s="216" t="s">
        <v>417</v>
      </c>
      <c r="F1487" s="220"/>
      <c r="G1487" s="163" t="s">
        <v>49</v>
      </c>
      <c r="H1487" s="162" t="s">
        <v>50</v>
      </c>
      <c r="I1487" s="162" t="s">
        <v>51</v>
      </c>
      <c r="J1487" s="162" t="s">
        <v>8</v>
      </c>
    </row>
    <row r="1488" spans="1:11" ht="39" customHeight="1">
      <c r="A1488" s="172" t="s">
        <v>430</v>
      </c>
      <c r="B1488" s="173" t="s">
        <v>1256</v>
      </c>
      <c r="C1488" s="172" t="s">
        <v>63</v>
      </c>
      <c r="D1488" s="172" t="s">
        <v>1257</v>
      </c>
      <c r="E1488" s="211" t="s">
        <v>433</v>
      </c>
      <c r="F1488" s="211"/>
      <c r="G1488" s="174" t="s">
        <v>132</v>
      </c>
      <c r="H1488" s="175">
        <v>1</v>
      </c>
      <c r="I1488" s="176" t="s">
        <v>2260</v>
      </c>
      <c r="J1488" s="180" t="s">
        <v>2260</v>
      </c>
    </row>
    <row r="1489" spans="1:11" ht="13.5">
      <c r="A1489" s="177"/>
      <c r="B1489" s="177"/>
      <c r="C1489" s="177"/>
      <c r="D1489" s="177"/>
      <c r="E1489" s="177" t="s">
        <v>440</v>
      </c>
      <c r="F1489" s="178">
        <v>0</v>
      </c>
      <c r="G1489" s="177" t="s">
        <v>441</v>
      </c>
      <c r="H1489" s="178">
        <v>0</v>
      </c>
      <c r="I1489" s="177" t="s">
        <v>442</v>
      </c>
      <c r="J1489" s="178">
        <v>0</v>
      </c>
    </row>
    <row r="1490" spans="1:11" ht="13.9" thickBot="1">
      <c r="A1490" s="177"/>
      <c r="B1490" s="177"/>
      <c r="C1490" s="177"/>
      <c r="D1490" s="177"/>
      <c r="E1490" s="177" t="s">
        <v>443</v>
      </c>
      <c r="F1490" s="178">
        <v>672.25</v>
      </c>
      <c r="G1490" s="177"/>
      <c r="H1490" s="212" t="s">
        <v>444</v>
      </c>
      <c r="I1490" s="212"/>
      <c r="J1490" s="178">
        <v>3416.15</v>
      </c>
    </row>
    <row r="1491" spans="1:11" ht="1.05" customHeight="1" thickTop="1">
      <c r="A1491" s="179"/>
      <c r="B1491" s="179"/>
      <c r="C1491" s="179"/>
      <c r="D1491" s="179"/>
      <c r="E1491" s="179"/>
      <c r="F1491" s="179"/>
      <c r="G1491" s="179"/>
      <c r="H1491" s="179"/>
      <c r="I1491" s="179"/>
      <c r="J1491" s="179"/>
      <c r="K1491" s="179"/>
    </row>
    <row r="1492" spans="1:11" ht="18" customHeight="1">
      <c r="A1492" s="161" t="s">
        <v>395</v>
      </c>
      <c r="B1492" s="162" t="s">
        <v>47</v>
      </c>
      <c r="C1492" s="161" t="s">
        <v>48</v>
      </c>
      <c r="D1492" s="161" t="s">
        <v>7</v>
      </c>
      <c r="E1492" s="216" t="s">
        <v>417</v>
      </c>
      <c r="F1492" s="216"/>
      <c r="G1492" s="163" t="s">
        <v>49</v>
      </c>
      <c r="H1492" s="162" t="s">
        <v>50</v>
      </c>
      <c r="I1492" s="162" t="s">
        <v>51</v>
      </c>
      <c r="J1492" s="162" t="s">
        <v>8</v>
      </c>
    </row>
    <row r="1493" spans="1:11" ht="26" customHeight="1">
      <c r="A1493" s="164" t="s">
        <v>419</v>
      </c>
      <c r="B1493" s="147" t="s">
        <v>396</v>
      </c>
      <c r="C1493" s="164" t="s">
        <v>63</v>
      </c>
      <c r="D1493" s="164" t="s">
        <v>397</v>
      </c>
      <c r="E1493" s="217" t="s">
        <v>1251</v>
      </c>
      <c r="F1493" s="217"/>
      <c r="G1493" s="165" t="s">
        <v>132</v>
      </c>
      <c r="H1493" s="166">
        <v>1</v>
      </c>
      <c r="I1493" s="148">
        <v>664.26</v>
      </c>
      <c r="J1493" s="148">
        <v>664.26</v>
      </c>
    </row>
    <row r="1494" spans="1:11" ht="15" customHeight="1">
      <c r="A1494" s="161" t="s">
        <v>6</v>
      </c>
      <c r="B1494" s="162" t="s">
        <v>47</v>
      </c>
      <c r="C1494" s="161" t="s">
        <v>48</v>
      </c>
      <c r="D1494" s="161" t="s">
        <v>7</v>
      </c>
      <c r="E1494" s="216" t="s">
        <v>417</v>
      </c>
      <c r="F1494" s="220"/>
      <c r="G1494" s="163" t="s">
        <v>49</v>
      </c>
      <c r="H1494" s="162" t="s">
        <v>50</v>
      </c>
      <c r="I1494" s="162" t="s">
        <v>51</v>
      </c>
      <c r="J1494" s="162" t="s">
        <v>8</v>
      </c>
    </row>
    <row r="1495" spans="1:11" ht="26" customHeight="1">
      <c r="A1495" s="172" t="s">
        <v>430</v>
      </c>
      <c r="B1495" s="173" t="s">
        <v>1258</v>
      </c>
      <c r="C1495" s="172" t="s">
        <v>63</v>
      </c>
      <c r="D1495" s="172" t="s">
        <v>1259</v>
      </c>
      <c r="E1495" s="211" t="s">
        <v>433</v>
      </c>
      <c r="F1495" s="211"/>
      <c r="G1495" s="174" t="s">
        <v>132</v>
      </c>
      <c r="H1495" s="175">
        <v>1</v>
      </c>
      <c r="I1495" s="176" t="s">
        <v>2261</v>
      </c>
      <c r="J1495" s="180" t="s">
        <v>2261</v>
      </c>
    </row>
    <row r="1496" spans="1:11" ht="40.049999999999997" customHeight="1">
      <c r="A1496" s="219" t="s">
        <v>459</v>
      </c>
      <c r="B1496" s="220"/>
      <c r="C1496" s="220"/>
      <c r="D1496" s="220"/>
      <c r="E1496" s="220"/>
      <c r="F1496" s="220"/>
      <c r="G1496" s="220"/>
      <c r="H1496" s="220"/>
      <c r="I1496" s="220"/>
      <c r="J1496" s="220"/>
    </row>
    <row r="1497" spans="1:11" ht="15" customHeight="1">
      <c r="A1497" s="161" t="s">
        <v>6</v>
      </c>
      <c r="B1497" s="162" t="s">
        <v>47</v>
      </c>
      <c r="C1497" s="161" t="s">
        <v>48</v>
      </c>
      <c r="D1497" s="161" t="s">
        <v>7</v>
      </c>
      <c r="E1497" s="216" t="s">
        <v>417</v>
      </c>
      <c r="F1497" s="220"/>
      <c r="G1497" s="163" t="s">
        <v>49</v>
      </c>
      <c r="H1497" s="162" t="s">
        <v>50</v>
      </c>
      <c r="I1497" s="162" t="s">
        <v>51</v>
      </c>
      <c r="J1497" s="162" t="s">
        <v>8</v>
      </c>
    </row>
    <row r="1498" spans="1:11" ht="26" customHeight="1">
      <c r="A1498" s="172" t="s">
        <v>430</v>
      </c>
      <c r="B1498" s="173" t="s">
        <v>1258</v>
      </c>
      <c r="C1498" s="172" t="s">
        <v>63</v>
      </c>
      <c r="D1498" s="172" t="s">
        <v>1259</v>
      </c>
      <c r="E1498" s="211" t="s">
        <v>433</v>
      </c>
      <c r="F1498" s="211"/>
      <c r="G1498" s="174" t="s">
        <v>132</v>
      </c>
      <c r="H1498" s="175">
        <v>1</v>
      </c>
      <c r="I1498" s="176" t="s">
        <v>2261</v>
      </c>
      <c r="J1498" s="180" t="s">
        <v>2261</v>
      </c>
    </row>
    <row r="1499" spans="1:11" ht="13.5">
      <c r="A1499" s="177"/>
      <c r="B1499" s="177"/>
      <c r="C1499" s="177"/>
      <c r="D1499" s="177"/>
      <c r="E1499" s="177" t="s">
        <v>440</v>
      </c>
      <c r="F1499" s="178">
        <v>0</v>
      </c>
      <c r="G1499" s="177" t="s">
        <v>441</v>
      </c>
      <c r="H1499" s="178">
        <v>0</v>
      </c>
      <c r="I1499" s="177" t="s">
        <v>442</v>
      </c>
      <c r="J1499" s="178">
        <v>0</v>
      </c>
    </row>
    <row r="1500" spans="1:11" ht="13.9" thickBot="1">
      <c r="A1500" s="177"/>
      <c r="B1500" s="177"/>
      <c r="C1500" s="177"/>
      <c r="D1500" s="177"/>
      <c r="E1500" s="177" t="s">
        <v>443</v>
      </c>
      <c r="F1500" s="178">
        <v>162.74</v>
      </c>
      <c r="G1500" s="177"/>
      <c r="H1500" s="212" t="s">
        <v>444</v>
      </c>
      <c r="I1500" s="212"/>
      <c r="J1500" s="178">
        <v>827</v>
      </c>
    </row>
    <row r="1501" spans="1:11" ht="1.05" customHeight="1" thickTop="1">
      <c r="A1501" s="179"/>
      <c r="B1501" s="179"/>
      <c r="C1501" s="179"/>
      <c r="D1501" s="179"/>
      <c r="E1501" s="179"/>
      <c r="F1501" s="179"/>
      <c r="G1501" s="179"/>
      <c r="H1501" s="179"/>
      <c r="I1501" s="179"/>
      <c r="J1501" s="179"/>
      <c r="K1501" s="179"/>
    </row>
    <row r="1502" spans="1:11" ht="18" customHeight="1">
      <c r="A1502" s="161" t="s">
        <v>398</v>
      </c>
      <c r="B1502" s="162" t="s">
        <v>47</v>
      </c>
      <c r="C1502" s="161" t="s">
        <v>48</v>
      </c>
      <c r="D1502" s="161" t="s">
        <v>7</v>
      </c>
      <c r="E1502" s="216" t="s">
        <v>417</v>
      </c>
      <c r="F1502" s="216"/>
      <c r="G1502" s="163" t="s">
        <v>49</v>
      </c>
      <c r="H1502" s="162" t="s">
        <v>50</v>
      </c>
      <c r="I1502" s="162" t="s">
        <v>51</v>
      </c>
      <c r="J1502" s="162" t="s">
        <v>8</v>
      </c>
    </row>
    <row r="1503" spans="1:11" ht="26" customHeight="1">
      <c r="A1503" s="164" t="s">
        <v>419</v>
      </c>
      <c r="B1503" s="147" t="s">
        <v>399</v>
      </c>
      <c r="C1503" s="164" t="s">
        <v>63</v>
      </c>
      <c r="D1503" s="164" t="s">
        <v>400</v>
      </c>
      <c r="E1503" s="217" t="s">
        <v>1251</v>
      </c>
      <c r="F1503" s="217"/>
      <c r="G1503" s="165" t="s">
        <v>388</v>
      </c>
      <c r="H1503" s="166">
        <v>1</v>
      </c>
      <c r="I1503" s="148">
        <v>48.34</v>
      </c>
      <c r="J1503" s="148">
        <v>48.34</v>
      </c>
    </row>
    <row r="1504" spans="1:11" ht="15" customHeight="1">
      <c r="A1504" s="161" t="s">
        <v>6</v>
      </c>
      <c r="B1504" s="162" t="s">
        <v>47</v>
      </c>
      <c r="C1504" s="161" t="s">
        <v>48</v>
      </c>
      <c r="D1504" s="161" t="s">
        <v>7</v>
      </c>
      <c r="E1504" s="216" t="s">
        <v>417</v>
      </c>
      <c r="F1504" s="220"/>
      <c r="G1504" s="163" t="s">
        <v>49</v>
      </c>
      <c r="H1504" s="162" t="s">
        <v>50</v>
      </c>
      <c r="I1504" s="162" t="s">
        <v>51</v>
      </c>
      <c r="J1504" s="162" t="s">
        <v>8</v>
      </c>
    </row>
    <row r="1505" spans="1:11" ht="26" customHeight="1">
      <c r="A1505" s="172" t="s">
        <v>430</v>
      </c>
      <c r="B1505" s="173" t="s">
        <v>1260</v>
      </c>
      <c r="C1505" s="172" t="s">
        <v>63</v>
      </c>
      <c r="D1505" s="172" t="s">
        <v>1261</v>
      </c>
      <c r="E1505" s="211" t="s">
        <v>433</v>
      </c>
      <c r="F1505" s="211"/>
      <c r="G1505" s="174" t="s">
        <v>388</v>
      </c>
      <c r="H1505" s="175">
        <v>1</v>
      </c>
      <c r="I1505" s="176" t="s">
        <v>2262</v>
      </c>
      <c r="J1505" s="180" t="s">
        <v>2262</v>
      </c>
    </row>
    <row r="1506" spans="1:11" ht="40.049999999999997" customHeight="1">
      <c r="A1506" s="219" t="s">
        <v>459</v>
      </c>
      <c r="B1506" s="220"/>
      <c r="C1506" s="220"/>
      <c r="D1506" s="220"/>
      <c r="E1506" s="220"/>
      <c r="F1506" s="220"/>
      <c r="G1506" s="220"/>
      <c r="H1506" s="220"/>
      <c r="I1506" s="220"/>
      <c r="J1506" s="220"/>
    </row>
    <row r="1507" spans="1:11" ht="15" customHeight="1">
      <c r="A1507" s="161" t="s">
        <v>6</v>
      </c>
      <c r="B1507" s="162" t="s">
        <v>47</v>
      </c>
      <c r="C1507" s="161" t="s">
        <v>48</v>
      </c>
      <c r="D1507" s="161" t="s">
        <v>7</v>
      </c>
      <c r="E1507" s="216" t="s">
        <v>417</v>
      </c>
      <c r="F1507" s="220"/>
      <c r="G1507" s="163" t="s">
        <v>49</v>
      </c>
      <c r="H1507" s="162" t="s">
        <v>50</v>
      </c>
      <c r="I1507" s="162" t="s">
        <v>51</v>
      </c>
      <c r="J1507" s="162" t="s">
        <v>8</v>
      </c>
    </row>
    <row r="1508" spans="1:11" ht="26" customHeight="1">
      <c r="A1508" s="172" t="s">
        <v>430</v>
      </c>
      <c r="B1508" s="173" t="s">
        <v>1260</v>
      </c>
      <c r="C1508" s="172" t="s">
        <v>63</v>
      </c>
      <c r="D1508" s="172" t="s">
        <v>1261</v>
      </c>
      <c r="E1508" s="211" t="s">
        <v>433</v>
      </c>
      <c r="F1508" s="211"/>
      <c r="G1508" s="174" t="s">
        <v>388</v>
      </c>
      <c r="H1508" s="175">
        <v>1</v>
      </c>
      <c r="I1508" s="176" t="s">
        <v>2262</v>
      </c>
      <c r="J1508" s="180" t="s">
        <v>2262</v>
      </c>
    </row>
    <row r="1509" spans="1:11" ht="13.5">
      <c r="A1509" s="177"/>
      <c r="B1509" s="177"/>
      <c r="C1509" s="177"/>
      <c r="D1509" s="177"/>
      <c r="E1509" s="177" t="s">
        <v>440</v>
      </c>
      <c r="F1509" s="178">
        <v>0</v>
      </c>
      <c r="G1509" s="177" t="s">
        <v>441</v>
      </c>
      <c r="H1509" s="178">
        <v>0</v>
      </c>
      <c r="I1509" s="177" t="s">
        <v>442</v>
      </c>
      <c r="J1509" s="178">
        <v>0</v>
      </c>
    </row>
    <row r="1510" spans="1:11" ht="13.9" thickBot="1">
      <c r="A1510" s="177"/>
      <c r="B1510" s="177"/>
      <c r="C1510" s="177"/>
      <c r="D1510" s="177"/>
      <c r="E1510" s="177" t="s">
        <v>443</v>
      </c>
      <c r="F1510" s="178">
        <v>11.84</v>
      </c>
      <c r="G1510" s="177"/>
      <c r="H1510" s="212" t="s">
        <v>444</v>
      </c>
      <c r="I1510" s="212"/>
      <c r="J1510" s="178">
        <v>60.18</v>
      </c>
    </row>
    <row r="1511" spans="1:11" ht="1.05" customHeight="1" thickTop="1">
      <c r="A1511" s="179"/>
      <c r="B1511" s="179"/>
      <c r="C1511" s="179"/>
      <c r="D1511" s="179"/>
      <c r="E1511" s="179"/>
      <c r="F1511" s="179"/>
      <c r="G1511" s="179"/>
      <c r="H1511" s="179"/>
      <c r="I1511" s="179"/>
      <c r="J1511" s="179"/>
      <c r="K1511" s="179"/>
    </row>
    <row r="1512" spans="1:11" ht="18" customHeight="1">
      <c r="A1512" s="161" t="s">
        <v>401</v>
      </c>
      <c r="B1512" s="162" t="s">
        <v>47</v>
      </c>
      <c r="C1512" s="161" t="s">
        <v>48</v>
      </c>
      <c r="D1512" s="161" t="s">
        <v>7</v>
      </c>
      <c r="E1512" s="216" t="s">
        <v>417</v>
      </c>
      <c r="F1512" s="216"/>
      <c r="G1512" s="163" t="s">
        <v>49</v>
      </c>
      <c r="H1512" s="162" t="s">
        <v>50</v>
      </c>
      <c r="I1512" s="162" t="s">
        <v>418</v>
      </c>
      <c r="J1512" s="162" t="s">
        <v>51</v>
      </c>
      <c r="K1512" s="162" t="s">
        <v>8</v>
      </c>
    </row>
    <row r="1513" spans="1:11" ht="52.05" customHeight="1">
      <c r="A1513" s="164" t="s">
        <v>419</v>
      </c>
      <c r="B1513" s="147" t="s">
        <v>402</v>
      </c>
      <c r="C1513" s="164" t="s">
        <v>403</v>
      </c>
      <c r="D1513" s="164" t="s">
        <v>404</v>
      </c>
      <c r="E1513" s="217" t="s">
        <v>1262</v>
      </c>
      <c r="F1513" s="217"/>
      <c r="G1513" s="165" t="s">
        <v>405</v>
      </c>
      <c r="H1513" s="166">
        <v>1</v>
      </c>
      <c r="I1513" s="148"/>
      <c r="J1513" s="148">
        <v>2703.16</v>
      </c>
      <c r="K1513" s="148">
        <v>2703.16</v>
      </c>
    </row>
    <row r="1514" spans="1:11" ht="65" customHeight="1">
      <c r="A1514" s="172" t="s">
        <v>430</v>
      </c>
      <c r="B1514" s="173" t="s">
        <v>1263</v>
      </c>
      <c r="C1514" s="172" t="s">
        <v>403</v>
      </c>
      <c r="D1514" s="172" t="s">
        <v>1264</v>
      </c>
      <c r="E1514" s="211" t="s">
        <v>433</v>
      </c>
      <c r="F1514" s="211"/>
      <c r="G1514" s="174" t="s">
        <v>405</v>
      </c>
      <c r="H1514" s="175">
        <v>1</v>
      </c>
      <c r="I1514" s="175">
        <v>0</v>
      </c>
      <c r="J1514" s="176">
        <v>2703.16</v>
      </c>
      <c r="K1514" s="176">
        <v>2703.16</v>
      </c>
    </row>
    <row r="1515" spans="1:11" ht="25.5">
      <c r="A1515" s="177"/>
      <c r="B1515" s="177"/>
      <c r="C1515" s="177"/>
      <c r="D1515" s="177"/>
      <c r="E1515" s="177"/>
      <c r="F1515" s="177" t="s">
        <v>440</v>
      </c>
      <c r="G1515" s="178">
        <v>0</v>
      </c>
      <c r="H1515" s="177" t="s">
        <v>441</v>
      </c>
      <c r="I1515" s="178">
        <v>0</v>
      </c>
      <c r="J1515" s="177" t="s">
        <v>442</v>
      </c>
      <c r="K1515" s="178">
        <v>0</v>
      </c>
    </row>
    <row r="1516" spans="1:11" ht="25.9" thickBot="1">
      <c r="A1516" s="177"/>
      <c r="B1516" s="177"/>
      <c r="C1516" s="177"/>
      <c r="D1516" s="177"/>
      <c r="E1516" s="177"/>
      <c r="F1516" s="177" t="s">
        <v>443</v>
      </c>
      <c r="G1516" s="178">
        <v>662.27</v>
      </c>
      <c r="H1516" s="212"/>
      <c r="I1516" s="212" t="s">
        <v>444</v>
      </c>
      <c r="J1516" s="177"/>
      <c r="K1516" s="178">
        <v>3365.43</v>
      </c>
    </row>
    <row r="1517" spans="1:11" ht="1.05" customHeight="1" thickTop="1">
      <c r="A1517" s="179"/>
      <c r="B1517" s="179"/>
      <c r="C1517" s="179"/>
      <c r="D1517" s="179"/>
      <c r="E1517" s="179"/>
      <c r="F1517" s="179"/>
      <c r="G1517" s="179"/>
      <c r="H1517" s="179"/>
      <c r="I1517" s="179"/>
      <c r="J1517" s="179"/>
      <c r="K1517" s="179"/>
    </row>
    <row r="1518" spans="1:11" ht="18" customHeight="1">
      <c r="A1518" s="161" t="s">
        <v>406</v>
      </c>
      <c r="B1518" s="162" t="s">
        <v>47</v>
      </c>
      <c r="C1518" s="161" t="s">
        <v>48</v>
      </c>
      <c r="D1518" s="161" t="s">
        <v>7</v>
      </c>
      <c r="E1518" s="216" t="s">
        <v>417</v>
      </c>
      <c r="F1518" s="216"/>
      <c r="G1518" s="163" t="s">
        <v>49</v>
      </c>
      <c r="H1518" s="162" t="s">
        <v>50</v>
      </c>
      <c r="I1518" s="162" t="s">
        <v>51</v>
      </c>
      <c r="J1518" s="162" t="s">
        <v>8</v>
      </c>
    </row>
    <row r="1519" spans="1:11" ht="52.05" customHeight="1">
      <c r="A1519" s="164" t="s">
        <v>419</v>
      </c>
      <c r="B1519" s="147" t="s">
        <v>407</v>
      </c>
      <c r="C1519" s="164" t="s">
        <v>63</v>
      </c>
      <c r="D1519" s="164" t="s">
        <v>408</v>
      </c>
      <c r="E1519" s="217" t="s">
        <v>1265</v>
      </c>
      <c r="F1519" s="217"/>
      <c r="G1519" s="165" t="s">
        <v>65</v>
      </c>
      <c r="H1519" s="166">
        <v>1</v>
      </c>
      <c r="I1519" s="148">
        <v>1281.08</v>
      </c>
      <c r="J1519" s="148">
        <v>1281.08</v>
      </c>
    </row>
    <row r="1520" spans="1:11" ht="15" customHeight="1">
      <c r="A1520" s="161" t="s">
        <v>6</v>
      </c>
      <c r="B1520" s="162" t="s">
        <v>47</v>
      </c>
      <c r="C1520" s="161" t="s">
        <v>48</v>
      </c>
      <c r="D1520" s="161" t="s">
        <v>7</v>
      </c>
      <c r="E1520" s="216" t="s">
        <v>417</v>
      </c>
      <c r="F1520" s="220"/>
      <c r="G1520" s="163" t="s">
        <v>49</v>
      </c>
      <c r="H1520" s="162" t="s">
        <v>50</v>
      </c>
      <c r="I1520" s="162" t="s">
        <v>51</v>
      </c>
      <c r="J1520" s="162" t="s">
        <v>8</v>
      </c>
    </row>
    <row r="1521" spans="1:10" ht="24" customHeight="1">
      <c r="A1521" s="172" t="s">
        <v>430</v>
      </c>
      <c r="B1521" s="173" t="s">
        <v>552</v>
      </c>
      <c r="C1521" s="172" t="s">
        <v>63</v>
      </c>
      <c r="D1521" s="172" t="s">
        <v>553</v>
      </c>
      <c r="E1521" s="211" t="s">
        <v>448</v>
      </c>
      <c r="F1521" s="211"/>
      <c r="G1521" s="174" t="s">
        <v>449</v>
      </c>
      <c r="H1521" s="175">
        <v>1</v>
      </c>
      <c r="I1521" s="176" t="s">
        <v>2130</v>
      </c>
      <c r="J1521" s="180" t="s">
        <v>2130</v>
      </c>
    </row>
    <row r="1522" spans="1:10" ht="24" customHeight="1">
      <c r="A1522" s="167" t="s">
        <v>419</v>
      </c>
      <c r="B1522" s="168" t="s">
        <v>456</v>
      </c>
      <c r="C1522" s="167" t="s">
        <v>63</v>
      </c>
      <c r="D1522" s="167" t="s">
        <v>457</v>
      </c>
      <c r="E1522" s="210" t="s">
        <v>458</v>
      </c>
      <c r="F1522" s="210"/>
      <c r="G1522" s="169" t="s">
        <v>449</v>
      </c>
      <c r="H1522" s="170">
        <v>0.8</v>
      </c>
      <c r="I1522" s="171" t="s">
        <v>2113</v>
      </c>
      <c r="J1522" s="181" t="s">
        <v>2263</v>
      </c>
    </row>
    <row r="1523" spans="1:10" ht="24" customHeight="1">
      <c r="A1523" s="167" t="s">
        <v>419</v>
      </c>
      <c r="B1523" s="168" t="s">
        <v>555</v>
      </c>
      <c r="C1523" s="167" t="s">
        <v>63</v>
      </c>
      <c r="D1523" s="167" t="s">
        <v>556</v>
      </c>
      <c r="E1523" s="210" t="s">
        <v>458</v>
      </c>
      <c r="F1523" s="210"/>
      <c r="G1523" s="169" t="s">
        <v>449</v>
      </c>
      <c r="H1523" s="170">
        <v>1</v>
      </c>
      <c r="I1523" s="171" t="s">
        <v>2129</v>
      </c>
      <c r="J1523" s="181" t="s">
        <v>2129</v>
      </c>
    </row>
    <row r="1524" spans="1:10" ht="26" customHeight="1">
      <c r="A1524" s="167" t="s">
        <v>419</v>
      </c>
      <c r="B1524" s="168" t="s">
        <v>1267</v>
      </c>
      <c r="C1524" s="167" t="s">
        <v>63</v>
      </c>
      <c r="D1524" s="167" t="s">
        <v>1268</v>
      </c>
      <c r="E1524" s="210" t="s">
        <v>1269</v>
      </c>
      <c r="F1524" s="210"/>
      <c r="G1524" s="169" t="s">
        <v>80</v>
      </c>
      <c r="H1524" s="170">
        <v>1.4999999999999999E-2</v>
      </c>
      <c r="I1524" s="171" t="s">
        <v>2264</v>
      </c>
      <c r="J1524" s="181" t="s">
        <v>2265</v>
      </c>
    </row>
    <row r="1525" spans="1:10" ht="24" customHeight="1">
      <c r="A1525" s="172" t="s">
        <v>430</v>
      </c>
      <c r="B1525" s="173" t="s">
        <v>446</v>
      </c>
      <c r="C1525" s="172" t="s">
        <v>63</v>
      </c>
      <c r="D1525" s="172" t="s">
        <v>447</v>
      </c>
      <c r="E1525" s="211" t="s">
        <v>448</v>
      </c>
      <c r="F1525" s="211"/>
      <c r="G1525" s="174" t="s">
        <v>449</v>
      </c>
      <c r="H1525" s="175">
        <v>0.8</v>
      </c>
      <c r="I1525" s="176" t="s">
        <v>450</v>
      </c>
      <c r="J1525" s="180" t="s">
        <v>1266</v>
      </c>
    </row>
    <row r="1526" spans="1:10" ht="52.05" customHeight="1">
      <c r="A1526" s="172" t="s">
        <v>430</v>
      </c>
      <c r="B1526" s="173" t="s">
        <v>1270</v>
      </c>
      <c r="C1526" s="172" t="s">
        <v>63</v>
      </c>
      <c r="D1526" s="172" t="s">
        <v>1271</v>
      </c>
      <c r="E1526" s="211" t="s">
        <v>433</v>
      </c>
      <c r="F1526" s="211"/>
      <c r="G1526" s="174" t="s">
        <v>65</v>
      </c>
      <c r="H1526" s="175">
        <v>1</v>
      </c>
      <c r="I1526" s="176" t="s">
        <v>1272</v>
      </c>
      <c r="J1526" s="180" t="s">
        <v>1272</v>
      </c>
    </row>
    <row r="1527" spans="1:10" ht="40.049999999999997" customHeight="1">
      <c r="A1527" s="219" t="s">
        <v>459</v>
      </c>
      <c r="B1527" s="220"/>
      <c r="C1527" s="220"/>
      <c r="D1527" s="220"/>
      <c r="E1527" s="220"/>
      <c r="F1527" s="220"/>
      <c r="G1527" s="220"/>
      <c r="H1527" s="220"/>
      <c r="I1527" s="220"/>
      <c r="J1527" s="220"/>
    </row>
    <row r="1528" spans="1:10" ht="15" customHeight="1">
      <c r="A1528" s="161" t="s">
        <v>6</v>
      </c>
      <c r="B1528" s="162" t="s">
        <v>47</v>
      </c>
      <c r="C1528" s="161" t="s">
        <v>48</v>
      </c>
      <c r="D1528" s="161" t="s">
        <v>7</v>
      </c>
      <c r="E1528" s="216" t="s">
        <v>417</v>
      </c>
      <c r="F1528" s="220"/>
      <c r="G1528" s="163" t="s">
        <v>49</v>
      </c>
      <c r="H1528" s="162" t="s">
        <v>50</v>
      </c>
      <c r="I1528" s="162" t="s">
        <v>51</v>
      </c>
      <c r="J1528" s="162" t="s">
        <v>8</v>
      </c>
    </row>
    <row r="1529" spans="1:10" ht="24" customHeight="1">
      <c r="A1529" s="172" t="s">
        <v>430</v>
      </c>
      <c r="B1529" s="173" t="s">
        <v>552</v>
      </c>
      <c r="C1529" s="172" t="s">
        <v>63</v>
      </c>
      <c r="D1529" s="172" t="s">
        <v>553</v>
      </c>
      <c r="E1529" s="211" t="s">
        <v>448</v>
      </c>
      <c r="F1529" s="211"/>
      <c r="G1529" s="174" t="s">
        <v>449</v>
      </c>
      <c r="H1529" s="175">
        <v>1</v>
      </c>
      <c r="I1529" s="176" t="s">
        <v>2130</v>
      </c>
      <c r="J1529" s="180" t="s">
        <v>2130</v>
      </c>
    </row>
    <row r="1530" spans="1:10" ht="24" customHeight="1">
      <c r="A1530" s="172" t="s">
        <v>430</v>
      </c>
      <c r="B1530" s="173" t="s">
        <v>508</v>
      </c>
      <c r="C1530" s="172" t="s">
        <v>63</v>
      </c>
      <c r="D1530" s="172" t="s">
        <v>509</v>
      </c>
      <c r="E1530" s="211" t="s">
        <v>433</v>
      </c>
      <c r="F1530" s="211"/>
      <c r="G1530" s="174" t="s">
        <v>388</v>
      </c>
      <c r="H1530" s="175">
        <v>4.3470000000000002E-3</v>
      </c>
      <c r="I1530" s="176" t="s">
        <v>2114</v>
      </c>
      <c r="J1530" s="180" t="s">
        <v>559</v>
      </c>
    </row>
    <row r="1531" spans="1:10" ht="26" customHeight="1">
      <c r="A1531" s="172" t="s">
        <v>430</v>
      </c>
      <c r="B1531" s="173" t="s">
        <v>506</v>
      </c>
      <c r="C1531" s="172" t="s">
        <v>63</v>
      </c>
      <c r="D1531" s="172" t="s">
        <v>507</v>
      </c>
      <c r="E1531" s="211" t="s">
        <v>433</v>
      </c>
      <c r="F1531" s="211"/>
      <c r="G1531" s="174" t="s">
        <v>132</v>
      </c>
      <c r="H1531" s="175">
        <v>1.134E-3</v>
      </c>
      <c r="I1531" s="176" t="s">
        <v>2115</v>
      </c>
      <c r="J1531" s="180" t="s">
        <v>558</v>
      </c>
    </row>
    <row r="1532" spans="1:10" ht="24" customHeight="1">
      <c r="A1532" s="172" t="s">
        <v>430</v>
      </c>
      <c r="B1532" s="173" t="s">
        <v>470</v>
      </c>
      <c r="C1532" s="172" t="s">
        <v>63</v>
      </c>
      <c r="D1532" s="172" t="s">
        <v>471</v>
      </c>
      <c r="E1532" s="211" t="s">
        <v>433</v>
      </c>
      <c r="F1532" s="211"/>
      <c r="G1532" s="174" t="s">
        <v>132</v>
      </c>
      <c r="H1532" s="175">
        <v>0.149149</v>
      </c>
      <c r="I1532" s="176" t="s">
        <v>472</v>
      </c>
      <c r="J1532" s="180" t="s">
        <v>1273</v>
      </c>
    </row>
    <row r="1533" spans="1:10" ht="24" customHeight="1">
      <c r="A1533" s="172" t="s">
        <v>430</v>
      </c>
      <c r="B1533" s="173" t="s">
        <v>474</v>
      </c>
      <c r="C1533" s="172" t="s">
        <v>63</v>
      </c>
      <c r="D1533" s="172" t="s">
        <v>475</v>
      </c>
      <c r="E1533" s="211" t="s">
        <v>433</v>
      </c>
      <c r="F1533" s="211"/>
      <c r="G1533" s="174" t="s">
        <v>132</v>
      </c>
      <c r="H1533" s="175">
        <v>3.4020000000000001E-3</v>
      </c>
      <c r="I1533" s="176" t="s">
        <v>476</v>
      </c>
      <c r="J1533" s="180" t="s">
        <v>669</v>
      </c>
    </row>
    <row r="1534" spans="1:10" ht="26" customHeight="1">
      <c r="A1534" s="172" t="s">
        <v>430</v>
      </c>
      <c r="B1534" s="173" t="s">
        <v>487</v>
      </c>
      <c r="C1534" s="172" t="s">
        <v>63</v>
      </c>
      <c r="D1534" s="172" t="s">
        <v>488</v>
      </c>
      <c r="E1534" s="211" t="s">
        <v>433</v>
      </c>
      <c r="F1534" s="211"/>
      <c r="G1534" s="174" t="s">
        <v>132</v>
      </c>
      <c r="H1534" s="175">
        <v>1.7799999999999999E-4</v>
      </c>
      <c r="I1534" s="176" t="s">
        <v>2116</v>
      </c>
      <c r="J1534" s="180" t="s">
        <v>477</v>
      </c>
    </row>
    <row r="1535" spans="1:10" ht="26" customHeight="1">
      <c r="A1535" s="172" t="s">
        <v>430</v>
      </c>
      <c r="B1535" s="173" t="s">
        <v>467</v>
      </c>
      <c r="C1535" s="172" t="s">
        <v>63</v>
      </c>
      <c r="D1535" s="172" t="s">
        <v>468</v>
      </c>
      <c r="E1535" s="211" t="s">
        <v>433</v>
      </c>
      <c r="F1535" s="211"/>
      <c r="G1535" s="174" t="s">
        <v>388</v>
      </c>
      <c r="H1535" s="175">
        <v>1.5120000000000001E-3</v>
      </c>
      <c r="I1535" s="176" t="s">
        <v>2117</v>
      </c>
      <c r="J1535" s="180" t="s">
        <v>708</v>
      </c>
    </row>
    <row r="1536" spans="1:10" ht="26" customHeight="1">
      <c r="A1536" s="172" t="s">
        <v>430</v>
      </c>
      <c r="B1536" s="173" t="s">
        <v>493</v>
      </c>
      <c r="C1536" s="172" t="s">
        <v>63</v>
      </c>
      <c r="D1536" s="172" t="s">
        <v>494</v>
      </c>
      <c r="E1536" s="211" t="s">
        <v>491</v>
      </c>
      <c r="F1536" s="211"/>
      <c r="G1536" s="174" t="s">
        <v>132</v>
      </c>
      <c r="H1536" s="175">
        <v>0.19240199999999999</v>
      </c>
      <c r="I1536" s="176" t="s">
        <v>495</v>
      </c>
      <c r="J1536" s="180" t="s">
        <v>1274</v>
      </c>
    </row>
    <row r="1537" spans="1:10" ht="24" customHeight="1">
      <c r="A1537" s="172" t="s">
        <v>430</v>
      </c>
      <c r="B1537" s="173" t="s">
        <v>489</v>
      </c>
      <c r="C1537" s="172" t="s">
        <v>63</v>
      </c>
      <c r="D1537" s="172" t="s">
        <v>490</v>
      </c>
      <c r="E1537" s="211" t="s">
        <v>491</v>
      </c>
      <c r="F1537" s="211"/>
      <c r="G1537" s="174" t="s">
        <v>132</v>
      </c>
      <c r="H1537" s="175">
        <v>8.5050000000000004E-3</v>
      </c>
      <c r="I1537" s="176" t="s">
        <v>492</v>
      </c>
      <c r="J1537" s="180" t="s">
        <v>603</v>
      </c>
    </row>
    <row r="1538" spans="1:10" ht="24" customHeight="1">
      <c r="A1538" s="172" t="s">
        <v>430</v>
      </c>
      <c r="B1538" s="173" t="s">
        <v>502</v>
      </c>
      <c r="C1538" s="172" t="s">
        <v>63</v>
      </c>
      <c r="D1538" s="172" t="s">
        <v>503</v>
      </c>
      <c r="E1538" s="211" t="s">
        <v>433</v>
      </c>
      <c r="F1538" s="211"/>
      <c r="G1538" s="174" t="s">
        <v>132</v>
      </c>
      <c r="H1538" s="175">
        <v>0.19240199999999999</v>
      </c>
      <c r="I1538" s="176" t="s">
        <v>504</v>
      </c>
      <c r="J1538" s="180" t="s">
        <v>1276</v>
      </c>
    </row>
    <row r="1539" spans="1:10" ht="24" customHeight="1">
      <c r="A1539" s="172" t="s">
        <v>430</v>
      </c>
      <c r="B1539" s="173" t="s">
        <v>497</v>
      </c>
      <c r="C1539" s="172" t="s">
        <v>63</v>
      </c>
      <c r="D1539" s="172" t="s">
        <v>498</v>
      </c>
      <c r="E1539" s="211" t="s">
        <v>433</v>
      </c>
      <c r="F1539" s="211"/>
      <c r="G1539" s="174" t="s">
        <v>132</v>
      </c>
      <c r="H1539" s="175">
        <v>2.8349999999999998E-3</v>
      </c>
      <c r="I1539" s="176" t="s">
        <v>2118</v>
      </c>
      <c r="J1539" s="180" t="s">
        <v>1033</v>
      </c>
    </row>
    <row r="1540" spans="1:10" ht="26" customHeight="1">
      <c r="A1540" s="172" t="s">
        <v>430</v>
      </c>
      <c r="B1540" s="173" t="s">
        <v>500</v>
      </c>
      <c r="C1540" s="172" t="s">
        <v>63</v>
      </c>
      <c r="D1540" s="172" t="s">
        <v>501</v>
      </c>
      <c r="E1540" s="211" t="s">
        <v>433</v>
      </c>
      <c r="F1540" s="211"/>
      <c r="G1540" s="174" t="s">
        <v>132</v>
      </c>
      <c r="H1540" s="175">
        <v>3.7800000000000003E-4</v>
      </c>
      <c r="I1540" s="176" t="s">
        <v>2120</v>
      </c>
      <c r="J1540" s="180" t="s">
        <v>466</v>
      </c>
    </row>
    <row r="1541" spans="1:10" ht="24" customHeight="1">
      <c r="A1541" s="172" t="s">
        <v>430</v>
      </c>
      <c r="B1541" s="173" t="s">
        <v>478</v>
      </c>
      <c r="C1541" s="172" t="s">
        <v>63</v>
      </c>
      <c r="D1541" s="172" t="s">
        <v>479</v>
      </c>
      <c r="E1541" s="211" t="s">
        <v>433</v>
      </c>
      <c r="F1541" s="211"/>
      <c r="G1541" s="174" t="s">
        <v>132</v>
      </c>
      <c r="H1541" s="175">
        <v>8.8999999999999995E-5</v>
      </c>
      <c r="I1541" s="176" t="s">
        <v>480</v>
      </c>
      <c r="J1541" s="180" t="s">
        <v>466</v>
      </c>
    </row>
    <row r="1542" spans="1:10" ht="24" customHeight="1">
      <c r="A1542" s="172" t="s">
        <v>430</v>
      </c>
      <c r="B1542" s="173" t="s">
        <v>513</v>
      </c>
      <c r="C1542" s="172" t="s">
        <v>63</v>
      </c>
      <c r="D1542" s="172" t="s">
        <v>514</v>
      </c>
      <c r="E1542" s="211" t="s">
        <v>491</v>
      </c>
      <c r="F1542" s="211"/>
      <c r="G1542" s="174" t="s">
        <v>286</v>
      </c>
      <c r="H1542" s="175">
        <v>7.5600000000000005E-4</v>
      </c>
      <c r="I1542" s="176" t="s">
        <v>515</v>
      </c>
      <c r="J1542" s="180" t="s">
        <v>562</v>
      </c>
    </row>
    <row r="1543" spans="1:10" ht="24" customHeight="1">
      <c r="A1543" s="172" t="s">
        <v>430</v>
      </c>
      <c r="B1543" s="173" t="s">
        <v>460</v>
      </c>
      <c r="C1543" s="172" t="s">
        <v>63</v>
      </c>
      <c r="D1543" s="172" t="s">
        <v>461</v>
      </c>
      <c r="E1543" s="211" t="s">
        <v>433</v>
      </c>
      <c r="F1543" s="211"/>
      <c r="G1543" s="174" t="s">
        <v>132</v>
      </c>
      <c r="H1543" s="175">
        <v>8.5050000000000004E-3</v>
      </c>
      <c r="I1543" s="176" t="s">
        <v>2121</v>
      </c>
      <c r="J1543" s="180" t="s">
        <v>559</v>
      </c>
    </row>
    <row r="1544" spans="1:10" ht="24" customHeight="1">
      <c r="A1544" s="172" t="s">
        <v>430</v>
      </c>
      <c r="B1544" s="173" t="s">
        <v>484</v>
      </c>
      <c r="C1544" s="172" t="s">
        <v>63</v>
      </c>
      <c r="D1544" s="172" t="s">
        <v>485</v>
      </c>
      <c r="E1544" s="211" t="s">
        <v>433</v>
      </c>
      <c r="F1544" s="211"/>
      <c r="G1544" s="174" t="s">
        <v>132</v>
      </c>
      <c r="H1544" s="175">
        <v>1.7799999999999999E-4</v>
      </c>
      <c r="I1544" s="176" t="s">
        <v>486</v>
      </c>
      <c r="J1544" s="180" t="s">
        <v>466</v>
      </c>
    </row>
    <row r="1545" spans="1:10" ht="24" customHeight="1">
      <c r="A1545" s="172" t="s">
        <v>430</v>
      </c>
      <c r="B1545" s="173" t="s">
        <v>463</v>
      </c>
      <c r="C1545" s="172" t="s">
        <v>63</v>
      </c>
      <c r="D1545" s="172" t="s">
        <v>464</v>
      </c>
      <c r="E1545" s="211" t="s">
        <v>433</v>
      </c>
      <c r="F1545" s="211"/>
      <c r="G1545" s="174" t="s">
        <v>465</v>
      </c>
      <c r="H1545" s="175">
        <v>1.5120000000000001E-3</v>
      </c>
      <c r="I1545" s="176" t="s">
        <v>2122</v>
      </c>
      <c r="J1545" s="180" t="s">
        <v>466</v>
      </c>
    </row>
    <row r="1546" spans="1:10" ht="24" customHeight="1">
      <c r="A1546" s="172" t="s">
        <v>430</v>
      </c>
      <c r="B1546" s="173" t="s">
        <v>481</v>
      </c>
      <c r="C1546" s="172" t="s">
        <v>63</v>
      </c>
      <c r="D1546" s="172" t="s">
        <v>482</v>
      </c>
      <c r="E1546" s="211" t="s">
        <v>433</v>
      </c>
      <c r="F1546" s="211"/>
      <c r="G1546" s="174" t="s">
        <v>132</v>
      </c>
      <c r="H1546" s="175">
        <v>2.6699999999999998E-4</v>
      </c>
      <c r="I1546" s="176" t="s">
        <v>483</v>
      </c>
      <c r="J1546" s="180" t="s">
        <v>466</v>
      </c>
    </row>
    <row r="1547" spans="1:10" ht="24" customHeight="1">
      <c r="A1547" s="172" t="s">
        <v>430</v>
      </c>
      <c r="B1547" s="173" t="s">
        <v>510</v>
      </c>
      <c r="C1547" s="172" t="s">
        <v>63</v>
      </c>
      <c r="D1547" s="172" t="s">
        <v>511</v>
      </c>
      <c r="E1547" s="211" t="s">
        <v>433</v>
      </c>
      <c r="F1547" s="211"/>
      <c r="G1547" s="174" t="s">
        <v>132</v>
      </c>
      <c r="H1547" s="175">
        <v>8.5050000000000004E-3</v>
      </c>
      <c r="I1547" s="176" t="s">
        <v>2123</v>
      </c>
      <c r="J1547" s="180" t="s">
        <v>2266</v>
      </c>
    </row>
    <row r="1548" spans="1:10" ht="24" customHeight="1">
      <c r="A1548" s="172" t="s">
        <v>430</v>
      </c>
      <c r="B1548" s="173" t="s">
        <v>585</v>
      </c>
      <c r="C1548" s="172" t="s">
        <v>63</v>
      </c>
      <c r="D1548" s="172" t="s">
        <v>586</v>
      </c>
      <c r="E1548" s="211" t="s">
        <v>433</v>
      </c>
      <c r="F1548" s="211"/>
      <c r="G1548" s="174" t="s">
        <v>132</v>
      </c>
      <c r="H1548" s="175">
        <v>4.0000000000000002E-4</v>
      </c>
      <c r="I1548" s="176" t="s">
        <v>587</v>
      </c>
      <c r="J1548" s="180" t="s">
        <v>466</v>
      </c>
    </row>
    <row r="1549" spans="1:10" ht="24" customHeight="1">
      <c r="A1549" s="172" t="s">
        <v>430</v>
      </c>
      <c r="B1549" s="173" t="s">
        <v>597</v>
      </c>
      <c r="C1549" s="172" t="s">
        <v>63</v>
      </c>
      <c r="D1549" s="172" t="s">
        <v>598</v>
      </c>
      <c r="E1549" s="211" t="s">
        <v>433</v>
      </c>
      <c r="F1549" s="211"/>
      <c r="G1549" s="174" t="s">
        <v>132</v>
      </c>
      <c r="H1549" s="175">
        <v>1E-4</v>
      </c>
      <c r="I1549" s="176" t="s">
        <v>2132</v>
      </c>
      <c r="J1549" s="180" t="s">
        <v>477</v>
      </c>
    </row>
    <row r="1550" spans="1:10" ht="24" customHeight="1">
      <c r="A1550" s="172" t="s">
        <v>430</v>
      </c>
      <c r="B1550" s="173" t="s">
        <v>569</v>
      </c>
      <c r="C1550" s="172" t="s">
        <v>63</v>
      </c>
      <c r="D1550" s="172" t="s">
        <v>570</v>
      </c>
      <c r="E1550" s="211" t="s">
        <v>433</v>
      </c>
      <c r="F1550" s="211"/>
      <c r="G1550" s="174" t="s">
        <v>132</v>
      </c>
      <c r="H1550" s="175">
        <v>2.0000000000000001E-4</v>
      </c>
      <c r="I1550" s="176" t="s">
        <v>571</v>
      </c>
      <c r="J1550" s="180" t="s">
        <v>466</v>
      </c>
    </row>
    <row r="1551" spans="1:10" ht="24" customHeight="1">
      <c r="A1551" s="172" t="s">
        <v>430</v>
      </c>
      <c r="B1551" s="173" t="s">
        <v>594</v>
      </c>
      <c r="C1551" s="172" t="s">
        <v>63</v>
      </c>
      <c r="D1551" s="172" t="s">
        <v>595</v>
      </c>
      <c r="E1551" s="211" t="s">
        <v>433</v>
      </c>
      <c r="F1551" s="211"/>
      <c r="G1551" s="174" t="s">
        <v>132</v>
      </c>
      <c r="H1551" s="175">
        <v>1E-4</v>
      </c>
      <c r="I1551" s="176" t="s">
        <v>596</v>
      </c>
      <c r="J1551" s="180" t="s">
        <v>466</v>
      </c>
    </row>
    <row r="1552" spans="1:10" ht="26" customHeight="1">
      <c r="A1552" s="172" t="s">
        <v>430</v>
      </c>
      <c r="B1552" s="173" t="s">
        <v>588</v>
      </c>
      <c r="C1552" s="172" t="s">
        <v>63</v>
      </c>
      <c r="D1552" s="172" t="s">
        <v>589</v>
      </c>
      <c r="E1552" s="211" t="s">
        <v>433</v>
      </c>
      <c r="F1552" s="211"/>
      <c r="G1552" s="174" t="s">
        <v>132</v>
      </c>
      <c r="H1552" s="175">
        <v>5.0000000000000001E-4</v>
      </c>
      <c r="I1552" s="176" t="s">
        <v>2133</v>
      </c>
      <c r="J1552" s="180" t="s">
        <v>466</v>
      </c>
    </row>
    <row r="1553" spans="1:11" ht="24" customHeight="1">
      <c r="A1553" s="172" t="s">
        <v>430</v>
      </c>
      <c r="B1553" s="173" t="s">
        <v>582</v>
      </c>
      <c r="C1553" s="172" t="s">
        <v>63</v>
      </c>
      <c r="D1553" s="172" t="s">
        <v>583</v>
      </c>
      <c r="E1553" s="211" t="s">
        <v>433</v>
      </c>
      <c r="F1553" s="211"/>
      <c r="G1553" s="174" t="s">
        <v>132</v>
      </c>
      <c r="H1553" s="175">
        <v>6.9999999999999999E-4</v>
      </c>
      <c r="I1553" s="176" t="s">
        <v>584</v>
      </c>
      <c r="J1553" s="180" t="s">
        <v>466</v>
      </c>
    </row>
    <row r="1554" spans="1:11" ht="24" customHeight="1">
      <c r="A1554" s="172" t="s">
        <v>430</v>
      </c>
      <c r="B1554" s="173" t="s">
        <v>572</v>
      </c>
      <c r="C1554" s="172" t="s">
        <v>63</v>
      </c>
      <c r="D1554" s="172" t="s">
        <v>573</v>
      </c>
      <c r="E1554" s="211" t="s">
        <v>433</v>
      </c>
      <c r="F1554" s="211"/>
      <c r="G1554" s="174" t="s">
        <v>132</v>
      </c>
      <c r="H1554" s="175">
        <v>2.0000000000000001E-4</v>
      </c>
      <c r="I1554" s="176" t="s">
        <v>574</v>
      </c>
      <c r="J1554" s="180" t="s">
        <v>466</v>
      </c>
    </row>
    <row r="1555" spans="1:11" ht="24" customHeight="1">
      <c r="A1555" s="172" t="s">
        <v>430</v>
      </c>
      <c r="B1555" s="173" t="s">
        <v>575</v>
      </c>
      <c r="C1555" s="172" t="s">
        <v>63</v>
      </c>
      <c r="D1555" s="172" t="s">
        <v>576</v>
      </c>
      <c r="E1555" s="211" t="s">
        <v>433</v>
      </c>
      <c r="F1555" s="211"/>
      <c r="G1555" s="174" t="s">
        <v>132</v>
      </c>
      <c r="H1555" s="175">
        <v>4.0000000000000002E-4</v>
      </c>
      <c r="I1555" s="176" t="s">
        <v>577</v>
      </c>
      <c r="J1555" s="180" t="s">
        <v>466</v>
      </c>
    </row>
    <row r="1556" spans="1:11" ht="24" customHeight="1">
      <c r="A1556" s="172" t="s">
        <v>430</v>
      </c>
      <c r="B1556" s="173" t="s">
        <v>578</v>
      </c>
      <c r="C1556" s="172" t="s">
        <v>63</v>
      </c>
      <c r="D1556" s="172" t="s">
        <v>579</v>
      </c>
      <c r="E1556" s="211" t="s">
        <v>433</v>
      </c>
      <c r="F1556" s="211"/>
      <c r="G1556" s="174" t="s">
        <v>580</v>
      </c>
      <c r="H1556" s="175">
        <v>6.9999999999999999E-4</v>
      </c>
      <c r="I1556" s="176" t="s">
        <v>581</v>
      </c>
      <c r="J1556" s="180" t="s">
        <v>466</v>
      </c>
    </row>
    <row r="1557" spans="1:11" ht="24" customHeight="1">
      <c r="A1557" s="172" t="s">
        <v>430</v>
      </c>
      <c r="B1557" s="173" t="s">
        <v>591</v>
      </c>
      <c r="C1557" s="172" t="s">
        <v>63</v>
      </c>
      <c r="D1557" s="172" t="s">
        <v>592</v>
      </c>
      <c r="E1557" s="211" t="s">
        <v>433</v>
      </c>
      <c r="F1557" s="211"/>
      <c r="G1557" s="174" t="s">
        <v>132</v>
      </c>
      <c r="H1557" s="175">
        <v>2.0000000000000001E-4</v>
      </c>
      <c r="I1557" s="176" t="s">
        <v>593</v>
      </c>
      <c r="J1557" s="180" t="s">
        <v>466</v>
      </c>
    </row>
    <row r="1558" spans="1:11" ht="24" customHeight="1">
      <c r="A1558" s="172" t="s">
        <v>430</v>
      </c>
      <c r="B1558" s="173" t="s">
        <v>566</v>
      </c>
      <c r="C1558" s="172" t="s">
        <v>63</v>
      </c>
      <c r="D1558" s="172" t="s">
        <v>567</v>
      </c>
      <c r="E1558" s="211" t="s">
        <v>433</v>
      </c>
      <c r="F1558" s="211"/>
      <c r="G1558" s="174" t="s">
        <v>132</v>
      </c>
      <c r="H1558" s="175">
        <v>1E-4</v>
      </c>
      <c r="I1558" s="176" t="s">
        <v>568</v>
      </c>
      <c r="J1558" s="180" t="s">
        <v>466</v>
      </c>
    </row>
    <row r="1559" spans="1:11" ht="26" customHeight="1">
      <c r="A1559" s="172" t="s">
        <v>430</v>
      </c>
      <c r="B1559" s="173" t="s">
        <v>1282</v>
      </c>
      <c r="C1559" s="172" t="s">
        <v>63</v>
      </c>
      <c r="D1559" s="172" t="s">
        <v>1283</v>
      </c>
      <c r="E1559" s="211" t="s">
        <v>433</v>
      </c>
      <c r="F1559" s="211"/>
      <c r="G1559" s="174" t="s">
        <v>80</v>
      </c>
      <c r="H1559" s="175">
        <v>9.4050000000000002E-3</v>
      </c>
      <c r="I1559" s="176" t="s">
        <v>1284</v>
      </c>
      <c r="J1559" s="180" t="s">
        <v>1285</v>
      </c>
    </row>
    <row r="1560" spans="1:11" ht="24" customHeight="1">
      <c r="A1560" s="172" t="s">
        <v>430</v>
      </c>
      <c r="B1560" s="173" t="s">
        <v>446</v>
      </c>
      <c r="C1560" s="172" t="s">
        <v>63</v>
      </c>
      <c r="D1560" s="172" t="s">
        <v>447</v>
      </c>
      <c r="E1560" s="211" t="s">
        <v>448</v>
      </c>
      <c r="F1560" s="211"/>
      <c r="G1560" s="174" t="s">
        <v>449</v>
      </c>
      <c r="H1560" s="175">
        <v>0.89</v>
      </c>
      <c r="I1560" s="176" t="s">
        <v>450</v>
      </c>
      <c r="J1560" s="180" t="s">
        <v>1277</v>
      </c>
    </row>
    <row r="1561" spans="1:11" ht="26" customHeight="1">
      <c r="A1561" s="172" t="s">
        <v>430</v>
      </c>
      <c r="B1561" s="173" t="s">
        <v>1286</v>
      </c>
      <c r="C1561" s="172" t="s">
        <v>63</v>
      </c>
      <c r="D1561" s="172" t="s">
        <v>1287</v>
      </c>
      <c r="E1561" s="211" t="s">
        <v>433</v>
      </c>
      <c r="F1561" s="211"/>
      <c r="G1561" s="174" t="s">
        <v>80</v>
      </c>
      <c r="H1561" s="175">
        <v>3.1350000000000002E-3</v>
      </c>
      <c r="I1561" s="176" t="s">
        <v>1288</v>
      </c>
      <c r="J1561" s="180" t="s">
        <v>1145</v>
      </c>
    </row>
    <row r="1562" spans="1:11" ht="24" customHeight="1">
      <c r="A1562" s="172" t="s">
        <v>430</v>
      </c>
      <c r="B1562" s="173" t="s">
        <v>701</v>
      </c>
      <c r="C1562" s="172" t="s">
        <v>63</v>
      </c>
      <c r="D1562" s="172" t="s">
        <v>702</v>
      </c>
      <c r="E1562" s="211" t="s">
        <v>433</v>
      </c>
      <c r="F1562" s="211"/>
      <c r="G1562" s="174" t="s">
        <v>668</v>
      </c>
      <c r="H1562" s="175">
        <v>4.3949999999999996</v>
      </c>
      <c r="I1562" s="176" t="s">
        <v>1037</v>
      </c>
      <c r="J1562" s="180" t="s">
        <v>688</v>
      </c>
    </row>
    <row r="1563" spans="1:11" ht="26" customHeight="1">
      <c r="A1563" s="172" t="s">
        <v>430</v>
      </c>
      <c r="B1563" s="173" t="s">
        <v>1278</v>
      </c>
      <c r="C1563" s="172" t="s">
        <v>63</v>
      </c>
      <c r="D1563" s="172" t="s">
        <v>1279</v>
      </c>
      <c r="E1563" s="211" t="s">
        <v>433</v>
      </c>
      <c r="F1563" s="211"/>
      <c r="G1563" s="174" t="s">
        <v>80</v>
      </c>
      <c r="H1563" s="175">
        <v>1.3695000000000001E-2</v>
      </c>
      <c r="I1563" s="176" t="s">
        <v>1280</v>
      </c>
      <c r="J1563" s="180" t="s">
        <v>1281</v>
      </c>
    </row>
    <row r="1564" spans="1:11" ht="52.05" customHeight="1">
      <c r="A1564" s="172" t="s">
        <v>430</v>
      </c>
      <c r="B1564" s="173" t="s">
        <v>1270</v>
      </c>
      <c r="C1564" s="172" t="s">
        <v>63</v>
      </c>
      <c r="D1564" s="172" t="s">
        <v>1271</v>
      </c>
      <c r="E1564" s="211" t="s">
        <v>433</v>
      </c>
      <c r="F1564" s="211"/>
      <c r="G1564" s="174" t="s">
        <v>65</v>
      </c>
      <c r="H1564" s="175">
        <v>1</v>
      </c>
      <c r="I1564" s="176" t="s">
        <v>1272</v>
      </c>
      <c r="J1564" s="180" t="s">
        <v>1272</v>
      </c>
    </row>
    <row r="1565" spans="1:11" ht="13.5">
      <c r="A1565" s="177"/>
      <c r="B1565" s="177"/>
      <c r="C1565" s="177"/>
      <c r="D1565" s="177"/>
      <c r="E1565" s="177" t="s">
        <v>440</v>
      </c>
      <c r="F1565" s="178">
        <v>33.409999999999997</v>
      </c>
      <c r="G1565" s="177" t="s">
        <v>441</v>
      </c>
      <c r="H1565" s="178">
        <v>0</v>
      </c>
      <c r="I1565" s="177" t="s">
        <v>442</v>
      </c>
      <c r="J1565" s="178">
        <v>33.409999999999997</v>
      </c>
    </row>
    <row r="1566" spans="1:11" ht="13.9" thickBot="1">
      <c r="A1566" s="177"/>
      <c r="B1566" s="177"/>
      <c r="C1566" s="177"/>
      <c r="D1566" s="177"/>
      <c r="E1566" s="177" t="s">
        <v>443</v>
      </c>
      <c r="F1566" s="178">
        <v>313.86</v>
      </c>
      <c r="G1566" s="177"/>
      <c r="H1566" s="212" t="s">
        <v>444</v>
      </c>
      <c r="I1566" s="212"/>
      <c r="J1566" s="178">
        <v>1594.94</v>
      </c>
    </row>
    <row r="1567" spans="1:11" ht="1.05" customHeight="1" thickTop="1">
      <c r="A1567" s="179"/>
      <c r="B1567" s="179"/>
      <c r="C1567" s="179"/>
      <c r="D1567" s="179"/>
      <c r="E1567" s="179"/>
      <c r="F1567" s="179"/>
      <c r="G1567" s="179"/>
      <c r="H1567" s="179"/>
      <c r="I1567" s="179"/>
      <c r="J1567" s="179"/>
      <c r="K1567" s="179"/>
    </row>
    <row r="1568" spans="1:11" ht="18" customHeight="1">
      <c r="A1568" s="161" t="s">
        <v>409</v>
      </c>
      <c r="B1568" s="162" t="s">
        <v>47</v>
      </c>
      <c r="C1568" s="161" t="s">
        <v>48</v>
      </c>
      <c r="D1568" s="161" t="s">
        <v>7</v>
      </c>
      <c r="E1568" s="216" t="s">
        <v>417</v>
      </c>
      <c r="F1568" s="216"/>
      <c r="G1568" s="163" t="s">
        <v>49</v>
      </c>
      <c r="H1568" s="162" t="s">
        <v>50</v>
      </c>
      <c r="I1568" s="162" t="s">
        <v>418</v>
      </c>
      <c r="J1568" s="162" t="s">
        <v>51</v>
      </c>
      <c r="K1568" s="162" t="s">
        <v>8</v>
      </c>
    </row>
    <row r="1569" spans="1:11" ht="39" customHeight="1">
      <c r="A1569" s="164" t="s">
        <v>419</v>
      </c>
      <c r="B1569" s="147" t="s">
        <v>410</v>
      </c>
      <c r="C1569" s="164" t="s">
        <v>58</v>
      </c>
      <c r="D1569" s="164" t="s">
        <v>411</v>
      </c>
      <c r="E1569" s="217" t="s">
        <v>1289</v>
      </c>
      <c r="F1569" s="217"/>
      <c r="G1569" s="165" t="s">
        <v>60</v>
      </c>
      <c r="H1569" s="166">
        <v>1</v>
      </c>
      <c r="I1569" s="148"/>
      <c r="J1569" s="148">
        <v>206.31</v>
      </c>
      <c r="K1569" s="148">
        <v>206.31</v>
      </c>
    </row>
    <row r="1570" spans="1:11" ht="39" customHeight="1">
      <c r="A1570" s="167" t="s">
        <v>421</v>
      </c>
      <c r="B1570" s="168" t="s">
        <v>1298</v>
      </c>
      <c r="C1570" s="167" t="s">
        <v>58</v>
      </c>
      <c r="D1570" s="167" t="s">
        <v>1299</v>
      </c>
      <c r="E1570" s="210" t="s">
        <v>538</v>
      </c>
      <c r="F1570" s="210"/>
      <c r="G1570" s="169" t="s">
        <v>546</v>
      </c>
      <c r="H1570" s="170">
        <v>0.96775619999999996</v>
      </c>
      <c r="I1570" s="170">
        <v>0</v>
      </c>
      <c r="J1570" s="171">
        <v>8.9</v>
      </c>
      <c r="K1570" s="171">
        <v>8.61</v>
      </c>
    </row>
    <row r="1571" spans="1:11" ht="24" customHeight="1">
      <c r="A1571" s="167" t="s">
        <v>421</v>
      </c>
      <c r="B1571" s="168" t="s">
        <v>422</v>
      </c>
      <c r="C1571" s="167" t="s">
        <v>58</v>
      </c>
      <c r="D1571" s="167" t="s">
        <v>423</v>
      </c>
      <c r="E1571" s="210" t="s">
        <v>424</v>
      </c>
      <c r="F1571" s="210"/>
      <c r="G1571" s="169" t="s">
        <v>116</v>
      </c>
      <c r="H1571" s="170">
        <v>3.0760000000000001</v>
      </c>
      <c r="I1571" s="170">
        <v>0</v>
      </c>
      <c r="J1571" s="171">
        <v>24.08</v>
      </c>
      <c r="K1571" s="171">
        <v>74.069999999999993</v>
      </c>
    </row>
    <row r="1572" spans="1:11" ht="24" customHeight="1">
      <c r="A1572" s="167" t="s">
        <v>421</v>
      </c>
      <c r="B1572" s="168" t="s">
        <v>608</v>
      </c>
      <c r="C1572" s="167" t="s">
        <v>58</v>
      </c>
      <c r="D1572" s="167" t="s">
        <v>609</v>
      </c>
      <c r="E1572" s="210" t="s">
        <v>424</v>
      </c>
      <c r="F1572" s="210"/>
      <c r="G1572" s="169" t="s">
        <v>116</v>
      </c>
      <c r="H1572" s="170">
        <v>0.39359169999999999</v>
      </c>
      <c r="I1572" s="170">
        <v>0</v>
      </c>
      <c r="J1572" s="171">
        <v>29.85</v>
      </c>
      <c r="K1572" s="171">
        <v>11.74</v>
      </c>
    </row>
    <row r="1573" spans="1:11" ht="39" customHeight="1">
      <c r="A1573" s="167" t="s">
        <v>421</v>
      </c>
      <c r="B1573" s="168" t="s">
        <v>1296</v>
      </c>
      <c r="C1573" s="167" t="s">
        <v>58</v>
      </c>
      <c r="D1573" s="167" t="s">
        <v>1297</v>
      </c>
      <c r="E1573" s="210" t="s">
        <v>538</v>
      </c>
      <c r="F1573" s="210"/>
      <c r="G1573" s="169" t="s">
        <v>539</v>
      </c>
      <c r="H1573" s="170">
        <v>0.17665210000000001</v>
      </c>
      <c r="I1573" s="170">
        <v>0</v>
      </c>
      <c r="J1573" s="171">
        <v>32.61</v>
      </c>
      <c r="K1573" s="171">
        <v>5.76</v>
      </c>
    </row>
    <row r="1574" spans="1:11" ht="26" customHeight="1">
      <c r="A1574" s="167" t="s">
        <v>421</v>
      </c>
      <c r="B1574" s="168" t="s">
        <v>1292</v>
      </c>
      <c r="C1574" s="167" t="s">
        <v>58</v>
      </c>
      <c r="D1574" s="167" t="s">
        <v>1293</v>
      </c>
      <c r="E1574" s="210" t="s">
        <v>538</v>
      </c>
      <c r="F1574" s="210"/>
      <c r="G1574" s="169" t="s">
        <v>546</v>
      </c>
      <c r="H1574" s="170">
        <v>0.96775619999999996</v>
      </c>
      <c r="I1574" s="170">
        <v>0</v>
      </c>
      <c r="J1574" s="171">
        <v>23.08</v>
      </c>
      <c r="K1574" s="171">
        <v>22.33</v>
      </c>
    </row>
    <row r="1575" spans="1:11" ht="26" customHeight="1">
      <c r="A1575" s="167" t="s">
        <v>421</v>
      </c>
      <c r="B1575" s="168" t="s">
        <v>1300</v>
      </c>
      <c r="C1575" s="167" t="s">
        <v>58</v>
      </c>
      <c r="D1575" s="167" t="s">
        <v>1301</v>
      </c>
      <c r="E1575" s="210" t="s">
        <v>538</v>
      </c>
      <c r="F1575" s="210"/>
      <c r="G1575" s="169" t="s">
        <v>539</v>
      </c>
      <c r="H1575" s="170">
        <v>0.17665210000000001</v>
      </c>
      <c r="I1575" s="170">
        <v>0</v>
      </c>
      <c r="J1575" s="171">
        <v>23.58</v>
      </c>
      <c r="K1575" s="171">
        <v>4.16</v>
      </c>
    </row>
    <row r="1576" spans="1:11" ht="39" customHeight="1">
      <c r="A1576" s="167" t="s">
        <v>421</v>
      </c>
      <c r="B1576" s="168" t="s">
        <v>1294</v>
      </c>
      <c r="C1576" s="167" t="s">
        <v>58</v>
      </c>
      <c r="D1576" s="167" t="s">
        <v>1295</v>
      </c>
      <c r="E1576" s="210" t="s">
        <v>1237</v>
      </c>
      <c r="F1576" s="210"/>
      <c r="G1576" s="169" t="s">
        <v>80</v>
      </c>
      <c r="H1576" s="170">
        <v>0.1231527</v>
      </c>
      <c r="I1576" s="170">
        <v>0</v>
      </c>
      <c r="J1576" s="171">
        <v>512.49</v>
      </c>
      <c r="K1576" s="171">
        <v>63.11</v>
      </c>
    </row>
    <row r="1577" spans="1:11" ht="26" customHeight="1">
      <c r="A1577" s="167" t="s">
        <v>421</v>
      </c>
      <c r="B1577" s="168" t="s">
        <v>1290</v>
      </c>
      <c r="C1577" s="167" t="s">
        <v>58</v>
      </c>
      <c r="D1577" s="167" t="s">
        <v>1291</v>
      </c>
      <c r="E1577" s="210" t="s">
        <v>1289</v>
      </c>
      <c r="F1577" s="210"/>
      <c r="G1577" s="169" t="s">
        <v>60</v>
      </c>
      <c r="H1577" s="170">
        <v>5.7657699999999999E-2</v>
      </c>
      <c r="I1577" s="170">
        <v>0</v>
      </c>
      <c r="J1577" s="171">
        <v>151.38</v>
      </c>
      <c r="K1577" s="171">
        <v>8.7200000000000006</v>
      </c>
    </row>
    <row r="1578" spans="1:11" ht="24" customHeight="1">
      <c r="A1578" s="172" t="s">
        <v>430</v>
      </c>
      <c r="B1578" s="173" t="s">
        <v>1302</v>
      </c>
      <c r="C1578" s="172" t="s">
        <v>58</v>
      </c>
      <c r="D1578" s="172" t="s">
        <v>1303</v>
      </c>
      <c r="E1578" s="211" t="s">
        <v>433</v>
      </c>
      <c r="F1578" s="211"/>
      <c r="G1578" s="174" t="s">
        <v>215</v>
      </c>
      <c r="H1578" s="175">
        <v>4.4079000000000002E-3</v>
      </c>
      <c r="I1578" s="175">
        <v>0</v>
      </c>
      <c r="J1578" s="176">
        <v>17.72</v>
      </c>
      <c r="K1578" s="176">
        <v>7.0000000000000007E-2</v>
      </c>
    </row>
    <row r="1579" spans="1:11" ht="26" customHeight="1">
      <c r="A1579" s="172" t="s">
        <v>430</v>
      </c>
      <c r="B1579" s="173" t="s">
        <v>436</v>
      </c>
      <c r="C1579" s="172" t="s">
        <v>58</v>
      </c>
      <c r="D1579" s="172" t="s">
        <v>437</v>
      </c>
      <c r="E1579" s="211" t="s">
        <v>433</v>
      </c>
      <c r="F1579" s="211"/>
      <c r="G1579" s="174" t="s">
        <v>165</v>
      </c>
      <c r="H1579" s="175">
        <v>0.73993989999999998</v>
      </c>
      <c r="I1579" s="175">
        <v>0</v>
      </c>
      <c r="J1579" s="176">
        <v>5.41</v>
      </c>
      <c r="K1579" s="176">
        <v>4</v>
      </c>
    </row>
    <row r="1580" spans="1:11" ht="26" customHeight="1">
      <c r="A1580" s="172" t="s">
        <v>430</v>
      </c>
      <c r="B1580" s="173" t="s">
        <v>1304</v>
      </c>
      <c r="C1580" s="172" t="s">
        <v>58</v>
      </c>
      <c r="D1580" s="172" t="s">
        <v>1305</v>
      </c>
      <c r="E1580" s="211" t="s">
        <v>433</v>
      </c>
      <c r="F1580" s="211"/>
      <c r="G1580" s="174" t="s">
        <v>80</v>
      </c>
      <c r="H1580" s="175">
        <v>3.6999999999999998E-2</v>
      </c>
      <c r="I1580" s="175">
        <v>0</v>
      </c>
      <c r="J1580" s="176">
        <v>101.14</v>
      </c>
      <c r="K1580" s="176">
        <v>3.74</v>
      </c>
    </row>
    <row r="1581" spans="1:11" ht="25.5">
      <c r="A1581" s="177"/>
      <c r="B1581" s="177"/>
      <c r="C1581" s="177"/>
      <c r="D1581" s="177"/>
      <c r="E1581" s="177"/>
      <c r="F1581" s="177" t="s">
        <v>440</v>
      </c>
      <c r="G1581" s="178">
        <v>91.37</v>
      </c>
      <c r="H1581" s="177" t="s">
        <v>441</v>
      </c>
      <c r="I1581" s="178">
        <v>0</v>
      </c>
      <c r="J1581" s="177" t="s">
        <v>442</v>
      </c>
      <c r="K1581" s="178">
        <v>91.37</v>
      </c>
    </row>
    <row r="1582" spans="1:11" ht="25.9" thickBot="1">
      <c r="A1582" s="177"/>
      <c r="B1582" s="177"/>
      <c r="C1582" s="177"/>
      <c r="D1582" s="177"/>
      <c r="E1582" s="177"/>
      <c r="F1582" s="177" t="s">
        <v>443</v>
      </c>
      <c r="G1582" s="178">
        <v>50.54</v>
      </c>
      <c r="H1582" s="212"/>
      <c r="I1582" s="212" t="s">
        <v>444</v>
      </c>
      <c r="J1582" s="177"/>
      <c r="K1582" s="178">
        <v>256.85000000000002</v>
      </c>
    </row>
    <row r="1583" spans="1:11" ht="1.05" customHeight="1" thickTop="1">
      <c r="A1583" s="179"/>
      <c r="B1583" s="179"/>
      <c r="C1583" s="179"/>
      <c r="D1583" s="179"/>
      <c r="E1583" s="179"/>
      <c r="F1583" s="179"/>
      <c r="G1583" s="179"/>
      <c r="H1583" s="179"/>
      <c r="I1583" s="179"/>
      <c r="J1583" s="179"/>
      <c r="K1583" s="179"/>
    </row>
    <row r="1584" spans="1:11" ht="18" customHeight="1">
      <c r="A1584" s="161" t="s">
        <v>412</v>
      </c>
      <c r="B1584" s="162" t="s">
        <v>47</v>
      </c>
      <c r="C1584" s="161" t="s">
        <v>48</v>
      </c>
      <c r="D1584" s="161" t="s">
        <v>7</v>
      </c>
      <c r="E1584" s="216" t="s">
        <v>417</v>
      </c>
      <c r="F1584" s="216"/>
      <c r="G1584" s="163" t="s">
        <v>49</v>
      </c>
      <c r="H1584" s="162" t="s">
        <v>50</v>
      </c>
      <c r="I1584" s="162" t="s">
        <v>418</v>
      </c>
      <c r="J1584" s="162" t="s">
        <v>51</v>
      </c>
      <c r="K1584" s="162" t="s">
        <v>8</v>
      </c>
    </row>
    <row r="1585" spans="1:11" ht="78" customHeight="1">
      <c r="A1585" s="164" t="s">
        <v>419</v>
      </c>
      <c r="B1585" s="147" t="s">
        <v>413</v>
      </c>
      <c r="C1585" s="164" t="s">
        <v>213</v>
      </c>
      <c r="D1585" s="164" t="s">
        <v>1306</v>
      </c>
      <c r="E1585" s="217">
        <v>16</v>
      </c>
      <c r="F1585" s="217"/>
      <c r="G1585" s="165" t="s">
        <v>60</v>
      </c>
      <c r="H1585" s="166">
        <v>1</v>
      </c>
      <c r="I1585" s="148"/>
      <c r="J1585" s="148">
        <v>461.42</v>
      </c>
      <c r="K1585" s="148">
        <v>461.42</v>
      </c>
    </row>
    <row r="1586" spans="1:11" ht="52.05" customHeight="1">
      <c r="A1586" s="167" t="s">
        <v>421</v>
      </c>
      <c r="B1586" s="168" t="s">
        <v>1311</v>
      </c>
      <c r="C1586" s="167" t="s">
        <v>213</v>
      </c>
      <c r="D1586" s="167" t="s">
        <v>1312</v>
      </c>
      <c r="E1586" s="210">
        <v>11</v>
      </c>
      <c r="F1586" s="210"/>
      <c r="G1586" s="169" t="s">
        <v>80</v>
      </c>
      <c r="H1586" s="170">
        <v>3.1E-2</v>
      </c>
      <c r="I1586" s="170">
        <v>0</v>
      </c>
      <c r="J1586" s="171">
        <v>586.02</v>
      </c>
      <c r="K1586" s="171">
        <v>18.16</v>
      </c>
    </row>
    <row r="1587" spans="1:11" ht="24" customHeight="1">
      <c r="A1587" s="167" t="s">
        <v>421</v>
      </c>
      <c r="B1587" s="168" t="s">
        <v>1307</v>
      </c>
      <c r="C1587" s="167" t="s">
        <v>213</v>
      </c>
      <c r="D1587" s="167" t="s">
        <v>1308</v>
      </c>
      <c r="E1587" s="210">
        <v>19</v>
      </c>
      <c r="F1587" s="210"/>
      <c r="G1587" s="169" t="s">
        <v>116</v>
      </c>
      <c r="H1587" s="170">
        <v>0.105</v>
      </c>
      <c r="I1587" s="170">
        <v>0</v>
      </c>
      <c r="J1587" s="171">
        <v>22.96</v>
      </c>
      <c r="K1587" s="171">
        <v>2.41</v>
      </c>
    </row>
    <row r="1588" spans="1:11" ht="52.05" customHeight="1">
      <c r="A1588" s="167" t="s">
        <v>421</v>
      </c>
      <c r="B1588" s="168" t="s">
        <v>1309</v>
      </c>
      <c r="C1588" s="167" t="s">
        <v>213</v>
      </c>
      <c r="D1588" s="167" t="s">
        <v>1310</v>
      </c>
      <c r="E1588" s="210">
        <v>3</v>
      </c>
      <c r="F1588" s="210"/>
      <c r="G1588" s="169" t="s">
        <v>80</v>
      </c>
      <c r="H1588" s="170">
        <v>3.1E-2</v>
      </c>
      <c r="I1588" s="170">
        <v>0</v>
      </c>
      <c r="J1588" s="171">
        <v>67.09</v>
      </c>
      <c r="K1588" s="171">
        <v>2.0699999999999998</v>
      </c>
    </row>
    <row r="1589" spans="1:11" ht="24" customHeight="1">
      <c r="A1589" s="172" t="s">
        <v>430</v>
      </c>
      <c r="B1589" s="173" t="s">
        <v>1343</v>
      </c>
      <c r="C1589" s="172" t="s">
        <v>213</v>
      </c>
      <c r="D1589" s="172" t="s">
        <v>1344</v>
      </c>
      <c r="E1589" s="211" t="s">
        <v>433</v>
      </c>
      <c r="F1589" s="211"/>
      <c r="G1589" s="174" t="s">
        <v>916</v>
      </c>
      <c r="H1589" s="175">
        <v>4.7E-2</v>
      </c>
      <c r="I1589" s="175">
        <v>0</v>
      </c>
      <c r="J1589" s="176">
        <v>120.21</v>
      </c>
      <c r="K1589" s="176">
        <v>5.64</v>
      </c>
    </row>
    <row r="1590" spans="1:11" ht="26" customHeight="1">
      <c r="A1590" s="172" t="s">
        <v>430</v>
      </c>
      <c r="B1590" s="173" t="s">
        <v>1321</v>
      </c>
      <c r="C1590" s="172" t="s">
        <v>213</v>
      </c>
      <c r="D1590" s="172" t="s">
        <v>1322</v>
      </c>
      <c r="E1590" s="211" t="s">
        <v>448</v>
      </c>
      <c r="F1590" s="211"/>
      <c r="G1590" s="174" t="s">
        <v>116</v>
      </c>
      <c r="H1590" s="175">
        <v>0.182</v>
      </c>
      <c r="I1590" s="175">
        <v>3</v>
      </c>
      <c r="J1590" s="176">
        <v>20.2</v>
      </c>
      <c r="K1590" s="176">
        <v>3.78</v>
      </c>
    </row>
    <row r="1591" spans="1:11" ht="26" customHeight="1">
      <c r="A1591" s="172" t="s">
        <v>430</v>
      </c>
      <c r="B1591" s="173" t="s">
        <v>1353</v>
      </c>
      <c r="C1591" s="172" t="s">
        <v>213</v>
      </c>
      <c r="D1591" s="172" t="s">
        <v>1354</v>
      </c>
      <c r="E1591" s="211" t="s">
        <v>448</v>
      </c>
      <c r="F1591" s="211"/>
      <c r="G1591" s="174" t="s">
        <v>116</v>
      </c>
      <c r="H1591" s="175">
        <v>1.2</v>
      </c>
      <c r="I1591" s="175">
        <v>3</v>
      </c>
      <c r="J1591" s="176">
        <v>28.55</v>
      </c>
      <c r="K1591" s="176">
        <v>35.28</v>
      </c>
    </row>
    <row r="1592" spans="1:11" ht="24" customHeight="1">
      <c r="A1592" s="172" t="s">
        <v>430</v>
      </c>
      <c r="B1592" s="173" t="s">
        <v>1347</v>
      </c>
      <c r="C1592" s="172" t="s">
        <v>213</v>
      </c>
      <c r="D1592" s="172" t="s">
        <v>1348</v>
      </c>
      <c r="E1592" s="211" t="s">
        <v>433</v>
      </c>
      <c r="F1592" s="211"/>
      <c r="G1592" s="174" t="s">
        <v>916</v>
      </c>
      <c r="H1592" s="175">
        <v>4.3499999999999997E-3</v>
      </c>
      <c r="I1592" s="175">
        <v>0</v>
      </c>
      <c r="J1592" s="176">
        <v>63.73</v>
      </c>
      <c r="K1592" s="176">
        <v>0.27</v>
      </c>
    </row>
    <row r="1593" spans="1:11" ht="26" customHeight="1">
      <c r="A1593" s="172" t="s">
        <v>430</v>
      </c>
      <c r="B1593" s="173" t="s">
        <v>1313</v>
      </c>
      <c r="C1593" s="172" t="s">
        <v>213</v>
      </c>
      <c r="D1593" s="172" t="s">
        <v>1314</v>
      </c>
      <c r="E1593" s="211" t="s">
        <v>433</v>
      </c>
      <c r="F1593" s="211"/>
      <c r="G1593" s="174" t="s">
        <v>165</v>
      </c>
      <c r="H1593" s="175">
        <v>0.28899999999999998</v>
      </c>
      <c r="I1593" s="175">
        <v>0</v>
      </c>
      <c r="J1593" s="176">
        <v>86.73</v>
      </c>
      <c r="K1593" s="176">
        <v>25.06</v>
      </c>
    </row>
    <row r="1594" spans="1:11" ht="26" customHeight="1">
      <c r="A1594" s="172" t="s">
        <v>430</v>
      </c>
      <c r="B1594" s="173" t="s">
        <v>1337</v>
      </c>
      <c r="C1594" s="172" t="s">
        <v>213</v>
      </c>
      <c r="D1594" s="172" t="s">
        <v>1338</v>
      </c>
      <c r="E1594" s="211" t="s">
        <v>433</v>
      </c>
      <c r="F1594" s="211"/>
      <c r="G1594" s="174" t="s">
        <v>165</v>
      </c>
      <c r="H1594" s="175">
        <v>1.17</v>
      </c>
      <c r="I1594" s="175">
        <v>0</v>
      </c>
      <c r="J1594" s="176">
        <v>66.95</v>
      </c>
      <c r="K1594" s="176">
        <v>78.33</v>
      </c>
    </row>
    <row r="1595" spans="1:11" ht="39" customHeight="1">
      <c r="A1595" s="172" t="s">
        <v>430</v>
      </c>
      <c r="B1595" s="173" t="s">
        <v>1319</v>
      </c>
      <c r="C1595" s="172" t="s">
        <v>213</v>
      </c>
      <c r="D1595" s="172" t="s">
        <v>1320</v>
      </c>
      <c r="E1595" s="211" t="s">
        <v>433</v>
      </c>
      <c r="F1595" s="211"/>
      <c r="G1595" s="174" t="s">
        <v>215</v>
      </c>
      <c r="H1595" s="175">
        <v>9.5000000000000001E-2</v>
      </c>
      <c r="I1595" s="175">
        <v>0</v>
      </c>
      <c r="J1595" s="176">
        <v>8.56</v>
      </c>
      <c r="K1595" s="176">
        <v>0.81</v>
      </c>
    </row>
    <row r="1596" spans="1:11" ht="26" customHeight="1">
      <c r="A1596" s="172" t="s">
        <v>430</v>
      </c>
      <c r="B1596" s="173" t="s">
        <v>1339</v>
      </c>
      <c r="C1596" s="172" t="s">
        <v>213</v>
      </c>
      <c r="D1596" s="172" t="s">
        <v>1340</v>
      </c>
      <c r="E1596" s="211" t="s">
        <v>448</v>
      </c>
      <c r="F1596" s="211"/>
      <c r="G1596" s="174" t="s">
        <v>116</v>
      </c>
      <c r="H1596" s="175">
        <v>1.714</v>
      </c>
      <c r="I1596" s="175">
        <v>3</v>
      </c>
      <c r="J1596" s="176">
        <v>19.16</v>
      </c>
      <c r="K1596" s="176">
        <v>33.82</v>
      </c>
    </row>
    <row r="1597" spans="1:11" ht="26" customHeight="1">
      <c r="A1597" s="172" t="s">
        <v>430</v>
      </c>
      <c r="B1597" s="173" t="s">
        <v>1335</v>
      </c>
      <c r="C1597" s="172" t="s">
        <v>213</v>
      </c>
      <c r="D1597" s="172" t="s">
        <v>1336</v>
      </c>
      <c r="E1597" s="211" t="s">
        <v>433</v>
      </c>
      <c r="F1597" s="211"/>
      <c r="G1597" s="174" t="s">
        <v>60</v>
      </c>
      <c r="H1597" s="175">
        <v>1.1499999999999999</v>
      </c>
      <c r="I1597" s="175">
        <v>0</v>
      </c>
      <c r="J1597" s="176">
        <v>63.41</v>
      </c>
      <c r="K1597" s="176">
        <v>72.92</v>
      </c>
    </row>
    <row r="1598" spans="1:11" ht="26" customHeight="1">
      <c r="A1598" s="172" t="s">
        <v>430</v>
      </c>
      <c r="B1598" s="173" t="s">
        <v>1325</v>
      </c>
      <c r="C1598" s="172" t="s">
        <v>213</v>
      </c>
      <c r="D1598" s="172" t="s">
        <v>1326</v>
      </c>
      <c r="E1598" s="211" t="s">
        <v>448</v>
      </c>
      <c r="F1598" s="211"/>
      <c r="G1598" s="174" t="s">
        <v>116</v>
      </c>
      <c r="H1598" s="175">
        <v>1.0409999999999999</v>
      </c>
      <c r="I1598" s="175">
        <v>3</v>
      </c>
      <c r="J1598" s="176">
        <v>26.52</v>
      </c>
      <c r="K1598" s="176">
        <v>28.43</v>
      </c>
    </row>
    <row r="1599" spans="1:11" ht="26" customHeight="1">
      <c r="A1599" s="172" t="s">
        <v>430</v>
      </c>
      <c r="B1599" s="173" t="s">
        <v>1317</v>
      </c>
      <c r="C1599" s="172" t="s">
        <v>213</v>
      </c>
      <c r="D1599" s="172" t="s">
        <v>1318</v>
      </c>
      <c r="E1599" s="211" t="s">
        <v>448</v>
      </c>
      <c r="F1599" s="211"/>
      <c r="G1599" s="174" t="s">
        <v>116</v>
      </c>
      <c r="H1599" s="175">
        <v>0.182</v>
      </c>
      <c r="I1599" s="175">
        <v>3</v>
      </c>
      <c r="J1599" s="176">
        <v>28.55</v>
      </c>
      <c r="K1599" s="176">
        <v>5.35</v>
      </c>
    </row>
    <row r="1600" spans="1:11" ht="39" customHeight="1">
      <c r="A1600" s="172" t="s">
        <v>430</v>
      </c>
      <c r="B1600" s="173" t="s">
        <v>1331</v>
      </c>
      <c r="C1600" s="172" t="s">
        <v>213</v>
      </c>
      <c r="D1600" s="172" t="s">
        <v>1332</v>
      </c>
      <c r="E1600" s="211" t="s">
        <v>433</v>
      </c>
      <c r="F1600" s="211"/>
      <c r="G1600" s="174" t="s">
        <v>215</v>
      </c>
      <c r="H1600" s="175">
        <v>8.4000000000000005E-2</v>
      </c>
      <c r="I1600" s="175">
        <v>0</v>
      </c>
      <c r="J1600" s="176">
        <v>25.74</v>
      </c>
      <c r="K1600" s="176">
        <v>2.16</v>
      </c>
    </row>
    <row r="1601" spans="1:11" ht="26" customHeight="1">
      <c r="A1601" s="172" t="s">
        <v>430</v>
      </c>
      <c r="B1601" s="173" t="s">
        <v>1355</v>
      </c>
      <c r="C1601" s="172" t="s">
        <v>213</v>
      </c>
      <c r="D1601" s="172" t="s">
        <v>1356</v>
      </c>
      <c r="E1601" s="211" t="s">
        <v>433</v>
      </c>
      <c r="F1601" s="211"/>
      <c r="G1601" s="174" t="s">
        <v>148</v>
      </c>
      <c r="H1601" s="175">
        <v>7.6999999999999999E-2</v>
      </c>
      <c r="I1601" s="175">
        <v>0</v>
      </c>
      <c r="J1601" s="176">
        <v>15.75</v>
      </c>
      <c r="K1601" s="176">
        <v>1.21</v>
      </c>
    </row>
    <row r="1602" spans="1:11" ht="26" customHeight="1">
      <c r="A1602" s="172" t="s">
        <v>430</v>
      </c>
      <c r="B1602" s="173" t="s">
        <v>1323</v>
      </c>
      <c r="C1602" s="172" t="s">
        <v>213</v>
      </c>
      <c r="D1602" s="172" t="s">
        <v>1324</v>
      </c>
      <c r="E1602" s="211" t="s">
        <v>433</v>
      </c>
      <c r="F1602" s="211"/>
      <c r="G1602" s="174" t="s">
        <v>916</v>
      </c>
      <c r="H1602" s="175">
        <v>6.6000000000000003E-2</v>
      </c>
      <c r="I1602" s="175">
        <v>0</v>
      </c>
      <c r="J1602" s="176">
        <v>106.65</v>
      </c>
      <c r="K1602" s="176">
        <v>7.03</v>
      </c>
    </row>
    <row r="1603" spans="1:11" ht="24" customHeight="1">
      <c r="A1603" s="172" t="s">
        <v>430</v>
      </c>
      <c r="B1603" s="173" t="s">
        <v>1333</v>
      </c>
      <c r="C1603" s="172" t="s">
        <v>213</v>
      </c>
      <c r="D1603" s="172" t="s">
        <v>1334</v>
      </c>
      <c r="E1603" s="211" t="s">
        <v>433</v>
      </c>
      <c r="F1603" s="211"/>
      <c r="G1603" s="174" t="s">
        <v>165</v>
      </c>
      <c r="H1603" s="175">
        <v>0.11600000000000001</v>
      </c>
      <c r="I1603" s="175">
        <v>0</v>
      </c>
      <c r="J1603" s="176">
        <v>812.42</v>
      </c>
      <c r="K1603" s="176">
        <v>94.24</v>
      </c>
    </row>
    <row r="1604" spans="1:11" ht="26" customHeight="1">
      <c r="A1604" s="172" t="s">
        <v>430</v>
      </c>
      <c r="B1604" s="173" t="s">
        <v>1351</v>
      </c>
      <c r="C1604" s="172" t="s">
        <v>213</v>
      </c>
      <c r="D1604" s="172" t="s">
        <v>1352</v>
      </c>
      <c r="E1604" s="211" t="s">
        <v>433</v>
      </c>
      <c r="F1604" s="211"/>
      <c r="G1604" s="174" t="s">
        <v>165</v>
      </c>
      <c r="H1604" s="175">
        <v>0.68400000000000005</v>
      </c>
      <c r="I1604" s="175">
        <v>0</v>
      </c>
      <c r="J1604" s="176">
        <v>16.54</v>
      </c>
      <c r="K1604" s="176">
        <v>11.31</v>
      </c>
    </row>
    <row r="1605" spans="1:11" ht="24" customHeight="1">
      <c r="A1605" s="172" t="s">
        <v>430</v>
      </c>
      <c r="B1605" s="173" t="s">
        <v>1329</v>
      </c>
      <c r="C1605" s="172" t="s">
        <v>213</v>
      </c>
      <c r="D1605" s="172" t="s">
        <v>1330</v>
      </c>
      <c r="E1605" s="211" t="s">
        <v>433</v>
      </c>
      <c r="F1605" s="211"/>
      <c r="G1605" s="174" t="s">
        <v>916</v>
      </c>
      <c r="H1605" s="175">
        <v>0.16</v>
      </c>
      <c r="I1605" s="175">
        <v>0</v>
      </c>
      <c r="J1605" s="176">
        <v>69.22</v>
      </c>
      <c r="K1605" s="176">
        <v>11.07</v>
      </c>
    </row>
    <row r="1606" spans="1:11" ht="26" customHeight="1">
      <c r="A1606" s="172" t="s">
        <v>430</v>
      </c>
      <c r="B1606" s="173" t="s">
        <v>1349</v>
      </c>
      <c r="C1606" s="172" t="s">
        <v>213</v>
      </c>
      <c r="D1606" s="172" t="s">
        <v>1350</v>
      </c>
      <c r="E1606" s="211" t="s">
        <v>433</v>
      </c>
      <c r="F1606" s="211"/>
      <c r="G1606" s="174" t="s">
        <v>215</v>
      </c>
      <c r="H1606" s="175">
        <v>0.04</v>
      </c>
      <c r="I1606" s="175">
        <v>0</v>
      </c>
      <c r="J1606" s="176">
        <v>15.35</v>
      </c>
      <c r="K1606" s="176">
        <v>0.61</v>
      </c>
    </row>
    <row r="1607" spans="1:11" ht="24" customHeight="1">
      <c r="A1607" s="172" t="s">
        <v>430</v>
      </c>
      <c r="B1607" s="173" t="s">
        <v>1341</v>
      </c>
      <c r="C1607" s="172" t="s">
        <v>213</v>
      </c>
      <c r="D1607" s="172" t="s">
        <v>1342</v>
      </c>
      <c r="E1607" s="211" t="s">
        <v>433</v>
      </c>
      <c r="F1607" s="211"/>
      <c r="G1607" s="174" t="s">
        <v>165</v>
      </c>
      <c r="H1607" s="175">
        <v>4.4749999999999996</v>
      </c>
      <c r="I1607" s="175">
        <v>0</v>
      </c>
      <c r="J1607" s="176">
        <v>3.71</v>
      </c>
      <c r="K1607" s="176">
        <v>16.600000000000001</v>
      </c>
    </row>
    <row r="1608" spans="1:11" ht="24" customHeight="1">
      <c r="A1608" s="172" t="s">
        <v>430</v>
      </c>
      <c r="B1608" s="173" t="s">
        <v>1327</v>
      </c>
      <c r="C1608" s="172" t="s">
        <v>213</v>
      </c>
      <c r="D1608" s="172" t="s">
        <v>1328</v>
      </c>
      <c r="E1608" s="211" t="s">
        <v>433</v>
      </c>
      <c r="F1608" s="211"/>
      <c r="G1608" s="174" t="s">
        <v>148</v>
      </c>
      <c r="H1608" s="175">
        <v>7.2499999999999995E-2</v>
      </c>
      <c r="I1608" s="175">
        <v>0</v>
      </c>
      <c r="J1608" s="176">
        <v>1.97</v>
      </c>
      <c r="K1608" s="176">
        <v>0.14000000000000001</v>
      </c>
    </row>
    <row r="1609" spans="1:11" ht="24" customHeight="1">
      <c r="A1609" s="172" t="s">
        <v>430</v>
      </c>
      <c r="B1609" s="173" t="s">
        <v>1345</v>
      </c>
      <c r="C1609" s="172" t="s">
        <v>213</v>
      </c>
      <c r="D1609" s="172" t="s">
        <v>1346</v>
      </c>
      <c r="E1609" s="211" t="s">
        <v>433</v>
      </c>
      <c r="F1609" s="211"/>
      <c r="G1609" s="174" t="s">
        <v>148</v>
      </c>
      <c r="H1609" s="175">
        <v>1.782</v>
      </c>
      <c r="I1609" s="175">
        <v>0</v>
      </c>
      <c r="J1609" s="176">
        <v>0.68</v>
      </c>
      <c r="K1609" s="176">
        <v>1.21</v>
      </c>
    </row>
    <row r="1610" spans="1:11" ht="26" customHeight="1">
      <c r="A1610" s="172" t="s">
        <v>430</v>
      </c>
      <c r="B1610" s="173" t="s">
        <v>1315</v>
      </c>
      <c r="C1610" s="172" t="s">
        <v>213</v>
      </c>
      <c r="D1610" s="172" t="s">
        <v>1316</v>
      </c>
      <c r="E1610" s="211" t="s">
        <v>433</v>
      </c>
      <c r="F1610" s="211"/>
      <c r="G1610" s="174" t="s">
        <v>916</v>
      </c>
      <c r="H1610" s="175">
        <v>3.5999999999999997E-2</v>
      </c>
      <c r="I1610" s="175">
        <v>0</v>
      </c>
      <c r="J1610" s="176">
        <v>97.74</v>
      </c>
      <c r="K1610" s="176">
        <v>3.51</v>
      </c>
    </row>
    <row r="1611" spans="1:11" ht="25.5">
      <c r="A1611" s="177"/>
      <c r="B1611" s="177"/>
      <c r="C1611" s="177"/>
      <c r="D1611" s="177"/>
      <c r="E1611" s="177"/>
      <c r="F1611" s="177" t="s">
        <v>440</v>
      </c>
      <c r="G1611" s="178">
        <v>115.62</v>
      </c>
      <c r="H1611" s="177" t="s">
        <v>441</v>
      </c>
      <c r="I1611" s="178">
        <v>0</v>
      </c>
      <c r="J1611" s="177" t="s">
        <v>442</v>
      </c>
      <c r="K1611" s="178">
        <v>115.62</v>
      </c>
    </row>
    <row r="1612" spans="1:11" ht="25.9" thickBot="1">
      <c r="A1612" s="177"/>
      <c r="B1612" s="177"/>
      <c r="C1612" s="177"/>
      <c r="D1612" s="177"/>
      <c r="E1612" s="177"/>
      <c r="F1612" s="177" t="s">
        <v>443</v>
      </c>
      <c r="G1612" s="178">
        <v>113.04</v>
      </c>
      <c r="H1612" s="212"/>
      <c r="I1612" s="212" t="s">
        <v>444</v>
      </c>
      <c r="J1612" s="177"/>
      <c r="K1612" s="178">
        <v>574.46</v>
      </c>
    </row>
    <row r="1613" spans="1:11" ht="1.05" customHeight="1" thickTop="1">
      <c r="A1613" s="179"/>
      <c r="B1613" s="179"/>
      <c r="C1613" s="179"/>
      <c r="D1613" s="179"/>
      <c r="E1613" s="179"/>
      <c r="F1613" s="179"/>
      <c r="G1613" s="179"/>
      <c r="H1613" s="179"/>
      <c r="I1613" s="179"/>
      <c r="J1613" s="179"/>
      <c r="K1613" s="179"/>
    </row>
    <row r="1614" spans="1:11" ht="50" customHeight="1">
      <c r="A1614" s="221" t="s">
        <v>1357</v>
      </c>
      <c r="B1614" s="222"/>
      <c r="C1614" s="222"/>
      <c r="D1614" s="222"/>
      <c r="E1614" s="222"/>
      <c r="F1614" s="222"/>
      <c r="G1614" s="222"/>
      <c r="H1614" s="222"/>
      <c r="I1614" s="222"/>
      <c r="J1614" s="222"/>
      <c r="K1614" s="222"/>
    </row>
    <row r="1615" spans="1:11" ht="18" customHeight="1">
      <c r="A1615" s="161"/>
      <c r="B1615" s="162" t="s">
        <v>47</v>
      </c>
      <c r="C1615" s="161" t="s">
        <v>48</v>
      </c>
      <c r="D1615" s="161" t="s">
        <v>7</v>
      </c>
      <c r="E1615" s="216" t="s">
        <v>417</v>
      </c>
      <c r="F1615" s="216"/>
      <c r="G1615" s="163" t="s">
        <v>49</v>
      </c>
      <c r="H1615" s="162" t="s">
        <v>50</v>
      </c>
      <c r="I1615" s="162" t="s">
        <v>51</v>
      </c>
      <c r="J1615" s="162" t="s">
        <v>8</v>
      </c>
    </row>
    <row r="1616" spans="1:11" ht="26" customHeight="1">
      <c r="A1616" s="164" t="s">
        <v>419</v>
      </c>
      <c r="B1616" s="147" t="s">
        <v>532</v>
      </c>
      <c r="C1616" s="164" t="s">
        <v>72</v>
      </c>
      <c r="D1616" s="164" t="s">
        <v>533</v>
      </c>
      <c r="E1616" s="217" t="s">
        <v>520</v>
      </c>
      <c r="F1616" s="217"/>
      <c r="G1616" s="165" t="s">
        <v>531</v>
      </c>
      <c r="H1616" s="166">
        <v>1</v>
      </c>
      <c r="I1616" s="148">
        <v>24.86</v>
      </c>
      <c r="J1616" s="148">
        <v>24.86</v>
      </c>
    </row>
    <row r="1617" spans="1:10" ht="20" customHeight="1">
      <c r="A1617" s="161" t="s">
        <v>1147</v>
      </c>
      <c r="B1617" s="162" t="s">
        <v>47</v>
      </c>
      <c r="C1617" s="161" t="s">
        <v>48</v>
      </c>
      <c r="D1617" s="161" t="s">
        <v>448</v>
      </c>
      <c r="E1617" s="162" t="s">
        <v>525</v>
      </c>
      <c r="F1617" s="220" t="s">
        <v>528</v>
      </c>
      <c r="G1617" s="220"/>
      <c r="H1617" s="220"/>
      <c r="I1617" s="220"/>
      <c r="J1617" s="162" t="s">
        <v>1148</v>
      </c>
    </row>
    <row r="1618" spans="1:10" ht="26" customHeight="1">
      <c r="A1618" s="172" t="s">
        <v>430</v>
      </c>
      <c r="B1618" s="173" t="s">
        <v>1358</v>
      </c>
      <c r="C1618" s="172" t="s">
        <v>72</v>
      </c>
      <c r="D1618" s="172" t="s">
        <v>1359</v>
      </c>
      <c r="E1618" s="175">
        <v>1</v>
      </c>
      <c r="F1618" s="172"/>
      <c r="G1618" s="172"/>
      <c r="H1618" s="172"/>
      <c r="I1618" s="180" t="s">
        <v>2267</v>
      </c>
      <c r="J1618" s="180" t="s">
        <v>2267</v>
      </c>
    </row>
    <row r="1619" spans="1:10" ht="20" customHeight="1">
      <c r="A1619" s="213"/>
      <c r="B1619" s="213"/>
      <c r="C1619" s="213"/>
      <c r="D1619" s="213"/>
      <c r="E1619" s="213"/>
      <c r="F1619" s="213" t="s">
        <v>1151</v>
      </c>
      <c r="G1619" s="213"/>
      <c r="H1619" s="213"/>
      <c r="I1619" s="213"/>
      <c r="J1619" s="183">
        <v>0</v>
      </c>
    </row>
    <row r="1620" spans="1:10" ht="20" customHeight="1">
      <c r="A1620" s="213"/>
      <c r="B1620" s="213"/>
      <c r="C1620" s="213"/>
      <c r="D1620" s="213"/>
      <c r="E1620" s="213"/>
      <c r="F1620" s="213" t="s">
        <v>1152</v>
      </c>
      <c r="G1620" s="213"/>
      <c r="H1620" s="213"/>
      <c r="I1620" s="213"/>
      <c r="J1620" s="182">
        <v>18.231999999999999</v>
      </c>
    </row>
    <row r="1621" spans="1:10" ht="20" customHeight="1">
      <c r="A1621" s="213"/>
      <c r="B1621" s="213"/>
      <c r="C1621" s="213"/>
      <c r="D1621" s="213"/>
      <c r="E1621" s="213"/>
      <c r="F1621" s="213" t="s">
        <v>521</v>
      </c>
      <c r="G1621" s="213"/>
      <c r="H1621" s="213"/>
      <c r="I1621" s="213"/>
      <c r="J1621" s="182">
        <v>18.231999999999999</v>
      </c>
    </row>
    <row r="1622" spans="1:10" ht="20" customHeight="1">
      <c r="A1622" s="213"/>
      <c r="B1622" s="213"/>
      <c r="C1622" s="213"/>
      <c r="D1622" s="213"/>
      <c r="E1622" s="213"/>
      <c r="F1622" s="213" t="s">
        <v>522</v>
      </c>
      <c r="G1622" s="213"/>
      <c r="H1622" s="213"/>
      <c r="I1622" s="213"/>
      <c r="J1622" s="182">
        <v>1</v>
      </c>
    </row>
    <row r="1623" spans="1:10" ht="20" customHeight="1">
      <c r="A1623" s="213"/>
      <c r="B1623" s="213"/>
      <c r="C1623" s="213"/>
      <c r="D1623" s="213"/>
      <c r="E1623" s="213"/>
      <c r="F1623" s="213" t="s">
        <v>523</v>
      </c>
      <c r="G1623" s="213"/>
      <c r="H1623" s="213"/>
      <c r="I1623" s="213"/>
      <c r="J1623" s="182">
        <v>18.231999999999999</v>
      </c>
    </row>
    <row r="1624" spans="1:10" ht="20" customHeight="1">
      <c r="A1624" s="161" t="s">
        <v>881</v>
      </c>
      <c r="B1624" s="162" t="s">
        <v>47</v>
      </c>
      <c r="C1624" s="161" t="s">
        <v>48</v>
      </c>
      <c r="D1624" s="161" t="s">
        <v>882</v>
      </c>
      <c r="E1624" s="162" t="s">
        <v>525</v>
      </c>
      <c r="F1624" s="162" t="s">
        <v>526</v>
      </c>
      <c r="G1624" s="162" t="s">
        <v>527</v>
      </c>
      <c r="H1624" s="162"/>
      <c r="I1624" s="162"/>
      <c r="J1624" s="162" t="s">
        <v>528</v>
      </c>
    </row>
    <row r="1625" spans="1:10" ht="24" customHeight="1">
      <c r="A1625" s="172" t="s">
        <v>430</v>
      </c>
      <c r="B1625" s="173" t="s">
        <v>1364</v>
      </c>
      <c r="C1625" s="172" t="s">
        <v>72</v>
      </c>
      <c r="D1625" s="172" t="s">
        <v>1365</v>
      </c>
      <c r="E1625" s="175">
        <v>1</v>
      </c>
      <c r="F1625" s="174" t="s">
        <v>531</v>
      </c>
      <c r="G1625" s="218" t="s">
        <v>1034</v>
      </c>
      <c r="H1625" s="218"/>
      <c r="I1625" s="211"/>
      <c r="J1625" s="180" t="s">
        <v>1034</v>
      </c>
    </row>
    <row r="1626" spans="1:10" ht="24" customHeight="1">
      <c r="A1626" s="172" t="s">
        <v>430</v>
      </c>
      <c r="B1626" s="173" t="s">
        <v>1362</v>
      </c>
      <c r="C1626" s="172" t="s">
        <v>72</v>
      </c>
      <c r="D1626" s="172" t="s">
        <v>1363</v>
      </c>
      <c r="E1626" s="175">
        <v>1</v>
      </c>
      <c r="F1626" s="174" t="s">
        <v>531</v>
      </c>
      <c r="G1626" s="218" t="s">
        <v>2268</v>
      </c>
      <c r="H1626" s="218"/>
      <c r="I1626" s="211"/>
      <c r="J1626" s="180" t="s">
        <v>2268</v>
      </c>
    </row>
    <row r="1627" spans="1:10" ht="24" customHeight="1">
      <c r="A1627" s="172" t="s">
        <v>430</v>
      </c>
      <c r="B1627" s="173" t="s">
        <v>1366</v>
      </c>
      <c r="C1627" s="172" t="s">
        <v>72</v>
      </c>
      <c r="D1627" s="172" t="s">
        <v>1367</v>
      </c>
      <c r="E1627" s="175">
        <v>1</v>
      </c>
      <c r="F1627" s="174" t="s">
        <v>531</v>
      </c>
      <c r="G1627" s="218" t="s">
        <v>694</v>
      </c>
      <c r="H1627" s="218"/>
      <c r="I1627" s="211"/>
      <c r="J1627" s="180" t="s">
        <v>694</v>
      </c>
    </row>
    <row r="1628" spans="1:10" ht="26" customHeight="1">
      <c r="A1628" s="172" t="s">
        <v>430</v>
      </c>
      <c r="B1628" s="173" t="s">
        <v>1360</v>
      </c>
      <c r="C1628" s="172" t="s">
        <v>72</v>
      </c>
      <c r="D1628" s="172" t="s">
        <v>1361</v>
      </c>
      <c r="E1628" s="175">
        <v>1</v>
      </c>
      <c r="F1628" s="174" t="s">
        <v>531</v>
      </c>
      <c r="G1628" s="218" t="s">
        <v>2269</v>
      </c>
      <c r="H1628" s="218"/>
      <c r="I1628" s="211"/>
      <c r="J1628" s="180" t="s">
        <v>2269</v>
      </c>
    </row>
    <row r="1629" spans="1:10" ht="20" customHeight="1">
      <c r="A1629" s="213"/>
      <c r="B1629" s="213"/>
      <c r="C1629" s="213"/>
      <c r="D1629" s="213"/>
      <c r="E1629" s="213"/>
      <c r="F1629" s="213" t="s">
        <v>886</v>
      </c>
      <c r="G1629" s="213"/>
      <c r="H1629" s="213"/>
      <c r="I1629" s="213"/>
      <c r="J1629" s="182">
        <v>4.49</v>
      </c>
    </row>
    <row r="1630" spans="1:10" ht="20" customHeight="1">
      <c r="A1630" s="161" t="s">
        <v>524</v>
      </c>
      <c r="B1630" s="162" t="s">
        <v>47</v>
      </c>
      <c r="C1630" s="161" t="s">
        <v>48</v>
      </c>
      <c r="D1630" s="161" t="s">
        <v>491</v>
      </c>
      <c r="E1630" s="162" t="s">
        <v>525</v>
      </c>
      <c r="F1630" s="162" t="s">
        <v>526</v>
      </c>
      <c r="G1630" s="162" t="s">
        <v>527</v>
      </c>
      <c r="H1630" s="162"/>
      <c r="I1630" s="162"/>
      <c r="J1630" s="162" t="s">
        <v>528</v>
      </c>
    </row>
    <row r="1631" spans="1:10" ht="26" customHeight="1">
      <c r="A1631" s="167" t="s">
        <v>419</v>
      </c>
      <c r="B1631" s="168" t="s">
        <v>1372</v>
      </c>
      <c r="C1631" s="167" t="s">
        <v>72</v>
      </c>
      <c r="D1631" s="167" t="s">
        <v>1373</v>
      </c>
      <c r="E1631" s="170">
        <v>1</v>
      </c>
      <c r="F1631" s="169" t="s">
        <v>531</v>
      </c>
      <c r="G1631" s="215" t="s">
        <v>695</v>
      </c>
      <c r="H1631" s="215"/>
      <c r="I1631" s="210"/>
      <c r="J1631" s="181" t="s">
        <v>695</v>
      </c>
    </row>
    <row r="1632" spans="1:10" ht="26" customHeight="1">
      <c r="A1632" s="167" t="s">
        <v>419</v>
      </c>
      <c r="B1632" s="168" t="s">
        <v>1370</v>
      </c>
      <c r="C1632" s="167" t="s">
        <v>72</v>
      </c>
      <c r="D1632" s="167" t="s">
        <v>1371</v>
      </c>
      <c r="E1632" s="170">
        <v>1</v>
      </c>
      <c r="F1632" s="169" t="s">
        <v>531</v>
      </c>
      <c r="G1632" s="215" t="s">
        <v>1034</v>
      </c>
      <c r="H1632" s="215"/>
      <c r="I1632" s="210"/>
      <c r="J1632" s="181" t="s">
        <v>1034</v>
      </c>
    </row>
    <row r="1633" spans="1:11" ht="26" customHeight="1">
      <c r="A1633" s="167" t="s">
        <v>419</v>
      </c>
      <c r="B1633" s="168" t="s">
        <v>1368</v>
      </c>
      <c r="C1633" s="167" t="s">
        <v>72</v>
      </c>
      <c r="D1633" s="167" t="s">
        <v>1369</v>
      </c>
      <c r="E1633" s="170">
        <v>1</v>
      </c>
      <c r="F1633" s="169" t="s">
        <v>531</v>
      </c>
      <c r="G1633" s="215" t="s">
        <v>1480</v>
      </c>
      <c r="H1633" s="215"/>
      <c r="I1633" s="210"/>
      <c r="J1633" s="181" t="s">
        <v>1480</v>
      </c>
    </row>
    <row r="1634" spans="1:11" ht="20" customHeight="1">
      <c r="A1634" s="213"/>
      <c r="B1634" s="213"/>
      <c r="C1634" s="213"/>
      <c r="D1634" s="213"/>
      <c r="E1634" s="213"/>
      <c r="F1634" s="213" t="s">
        <v>534</v>
      </c>
      <c r="G1634" s="213"/>
      <c r="H1634" s="213"/>
      <c r="I1634" s="213"/>
      <c r="J1634" s="182">
        <v>2.14</v>
      </c>
    </row>
    <row r="1635" spans="1:11" ht="13.5">
      <c r="A1635" s="177"/>
      <c r="B1635" s="177"/>
      <c r="C1635" s="177"/>
      <c r="D1635" s="177"/>
      <c r="E1635" s="177" t="s">
        <v>440</v>
      </c>
      <c r="F1635" s="178">
        <v>0</v>
      </c>
      <c r="G1635" s="177" t="s">
        <v>441</v>
      </c>
      <c r="H1635" s="178">
        <v>18.5</v>
      </c>
      <c r="I1635" s="177" t="s">
        <v>442</v>
      </c>
      <c r="J1635" s="178">
        <v>18.501100000000001</v>
      </c>
    </row>
    <row r="1636" spans="1:11" ht="13.9" thickBot="1">
      <c r="A1636" s="177"/>
      <c r="B1636" s="177"/>
      <c r="C1636" s="177"/>
      <c r="D1636" s="177"/>
      <c r="E1636" s="177" t="s">
        <v>443</v>
      </c>
      <c r="F1636" s="178">
        <v>6.09</v>
      </c>
      <c r="G1636" s="177"/>
      <c r="H1636" s="212" t="s">
        <v>444</v>
      </c>
      <c r="I1636" s="212"/>
      <c r="J1636" s="178">
        <v>30.95</v>
      </c>
    </row>
    <row r="1637" spans="1:11" ht="1.05" customHeight="1" thickTop="1">
      <c r="A1637" s="179"/>
      <c r="B1637" s="179"/>
      <c r="C1637" s="179"/>
      <c r="D1637" s="179"/>
      <c r="E1637" s="179"/>
      <c r="F1637" s="179"/>
      <c r="G1637" s="179"/>
      <c r="H1637" s="179"/>
      <c r="I1637" s="179"/>
      <c r="J1637" s="179"/>
    </row>
    <row r="1638" spans="1:11" ht="18" customHeight="1">
      <c r="A1638" s="161"/>
      <c r="B1638" s="162" t="s">
        <v>47</v>
      </c>
      <c r="C1638" s="161" t="s">
        <v>48</v>
      </c>
      <c r="D1638" s="161" t="s">
        <v>7</v>
      </c>
      <c r="E1638" s="216" t="s">
        <v>417</v>
      </c>
      <c r="F1638" s="216"/>
      <c r="G1638" s="163" t="s">
        <v>49</v>
      </c>
      <c r="H1638" s="162" t="s">
        <v>50</v>
      </c>
      <c r="I1638" s="162" t="s">
        <v>418</v>
      </c>
      <c r="J1638" s="162" t="s">
        <v>51</v>
      </c>
      <c r="K1638" s="162" t="s">
        <v>8</v>
      </c>
    </row>
    <row r="1639" spans="1:11" ht="26" customHeight="1">
      <c r="A1639" s="164" t="s">
        <v>419</v>
      </c>
      <c r="B1639" s="147" t="s">
        <v>639</v>
      </c>
      <c r="C1639" s="164" t="s">
        <v>58</v>
      </c>
      <c r="D1639" s="164" t="s">
        <v>640</v>
      </c>
      <c r="E1639" s="217" t="s">
        <v>424</v>
      </c>
      <c r="F1639" s="217"/>
      <c r="G1639" s="165" t="s">
        <v>116</v>
      </c>
      <c r="H1639" s="166">
        <v>1</v>
      </c>
      <c r="I1639" s="148"/>
      <c r="J1639" s="148">
        <v>25.1</v>
      </c>
      <c r="K1639" s="148">
        <v>25.1</v>
      </c>
    </row>
    <row r="1640" spans="1:11" ht="26" customHeight="1">
      <c r="A1640" s="167" t="s">
        <v>421</v>
      </c>
      <c r="B1640" s="168" t="s">
        <v>1374</v>
      </c>
      <c r="C1640" s="167" t="s">
        <v>58</v>
      </c>
      <c r="D1640" s="167" t="s">
        <v>1375</v>
      </c>
      <c r="E1640" s="210" t="s">
        <v>424</v>
      </c>
      <c r="F1640" s="210"/>
      <c r="G1640" s="169" t="s">
        <v>116</v>
      </c>
      <c r="H1640" s="170">
        <v>1</v>
      </c>
      <c r="I1640" s="170">
        <v>0</v>
      </c>
      <c r="J1640" s="171">
        <v>0.2</v>
      </c>
      <c r="K1640" s="171">
        <v>0.2</v>
      </c>
    </row>
    <row r="1641" spans="1:11" ht="24" customHeight="1">
      <c r="A1641" s="172" t="s">
        <v>430</v>
      </c>
      <c r="B1641" s="173" t="s">
        <v>1376</v>
      </c>
      <c r="C1641" s="172" t="s">
        <v>58</v>
      </c>
      <c r="D1641" s="172" t="s">
        <v>1377</v>
      </c>
      <c r="E1641" s="211" t="s">
        <v>448</v>
      </c>
      <c r="F1641" s="211"/>
      <c r="G1641" s="174" t="s">
        <v>116</v>
      </c>
      <c r="H1641" s="175">
        <v>1</v>
      </c>
      <c r="I1641" s="175">
        <v>0</v>
      </c>
      <c r="J1641" s="176">
        <v>18.059999999999999</v>
      </c>
      <c r="K1641" s="176">
        <v>18.059999999999999</v>
      </c>
    </row>
    <row r="1642" spans="1:11" ht="26" customHeight="1">
      <c r="A1642" s="172" t="s">
        <v>430</v>
      </c>
      <c r="B1642" s="173" t="s">
        <v>625</v>
      </c>
      <c r="C1642" s="172" t="s">
        <v>58</v>
      </c>
      <c r="D1642" s="172" t="s">
        <v>626</v>
      </c>
      <c r="E1642" s="211" t="s">
        <v>433</v>
      </c>
      <c r="F1642" s="211"/>
      <c r="G1642" s="174" t="s">
        <v>116</v>
      </c>
      <c r="H1642" s="175">
        <v>1</v>
      </c>
      <c r="I1642" s="175">
        <v>0</v>
      </c>
      <c r="J1642" s="176">
        <v>1.43</v>
      </c>
      <c r="K1642" s="176">
        <v>1.43</v>
      </c>
    </row>
    <row r="1643" spans="1:11" ht="26" customHeight="1">
      <c r="A1643" s="172" t="s">
        <v>430</v>
      </c>
      <c r="B1643" s="173" t="s">
        <v>1041</v>
      </c>
      <c r="C1643" s="172" t="s">
        <v>58</v>
      </c>
      <c r="D1643" s="172" t="s">
        <v>1042</v>
      </c>
      <c r="E1643" s="211" t="s">
        <v>433</v>
      </c>
      <c r="F1643" s="211"/>
      <c r="G1643" s="174" t="s">
        <v>116</v>
      </c>
      <c r="H1643" s="175">
        <v>1</v>
      </c>
      <c r="I1643" s="175">
        <v>0</v>
      </c>
      <c r="J1643" s="176">
        <v>2.79</v>
      </c>
      <c r="K1643" s="176">
        <v>2.79</v>
      </c>
    </row>
    <row r="1644" spans="1:11" ht="26" customHeight="1">
      <c r="A1644" s="172" t="s">
        <v>430</v>
      </c>
      <c r="B1644" s="173" t="s">
        <v>631</v>
      </c>
      <c r="C1644" s="172" t="s">
        <v>58</v>
      </c>
      <c r="D1644" s="172" t="s">
        <v>632</v>
      </c>
      <c r="E1644" s="211" t="s">
        <v>433</v>
      </c>
      <c r="F1644" s="211"/>
      <c r="G1644" s="174" t="s">
        <v>116</v>
      </c>
      <c r="H1644" s="175">
        <v>1</v>
      </c>
      <c r="I1644" s="175">
        <v>0</v>
      </c>
      <c r="J1644" s="176">
        <v>0.08</v>
      </c>
      <c r="K1644" s="176">
        <v>0.08</v>
      </c>
    </row>
    <row r="1645" spans="1:11" ht="26" customHeight="1">
      <c r="A1645" s="172" t="s">
        <v>430</v>
      </c>
      <c r="B1645" s="173" t="s">
        <v>1031</v>
      </c>
      <c r="C1645" s="172" t="s">
        <v>58</v>
      </c>
      <c r="D1645" s="172" t="s">
        <v>1032</v>
      </c>
      <c r="E1645" s="211" t="s">
        <v>433</v>
      </c>
      <c r="F1645" s="211"/>
      <c r="G1645" s="174" t="s">
        <v>116</v>
      </c>
      <c r="H1645" s="175">
        <v>1</v>
      </c>
      <c r="I1645" s="175">
        <v>0</v>
      </c>
      <c r="J1645" s="176">
        <v>0.54</v>
      </c>
      <c r="K1645" s="176">
        <v>0.54</v>
      </c>
    </row>
    <row r="1646" spans="1:11" ht="26" customHeight="1">
      <c r="A1646" s="172" t="s">
        <v>430</v>
      </c>
      <c r="B1646" s="173" t="s">
        <v>1087</v>
      </c>
      <c r="C1646" s="172" t="s">
        <v>58</v>
      </c>
      <c r="D1646" s="172" t="s">
        <v>1088</v>
      </c>
      <c r="E1646" s="211" t="s">
        <v>433</v>
      </c>
      <c r="F1646" s="211"/>
      <c r="G1646" s="174" t="s">
        <v>116</v>
      </c>
      <c r="H1646" s="175">
        <v>1</v>
      </c>
      <c r="I1646" s="175">
        <v>0</v>
      </c>
      <c r="J1646" s="176">
        <v>1.39</v>
      </c>
      <c r="K1646" s="176">
        <v>1.39</v>
      </c>
    </row>
    <row r="1647" spans="1:11" ht="26" customHeight="1">
      <c r="A1647" s="172" t="s">
        <v>430</v>
      </c>
      <c r="B1647" s="173" t="s">
        <v>1083</v>
      </c>
      <c r="C1647" s="172" t="s">
        <v>58</v>
      </c>
      <c r="D1647" s="172" t="s">
        <v>1084</v>
      </c>
      <c r="E1647" s="211" t="s">
        <v>433</v>
      </c>
      <c r="F1647" s="211"/>
      <c r="G1647" s="174" t="s">
        <v>116</v>
      </c>
      <c r="H1647" s="175">
        <v>1</v>
      </c>
      <c r="I1647" s="175">
        <v>0</v>
      </c>
      <c r="J1647" s="176">
        <v>0.61</v>
      </c>
      <c r="K1647" s="176">
        <v>0.61</v>
      </c>
    </row>
    <row r="1648" spans="1:11" ht="25.5">
      <c r="A1648" s="177"/>
      <c r="B1648" s="177"/>
      <c r="C1648" s="177"/>
      <c r="D1648" s="177"/>
      <c r="E1648" s="177"/>
      <c r="F1648" s="177" t="s">
        <v>440</v>
      </c>
      <c r="G1648" s="178">
        <v>18.260000000000002</v>
      </c>
      <c r="H1648" s="177" t="s">
        <v>441</v>
      </c>
      <c r="I1648" s="178">
        <v>0</v>
      </c>
      <c r="J1648" s="177" t="s">
        <v>442</v>
      </c>
      <c r="K1648" s="178">
        <v>18.260000000000002</v>
      </c>
    </row>
    <row r="1649" spans="1:11" ht="25.9" thickBot="1">
      <c r="A1649" s="177"/>
      <c r="B1649" s="177"/>
      <c r="C1649" s="177"/>
      <c r="D1649" s="177"/>
      <c r="E1649" s="177"/>
      <c r="F1649" s="177" t="s">
        <v>443</v>
      </c>
      <c r="G1649" s="178">
        <v>6.14</v>
      </c>
      <c r="H1649" s="212"/>
      <c r="I1649" s="212" t="s">
        <v>444</v>
      </c>
      <c r="J1649" s="177"/>
      <c r="K1649" s="178">
        <v>31.24</v>
      </c>
    </row>
    <row r="1650" spans="1:11" ht="1.05" customHeight="1" thickTop="1">
      <c r="A1650" s="179"/>
      <c r="B1650" s="179"/>
      <c r="C1650" s="179"/>
      <c r="D1650" s="179"/>
      <c r="E1650" s="179"/>
      <c r="F1650" s="179"/>
      <c r="G1650" s="179"/>
      <c r="H1650" s="179"/>
      <c r="I1650" s="179"/>
      <c r="J1650" s="179"/>
      <c r="K1650" s="179"/>
    </row>
    <row r="1651" spans="1:11" ht="18" customHeight="1">
      <c r="A1651" s="161"/>
      <c r="B1651" s="162" t="s">
        <v>47</v>
      </c>
      <c r="C1651" s="161" t="s">
        <v>48</v>
      </c>
      <c r="D1651" s="161" t="s">
        <v>7</v>
      </c>
      <c r="E1651" s="216" t="s">
        <v>417</v>
      </c>
      <c r="F1651" s="216"/>
      <c r="G1651" s="163" t="s">
        <v>49</v>
      </c>
      <c r="H1651" s="162" t="s">
        <v>50</v>
      </c>
      <c r="I1651" s="162" t="s">
        <v>418</v>
      </c>
      <c r="J1651" s="162" t="s">
        <v>51</v>
      </c>
      <c r="K1651" s="162" t="s">
        <v>8</v>
      </c>
    </row>
    <row r="1652" spans="1:11" ht="39" customHeight="1">
      <c r="A1652" s="164" t="s">
        <v>419</v>
      </c>
      <c r="B1652" s="147" t="s">
        <v>766</v>
      </c>
      <c r="C1652" s="164" t="s">
        <v>58</v>
      </c>
      <c r="D1652" s="164" t="s">
        <v>767</v>
      </c>
      <c r="E1652" s="217" t="s">
        <v>765</v>
      </c>
      <c r="F1652" s="217"/>
      <c r="G1652" s="165" t="s">
        <v>165</v>
      </c>
      <c r="H1652" s="166">
        <v>1</v>
      </c>
      <c r="I1652" s="148"/>
      <c r="J1652" s="148">
        <v>10.6</v>
      </c>
      <c r="K1652" s="148">
        <v>10.6</v>
      </c>
    </row>
    <row r="1653" spans="1:11" ht="26" customHeight="1">
      <c r="A1653" s="167" t="s">
        <v>421</v>
      </c>
      <c r="B1653" s="168" t="s">
        <v>1378</v>
      </c>
      <c r="C1653" s="167" t="s">
        <v>58</v>
      </c>
      <c r="D1653" s="167" t="s">
        <v>2270</v>
      </c>
      <c r="E1653" s="210" t="s">
        <v>424</v>
      </c>
      <c r="F1653" s="210"/>
      <c r="G1653" s="169" t="s">
        <v>116</v>
      </c>
      <c r="H1653" s="170">
        <v>6.8000000000000005E-2</v>
      </c>
      <c r="I1653" s="170">
        <v>0</v>
      </c>
      <c r="J1653" s="171">
        <v>28.4</v>
      </c>
      <c r="K1653" s="171">
        <v>1.93</v>
      </c>
    </row>
    <row r="1654" spans="1:11" ht="24" customHeight="1">
      <c r="A1654" s="167" t="s">
        <v>421</v>
      </c>
      <c r="B1654" s="168" t="s">
        <v>422</v>
      </c>
      <c r="C1654" s="167" t="s">
        <v>58</v>
      </c>
      <c r="D1654" s="167" t="s">
        <v>423</v>
      </c>
      <c r="E1654" s="210" t="s">
        <v>424</v>
      </c>
      <c r="F1654" s="210"/>
      <c r="G1654" s="169" t="s">
        <v>116</v>
      </c>
      <c r="H1654" s="170">
        <v>3.4000000000000002E-2</v>
      </c>
      <c r="I1654" s="170">
        <v>0</v>
      </c>
      <c r="J1654" s="171">
        <v>24.08</v>
      </c>
      <c r="K1654" s="171">
        <v>0.81</v>
      </c>
    </row>
    <row r="1655" spans="1:11" ht="52.05" customHeight="1">
      <c r="A1655" s="172" t="s">
        <v>430</v>
      </c>
      <c r="B1655" s="173" t="s">
        <v>1379</v>
      </c>
      <c r="C1655" s="172" t="s">
        <v>58</v>
      </c>
      <c r="D1655" s="172" t="s">
        <v>1380</v>
      </c>
      <c r="E1655" s="211" t="s">
        <v>433</v>
      </c>
      <c r="F1655" s="211"/>
      <c r="G1655" s="174" t="s">
        <v>165</v>
      </c>
      <c r="H1655" s="175">
        <v>1.163</v>
      </c>
      <c r="I1655" s="175">
        <v>0</v>
      </c>
      <c r="J1655" s="176">
        <v>6.67</v>
      </c>
      <c r="K1655" s="176">
        <v>7.75</v>
      </c>
    </row>
    <row r="1656" spans="1:11" ht="26" customHeight="1">
      <c r="A1656" s="172" t="s">
        <v>430</v>
      </c>
      <c r="B1656" s="173" t="s">
        <v>1381</v>
      </c>
      <c r="C1656" s="172" t="s">
        <v>58</v>
      </c>
      <c r="D1656" s="172" t="s">
        <v>1382</v>
      </c>
      <c r="E1656" s="211" t="s">
        <v>433</v>
      </c>
      <c r="F1656" s="211"/>
      <c r="G1656" s="174" t="s">
        <v>215</v>
      </c>
      <c r="H1656" s="175">
        <v>6.0000000000000001E-3</v>
      </c>
      <c r="I1656" s="175">
        <v>0</v>
      </c>
      <c r="J1656" s="176">
        <v>19.920000000000002</v>
      </c>
      <c r="K1656" s="176">
        <v>0.11</v>
      </c>
    </row>
    <row r="1657" spans="1:11" ht="25.5">
      <c r="A1657" s="177"/>
      <c r="B1657" s="177"/>
      <c r="C1657" s="177"/>
      <c r="D1657" s="177"/>
      <c r="E1657" s="177"/>
      <c r="F1657" s="177" t="s">
        <v>440</v>
      </c>
      <c r="G1657" s="178">
        <v>2.0499999999999998</v>
      </c>
      <c r="H1657" s="177" t="s">
        <v>441</v>
      </c>
      <c r="I1657" s="178">
        <v>0</v>
      </c>
      <c r="J1657" s="177" t="s">
        <v>442</v>
      </c>
      <c r="K1657" s="178">
        <v>2.0499999999999998</v>
      </c>
    </row>
    <row r="1658" spans="1:11" ht="25.9" thickBot="1">
      <c r="A1658" s="177"/>
      <c r="B1658" s="177"/>
      <c r="C1658" s="177"/>
      <c r="D1658" s="177"/>
      <c r="E1658" s="177"/>
      <c r="F1658" s="177" t="s">
        <v>443</v>
      </c>
      <c r="G1658" s="178">
        <v>2.59</v>
      </c>
      <c r="H1658" s="212"/>
      <c r="I1658" s="212" t="s">
        <v>444</v>
      </c>
      <c r="J1658" s="177"/>
      <c r="K1658" s="178">
        <v>13.19</v>
      </c>
    </row>
    <row r="1659" spans="1:11" ht="1.05" customHeight="1" thickTop="1">
      <c r="A1659" s="179"/>
      <c r="B1659" s="179"/>
      <c r="C1659" s="179"/>
      <c r="D1659" s="179"/>
      <c r="E1659" s="179"/>
      <c r="F1659" s="179"/>
      <c r="G1659" s="179"/>
      <c r="H1659" s="179"/>
      <c r="I1659" s="179"/>
      <c r="J1659" s="179"/>
      <c r="K1659" s="179"/>
    </row>
    <row r="1660" spans="1:11" ht="18" customHeight="1">
      <c r="A1660" s="161"/>
      <c r="B1660" s="162" t="s">
        <v>47</v>
      </c>
      <c r="C1660" s="161" t="s">
        <v>48</v>
      </c>
      <c r="D1660" s="161" t="s">
        <v>7</v>
      </c>
      <c r="E1660" s="216" t="s">
        <v>417</v>
      </c>
      <c r="F1660" s="216"/>
      <c r="G1660" s="163" t="s">
        <v>49</v>
      </c>
      <c r="H1660" s="162" t="s">
        <v>50</v>
      </c>
      <c r="I1660" s="162" t="s">
        <v>418</v>
      </c>
      <c r="J1660" s="162" t="s">
        <v>51</v>
      </c>
      <c r="K1660" s="162" t="s">
        <v>8</v>
      </c>
    </row>
    <row r="1661" spans="1:11" ht="26" customHeight="1">
      <c r="A1661" s="164" t="s">
        <v>419</v>
      </c>
      <c r="B1661" s="147" t="s">
        <v>890</v>
      </c>
      <c r="C1661" s="164" t="s">
        <v>58</v>
      </c>
      <c r="D1661" s="164" t="s">
        <v>891</v>
      </c>
      <c r="E1661" s="217" t="s">
        <v>681</v>
      </c>
      <c r="F1661" s="217"/>
      <c r="G1661" s="165" t="s">
        <v>80</v>
      </c>
      <c r="H1661" s="166">
        <v>1</v>
      </c>
      <c r="I1661" s="148"/>
      <c r="J1661" s="148">
        <v>4848.78</v>
      </c>
      <c r="K1661" s="148">
        <v>4848.78</v>
      </c>
    </row>
    <row r="1662" spans="1:11" ht="24" customHeight="1">
      <c r="A1662" s="167" t="s">
        <v>421</v>
      </c>
      <c r="B1662" s="168" t="s">
        <v>422</v>
      </c>
      <c r="C1662" s="167" t="s">
        <v>58</v>
      </c>
      <c r="D1662" s="167" t="s">
        <v>423</v>
      </c>
      <c r="E1662" s="210" t="s">
        <v>424</v>
      </c>
      <c r="F1662" s="210"/>
      <c r="G1662" s="169" t="s">
        <v>116</v>
      </c>
      <c r="H1662" s="170">
        <v>15.78</v>
      </c>
      <c r="I1662" s="170">
        <v>0</v>
      </c>
      <c r="J1662" s="171">
        <v>24.08</v>
      </c>
      <c r="K1662" s="171">
        <v>379.98</v>
      </c>
    </row>
    <row r="1663" spans="1:11" ht="24" customHeight="1">
      <c r="A1663" s="172" t="s">
        <v>430</v>
      </c>
      <c r="B1663" s="173" t="s">
        <v>1383</v>
      </c>
      <c r="C1663" s="172" t="s">
        <v>58</v>
      </c>
      <c r="D1663" s="172" t="s">
        <v>1384</v>
      </c>
      <c r="E1663" s="211" t="s">
        <v>433</v>
      </c>
      <c r="F1663" s="211"/>
      <c r="G1663" s="174" t="s">
        <v>215</v>
      </c>
      <c r="H1663" s="175">
        <v>1995</v>
      </c>
      <c r="I1663" s="175">
        <v>0</v>
      </c>
      <c r="J1663" s="176">
        <v>2.2400000000000002</v>
      </c>
      <c r="K1663" s="176">
        <v>4468.8</v>
      </c>
    </row>
    <row r="1664" spans="1:11" ht="25.5">
      <c r="A1664" s="177"/>
      <c r="B1664" s="177"/>
      <c r="C1664" s="177"/>
      <c r="D1664" s="177"/>
      <c r="E1664" s="177"/>
      <c r="F1664" s="177" t="s">
        <v>440</v>
      </c>
      <c r="G1664" s="178">
        <v>272.04000000000002</v>
      </c>
      <c r="H1664" s="177" t="s">
        <v>441</v>
      </c>
      <c r="I1664" s="178">
        <v>0</v>
      </c>
      <c r="J1664" s="177" t="s">
        <v>442</v>
      </c>
      <c r="K1664" s="178">
        <v>272.04000000000002</v>
      </c>
    </row>
    <row r="1665" spans="1:11" ht="25.9" thickBot="1">
      <c r="A1665" s="177"/>
      <c r="B1665" s="177"/>
      <c r="C1665" s="177"/>
      <c r="D1665" s="177"/>
      <c r="E1665" s="177"/>
      <c r="F1665" s="177" t="s">
        <v>443</v>
      </c>
      <c r="G1665" s="178">
        <v>1187.95</v>
      </c>
      <c r="H1665" s="212"/>
      <c r="I1665" s="212" t="s">
        <v>444</v>
      </c>
      <c r="J1665" s="177"/>
      <c r="K1665" s="178">
        <v>6036.73</v>
      </c>
    </row>
    <row r="1666" spans="1:11" ht="1.05" customHeight="1" thickTop="1">
      <c r="A1666" s="179"/>
      <c r="B1666" s="179"/>
      <c r="C1666" s="179"/>
      <c r="D1666" s="179"/>
      <c r="E1666" s="179"/>
      <c r="F1666" s="179"/>
      <c r="G1666" s="179"/>
      <c r="H1666" s="179"/>
      <c r="I1666" s="179"/>
      <c r="J1666" s="179"/>
      <c r="K1666" s="179"/>
    </row>
    <row r="1667" spans="1:11" ht="18" customHeight="1">
      <c r="A1667" s="161"/>
      <c r="B1667" s="162" t="s">
        <v>47</v>
      </c>
      <c r="C1667" s="161" t="s">
        <v>48</v>
      </c>
      <c r="D1667" s="161" t="s">
        <v>7</v>
      </c>
      <c r="E1667" s="216" t="s">
        <v>417</v>
      </c>
      <c r="F1667" s="216"/>
      <c r="G1667" s="163" t="s">
        <v>49</v>
      </c>
      <c r="H1667" s="162" t="s">
        <v>50</v>
      </c>
      <c r="I1667" s="162" t="s">
        <v>418</v>
      </c>
      <c r="J1667" s="162" t="s">
        <v>51</v>
      </c>
      <c r="K1667" s="162" t="s">
        <v>8</v>
      </c>
    </row>
    <row r="1668" spans="1:11" ht="52.05" customHeight="1">
      <c r="A1668" s="164" t="s">
        <v>419</v>
      </c>
      <c r="B1668" s="147" t="s">
        <v>1126</v>
      </c>
      <c r="C1668" s="164" t="s">
        <v>58</v>
      </c>
      <c r="D1668" s="164" t="s">
        <v>1127</v>
      </c>
      <c r="E1668" s="217" t="s">
        <v>681</v>
      </c>
      <c r="F1668" s="217"/>
      <c r="G1668" s="165" t="s">
        <v>80</v>
      </c>
      <c r="H1668" s="166">
        <v>1</v>
      </c>
      <c r="I1668" s="148"/>
      <c r="J1668" s="148">
        <v>825.07</v>
      </c>
      <c r="K1668" s="148">
        <v>825.07</v>
      </c>
    </row>
    <row r="1669" spans="1:11" ht="24" customHeight="1">
      <c r="A1669" s="167" t="s">
        <v>421</v>
      </c>
      <c r="B1669" s="168" t="s">
        <v>422</v>
      </c>
      <c r="C1669" s="167" t="s">
        <v>58</v>
      </c>
      <c r="D1669" s="167" t="s">
        <v>423</v>
      </c>
      <c r="E1669" s="210" t="s">
        <v>424</v>
      </c>
      <c r="F1669" s="210"/>
      <c r="G1669" s="169" t="s">
        <v>116</v>
      </c>
      <c r="H1669" s="170">
        <v>11.23</v>
      </c>
      <c r="I1669" s="170">
        <v>0</v>
      </c>
      <c r="J1669" s="171">
        <v>24.08</v>
      </c>
      <c r="K1669" s="171">
        <v>270.41000000000003</v>
      </c>
    </row>
    <row r="1670" spans="1:11" ht="24" customHeight="1">
      <c r="A1670" s="172" t="s">
        <v>430</v>
      </c>
      <c r="B1670" s="173" t="s">
        <v>1076</v>
      </c>
      <c r="C1670" s="172" t="s">
        <v>58</v>
      </c>
      <c r="D1670" s="172" t="s">
        <v>1077</v>
      </c>
      <c r="E1670" s="211" t="s">
        <v>433</v>
      </c>
      <c r="F1670" s="211"/>
      <c r="G1670" s="174" t="s">
        <v>215</v>
      </c>
      <c r="H1670" s="175">
        <v>116.4</v>
      </c>
      <c r="I1670" s="175">
        <v>0</v>
      </c>
      <c r="J1670" s="176">
        <v>1.75</v>
      </c>
      <c r="K1670" s="176">
        <v>203.7</v>
      </c>
    </row>
    <row r="1671" spans="1:11" ht="26" customHeight="1">
      <c r="A1671" s="172" t="s">
        <v>430</v>
      </c>
      <c r="B1671" s="173" t="s">
        <v>1074</v>
      </c>
      <c r="C1671" s="172" t="s">
        <v>58</v>
      </c>
      <c r="D1671" s="172" t="s">
        <v>1075</v>
      </c>
      <c r="E1671" s="211" t="s">
        <v>433</v>
      </c>
      <c r="F1671" s="211"/>
      <c r="G1671" s="174" t="s">
        <v>80</v>
      </c>
      <c r="H1671" s="175">
        <v>1.1599999999999999</v>
      </c>
      <c r="I1671" s="175">
        <v>0</v>
      </c>
      <c r="J1671" s="176">
        <v>140</v>
      </c>
      <c r="K1671" s="176">
        <v>162.4</v>
      </c>
    </row>
    <row r="1672" spans="1:11" ht="24" customHeight="1">
      <c r="A1672" s="172" t="s">
        <v>430</v>
      </c>
      <c r="B1672" s="173" t="s">
        <v>1100</v>
      </c>
      <c r="C1672" s="172" t="s">
        <v>58</v>
      </c>
      <c r="D1672" s="172" t="s">
        <v>1101</v>
      </c>
      <c r="E1672" s="211" t="s">
        <v>433</v>
      </c>
      <c r="F1672" s="211"/>
      <c r="G1672" s="174" t="s">
        <v>215</v>
      </c>
      <c r="H1672" s="175">
        <v>261.89</v>
      </c>
      <c r="I1672" s="175">
        <v>0</v>
      </c>
      <c r="J1672" s="176">
        <v>0.72</v>
      </c>
      <c r="K1672" s="176">
        <v>188.56</v>
      </c>
    </row>
    <row r="1673" spans="1:11" ht="25.5">
      <c r="A1673" s="177"/>
      <c r="B1673" s="177"/>
      <c r="C1673" s="177"/>
      <c r="D1673" s="177"/>
      <c r="E1673" s="177"/>
      <c r="F1673" s="177" t="s">
        <v>440</v>
      </c>
      <c r="G1673" s="178">
        <v>193.6</v>
      </c>
      <c r="H1673" s="177" t="s">
        <v>441</v>
      </c>
      <c r="I1673" s="178">
        <v>0</v>
      </c>
      <c r="J1673" s="177" t="s">
        <v>442</v>
      </c>
      <c r="K1673" s="178">
        <v>193.6</v>
      </c>
    </row>
    <row r="1674" spans="1:11" ht="25.9" thickBot="1">
      <c r="A1674" s="177"/>
      <c r="B1674" s="177"/>
      <c r="C1674" s="177"/>
      <c r="D1674" s="177"/>
      <c r="E1674" s="177"/>
      <c r="F1674" s="177" t="s">
        <v>443</v>
      </c>
      <c r="G1674" s="178">
        <v>202.14</v>
      </c>
      <c r="H1674" s="212"/>
      <c r="I1674" s="212" t="s">
        <v>444</v>
      </c>
      <c r="J1674" s="177"/>
      <c r="K1674" s="178">
        <v>1027.21</v>
      </c>
    </row>
    <row r="1675" spans="1:11" ht="1.05" customHeight="1" thickTop="1">
      <c r="A1675" s="179"/>
      <c r="B1675" s="179"/>
      <c r="C1675" s="179"/>
      <c r="D1675" s="179"/>
      <c r="E1675" s="179"/>
      <c r="F1675" s="179"/>
      <c r="G1675" s="179"/>
      <c r="H1675" s="179"/>
      <c r="I1675" s="179"/>
      <c r="J1675" s="179"/>
      <c r="K1675" s="179"/>
    </row>
    <row r="1676" spans="1:11" ht="18" customHeight="1">
      <c r="A1676" s="161"/>
      <c r="B1676" s="162" t="s">
        <v>47</v>
      </c>
      <c r="C1676" s="161" t="s">
        <v>48</v>
      </c>
      <c r="D1676" s="161" t="s">
        <v>7</v>
      </c>
      <c r="E1676" s="216" t="s">
        <v>417</v>
      </c>
      <c r="F1676" s="216"/>
      <c r="G1676" s="163" t="s">
        <v>49</v>
      </c>
      <c r="H1676" s="162" t="s">
        <v>50</v>
      </c>
      <c r="I1676" s="162" t="s">
        <v>418</v>
      </c>
      <c r="J1676" s="162" t="s">
        <v>51</v>
      </c>
      <c r="K1676" s="162" t="s">
        <v>8</v>
      </c>
    </row>
    <row r="1677" spans="1:11" ht="52.05" customHeight="1">
      <c r="A1677" s="164" t="s">
        <v>419</v>
      </c>
      <c r="B1677" s="147" t="s">
        <v>898</v>
      </c>
      <c r="C1677" s="164" t="s">
        <v>58</v>
      </c>
      <c r="D1677" s="164" t="s">
        <v>899</v>
      </c>
      <c r="E1677" s="217" t="s">
        <v>681</v>
      </c>
      <c r="F1677" s="217"/>
      <c r="G1677" s="165" t="s">
        <v>80</v>
      </c>
      <c r="H1677" s="166">
        <v>1</v>
      </c>
      <c r="I1677" s="148"/>
      <c r="J1677" s="148">
        <v>713.15</v>
      </c>
      <c r="K1677" s="148">
        <v>713.15</v>
      </c>
    </row>
    <row r="1678" spans="1:11" ht="52.05" customHeight="1">
      <c r="A1678" s="167" t="s">
        <v>421</v>
      </c>
      <c r="B1678" s="168" t="s">
        <v>1387</v>
      </c>
      <c r="C1678" s="167" t="s">
        <v>58</v>
      </c>
      <c r="D1678" s="167" t="s">
        <v>1388</v>
      </c>
      <c r="E1678" s="210" t="s">
        <v>538</v>
      </c>
      <c r="F1678" s="210"/>
      <c r="G1678" s="169" t="s">
        <v>539</v>
      </c>
      <c r="H1678" s="170">
        <v>1.05</v>
      </c>
      <c r="I1678" s="170">
        <v>0</v>
      </c>
      <c r="J1678" s="171">
        <v>1.99</v>
      </c>
      <c r="K1678" s="171">
        <v>2.08</v>
      </c>
    </row>
    <row r="1679" spans="1:11" ht="26" customHeight="1">
      <c r="A1679" s="167" t="s">
        <v>421</v>
      </c>
      <c r="B1679" s="168" t="s">
        <v>1389</v>
      </c>
      <c r="C1679" s="167" t="s">
        <v>58</v>
      </c>
      <c r="D1679" s="167" t="s">
        <v>1390</v>
      </c>
      <c r="E1679" s="210" t="s">
        <v>424</v>
      </c>
      <c r="F1679" s="210"/>
      <c r="G1679" s="169" t="s">
        <v>116</v>
      </c>
      <c r="H1679" s="170">
        <v>4.5</v>
      </c>
      <c r="I1679" s="170">
        <v>0</v>
      </c>
      <c r="J1679" s="171">
        <v>22.59</v>
      </c>
      <c r="K1679" s="171">
        <v>101.65</v>
      </c>
    </row>
    <row r="1680" spans="1:11" ht="52.05" customHeight="1">
      <c r="A1680" s="167" t="s">
        <v>421</v>
      </c>
      <c r="B1680" s="168" t="s">
        <v>1385</v>
      </c>
      <c r="C1680" s="167" t="s">
        <v>58</v>
      </c>
      <c r="D1680" s="167" t="s">
        <v>1386</v>
      </c>
      <c r="E1680" s="210" t="s">
        <v>538</v>
      </c>
      <c r="F1680" s="210"/>
      <c r="G1680" s="169" t="s">
        <v>546</v>
      </c>
      <c r="H1680" s="170">
        <v>3.45</v>
      </c>
      <c r="I1680" s="170">
        <v>0</v>
      </c>
      <c r="J1680" s="171">
        <v>0.39</v>
      </c>
      <c r="K1680" s="171">
        <v>1.34</v>
      </c>
    </row>
    <row r="1681" spans="1:11" ht="26" customHeight="1">
      <c r="A1681" s="172" t="s">
        <v>430</v>
      </c>
      <c r="B1681" s="173" t="s">
        <v>1074</v>
      </c>
      <c r="C1681" s="172" t="s">
        <v>58</v>
      </c>
      <c r="D1681" s="172" t="s">
        <v>1075</v>
      </c>
      <c r="E1681" s="211" t="s">
        <v>433</v>
      </c>
      <c r="F1681" s="211"/>
      <c r="G1681" s="174" t="s">
        <v>80</v>
      </c>
      <c r="H1681" s="175">
        <v>1.1599999999999999</v>
      </c>
      <c r="I1681" s="175">
        <v>0</v>
      </c>
      <c r="J1681" s="176">
        <v>140</v>
      </c>
      <c r="K1681" s="176">
        <v>162.4</v>
      </c>
    </row>
    <row r="1682" spans="1:11" ht="24" customHeight="1">
      <c r="A1682" s="172" t="s">
        <v>430</v>
      </c>
      <c r="B1682" s="173" t="s">
        <v>1076</v>
      </c>
      <c r="C1682" s="172" t="s">
        <v>58</v>
      </c>
      <c r="D1682" s="172" t="s">
        <v>1077</v>
      </c>
      <c r="E1682" s="211" t="s">
        <v>433</v>
      </c>
      <c r="F1682" s="211"/>
      <c r="G1682" s="174" t="s">
        <v>215</v>
      </c>
      <c r="H1682" s="175">
        <v>174.1</v>
      </c>
      <c r="I1682" s="175">
        <v>0</v>
      </c>
      <c r="J1682" s="176">
        <v>1.75</v>
      </c>
      <c r="K1682" s="176">
        <v>304.67</v>
      </c>
    </row>
    <row r="1683" spans="1:11" ht="24" customHeight="1">
      <c r="A1683" s="172" t="s">
        <v>430</v>
      </c>
      <c r="B1683" s="173" t="s">
        <v>1100</v>
      </c>
      <c r="C1683" s="172" t="s">
        <v>58</v>
      </c>
      <c r="D1683" s="172" t="s">
        <v>1101</v>
      </c>
      <c r="E1683" s="211" t="s">
        <v>433</v>
      </c>
      <c r="F1683" s="211"/>
      <c r="G1683" s="174" t="s">
        <v>215</v>
      </c>
      <c r="H1683" s="175">
        <v>195.86</v>
      </c>
      <c r="I1683" s="175">
        <v>0</v>
      </c>
      <c r="J1683" s="176">
        <v>0.72</v>
      </c>
      <c r="K1683" s="176">
        <v>141.01</v>
      </c>
    </row>
    <row r="1684" spans="1:11" ht="25.5">
      <c r="A1684" s="177"/>
      <c r="B1684" s="177"/>
      <c r="C1684" s="177"/>
      <c r="D1684" s="177"/>
      <c r="E1684" s="177"/>
      <c r="F1684" s="177" t="s">
        <v>440</v>
      </c>
      <c r="G1684" s="178">
        <v>75.819999999999993</v>
      </c>
      <c r="H1684" s="177" t="s">
        <v>441</v>
      </c>
      <c r="I1684" s="178">
        <v>0</v>
      </c>
      <c r="J1684" s="177" t="s">
        <v>442</v>
      </c>
      <c r="K1684" s="178">
        <v>75.819999999999993</v>
      </c>
    </row>
    <row r="1685" spans="1:11" ht="25.9" thickBot="1">
      <c r="A1685" s="177"/>
      <c r="B1685" s="177"/>
      <c r="C1685" s="177"/>
      <c r="D1685" s="177"/>
      <c r="E1685" s="177"/>
      <c r="F1685" s="177" t="s">
        <v>443</v>
      </c>
      <c r="G1685" s="178">
        <v>174.72</v>
      </c>
      <c r="H1685" s="212"/>
      <c r="I1685" s="212" t="s">
        <v>444</v>
      </c>
      <c r="J1685" s="177"/>
      <c r="K1685" s="178">
        <v>887.87</v>
      </c>
    </row>
    <row r="1686" spans="1:11" ht="1.05" customHeight="1" thickTop="1">
      <c r="A1686" s="179"/>
      <c r="B1686" s="179"/>
      <c r="C1686" s="179"/>
      <c r="D1686" s="179"/>
      <c r="E1686" s="179"/>
      <c r="F1686" s="179"/>
      <c r="G1686" s="179"/>
      <c r="H1686" s="179"/>
      <c r="I1686" s="179"/>
      <c r="J1686" s="179"/>
      <c r="K1686" s="179"/>
    </row>
    <row r="1687" spans="1:11" ht="18" customHeight="1">
      <c r="A1687" s="161"/>
      <c r="B1687" s="162" t="s">
        <v>47</v>
      </c>
      <c r="C1687" s="161" t="s">
        <v>48</v>
      </c>
      <c r="D1687" s="161" t="s">
        <v>7</v>
      </c>
      <c r="E1687" s="216" t="s">
        <v>417</v>
      </c>
      <c r="F1687" s="216"/>
      <c r="G1687" s="163" t="s">
        <v>49</v>
      </c>
      <c r="H1687" s="162" t="s">
        <v>50</v>
      </c>
      <c r="I1687" s="162" t="s">
        <v>418</v>
      </c>
      <c r="J1687" s="162" t="s">
        <v>51</v>
      </c>
      <c r="K1687" s="162" t="s">
        <v>8</v>
      </c>
    </row>
    <row r="1688" spans="1:11" ht="39" customHeight="1">
      <c r="A1688" s="164" t="s">
        <v>419</v>
      </c>
      <c r="B1688" s="147" t="s">
        <v>893</v>
      </c>
      <c r="C1688" s="164" t="s">
        <v>58</v>
      </c>
      <c r="D1688" s="164" t="s">
        <v>894</v>
      </c>
      <c r="E1688" s="217" t="s">
        <v>681</v>
      </c>
      <c r="F1688" s="217"/>
      <c r="G1688" s="165" t="s">
        <v>80</v>
      </c>
      <c r="H1688" s="166">
        <v>1</v>
      </c>
      <c r="I1688" s="148"/>
      <c r="J1688" s="148">
        <v>702.97</v>
      </c>
      <c r="K1688" s="148">
        <v>702.97</v>
      </c>
    </row>
    <row r="1689" spans="1:11" ht="24" customHeight="1">
      <c r="A1689" s="167" t="s">
        <v>421</v>
      </c>
      <c r="B1689" s="168" t="s">
        <v>422</v>
      </c>
      <c r="C1689" s="167" t="s">
        <v>58</v>
      </c>
      <c r="D1689" s="167" t="s">
        <v>423</v>
      </c>
      <c r="E1689" s="210" t="s">
        <v>424</v>
      </c>
      <c r="F1689" s="210"/>
      <c r="G1689" s="169" t="s">
        <v>116</v>
      </c>
      <c r="H1689" s="170">
        <v>11.02</v>
      </c>
      <c r="I1689" s="170">
        <v>0</v>
      </c>
      <c r="J1689" s="171">
        <v>24.08</v>
      </c>
      <c r="K1689" s="171">
        <v>265.36</v>
      </c>
    </row>
    <row r="1690" spans="1:11" ht="26" customHeight="1">
      <c r="A1690" s="172" t="s">
        <v>430</v>
      </c>
      <c r="B1690" s="173" t="s">
        <v>1391</v>
      </c>
      <c r="C1690" s="172" t="s">
        <v>58</v>
      </c>
      <c r="D1690" s="172" t="s">
        <v>1392</v>
      </c>
      <c r="E1690" s="211" t="s">
        <v>433</v>
      </c>
      <c r="F1690" s="211"/>
      <c r="G1690" s="174" t="s">
        <v>80</v>
      </c>
      <c r="H1690" s="175">
        <v>0.94</v>
      </c>
      <c r="I1690" s="175">
        <v>0</v>
      </c>
      <c r="J1690" s="176">
        <v>141.83000000000001</v>
      </c>
      <c r="K1690" s="176">
        <v>133.32</v>
      </c>
    </row>
    <row r="1691" spans="1:11" ht="24" customHeight="1">
      <c r="A1691" s="172" t="s">
        <v>430</v>
      </c>
      <c r="B1691" s="173" t="s">
        <v>1100</v>
      </c>
      <c r="C1691" s="172" t="s">
        <v>58</v>
      </c>
      <c r="D1691" s="172" t="s">
        <v>1101</v>
      </c>
      <c r="E1691" s="211" t="s">
        <v>433</v>
      </c>
      <c r="F1691" s="211"/>
      <c r="G1691" s="174" t="s">
        <v>215</v>
      </c>
      <c r="H1691" s="175">
        <v>422.63</v>
      </c>
      <c r="I1691" s="175">
        <v>0</v>
      </c>
      <c r="J1691" s="176">
        <v>0.72</v>
      </c>
      <c r="K1691" s="176">
        <v>304.29000000000002</v>
      </c>
    </row>
    <row r="1692" spans="1:11" ht="25.5">
      <c r="A1692" s="177"/>
      <c r="B1692" s="177"/>
      <c r="C1692" s="177"/>
      <c r="D1692" s="177"/>
      <c r="E1692" s="177"/>
      <c r="F1692" s="177" t="s">
        <v>440</v>
      </c>
      <c r="G1692" s="178">
        <v>189.98</v>
      </c>
      <c r="H1692" s="177" t="s">
        <v>441</v>
      </c>
      <c r="I1692" s="178">
        <v>0</v>
      </c>
      <c r="J1692" s="177" t="s">
        <v>442</v>
      </c>
      <c r="K1692" s="178">
        <v>189.98</v>
      </c>
    </row>
    <row r="1693" spans="1:11" ht="25.9" thickBot="1">
      <c r="A1693" s="177"/>
      <c r="B1693" s="177"/>
      <c r="C1693" s="177"/>
      <c r="D1693" s="177"/>
      <c r="E1693" s="177"/>
      <c r="F1693" s="177" t="s">
        <v>443</v>
      </c>
      <c r="G1693" s="178">
        <v>172.22</v>
      </c>
      <c r="H1693" s="212"/>
      <c r="I1693" s="212" t="s">
        <v>444</v>
      </c>
      <c r="J1693" s="177"/>
      <c r="K1693" s="178">
        <v>875.19</v>
      </c>
    </row>
    <row r="1694" spans="1:11" ht="1.05" customHeight="1" thickTop="1">
      <c r="A1694" s="179"/>
      <c r="B1694" s="179"/>
      <c r="C1694" s="179"/>
      <c r="D1694" s="179"/>
      <c r="E1694" s="179"/>
      <c r="F1694" s="179"/>
      <c r="G1694" s="179"/>
      <c r="H1694" s="179"/>
      <c r="I1694" s="179"/>
      <c r="J1694" s="179"/>
      <c r="K1694" s="179"/>
    </row>
    <row r="1695" spans="1:11" ht="18" customHeight="1">
      <c r="A1695" s="161"/>
      <c r="B1695" s="162" t="s">
        <v>47</v>
      </c>
      <c r="C1695" s="161" t="s">
        <v>48</v>
      </c>
      <c r="D1695" s="161" t="s">
        <v>7</v>
      </c>
      <c r="E1695" s="216" t="s">
        <v>417</v>
      </c>
      <c r="F1695" s="216"/>
      <c r="G1695" s="163" t="s">
        <v>49</v>
      </c>
      <c r="H1695" s="162" t="s">
        <v>50</v>
      </c>
      <c r="I1695" s="162" t="s">
        <v>418</v>
      </c>
      <c r="J1695" s="162" t="s">
        <v>51</v>
      </c>
      <c r="K1695" s="162" t="s">
        <v>8</v>
      </c>
    </row>
    <row r="1696" spans="1:11" ht="26" customHeight="1">
      <c r="A1696" s="164" t="s">
        <v>419</v>
      </c>
      <c r="B1696" s="147" t="s">
        <v>1393</v>
      </c>
      <c r="C1696" s="164" t="s">
        <v>58</v>
      </c>
      <c r="D1696" s="164" t="s">
        <v>1394</v>
      </c>
      <c r="E1696" s="217" t="s">
        <v>681</v>
      </c>
      <c r="F1696" s="217"/>
      <c r="G1696" s="165" t="s">
        <v>80</v>
      </c>
      <c r="H1696" s="166">
        <v>1</v>
      </c>
      <c r="I1696" s="148"/>
      <c r="J1696" s="148">
        <v>703.89</v>
      </c>
      <c r="K1696" s="148">
        <v>703.89</v>
      </c>
    </row>
    <row r="1697" spans="1:11" ht="24" customHeight="1">
      <c r="A1697" s="167" t="s">
        <v>421</v>
      </c>
      <c r="B1697" s="168" t="s">
        <v>422</v>
      </c>
      <c r="C1697" s="167" t="s">
        <v>58</v>
      </c>
      <c r="D1697" s="167" t="s">
        <v>423</v>
      </c>
      <c r="E1697" s="210" t="s">
        <v>424</v>
      </c>
      <c r="F1697" s="210"/>
      <c r="G1697" s="169" t="s">
        <v>116</v>
      </c>
      <c r="H1697" s="170">
        <v>8.57</v>
      </c>
      <c r="I1697" s="170">
        <v>0</v>
      </c>
      <c r="J1697" s="171">
        <v>24.08</v>
      </c>
      <c r="K1697" s="171">
        <v>206.36</v>
      </c>
    </row>
    <row r="1698" spans="1:11" ht="24" customHeight="1">
      <c r="A1698" s="172" t="s">
        <v>430</v>
      </c>
      <c r="B1698" s="173" t="s">
        <v>1100</v>
      </c>
      <c r="C1698" s="172" t="s">
        <v>58</v>
      </c>
      <c r="D1698" s="172" t="s">
        <v>1101</v>
      </c>
      <c r="E1698" s="211" t="s">
        <v>433</v>
      </c>
      <c r="F1698" s="211"/>
      <c r="G1698" s="174" t="s">
        <v>215</v>
      </c>
      <c r="H1698" s="175">
        <v>482.96</v>
      </c>
      <c r="I1698" s="175">
        <v>0</v>
      </c>
      <c r="J1698" s="176">
        <v>0.72</v>
      </c>
      <c r="K1698" s="176">
        <v>347.73</v>
      </c>
    </row>
    <row r="1699" spans="1:11" ht="26" customHeight="1">
      <c r="A1699" s="172" t="s">
        <v>430</v>
      </c>
      <c r="B1699" s="173" t="s">
        <v>1074</v>
      </c>
      <c r="C1699" s="172" t="s">
        <v>58</v>
      </c>
      <c r="D1699" s="172" t="s">
        <v>1075</v>
      </c>
      <c r="E1699" s="211" t="s">
        <v>433</v>
      </c>
      <c r="F1699" s="211"/>
      <c r="G1699" s="174" t="s">
        <v>80</v>
      </c>
      <c r="H1699" s="175">
        <v>1.07</v>
      </c>
      <c r="I1699" s="175">
        <v>0</v>
      </c>
      <c r="J1699" s="176">
        <v>140</v>
      </c>
      <c r="K1699" s="176">
        <v>149.80000000000001</v>
      </c>
    </row>
    <row r="1700" spans="1:11" ht="25.5">
      <c r="A1700" s="177"/>
      <c r="B1700" s="177"/>
      <c r="C1700" s="177"/>
      <c r="D1700" s="177"/>
      <c r="E1700" s="177"/>
      <c r="F1700" s="177" t="s">
        <v>440</v>
      </c>
      <c r="G1700" s="178">
        <v>147.74</v>
      </c>
      <c r="H1700" s="177" t="s">
        <v>441</v>
      </c>
      <c r="I1700" s="178">
        <v>0</v>
      </c>
      <c r="J1700" s="177" t="s">
        <v>442</v>
      </c>
      <c r="K1700" s="178">
        <v>147.74</v>
      </c>
    </row>
    <row r="1701" spans="1:11" ht="25.9" thickBot="1">
      <c r="A1701" s="177"/>
      <c r="B1701" s="177"/>
      <c r="C1701" s="177"/>
      <c r="D1701" s="177"/>
      <c r="E1701" s="177"/>
      <c r="F1701" s="177" t="s">
        <v>443</v>
      </c>
      <c r="G1701" s="178">
        <v>172.45</v>
      </c>
      <c r="H1701" s="212"/>
      <c r="I1701" s="212" t="s">
        <v>444</v>
      </c>
      <c r="J1701" s="177"/>
      <c r="K1701" s="178">
        <v>876.34</v>
      </c>
    </row>
    <row r="1702" spans="1:11" ht="1.05" customHeight="1" thickTop="1">
      <c r="A1702" s="179"/>
      <c r="B1702" s="179"/>
      <c r="C1702" s="179"/>
      <c r="D1702" s="179"/>
      <c r="E1702" s="179"/>
      <c r="F1702" s="179"/>
      <c r="G1702" s="179"/>
      <c r="H1702" s="179"/>
      <c r="I1702" s="179"/>
      <c r="J1702" s="179"/>
      <c r="K1702" s="179"/>
    </row>
    <row r="1703" spans="1:11" ht="18" customHeight="1">
      <c r="A1703" s="161"/>
      <c r="B1703" s="162" t="s">
        <v>47</v>
      </c>
      <c r="C1703" s="161" t="s">
        <v>48</v>
      </c>
      <c r="D1703" s="161" t="s">
        <v>7</v>
      </c>
      <c r="E1703" s="216" t="s">
        <v>417</v>
      </c>
      <c r="F1703" s="216"/>
      <c r="G1703" s="163" t="s">
        <v>49</v>
      </c>
      <c r="H1703" s="162" t="s">
        <v>50</v>
      </c>
      <c r="I1703" s="162" t="s">
        <v>418</v>
      </c>
      <c r="J1703" s="162" t="s">
        <v>51</v>
      </c>
      <c r="K1703" s="162" t="s">
        <v>8</v>
      </c>
    </row>
    <row r="1704" spans="1:11" ht="52.05" customHeight="1">
      <c r="A1704" s="164" t="s">
        <v>419</v>
      </c>
      <c r="B1704" s="147" t="s">
        <v>1065</v>
      </c>
      <c r="C1704" s="164" t="s">
        <v>58</v>
      </c>
      <c r="D1704" s="164" t="s">
        <v>1066</v>
      </c>
      <c r="E1704" s="217" t="s">
        <v>681</v>
      </c>
      <c r="F1704" s="217"/>
      <c r="G1704" s="165" t="s">
        <v>80</v>
      </c>
      <c r="H1704" s="166">
        <v>1</v>
      </c>
      <c r="I1704" s="148"/>
      <c r="J1704" s="148">
        <v>682.28</v>
      </c>
      <c r="K1704" s="148">
        <v>682.28</v>
      </c>
    </row>
    <row r="1705" spans="1:11" ht="52.05" customHeight="1">
      <c r="A1705" s="167" t="s">
        <v>421</v>
      </c>
      <c r="B1705" s="168" t="s">
        <v>1397</v>
      </c>
      <c r="C1705" s="167" t="s">
        <v>58</v>
      </c>
      <c r="D1705" s="167" t="s">
        <v>1398</v>
      </c>
      <c r="E1705" s="210" t="s">
        <v>538</v>
      </c>
      <c r="F1705" s="210"/>
      <c r="G1705" s="169" t="s">
        <v>539</v>
      </c>
      <c r="H1705" s="170">
        <v>0.74</v>
      </c>
      <c r="I1705" s="170">
        <v>0</v>
      </c>
      <c r="J1705" s="171">
        <v>5.57</v>
      </c>
      <c r="K1705" s="171">
        <v>4.12</v>
      </c>
    </row>
    <row r="1706" spans="1:11" ht="26" customHeight="1">
      <c r="A1706" s="167" t="s">
        <v>421</v>
      </c>
      <c r="B1706" s="168" t="s">
        <v>1389</v>
      </c>
      <c r="C1706" s="167" t="s">
        <v>58</v>
      </c>
      <c r="D1706" s="167" t="s">
        <v>1390</v>
      </c>
      <c r="E1706" s="210" t="s">
        <v>424</v>
      </c>
      <c r="F1706" s="210"/>
      <c r="G1706" s="169" t="s">
        <v>116</v>
      </c>
      <c r="H1706" s="170">
        <v>3.17</v>
      </c>
      <c r="I1706" s="170">
        <v>0</v>
      </c>
      <c r="J1706" s="171">
        <v>22.59</v>
      </c>
      <c r="K1706" s="171">
        <v>71.61</v>
      </c>
    </row>
    <row r="1707" spans="1:11" ht="52.05" customHeight="1">
      <c r="A1707" s="167" t="s">
        <v>421</v>
      </c>
      <c r="B1707" s="168" t="s">
        <v>1395</v>
      </c>
      <c r="C1707" s="167" t="s">
        <v>58</v>
      </c>
      <c r="D1707" s="167" t="s">
        <v>1396</v>
      </c>
      <c r="E1707" s="210" t="s">
        <v>538</v>
      </c>
      <c r="F1707" s="210"/>
      <c r="G1707" s="169" t="s">
        <v>546</v>
      </c>
      <c r="H1707" s="170">
        <v>2.4300000000000002</v>
      </c>
      <c r="I1707" s="170">
        <v>0</v>
      </c>
      <c r="J1707" s="171">
        <v>1.62</v>
      </c>
      <c r="K1707" s="171">
        <v>3.93</v>
      </c>
    </row>
    <row r="1708" spans="1:11" ht="24" customHeight="1">
      <c r="A1708" s="167" t="s">
        <v>421</v>
      </c>
      <c r="B1708" s="168" t="s">
        <v>422</v>
      </c>
      <c r="C1708" s="167" t="s">
        <v>58</v>
      </c>
      <c r="D1708" s="167" t="s">
        <v>423</v>
      </c>
      <c r="E1708" s="210" t="s">
        <v>424</v>
      </c>
      <c r="F1708" s="210"/>
      <c r="G1708" s="169" t="s">
        <v>116</v>
      </c>
      <c r="H1708" s="170">
        <v>0.76</v>
      </c>
      <c r="I1708" s="170">
        <v>0</v>
      </c>
      <c r="J1708" s="171">
        <v>24.08</v>
      </c>
      <c r="K1708" s="171">
        <v>18.3</v>
      </c>
    </row>
    <row r="1709" spans="1:11" ht="24" customHeight="1">
      <c r="A1709" s="172" t="s">
        <v>430</v>
      </c>
      <c r="B1709" s="173" t="s">
        <v>1076</v>
      </c>
      <c r="C1709" s="172" t="s">
        <v>58</v>
      </c>
      <c r="D1709" s="172" t="s">
        <v>1077</v>
      </c>
      <c r="E1709" s="211" t="s">
        <v>433</v>
      </c>
      <c r="F1709" s="211"/>
      <c r="G1709" s="174" t="s">
        <v>215</v>
      </c>
      <c r="H1709" s="175">
        <v>181.19</v>
      </c>
      <c r="I1709" s="175">
        <v>0</v>
      </c>
      <c r="J1709" s="176">
        <v>1.75</v>
      </c>
      <c r="K1709" s="176">
        <v>317.08</v>
      </c>
    </row>
    <row r="1710" spans="1:11" ht="26" customHeight="1">
      <c r="A1710" s="172" t="s">
        <v>430</v>
      </c>
      <c r="B1710" s="173" t="s">
        <v>1074</v>
      </c>
      <c r="C1710" s="172" t="s">
        <v>58</v>
      </c>
      <c r="D1710" s="172" t="s">
        <v>1075</v>
      </c>
      <c r="E1710" s="211" t="s">
        <v>433</v>
      </c>
      <c r="F1710" s="211"/>
      <c r="G1710" s="174" t="s">
        <v>80</v>
      </c>
      <c r="H1710" s="175">
        <v>1.21</v>
      </c>
      <c r="I1710" s="175">
        <v>0</v>
      </c>
      <c r="J1710" s="176">
        <v>140</v>
      </c>
      <c r="K1710" s="176">
        <v>169.4</v>
      </c>
    </row>
    <row r="1711" spans="1:11" ht="24" customHeight="1">
      <c r="A1711" s="172" t="s">
        <v>430</v>
      </c>
      <c r="B1711" s="173" t="s">
        <v>1100</v>
      </c>
      <c r="C1711" s="172" t="s">
        <v>58</v>
      </c>
      <c r="D1711" s="172" t="s">
        <v>1101</v>
      </c>
      <c r="E1711" s="211" t="s">
        <v>433</v>
      </c>
      <c r="F1711" s="211"/>
      <c r="G1711" s="174" t="s">
        <v>215</v>
      </c>
      <c r="H1711" s="175">
        <v>135.88999999999999</v>
      </c>
      <c r="I1711" s="175">
        <v>0</v>
      </c>
      <c r="J1711" s="176">
        <v>0.72</v>
      </c>
      <c r="K1711" s="176">
        <v>97.84</v>
      </c>
    </row>
    <row r="1712" spans="1:11" ht="25.5">
      <c r="A1712" s="177"/>
      <c r="B1712" s="177"/>
      <c r="C1712" s="177"/>
      <c r="D1712" s="177"/>
      <c r="E1712" s="177"/>
      <c r="F1712" s="177" t="s">
        <v>440</v>
      </c>
      <c r="G1712" s="178">
        <v>66.510000000000005</v>
      </c>
      <c r="H1712" s="177" t="s">
        <v>441</v>
      </c>
      <c r="I1712" s="178">
        <v>0</v>
      </c>
      <c r="J1712" s="177" t="s">
        <v>442</v>
      </c>
      <c r="K1712" s="178">
        <v>66.510000000000005</v>
      </c>
    </row>
    <row r="1713" spans="1:11" ht="25.9" thickBot="1">
      <c r="A1713" s="177"/>
      <c r="B1713" s="177"/>
      <c r="C1713" s="177"/>
      <c r="D1713" s="177"/>
      <c r="E1713" s="177"/>
      <c r="F1713" s="177" t="s">
        <v>443</v>
      </c>
      <c r="G1713" s="178">
        <v>167.15</v>
      </c>
      <c r="H1713" s="212"/>
      <c r="I1713" s="212" t="s">
        <v>444</v>
      </c>
      <c r="J1713" s="177"/>
      <c r="K1713" s="178">
        <v>849.43</v>
      </c>
    </row>
    <row r="1714" spans="1:11" ht="1.05" customHeight="1" thickTop="1">
      <c r="A1714" s="179"/>
      <c r="B1714" s="179"/>
      <c r="C1714" s="179"/>
      <c r="D1714" s="179"/>
      <c r="E1714" s="179"/>
      <c r="F1714" s="179"/>
      <c r="G1714" s="179"/>
      <c r="H1714" s="179"/>
      <c r="I1714" s="179"/>
      <c r="J1714" s="179"/>
      <c r="K1714" s="179"/>
    </row>
    <row r="1715" spans="1:11" ht="18" customHeight="1">
      <c r="A1715" s="161"/>
      <c r="B1715" s="162" t="s">
        <v>47</v>
      </c>
      <c r="C1715" s="161" t="s">
        <v>48</v>
      </c>
      <c r="D1715" s="161" t="s">
        <v>7</v>
      </c>
      <c r="E1715" s="216" t="s">
        <v>417</v>
      </c>
      <c r="F1715" s="216"/>
      <c r="G1715" s="163" t="s">
        <v>49</v>
      </c>
      <c r="H1715" s="162" t="s">
        <v>50</v>
      </c>
      <c r="I1715" s="162" t="s">
        <v>418</v>
      </c>
      <c r="J1715" s="162" t="s">
        <v>51</v>
      </c>
      <c r="K1715" s="162" t="s">
        <v>8</v>
      </c>
    </row>
    <row r="1716" spans="1:11" ht="26" customHeight="1">
      <c r="A1716" s="164" t="s">
        <v>419</v>
      </c>
      <c r="B1716" s="147" t="s">
        <v>1172</v>
      </c>
      <c r="C1716" s="164" t="s">
        <v>338</v>
      </c>
      <c r="D1716" s="164" t="s">
        <v>977</v>
      </c>
      <c r="E1716" s="217">
        <v>0</v>
      </c>
      <c r="F1716" s="217"/>
      <c r="G1716" s="165" t="s">
        <v>449</v>
      </c>
      <c r="H1716" s="166">
        <v>1</v>
      </c>
      <c r="I1716" s="148"/>
      <c r="J1716" s="148">
        <v>26.52</v>
      </c>
      <c r="K1716" s="148">
        <v>26.52</v>
      </c>
    </row>
    <row r="1717" spans="1:11" ht="26" customHeight="1">
      <c r="A1717" s="167" t="s">
        <v>421</v>
      </c>
      <c r="B1717" s="168" t="s">
        <v>1399</v>
      </c>
      <c r="C1717" s="167" t="s">
        <v>338</v>
      </c>
      <c r="D1717" s="167" t="s">
        <v>1400</v>
      </c>
      <c r="E1717" s="210">
        <v>0</v>
      </c>
      <c r="F1717" s="210"/>
      <c r="G1717" s="169" t="s">
        <v>449</v>
      </c>
      <c r="H1717" s="170">
        <v>1</v>
      </c>
      <c r="I1717" s="170">
        <v>0</v>
      </c>
      <c r="J1717" s="171">
        <v>0.62</v>
      </c>
      <c r="K1717" s="171">
        <v>0.62</v>
      </c>
    </row>
    <row r="1718" spans="1:11" ht="26" customHeight="1">
      <c r="A1718" s="172" t="s">
        <v>430</v>
      </c>
      <c r="B1718" s="173" t="s">
        <v>1401</v>
      </c>
      <c r="C1718" s="172" t="s">
        <v>338</v>
      </c>
      <c r="D1718" s="172" t="s">
        <v>1402</v>
      </c>
      <c r="E1718" s="211" t="s">
        <v>433</v>
      </c>
      <c r="F1718" s="211"/>
      <c r="G1718" s="174" t="s">
        <v>449</v>
      </c>
      <c r="H1718" s="175">
        <v>1</v>
      </c>
      <c r="I1718" s="175">
        <v>0</v>
      </c>
      <c r="J1718" s="176">
        <v>1</v>
      </c>
      <c r="K1718" s="176">
        <v>1</v>
      </c>
    </row>
    <row r="1719" spans="1:11" ht="26" customHeight="1">
      <c r="A1719" s="172" t="s">
        <v>430</v>
      </c>
      <c r="B1719" s="173" t="s">
        <v>1405</v>
      </c>
      <c r="C1719" s="172" t="s">
        <v>338</v>
      </c>
      <c r="D1719" s="172" t="s">
        <v>1406</v>
      </c>
      <c r="E1719" s="211" t="s">
        <v>433</v>
      </c>
      <c r="F1719" s="211"/>
      <c r="G1719" s="174" t="s">
        <v>449</v>
      </c>
      <c r="H1719" s="175">
        <v>1</v>
      </c>
      <c r="I1719" s="175">
        <v>0</v>
      </c>
      <c r="J1719" s="176">
        <v>0.08</v>
      </c>
      <c r="K1719" s="176">
        <v>0.08</v>
      </c>
    </row>
    <row r="1720" spans="1:11" ht="26" customHeight="1">
      <c r="A1720" s="172" t="s">
        <v>430</v>
      </c>
      <c r="B1720" s="173" t="s">
        <v>1407</v>
      </c>
      <c r="C1720" s="172" t="s">
        <v>338</v>
      </c>
      <c r="D1720" s="172" t="s">
        <v>1408</v>
      </c>
      <c r="E1720" s="211" t="s">
        <v>433</v>
      </c>
      <c r="F1720" s="211"/>
      <c r="G1720" s="174" t="s">
        <v>449</v>
      </c>
      <c r="H1720" s="175">
        <v>1</v>
      </c>
      <c r="I1720" s="175">
        <v>0</v>
      </c>
      <c r="J1720" s="176">
        <v>1.26</v>
      </c>
      <c r="K1720" s="176">
        <v>1.26</v>
      </c>
    </row>
    <row r="1721" spans="1:11" ht="26" customHeight="1">
      <c r="A1721" s="172" t="s">
        <v>430</v>
      </c>
      <c r="B1721" s="173" t="s">
        <v>1412</v>
      </c>
      <c r="C1721" s="172" t="s">
        <v>338</v>
      </c>
      <c r="D1721" s="172" t="s">
        <v>1413</v>
      </c>
      <c r="E1721" s="211" t="s">
        <v>433</v>
      </c>
      <c r="F1721" s="211"/>
      <c r="G1721" s="174" t="s">
        <v>449</v>
      </c>
      <c r="H1721" s="175">
        <v>1</v>
      </c>
      <c r="I1721" s="175">
        <v>0</v>
      </c>
      <c r="J1721" s="176">
        <v>1.43</v>
      </c>
      <c r="K1721" s="176">
        <v>1.43</v>
      </c>
    </row>
    <row r="1722" spans="1:11" ht="24" customHeight="1">
      <c r="A1722" s="172" t="s">
        <v>430</v>
      </c>
      <c r="B1722" s="173" t="s">
        <v>1411</v>
      </c>
      <c r="C1722" s="172" t="s">
        <v>338</v>
      </c>
      <c r="D1722" s="172" t="s">
        <v>1183</v>
      </c>
      <c r="E1722" s="211" t="s">
        <v>448</v>
      </c>
      <c r="F1722" s="211"/>
      <c r="G1722" s="174" t="s">
        <v>449</v>
      </c>
      <c r="H1722" s="175">
        <v>1</v>
      </c>
      <c r="I1722" s="175">
        <v>0</v>
      </c>
      <c r="J1722" s="176">
        <v>16.03</v>
      </c>
      <c r="K1722" s="176">
        <v>16.03</v>
      </c>
    </row>
    <row r="1723" spans="1:11" ht="26" customHeight="1">
      <c r="A1723" s="172" t="s">
        <v>430</v>
      </c>
      <c r="B1723" s="173" t="s">
        <v>1409</v>
      </c>
      <c r="C1723" s="172" t="s">
        <v>338</v>
      </c>
      <c r="D1723" s="172" t="s">
        <v>1410</v>
      </c>
      <c r="E1723" s="211" t="s">
        <v>433</v>
      </c>
      <c r="F1723" s="211"/>
      <c r="G1723" s="174" t="s">
        <v>449</v>
      </c>
      <c r="H1723" s="175">
        <v>1</v>
      </c>
      <c r="I1723" s="175">
        <v>0</v>
      </c>
      <c r="J1723" s="176">
        <v>0.86</v>
      </c>
      <c r="K1723" s="176">
        <v>0.86</v>
      </c>
    </row>
    <row r="1724" spans="1:11" ht="26" customHeight="1">
      <c r="A1724" s="172" t="s">
        <v>430</v>
      </c>
      <c r="B1724" s="173" t="s">
        <v>1403</v>
      </c>
      <c r="C1724" s="172" t="s">
        <v>338</v>
      </c>
      <c r="D1724" s="172" t="s">
        <v>1404</v>
      </c>
      <c r="E1724" s="211" t="s">
        <v>433</v>
      </c>
      <c r="F1724" s="211"/>
      <c r="G1724" s="174" t="s">
        <v>449</v>
      </c>
      <c r="H1724" s="175">
        <v>1</v>
      </c>
      <c r="I1724" s="175">
        <v>0</v>
      </c>
      <c r="J1724" s="176">
        <v>5.24</v>
      </c>
      <c r="K1724" s="176">
        <v>5.24</v>
      </c>
    </row>
    <row r="1725" spans="1:11" ht="25.5">
      <c r="A1725" s="177"/>
      <c r="B1725" s="177"/>
      <c r="C1725" s="177"/>
      <c r="D1725" s="177"/>
      <c r="E1725" s="177"/>
      <c r="F1725" s="177" t="s">
        <v>440</v>
      </c>
      <c r="G1725" s="178">
        <v>16.649999999999999</v>
      </c>
      <c r="H1725" s="177" t="s">
        <v>441</v>
      </c>
      <c r="I1725" s="178">
        <v>0</v>
      </c>
      <c r="J1725" s="177" t="s">
        <v>442</v>
      </c>
      <c r="K1725" s="178">
        <v>16.649999999999999</v>
      </c>
    </row>
    <row r="1726" spans="1:11" ht="25.9" thickBot="1">
      <c r="A1726" s="177"/>
      <c r="B1726" s="177"/>
      <c r="C1726" s="177"/>
      <c r="D1726" s="177"/>
      <c r="E1726" s="177"/>
      <c r="F1726" s="177" t="s">
        <v>443</v>
      </c>
      <c r="G1726" s="178">
        <v>6.49</v>
      </c>
      <c r="H1726" s="212"/>
      <c r="I1726" s="212" t="s">
        <v>444</v>
      </c>
      <c r="J1726" s="177"/>
      <c r="K1726" s="178">
        <v>33.01</v>
      </c>
    </row>
    <row r="1727" spans="1:11" ht="1.05" customHeight="1" thickTop="1">
      <c r="A1727" s="179"/>
      <c r="B1727" s="179"/>
      <c r="C1727" s="179"/>
      <c r="D1727" s="179"/>
      <c r="E1727" s="179"/>
      <c r="F1727" s="179"/>
      <c r="G1727" s="179"/>
      <c r="H1727" s="179"/>
      <c r="I1727" s="179"/>
      <c r="J1727" s="179"/>
      <c r="K1727" s="179"/>
    </row>
    <row r="1728" spans="1:11" ht="18" customHeight="1">
      <c r="A1728" s="161"/>
      <c r="B1728" s="162" t="s">
        <v>47</v>
      </c>
      <c r="C1728" s="161" t="s">
        <v>48</v>
      </c>
      <c r="D1728" s="161" t="s">
        <v>7</v>
      </c>
      <c r="E1728" s="216" t="s">
        <v>417</v>
      </c>
      <c r="F1728" s="216"/>
      <c r="G1728" s="163" t="s">
        <v>49</v>
      </c>
      <c r="H1728" s="162" t="s">
        <v>50</v>
      </c>
      <c r="I1728" s="162" t="s">
        <v>418</v>
      </c>
      <c r="J1728" s="162" t="s">
        <v>51</v>
      </c>
      <c r="K1728" s="162" t="s">
        <v>8</v>
      </c>
    </row>
    <row r="1729" spans="1:11" ht="26" customHeight="1">
      <c r="A1729" s="164" t="s">
        <v>419</v>
      </c>
      <c r="B1729" s="147" t="s">
        <v>976</v>
      </c>
      <c r="C1729" s="164" t="s">
        <v>58</v>
      </c>
      <c r="D1729" s="164" t="s">
        <v>977</v>
      </c>
      <c r="E1729" s="217" t="s">
        <v>424</v>
      </c>
      <c r="F1729" s="217"/>
      <c r="G1729" s="165" t="s">
        <v>116</v>
      </c>
      <c r="H1729" s="166">
        <v>1</v>
      </c>
      <c r="I1729" s="148"/>
      <c r="J1729" s="148">
        <v>25.53</v>
      </c>
      <c r="K1729" s="148">
        <v>25.53</v>
      </c>
    </row>
    <row r="1730" spans="1:11" ht="26" customHeight="1">
      <c r="A1730" s="167" t="s">
        <v>421</v>
      </c>
      <c r="B1730" s="168" t="s">
        <v>1414</v>
      </c>
      <c r="C1730" s="167" t="s">
        <v>58</v>
      </c>
      <c r="D1730" s="167" t="s">
        <v>1415</v>
      </c>
      <c r="E1730" s="210" t="s">
        <v>424</v>
      </c>
      <c r="F1730" s="210"/>
      <c r="G1730" s="169" t="s">
        <v>116</v>
      </c>
      <c r="H1730" s="170">
        <v>1</v>
      </c>
      <c r="I1730" s="170">
        <v>0</v>
      </c>
      <c r="J1730" s="171">
        <v>0.66</v>
      </c>
      <c r="K1730" s="171">
        <v>0.66</v>
      </c>
    </row>
    <row r="1731" spans="1:11" ht="24" customHeight="1">
      <c r="A1731" s="172" t="s">
        <v>430</v>
      </c>
      <c r="B1731" s="173" t="s">
        <v>1416</v>
      </c>
      <c r="C1731" s="172" t="s">
        <v>58</v>
      </c>
      <c r="D1731" s="172" t="s">
        <v>1417</v>
      </c>
      <c r="E1731" s="211" t="s">
        <v>448</v>
      </c>
      <c r="F1731" s="211"/>
      <c r="G1731" s="174" t="s">
        <v>116</v>
      </c>
      <c r="H1731" s="175">
        <v>1</v>
      </c>
      <c r="I1731" s="175">
        <v>0</v>
      </c>
      <c r="J1731" s="176">
        <v>17.91</v>
      </c>
      <c r="K1731" s="176">
        <v>17.91</v>
      </c>
    </row>
    <row r="1732" spans="1:11" ht="26" customHeight="1">
      <c r="A1732" s="172" t="s">
        <v>430</v>
      </c>
      <c r="B1732" s="173" t="s">
        <v>631</v>
      </c>
      <c r="C1732" s="172" t="s">
        <v>58</v>
      </c>
      <c r="D1732" s="172" t="s">
        <v>632</v>
      </c>
      <c r="E1732" s="211" t="s">
        <v>433</v>
      </c>
      <c r="F1732" s="211"/>
      <c r="G1732" s="174" t="s">
        <v>116</v>
      </c>
      <c r="H1732" s="175">
        <v>1</v>
      </c>
      <c r="I1732" s="175">
        <v>0</v>
      </c>
      <c r="J1732" s="176">
        <v>0.08</v>
      </c>
      <c r="K1732" s="176">
        <v>0.08</v>
      </c>
    </row>
    <row r="1733" spans="1:11" ht="26" customHeight="1">
      <c r="A1733" s="172" t="s">
        <v>430</v>
      </c>
      <c r="B1733" s="173" t="s">
        <v>625</v>
      </c>
      <c r="C1733" s="172" t="s">
        <v>58</v>
      </c>
      <c r="D1733" s="172" t="s">
        <v>626</v>
      </c>
      <c r="E1733" s="211" t="s">
        <v>433</v>
      </c>
      <c r="F1733" s="211"/>
      <c r="G1733" s="174" t="s">
        <v>116</v>
      </c>
      <c r="H1733" s="175">
        <v>1</v>
      </c>
      <c r="I1733" s="175">
        <v>0</v>
      </c>
      <c r="J1733" s="176">
        <v>1.43</v>
      </c>
      <c r="K1733" s="176">
        <v>1.43</v>
      </c>
    </row>
    <row r="1734" spans="1:11" ht="26" customHeight="1">
      <c r="A1734" s="172" t="s">
        <v>430</v>
      </c>
      <c r="B1734" s="173" t="s">
        <v>1420</v>
      </c>
      <c r="C1734" s="172" t="s">
        <v>58</v>
      </c>
      <c r="D1734" s="172" t="s">
        <v>1421</v>
      </c>
      <c r="E1734" s="211" t="s">
        <v>433</v>
      </c>
      <c r="F1734" s="211"/>
      <c r="G1734" s="174" t="s">
        <v>116</v>
      </c>
      <c r="H1734" s="175">
        <v>1</v>
      </c>
      <c r="I1734" s="175">
        <v>0</v>
      </c>
      <c r="J1734" s="176">
        <v>1.26</v>
      </c>
      <c r="K1734" s="176">
        <v>1.26</v>
      </c>
    </row>
    <row r="1735" spans="1:11" ht="26" customHeight="1">
      <c r="A1735" s="172" t="s">
        <v>430</v>
      </c>
      <c r="B1735" s="173" t="s">
        <v>1031</v>
      </c>
      <c r="C1735" s="172" t="s">
        <v>58</v>
      </c>
      <c r="D1735" s="172" t="s">
        <v>1032</v>
      </c>
      <c r="E1735" s="211" t="s">
        <v>433</v>
      </c>
      <c r="F1735" s="211"/>
      <c r="G1735" s="174" t="s">
        <v>116</v>
      </c>
      <c r="H1735" s="175">
        <v>1</v>
      </c>
      <c r="I1735" s="175">
        <v>0</v>
      </c>
      <c r="J1735" s="176">
        <v>0.54</v>
      </c>
      <c r="K1735" s="176">
        <v>0.54</v>
      </c>
    </row>
    <row r="1736" spans="1:11" ht="26" customHeight="1">
      <c r="A1736" s="172" t="s">
        <v>430</v>
      </c>
      <c r="B1736" s="173" t="s">
        <v>1041</v>
      </c>
      <c r="C1736" s="172" t="s">
        <v>58</v>
      </c>
      <c r="D1736" s="172" t="s">
        <v>1042</v>
      </c>
      <c r="E1736" s="211" t="s">
        <v>433</v>
      </c>
      <c r="F1736" s="211"/>
      <c r="G1736" s="174" t="s">
        <v>116</v>
      </c>
      <c r="H1736" s="175">
        <v>1</v>
      </c>
      <c r="I1736" s="175">
        <v>0</v>
      </c>
      <c r="J1736" s="176">
        <v>2.79</v>
      </c>
      <c r="K1736" s="176">
        <v>2.79</v>
      </c>
    </row>
    <row r="1737" spans="1:11" ht="26" customHeight="1">
      <c r="A1737" s="172" t="s">
        <v>430</v>
      </c>
      <c r="B1737" s="173" t="s">
        <v>1418</v>
      </c>
      <c r="C1737" s="172" t="s">
        <v>58</v>
      </c>
      <c r="D1737" s="172" t="s">
        <v>1419</v>
      </c>
      <c r="E1737" s="211" t="s">
        <v>433</v>
      </c>
      <c r="F1737" s="211"/>
      <c r="G1737" s="174" t="s">
        <v>116</v>
      </c>
      <c r="H1737" s="175">
        <v>1</v>
      </c>
      <c r="I1737" s="175">
        <v>0</v>
      </c>
      <c r="J1737" s="176">
        <v>0.86</v>
      </c>
      <c r="K1737" s="176">
        <v>0.86</v>
      </c>
    </row>
    <row r="1738" spans="1:11" ht="25.5">
      <c r="A1738" s="177"/>
      <c r="B1738" s="177"/>
      <c r="C1738" s="177"/>
      <c r="D1738" s="177"/>
      <c r="E1738" s="177"/>
      <c r="F1738" s="177" t="s">
        <v>440</v>
      </c>
      <c r="G1738" s="178">
        <v>18.57</v>
      </c>
      <c r="H1738" s="177" t="s">
        <v>441</v>
      </c>
      <c r="I1738" s="178">
        <v>0</v>
      </c>
      <c r="J1738" s="177" t="s">
        <v>442</v>
      </c>
      <c r="K1738" s="178">
        <v>18.57</v>
      </c>
    </row>
    <row r="1739" spans="1:11" ht="25.9" thickBot="1">
      <c r="A1739" s="177"/>
      <c r="B1739" s="177"/>
      <c r="C1739" s="177"/>
      <c r="D1739" s="177"/>
      <c r="E1739" s="177"/>
      <c r="F1739" s="177" t="s">
        <v>443</v>
      </c>
      <c r="G1739" s="178">
        <v>6.25</v>
      </c>
      <c r="H1739" s="212"/>
      <c r="I1739" s="212" t="s">
        <v>444</v>
      </c>
      <c r="J1739" s="177"/>
      <c r="K1739" s="178">
        <v>31.78</v>
      </c>
    </row>
    <row r="1740" spans="1:11" ht="1.05" customHeight="1" thickTop="1">
      <c r="A1740" s="179"/>
      <c r="B1740" s="179"/>
      <c r="C1740" s="179"/>
      <c r="D1740" s="179"/>
      <c r="E1740" s="179"/>
      <c r="F1740" s="179"/>
      <c r="G1740" s="179"/>
      <c r="H1740" s="179"/>
      <c r="I1740" s="179"/>
      <c r="J1740" s="179"/>
      <c r="K1740" s="179"/>
    </row>
    <row r="1741" spans="1:11" ht="18" customHeight="1">
      <c r="A1741" s="161"/>
      <c r="B1741" s="162" t="s">
        <v>47</v>
      </c>
      <c r="C1741" s="161" t="s">
        <v>48</v>
      </c>
      <c r="D1741" s="161" t="s">
        <v>7</v>
      </c>
      <c r="E1741" s="216" t="s">
        <v>417</v>
      </c>
      <c r="F1741" s="216"/>
      <c r="G1741" s="163" t="s">
        <v>49</v>
      </c>
      <c r="H1741" s="162" t="s">
        <v>50</v>
      </c>
      <c r="I1741" s="162" t="s">
        <v>418</v>
      </c>
      <c r="J1741" s="162" t="s">
        <v>51</v>
      </c>
      <c r="K1741" s="162" t="s">
        <v>8</v>
      </c>
    </row>
    <row r="1742" spans="1:11" ht="26" customHeight="1">
      <c r="A1742" s="164" t="s">
        <v>419</v>
      </c>
      <c r="B1742" s="147" t="s">
        <v>982</v>
      </c>
      <c r="C1742" s="164" t="s">
        <v>58</v>
      </c>
      <c r="D1742" s="164" t="s">
        <v>983</v>
      </c>
      <c r="E1742" s="217" t="s">
        <v>424</v>
      </c>
      <c r="F1742" s="217"/>
      <c r="G1742" s="165" t="s">
        <v>116</v>
      </c>
      <c r="H1742" s="166">
        <v>1</v>
      </c>
      <c r="I1742" s="148"/>
      <c r="J1742" s="148">
        <v>24.51</v>
      </c>
      <c r="K1742" s="148">
        <v>24.51</v>
      </c>
    </row>
    <row r="1743" spans="1:11" ht="39" customHeight="1">
      <c r="A1743" s="167" t="s">
        <v>421</v>
      </c>
      <c r="B1743" s="168" t="s">
        <v>1422</v>
      </c>
      <c r="C1743" s="167" t="s">
        <v>58</v>
      </c>
      <c r="D1743" s="167" t="s">
        <v>1423</v>
      </c>
      <c r="E1743" s="210" t="s">
        <v>424</v>
      </c>
      <c r="F1743" s="210"/>
      <c r="G1743" s="169" t="s">
        <v>116</v>
      </c>
      <c r="H1743" s="170">
        <v>1</v>
      </c>
      <c r="I1743" s="170">
        <v>0</v>
      </c>
      <c r="J1743" s="171">
        <v>0.32</v>
      </c>
      <c r="K1743" s="171">
        <v>0.32</v>
      </c>
    </row>
    <row r="1744" spans="1:11" ht="26" customHeight="1">
      <c r="A1744" s="172" t="s">
        <v>430</v>
      </c>
      <c r="B1744" s="173" t="s">
        <v>1041</v>
      </c>
      <c r="C1744" s="172" t="s">
        <v>58</v>
      </c>
      <c r="D1744" s="172" t="s">
        <v>1042</v>
      </c>
      <c r="E1744" s="211" t="s">
        <v>433</v>
      </c>
      <c r="F1744" s="211"/>
      <c r="G1744" s="174" t="s">
        <v>116</v>
      </c>
      <c r="H1744" s="175">
        <v>1</v>
      </c>
      <c r="I1744" s="175">
        <v>0</v>
      </c>
      <c r="J1744" s="176">
        <v>2.79</v>
      </c>
      <c r="K1744" s="176">
        <v>2.79</v>
      </c>
    </row>
    <row r="1745" spans="1:11" ht="26" customHeight="1">
      <c r="A1745" s="172" t="s">
        <v>430</v>
      </c>
      <c r="B1745" s="173" t="s">
        <v>1031</v>
      </c>
      <c r="C1745" s="172" t="s">
        <v>58</v>
      </c>
      <c r="D1745" s="172" t="s">
        <v>1032</v>
      </c>
      <c r="E1745" s="211" t="s">
        <v>433</v>
      </c>
      <c r="F1745" s="211"/>
      <c r="G1745" s="174" t="s">
        <v>116</v>
      </c>
      <c r="H1745" s="175">
        <v>1</v>
      </c>
      <c r="I1745" s="175">
        <v>0</v>
      </c>
      <c r="J1745" s="176">
        <v>0.54</v>
      </c>
      <c r="K1745" s="176">
        <v>0.54</v>
      </c>
    </row>
    <row r="1746" spans="1:11" ht="26" customHeight="1">
      <c r="A1746" s="172" t="s">
        <v>430</v>
      </c>
      <c r="B1746" s="173" t="s">
        <v>1428</v>
      </c>
      <c r="C1746" s="172" t="s">
        <v>58</v>
      </c>
      <c r="D1746" s="172" t="s">
        <v>1429</v>
      </c>
      <c r="E1746" s="211" t="s">
        <v>448</v>
      </c>
      <c r="F1746" s="211"/>
      <c r="G1746" s="174" t="s">
        <v>116</v>
      </c>
      <c r="H1746" s="175">
        <v>1</v>
      </c>
      <c r="I1746" s="175">
        <v>0</v>
      </c>
      <c r="J1746" s="176">
        <v>17.91</v>
      </c>
      <c r="K1746" s="176">
        <v>17.91</v>
      </c>
    </row>
    <row r="1747" spans="1:11" ht="26" customHeight="1">
      <c r="A1747" s="172" t="s">
        <v>430</v>
      </c>
      <c r="B1747" s="173" t="s">
        <v>631</v>
      </c>
      <c r="C1747" s="172" t="s">
        <v>58</v>
      </c>
      <c r="D1747" s="172" t="s">
        <v>632</v>
      </c>
      <c r="E1747" s="211" t="s">
        <v>433</v>
      </c>
      <c r="F1747" s="211"/>
      <c r="G1747" s="174" t="s">
        <v>116</v>
      </c>
      <c r="H1747" s="175">
        <v>1</v>
      </c>
      <c r="I1747" s="175">
        <v>0</v>
      </c>
      <c r="J1747" s="176">
        <v>0.08</v>
      </c>
      <c r="K1747" s="176">
        <v>0.08</v>
      </c>
    </row>
    <row r="1748" spans="1:11" ht="26" customHeight="1">
      <c r="A1748" s="172" t="s">
        <v>430</v>
      </c>
      <c r="B1748" s="173" t="s">
        <v>1424</v>
      </c>
      <c r="C1748" s="172" t="s">
        <v>58</v>
      </c>
      <c r="D1748" s="172" t="s">
        <v>1425</v>
      </c>
      <c r="E1748" s="211" t="s">
        <v>433</v>
      </c>
      <c r="F1748" s="211"/>
      <c r="G1748" s="174" t="s">
        <v>116</v>
      </c>
      <c r="H1748" s="175">
        <v>1</v>
      </c>
      <c r="I1748" s="175">
        <v>0</v>
      </c>
      <c r="J1748" s="176">
        <v>1.1299999999999999</v>
      </c>
      <c r="K1748" s="176">
        <v>1.1299999999999999</v>
      </c>
    </row>
    <row r="1749" spans="1:11" ht="26" customHeight="1">
      <c r="A1749" s="172" t="s">
        <v>430</v>
      </c>
      <c r="B1749" s="173" t="s">
        <v>625</v>
      </c>
      <c r="C1749" s="172" t="s">
        <v>58</v>
      </c>
      <c r="D1749" s="172" t="s">
        <v>626</v>
      </c>
      <c r="E1749" s="211" t="s">
        <v>433</v>
      </c>
      <c r="F1749" s="211"/>
      <c r="G1749" s="174" t="s">
        <v>116</v>
      </c>
      <c r="H1749" s="175">
        <v>1</v>
      </c>
      <c r="I1749" s="175">
        <v>0</v>
      </c>
      <c r="J1749" s="176">
        <v>1.43</v>
      </c>
      <c r="K1749" s="176">
        <v>1.43</v>
      </c>
    </row>
    <row r="1750" spans="1:11" ht="26" customHeight="1">
      <c r="A1750" s="172" t="s">
        <v>430</v>
      </c>
      <c r="B1750" s="173" t="s">
        <v>1426</v>
      </c>
      <c r="C1750" s="172" t="s">
        <v>58</v>
      </c>
      <c r="D1750" s="172" t="s">
        <v>1427</v>
      </c>
      <c r="E1750" s="211" t="s">
        <v>433</v>
      </c>
      <c r="F1750" s="211"/>
      <c r="G1750" s="174" t="s">
        <v>116</v>
      </c>
      <c r="H1750" s="175">
        <v>1</v>
      </c>
      <c r="I1750" s="175">
        <v>0</v>
      </c>
      <c r="J1750" s="176">
        <v>0.31</v>
      </c>
      <c r="K1750" s="176">
        <v>0.31</v>
      </c>
    </row>
    <row r="1751" spans="1:11" ht="25.5">
      <c r="A1751" s="177"/>
      <c r="B1751" s="177"/>
      <c r="C1751" s="177"/>
      <c r="D1751" s="177"/>
      <c r="E1751" s="177"/>
      <c r="F1751" s="177" t="s">
        <v>440</v>
      </c>
      <c r="G1751" s="178">
        <v>18.23</v>
      </c>
      <c r="H1751" s="177" t="s">
        <v>441</v>
      </c>
      <c r="I1751" s="178">
        <v>0</v>
      </c>
      <c r="J1751" s="177" t="s">
        <v>442</v>
      </c>
      <c r="K1751" s="178">
        <v>18.23</v>
      </c>
    </row>
    <row r="1752" spans="1:11" ht="25.9" thickBot="1">
      <c r="A1752" s="177"/>
      <c r="B1752" s="177"/>
      <c r="C1752" s="177"/>
      <c r="D1752" s="177"/>
      <c r="E1752" s="177"/>
      <c r="F1752" s="177" t="s">
        <v>443</v>
      </c>
      <c r="G1752" s="178">
        <v>6</v>
      </c>
      <c r="H1752" s="212"/>
      <c r="I1752" s="212" t="s">
        <v>444</v>
      </c>
      <c r="J1752" s="177"/>
      <c r="K1752" s="178">
        <v>30.51</v>
      </c>
    </row>
    <row r="1753" spans="1:11" ht="1.05" customHeight="1" thickTop="1">
      <c r="A1753" s="179"/>
      <c r="B1753" s="179"/>
      <c r="C1753" s="179"/>
      <c r="D1753" s="179"/>
      <c r="E1753" s="179"/>
      <c r="F1753" s="179"/>
      <c r="G1753" s="179"/>
      <c r="H1753" s="179"/>
      <c r="I1753" s="179"/>
      <c r="J1753" s="179"/>
      <c r="K1753" s="179"/>
    </row>
    <row r="1754" spans="1:11" ht="18" customHeight="1">
      <c r="A1754" s="161"/>
      <c r="B1754" s="162" t="s">
        <v>47</v>
      </c>
      <c r="C1754" s="161" t="s">
        <v>48</v>
      </c>
      <c r="D1754" s="161" t="s">
        <v>7</v>
      </c>
      <c r="E1754" s="216" t="s">
        <v>417</v>
      </c>
      <c r="F1754" s="216"/>
      <c r="G1754" s="163" t="s">
        <v>49</v>
      </c>
      <c r="H1754" s="162" t="s">
        <v>50</v>
      </c>
      <c r="I1754" s="162" t="s">
        <v>51</v>
      </c>
      <c r="J1754" s="162" t="s">
        <v>8</v>
      </c>
    </row>
    <row r="1755" spans="1:11" ht="39" customHeight="1">
      <c r="A1755" s="164" t="s">
        <v>419</v>
      </c>
      <c r="B1755" s="147" t="s">
        <v>679</v>
      </c>
      <c r="C1755" s="164" t="s">
        <v>63</v>
      </c>
      <c r="D1755" s="164" t="s">
        <v>680</v>
      </c>
      <c r="E1755" s="217" t="s">
        <v>681</v>
      </c>
      <c r="F1755" s="217"/>
      <c r="G1755" s="165" t="s">
        <v>80</v>
      </c>
      <c r="H1755" s="166">
        <v>1</v>
      </c>
      <c r="I1755" s="148">
        <v>534.76</v>
      </c>
      <c r="J1755" s="148">
        <v>534.76</v>
      </c>
    </row>
    <row r="1756" spans="1:11" ht="15" customHeight="1">
      <c r="A1756" s="161" t="s">
        <v>6</v>
      </c>
      <c r="B1756" s="162" t="s">
        <v>47</v>
      </c>
      <c r="C1756" s="161" t="s">
        <v>48</v>
      </c>
      <c r="D1756" s="161" t="s">
        <v>7</v>
      </c>
      <c r="E1756" s="216" t="s">
        <v>417</v>
      </c>
      <c r="F1756" s="220"/>
      <c r="G1756" s="163" t="s">
        <v>49</v>
      </c>
      <c r="H1756" s="162" t="s">
        <v>50</v>
      </c>
      <c r="I1756" s="162" t="s">
        <v>51</v>
      </c>
      <c r="J1756" s="162" t="s">
        <v>8</v>
      </c>
    </row>
    <row r="1757" spans="1:11" ht="24" customHeight="1">
      <c r="A1757" s="167" t="s">
        <v>419</v>
      </c>
      <c r="B1757" s="168" t="s">
        <v>456</v>
      </c>
      <c r="C1757" s="167" t="s">
        <v>63</v>
      </c>
      <c r="D1757" s="167" t="s">
        <v>457</v>
      </c>
      <c r="E1757" s="210" t="s">
        <v>458</v>
      </c>
      <c r="F1757" s="210"/>
      <c r="G1757" s="169" t="s">
        <v>449</v>
      </c>
      <c r="H1757" s="170">
        <v>4</v>
      </c>
      <c r="I1757" s="171" t="s">
        <v>2113</v>
      </c>
      <c r="J1757" s="181" t="s">
        <v>2271</v>
      </c>
    </row>
    <row r="1758" spans="1:11" ht="26" customHeight="1">
      <c r="A1758" s="172" t="s">
        <v>430</v>
      </c>
      <c r="B1758" s="173" t="s">
        <v>697</v>
      </c>
      <c r="C1758" s="172" t="s">
        <v>63</v>
      </c>
      <c r="D1758" s="172" t="s">
        <v>698</v>
      </c>
      <c r="E1758" s="211" t="s">
        <v>433</v>
      </c>
      <c r="F1758" s="211"/>
      <c r="G1758" s="174" t="s">
        <v>80</v>
      </c>
      <c r="H1758" s="175">
        <v>1.08</v>
      </c>
      <c r="I1758" s="176" t="s">
        <v>699</v>
      </c>
      <c r="J1758" s="180" t="s">
        <v>1431</v>
      </c>
    </row>
    <row r="1759" spans="1:11" ht="24" customHeight="1">
      <c r="A1759" s="172" t="s">
        <v>430</v>
      </c>
      <c r="B1759" s="173" t="s">
        <v>701</v>
      </c>
      <c r="C1759" s="172" t="s">
        <v>63</v>
      </c>
      <c r="D1759" s="172" t="s">
        <v>702</v>
      </c>
      <c r="E1759" s="211" t="s">
        <v>433</v>
      </c>
      <c r="F1759" s="211"/>
      <c r="G1759" s="174" t="s">
        <v>668</v>
      </c>
      <c r="H1759" s="175">
        <v>452.2</v>
      </c>
      <c r="I1759" s="176" t="s">
        <v>1037</v>
      </c>
      <c r="J1759" s="180" t="s">
        <v>2272</v>
      </c>
    </row>
    <row r="1760" spans="1:11" ht="24" customHeight="1">
      <c r="A1760" s="172" t="s">
        <v>430</v>
      </c>
      <c r="B1760" s="173" t="s">
        <v>446</v>
      </c>
      <c r="C1760" s="172" t="s">
        <v>63</v>
      </c>
      <c r="D1760" s="172" t="s">
        <v>447</v>
      </c>
      <c r="E1760" s="211" t="s">
        <v>448</v>
      </c>
      <c r="F1760" s="211"/>
      <c r="G1760" s="174" t="s">
        <v>449</v>
      </c>
      <c r="H1760" s="175">
        <v>4</v>
      </c>
      <c r="I1760" s="176" t="s">
        <v>450</v>
      </c>
      <c r="J1760" s="180" t="s">
        <v>1430</v>
      </c>
    </row>
    <row r="1761" spans="1:10" ht="40.049999999999997" customHeight="1">
      <c r="A1761" s="219" t="s">
        <v>459</v>
      </c>
      <c r="B1761" s="220"/>
      <c r="C1761" s="220"/>
      <c r="D1761" s="220"/>
      <c r="E1761" s="220"/>
      <c r="F1761" s="220"/>
      <c r="G1761" s="220"/>
      <c r="H1761" s="220"/>
      <c r="I1761" s="220"/>
      <c r="J1761" s="220"/>
    </row>
    <row r="1762" spans="1:10" ht="15" customHeight="1">
      <c r="A1762" s="161" t="s">
        <v>6</v>
      </c>
      <c r="B1762" s="162" t="s">
        <v>47</v>
      </c>
      <c r="C1762" s="161" t="s">
        <v>48</v>
      </c>
      <c r="D1762" s="161" t="s">
        <v>7</v>
      </c>
      <c r="E1762" s="216" t="s">
        <v>417</v>
      </c>
      <c r="F1762" s="220"/>
      <c r="G1762" s="163" t="s">
        <v>49</v>
      </c>
      <c r="H1762" s="162" t="s">
        <v>50</v>
      </c>
      <c r="I1762" s="162" t="s">
        <v>51</v>
      </c>
      <c r="J1762" s="162" t="s">
        <v>8</v>
      </c>
    </row>
    <row r="1763" spans="1:10" ht="24" customHeight="1">
      <c r="A1763" s="172" t="s">
        <v>430</v>
      </c>
      <c r="B1763" s="173" t="s">
        <v>508</v>
      </c>
      <c r="C1763" s="172" t="s">
        <v>63</v>
      </c>
      <c r="D1763" s="172" t="s">
        <v>509</v>
      </c>
      <c r="E1763" s="211" t="s">
        <v>433</v>
      </c>
      <c r="F1763" s="211"/>
      <c r="G1763" s="174" t="s">
        <v>388</v>
      </c>
      <c r="H1763" s="175">
        <v>9.1999999999999998E-3</v>
      </c>
      <c r="I1763" s="176" t="s">
        <v>2114</v>
      </c>
      <c r="J1763" s="180" t="s">
        <v>603</v>
      </c>
    </row>
    <row r="1764" spans="1:10" ht="26" customHeight="1">
      <c r="A1764" s="172" t="s">
        <v>430</v>
      </c>
      <c r="B1764" s="173" t="s">
        <v>506</v>
      </c>
      <c r="C1764" s="172" t="s">
        <v>63</v>
      </c>
      <c r="D1764" s="172" t="s">
        <v>507</v>
      </c>
      <c r="E1764" s="211" t="s">
        <v>433</v>
      </c>
      <c r="F1764" s="211"/>
      <c r="G1764" s="174" t="s">
        <v>132</v>
      </c>
      <c r="H1764" s="175">
        <v>2.3999999999999998E-3</v>
      </c>
      <c r="I1764" s="176" t="s">
        <v>2115</v>
      </c>
      <c r="J1764" s="180" t="s">
        <v>477</v>
      </c>
    </row>
    <row r="1765" spans="1:10" ht="24" customHeight="1">
      <c r="A1765" s="172" t="s">
        <v>430</v>
      </c>
      <c r="B1765" s="173" t="s">
        <v>470</v>
      </c>
      <c r="C1765" s="172" t="s">
        <v>63</v>
      </c>
      <c r="D1765" s="172" t="s">
        <v>471</v>
      </c>
      <c r="E1765" s="211" t="s">
        <v>433</v>
      </c>
      <c r="F1765" s="211"/>
      <c r="G1765" s="174" t="s">
        <v>132</v>
      </c>
      <c r="H1765" s="175">
        <v>0.37640000000000001</v>
      </c>
      <c r="I1765" s="176" t="s">
        <v>472</v>
      </c>
      <c r="J1765" s="180" t="s">
        <v>1432</v>
      </c>
    </row>
    <row r="1766" spans="1:10" ht="24" customHeight="1">
      <c r="A1766" s="172" t="s">
        <v>430</v>
      </c>
      <c r="B1766" s="173" t="s">
        <v>474</v>
      </c>
      <c r="C1766" s="172" t="s">
        <v>63</v>
      </c>
      <c r="D1766" s="172" t="s">
        <v>475</v>
      </c>
      <c r="E1766" s="211" t="s">
        <v>433</v>
      </c>
      <c r="F1766" s="211"/>
      <c r="G1766" s="174" t="s">
        <v>132</v>
      </c>
      <c r="H1766" s="175">
        <v>7.1999999999999998E-3</v>
      </c>
      <c r="I1766" s="176" t="s">
        <v>476</v>
      </c>
      <c r="J1766" s="180" t="s">
        <v>516</v>
      </c>
    </row>
    <row r="1767" spans="1:10" ht="26" customHeight="1">
      <c r="A1767" s="172" t="s">
        <v>430</v>
      </c>
      <c r="B1767" s="173" t="s">
        <v>487</v>
      </c>
      <c r="C1767" s="172" t="s">
        <v>63</v>
      </c>
      <c r="D1767" s="172" t="s">
        <v>488</v>
      </c>
      <c r="E1767" s="211" t="s">
        <v>433</v>
      </c>
      <c r="F1767" s="211"/>
      <c r="G1767" s="174" t="s">
        <v>132</v>
      </c>
      <c r="H1767" s="175">
        <v>8.0000000000000004E-4</v>
      </c>
      <c r="I1767" s="176" t="s">
        <v>2116</v>
      </c>
      <c r="J1767" s="180" t="s">
        <v>1143</v>
      </c>
    </row>
    <row r="1768" spans="1:10" ht="26" customHeight="1">
      <c r="A1768" s="172" t="s">
        <v>430</v>
      </c>
      <c r="B1768" s="173" t="s">
        <v>467</v>
      </c>
      <c r="C1768" s="172" t="s">
        <v>63</v>
      </c>
      <c r="D1768" s="172" t="s">
        <v>468</v>
      </c>
      <c r="E1768" s="211" t="s">
        <v>433</v>
      </c>
      <c r="F1768" s="211"/>
      <c r="G1768" s="174" t="s">
        <v>388</v>
      </c>
      <c r="H1768" s="175">
        <v>3.2000000000000002E-3</v>
      </c>
      <c r="I1768" s="176" t="s">
        <v>2117</v>
      </c>
      <c r="J1768" s="180" t="s">
        <v>764</v>
      </c>
    </row>
    <row r="1769" spans="1:10" ht="26" customHeight="1">
      <c r="A1769" s="172" t="s">
        <v>430</v>
      </c>
      <c r="B1769" s="173" t="s">
        <v>493</v>
      </c>
      <c r="C1769" s="172" t="s">
        <v>63</v>
      </c>
      <c r="D1769" s="172" t="s">
        <v>494</v>
      </c>
      <c r="E1769" s="211" t="s">
        <v>491</v>
      </c>
      <c r="F1769" s="211"/>
      <c r="G1769" s="174" t="s">
        <v>132</v>
      </c>
      <c r="H1769" s="175">
        <v>0.40720000000000001</v>
      </c>
      <c r="I1769" s="176" t="s">
        <v>495</v>
      </c>
      <c r="J1769" s="180" t="s">
        <v>1433</v>
      </c>
    </row>
    <row r="1770" spans="1:10" ht="24" customHeight="1">
      <c r="A1770" s="172" t="s">
        <v>430</v>
      </c>
      <c r="B1770" s="173" t="s">
        <v>489</v>
      </c>
      <c r="C1770" s="172" t="s">
        <v>63</v>
      </c>
      <c r="D1770" s="172" t="s">
        <v>490</v>
      </c>
      <c r="E1770" s="211" t="s">
        <v>491</v>
      </c>
      <c r="F1770" s="211"/>
      <c r="G1770" s="174" t="s">
        <v>132</v>
      </c>
      <c r="H1770" s="175">
        <v>1.7999999999999999E-2</v>
      </c>
      <c r="I1770" s="176" t="s">
        <v>492</v>
      </c>
      <c r="J1770" s="180" t="s">
        <v>562</v>
      </c>
    </row>
    <row r="1771" spans="1:10" ht="24" customHeight="1">
      <c r="A1771" s="172" t="s">
        <v>430</v>
      </c>
      <c r="B1771" s="173" t="s">
        <v>502</v>
      </c>
      <c r="C1771" s="172" t="s">
        <v>63</v>
      </c>
      <c r="D1771" s="172" t="s">
        <v>503</v>
      </c>
      <c r="E1771" s="211" t="s">
        <v>433</v>
      </c>
      <c r="F1771" s="211"/>
      <c r="G1771" s="174" t="s">
        <v>132</v>
      </c>
      <c r="H1771" s="175">
        <v>0.40720000000000001</v>
      </c>
      <c r="I1771" s="176" t="s">
        <v>504</v>
      </c>
      <c r="J1771" s="180" t="s">
        <v>1434</v>
      </c>
    </row>
    <row r="1772" spans="1:10" ht="24" customHeight="1">
      <c r="A1772" s="172" t="s">
        <v>430</v>
      </c>
      <c r="B1772" s="173" t="s">
        <v>497</v>
      </c>
      <c r="C1772" s="172" t="s">
        <v>63</v>
      </c>
      <c r="D1772" s="172" t="s">
        <v>498</v>
      </c>
      <c r="E1772" s="211" t="s">
        <v>433</v>
      </c>
      <c r="F1772" s="211"/>
      <c r="G1772" s="174" t="s">
        <v>132</v>
      </c>
      <c r="H1772" s="175">
        <v>6.0000000000000001E-3</v>
      </c>
      <c r="I1772" s="176" t="s">
        <v>2118</v>
      </c>
      <c r="J1772" s="180" t="s">
        <v>2243</v>
      </c>
    </row>
    <row r="1773" spans="1:10" ht="26" customHeight="1">
      <c r="A1773" s="172" t="s">
        <v>430</v>
      </c>
      <c r="B1773" s="173" t="s">
        <v>500</v>
      </c>
      <c r="C1773" s="172" t="s">
        <v>63</v>
      </c>
      <c r="D1773" s="172" t="s">
        <v>501</v>
      </c>
      <c r="E1773" s="211" t="s">
        <v>433</v>
      </c>
      <c r="F1773" s="211"/>
      <c r="G1773" s="174" t="s">
        <v>132</v>
      </c>
      <c r="H1773" s="175">
        <v>8.0000000000000004E-4</v>
      </c>
      <c r="I1773" s="176" t="s">
        <v>2120</v>
      </c>
      <c r="J1773" s="180" t="s">
        <v>558</v>
      </c>
    </row>
    <row r="1774" spans="1:10" ht="24" customHeight="1">
      <c r="A1774" s="172" t="s">
        <v>430</v>
      </c>
      <c r="B1774" s="173" t="s">
        <v>478</v>
      </c>
      <c r="C1774" s="172" t="s">
        <v>63</v>
      </c>
      <c r="D1774" s="172" t="s">
        <v>479</v>
      </c>
      <c r="E1774" s="211" t="s">
        <v>433</v>
      </c>
      <c r="F1774" s="211"/>
      <c r="G1774" s="174" t="s">
        <v>132</v>
      </c>
      <c r="H1774" s="175">
        <v>4.0000000000000002E-4</v>
      </c>
      <c r="I1774" s="176" t="s">
        <v>480</v>
      </c>
      <c r="J1774" s="180" t="s">
        <v>558</v>
      </c>
    </row>
    <row r="1775" spans="1:10" ht="24" customHeight="1">
      <c r="A1775" s="172" t="s">
        <v>430</v>
      </c>
      <c r="B1775" s="173" t="s">
        <v>513</v>
      </c>
      <c r="C1775" s="172" t="s">
        <v>63</v>
      </c>
      <c r="D1775" s="172" t="s">
        <v>514</v>
      </c>
      <c r="E1775" s="211" t="s">
        <v>491</v>
      </c>
      <c r="F1775" s="211"/>
      <c r="G1775" s="174" t="s">
        <v>286</v>
      </c>
      <c r="H1775" s="175">
        <v>1.6000000000000001E-3</v>
      </c>
      <c r="I1775" s="176" t="s">
        <v>515</v>
      </c>
      <c r="J1775" s="180" t="s">
        <v>687</v>
      </c>
    </row>
    <row r="1776" spans="1:10" ht="24" customHeight="1">
      <c r="A1776" s="172" t="s">
        <v>430</v>
      </c>
      <c r="B1776" s="173" t="s">
        <v>460</v>
      </c>
      <c r="C1776" s="172" t="s">
        <v>63</v>
      </c>
      <c r="D1776" s="172" t="s">
        <v>461</v>
      </c>
      <c r="E1776" s="211" t="s">
        <v>433</v>
      </c>
      <c r="F1776" s="211"/>
      <c r="G1776" s="174" t="s">
        <v>132</v>
      </c>
      <c r="H1776" s="175">
        <v>1.7999999999999999E-2</v>
      </c>
      <c r="I1776" s="176" t="s">
        <v>2121</v>
      </c>
      <c r="J1776" s="180" t="s">
        <v>694</v>
      </c>
    </row>
    <row r="1777" spans="1:11" ht="24" customHeight="1">
      <c r="A1777" s="172" t="s">
        <v>430</v>
      </c>
      <c r="B1777" s="173" t="s">
        <v>484</v>
      </c>
      <c r="C1777" s="172" t="s">
        <v>63</v>
      </c>
      <c r="D1777" s="172" t="s">
        <v>485</v>
      </c>
      <c r="E1777" s="211" t="s">
        <v>433</v>
      </c>
      <c r="F1777" s="211"/>
      <c r="G1777" s="174" t="s">
        <v>132</v>
      </c>
      <c r="H1777" s="175">
        <v>8.0000000000000004E-4</v>
      </c>
      <c r="I1777" s="176" t="s">
        <v>486</v>
      </c>
      <c r="J1777" s="180" t="s">
        <v>462</v>
      </c>
    </row>
    <row r="1778" spans="1:11" ht="24" customHeight="1">
      <c r="A1778" s="172" t="s">
        <v>430</v>
      </c>
      <c r="B1778" s="173" t="s">
        <v>463</v>
      </c>
      <c r="C1778" s="172" t="s">
        <v>63</v>
      </c>
      <c r="D1778" s="172" t="s">
        <v>464</v>
      </c>
      <c r="E1778" s="211" t="s">
        <v>433</v>
      </c>
      <c r="F1778" s="211"/>
      <c r="G1778" s="174" t="s">
        <v>465</v>
      </c>
      <c r="H1778" s="175">
        <v>3.2000000000000002E-3</v>
      </c>
      <c r="I1778" s="176" t="s">
        <v>2122</v>
      </c>
      <c r="J1778" s="180" t="s">
        <v>558</v>
      </c>
    </row>
    <row r="1779" spans="1:11" ht="24" customHeight="1">
      <c r="A1779" s="172" t="s">
        <v>430</v>
      </c>
      <c r="B1779" s="173" t="s">
        <v>481</v>
      </c>
      <c r="C1779" s="172" t="s">
        <v>63</v>
      </c>
      <c r="D1779" s="172" t="s">
        <v>482</v>
      </c>
      <c r="E1779" s="211" t="s">
        <v>433</v>
      </c>
      <c r="F1779" s="211"/>
      <c r="G1779" s="174" t="s">
        <v>132</v>
      </c>
      <c r="H1779" s="175">
        <v>1.1999999999999999E-3</v>
      </c>
      <c r="I1779" s="176" t="s">
        <v>483</v>
      </c>
      <c r="J1779" s="180" t="s">
        <v>462</v>
      </c>
    </row>
    <row r="1780" spans="1:11" ht="24" customHeight="1">
      <c r="A1780" s="172" t="s">
        <v>430</v>
      </c>
      <c r="B1780" s="173" t="s">
        <v>510</v>
      </c>
      <c r="C1780" s="172" t="s">
        <v>63</v>
      </c>
      <c r="D1780" s="172" t="s">
        <v>511</v>
      </c>
      <c r="E1780" s="211" t="s">
        <v>433</v>
      </c>
      <c r="F1780" s="211"/>
      <c r="G1780" s="174" t="s">
        <v>132</v>
      </c>
      <c r="H1780" s="175">
        <v>1.7999999999999999E-2</v>
      </c>
      <c r="I1780" s="176" t="s">
        <v>2123</v>
      </c>
      <c r="J1780" s="180" t="s">
        <v>2273</v>
      </c>
    </row>
    <row r="1781" spans="1:11" ht="26" customHeight="1">
      <c r="A1781" s="172" t="s">
        <v>430</v>
      </c>
      <c r="B1781" s="173" t="s">
        <v>697</v>
      </c>
      <c r="C1781" s="172" t="s">
        <v>63</v>
      </c>
      <c r="D1781" s="172" t="s">
        <v>698</v>
      </c>
      <c r="E1781" s="211" t="s">
        <v>433</v>
      </c>
      <c r="F1781" s="211"/>
      <c r="G1781" s="174" t="s">
        <v>80</v>
      </c>
      <c r="H1781" s="175">
        <v>1.08</v>
      </c>
      <c r="I1781" s="176" t="s">
        <v>699</v>
      </c>
      <c r="J1781" s="180" t="s">
        <v>1431</v>
      </c>
    </row>
    <row r="1782" spans="1:11" ht="24" customHeight="1">
      <c r="A1782" s="172" t="s">
        <v>430</v>
      </c>
      <c r="B1782" s="173" t="s">
        <v>701</v>
      </c>
      <c r="C1782" s="172" t="s">
        <v>63</v>
      </c>
      <c r="D1782" s="172" t="s">
        <v>702</v>
      </c>
      <c r="E1782" s="211" t="s">
        <v>433</v>
      </c>
      <c r="F1782" s="211"/>
      <c r="G1782" s="174" t="s">
        <v>668</v>
      </c>
      <c r="H1782" s="175">
        <v>452.2</v>
      </c>
      <c r="I1782" s="176" t="s">
        <v>1037</v>
      </c>
      <c r="J1782" s="180" t="s">
        <v>2272</v>
      </c>
    </row>
    <row r="1783" spans="1:11" ht="24" customHeight="1">
      <c r="A1783" s="172" t="s">
        <v>430</v>
      </c>
      <c r="B1783" s="173" t="s">
        <v>446</v>
      </c>
      <c r="C1783" s="172" t="s">
        <v>63</v>
      </c>
      <c r="D1783" s="172" t="s">
        <v>447</v>
      </c>
      <c r="E1783" s="211" t="s">
        <v>448</v>
      </c>
      <c r="F1783" s="211"/>
      <c r="G1783" s="174" t="s">
        <v>449</v>
      </c>
      <c r="H1783" s="175">
        <v>4</v>
      </c>
      <c r="I1783" s="176" t="s">
        <v>450</v>
      </c>
      <c r="J1783" s="180" t="s">
        <v>1430</v>
      </c>
    </row>
    <row r="1784" spans="1:11" ht="13.5">
      <c r="A1784" s="177"/>
      <c r="B1784" s="177"/>
      <c r="C1784" s="177"/>
      <c r="D1784" s="177"/>
      <c r="E1784" s="177" t="s">
        <v>440</v>
      </c>
      <c r="F1784" s="178">
        <v>58.32</v>
      </c>
      <c r="G1784" s="177" t="s">
        <v>441</v>
      </c>
      <c r="H1784" s="178">
        <v>0</v>
      </c>
      <c r="I1784" s="177" t="s">
        <v>442</v>
      </c>
      <c r="J1784" s="178">
        <v>58.32</v>
      </c>
    </row>
    <row r="1785" spans="1:11" ht="13.9" thickBot="1">
      <c r="A1785" s="177"/>
      <c r="B1785" s="177"/>
      <c r="C1785" s="177"/>
      <c r="D1785" s="177"/>
      <c r="E1785" s="177" t="s">
        <v>443</v>
      </c>
      <c r="F1785" s="178">
        <v>131.01</v>
      </c>
      <c r="G1785" s="177"/>
      <c r="H1785" s="212" t="s">
        <v>444</v>
      </c>
      <c r="I1785" s="212"/>
      <c r="J1785" s="178">
        <v>665.77</v>
      </c>
    </row>
    <row r="1786" spans="1:11" ht="1.05" customHeight="1" thickTop="1">
      <c r="A1786" s="179"/>
      <c r="B1786" s="179"/>
      <c r="C1786" s="179"/>
      <c r="D1786" s="179"/>
      <c r="E1786" s="179"/>
      <c r="F1786" s="179"/>
      <c r="G1786" s="179"/>
      <c r="H1786" s="179"/>
      <c r="I1786" s="179"/>
      <c r="J1786" s="179"/>
    </row>
    <row r="1787" spans="1:11" ht="18" customHeight="1">
      <c r="A1787" s="161"/>
      <c r="B1787" s="162" t="s">
        <v>47</v>
      </c>
      <c r="C1787" s="161" t="s">
        <v>48</v>
      </c>
      <c r="D1787" s="161" t="s">
        <v>7</v>
      </c>
      <c r="E1787" s="216" t="s">
        <v>417</v>
      </c>
      <c r="F1787" s="216"/>
      <c r="G1787" s="163" t="s">
        <v>49</v>
      </c>
      <c r="H1787" s="162" t="s">
        <v>50</v>
      </c>
      <c r="I1787" s="162" t="s">
        <v>418</v>
      </c>
      <c r="J1787" s="162" t="s">
        <v>51</v>
      </c>
      <c r="K1787" s="162" t="s">
        <v>8</v>
      </c>
    </row>
    <row r="1788" spans="1:11" ht="39" customHeight="1">
      <c r="A1788" s="164" t="s">
        <v>419</v>
      </c>
      <c r="B1788" s="147" t="s">
        <v>768</v>
      </c>
      <c r="C1788" s="164" t="s">
        <v>58</v>
      </c>
      <c r="D1788" s="164" t="s">
        <v>769</v>
      </c>
      <c r="E1788" s="217" t="s">
        <v>765</v>
      </c>
      <c r="F1788" s="217"/>
      <c r="G1788" s="165" t="s">
        <v>148</v>
      </c>
      <c r="H1788" s="166">
        <v>1</v>
      </c>
      <c r="I1788" s="148"/>
      <c r="J1788" s="148">
        <v>395.51</v>
      </c>
      <c r="K1788" s="148">
        <v>395.51</v>
      </c>
    </row>
    <row r="1789" spans="1:11" ht="26" customHeight="1">
      <c r="A1789" s="167" t="s">
        <v>421</v>
      </c>
      <c r="B1789" s="168" t="s">
        <v>1435</v>
      </c>
      <c r="C1789" s="167" t="s">
        <v>58</v>
      </c>
      <c r="D1789" s="167" t="s">
        <v>1436</v>
      </c>
      <c r="E1789" s="210" t="s">
        <v>765</v>
      </c>
      <c r="F1789" s="210"/>
      <c r="G1789" s="169" t="s">
        <v>148</v>
      </c>
      <c r="H1789" s="170">
        <v>1</v>
      </c>
      <c r="I1789" s="170">
        <v>0</v>
      </c>
      <c r="J1789" s="171">
        <v>294.68</v>
      </c>
      <c r="K1789" s="171">
        <v>294.68</v>
      </c>
    </row>
    <row r="1790" spans="1:11" ht="26" customHeight="1">
      <c r="A1790" s="167" t="s">
        <v>421</v>
      </c>
      <c r="B1790" s="168" t="s">
        <v>1393</v>
      </c>
      <c r="C1790" s="167" t="s">
        <v>58</v>
      </c>
      <c r="D1790" s="167" t="s">
        <v>1394</v>
      </c>
      <c r="E1790" s="210" t="s">
        <v>681</v>
      </c>
      <c r="F1790" s="210"/>
      <c r="G1790" s="169" t="s">
        <v>80</v>
      </c>
      <c r="H1790" s="170">
        <v>2.23E-2</v>
      </c>
      <c r="I1790" s="170">
        <v>0</v>
      </c>
      <c r="J1790" s="171">
        <v>703.89</v>
      </c>
      <c r="K1790" s="171">
        <v>15.69</v>
      </c>
    </row>
    <row r="1791" spans="1:11" ht="26" customHeight="1">
      <c r="A1791" s="167" t="s">
        <v>421</v>
      </c>
      <c r="B1791" s="168" t="s">
        <v>1378</v>
      </c>
      <c r="C1791" s="167" t="s">
        <v>58</v>
      </c>
      <c r="D1791" s="167" t="s">
        <v>2270</v>
      </c>
      <c r="E1791" s="210" t="s">
        <v>424</v>
      </c>
      <c r="F1791" s="210"/>
      <c r="G1791" s="169" t="s">
        <v>116</v>
      </c>
      <c r="H1791" s="170">
        <v>0.55200000000000005</v>
      </c>
      <c r="I1791" s="170">
        <v>0</v>
      </c>
      <c r="J1791" s="171">
        <v>28.4</v>
      </c>
      <c r="K1791" s="171">
        <v>15.67</v>
      </c>
    </row>
    <row r="1792" spans="1:11" ht="24" customHeight="1">
      <c r="A1792" s="167" t="s">
        <v>421</v>
      </c>
      <c r="B1792" s="168" t="s">
        <v>422</v>
      </c>
      <c r="C1792" s="167" t="s">
        <v>58</v>
      </c>
      <c r="D1792" s="167" t="s">
        <v>423</v>
      </c>
      <c r="E1792" s="210" t="s">
        <v>424</v>
      </c>
      <c r="F1792" s="210"/>
      <c r="G1792" s="169" t="s">
        <v>116</v>
      </c>
      <c r="H1792" s="170">
        <v>0.95699999999999996</v>
      </c>
      <c r="I1792" s="170">
        <v>0</v>
      </c>
      <c r="J1792" s="171">
        <v>24.08</v>
      </c>
      <c r="K1792" s="171">
        <v>23.04</v>
      </c>
    </row>
    <row r="1793" spans="1:11" ht="24" customHeight="1">
      <c r="A1793" s="167" t="s">
        <v>421</v>
      </c>
      <c r="B1793" s="168" t="s">
        <v>608</v>
      </c>
      <c r="C1793" s="167" t="s">
        <v>58</v>
      </c>
      <c r="D1793" s="167" t="s">
        <v>609</v>
      </c>
      <c r="E1793" s="210" t="s">
        <v>424</v>
      </c>
      <c r="F1793" s="210"/>
      <c r="G1793" s="169" t="s">
        <v>116</v>
      </c>
      <c r="H1793" s="170">
        <v>1.3620000000000001</v>
      </c>
      <c r="I1793" s="170">
        <v>0</v>
      </c>
      <c r="J1793" s="171">
        <v>29.85</v>
      </c>
      <c r="K1793" s="171">
        <v>40.65</v>
      </c>
    </row>
    <row r="1794" spans="1:11" ht="26" customHeight="1">
      <c r="A1794" s="172" t="s">
        <v>430</v>
      </c>
      <c r="B1794" s="173" t="s">
        <v>1439</v>
      </c>
      <c r="C1794" s="172" t="s">
        <v>58</v>
      </c>
      <c r="D1794" s="172" t="s">
        <v>2274</v>
      </c>
      <c r="E1794" s="211" t="s">
        <v>433</v>
      </c>
      <c r="F1794" s="211"/>
      <c r="G1794" s="174" t="s">
        <v>215</v>
      </c>
      <c r="H1794" s="175">
        <v>0.2</v>
      </c>
      <c r="I1794" s="175">
        <v>0</v>
      </c>
      <c r="J1794" s="176">
        <v>17.7</v>
      </c>
      <c r="K1794" s="176">
        <v>3.54</v>
      </c>
    </row>
    <row r="1795" spans="1:11" ht="26" customHeight="1">
      <c r="A1795" s="172" t="s">
        <v>430</v>
      </c>
      <c r="B1795" s="173" t="s">
        <v>1437</v>
      </c>
      <c r="C1795" s="172" t="s">
        <v>58</v>
      </c>
      <c r="D1795" s="172" t="s">
        <v>1438</v>
      </c>
      <c r="E1795" s="211" t="s">
        <v>433</v>
      </c>
      <c r="F1795" s="211"/>
      <c r="G1795" s="174" t="s">
        <v>871</v>
      </c>
      <c r="H1795" s="175">
        <v>0.1671</v>
      </c>
      <c r="I1795" s="175">
        <v>0</v>
      </c>
      <c r="J1795" s="176">
        <v>13.43</v>
      </c>
      <c r="K1795" s="176">
        <v>2.2400000000000002</v>
      </c>
    </row>
    <row r="1796" spans="1:11" ht="25.5">
      <c r="A1796" s="177"/>
      <c r="B1796" s="177"/>
      <c r="C1796" s="177"/>
      <c r="D1796" s="177"/>
      <c r="E1796" s="177"/>
      <c r="F1796" s="177" t="s">
        <v>440</v>
      </c>
      <c r="G1796" s="178">
        <v>145.80000000000001</v>
      </c>
      <c r="H1796" s="177" t="s">
        <v>441</v>
      </c>
      <c r="I1796" s="178">
        <v>0</v>
      </c>
      <c r="J1796" s="177" t="s">
        <v>442</v>
      </c>
      <c r="K1796" s="178">
        <v>145.80000000000001</v>
      </c>
    </row>
    <row r="1797" spans="1:11" ht="25.9" thickBot="1">
      <c r="A1797" s="177"/>
      <c r="B1797" s="177"/>
      <c r="C1797" s="177"/>
      <c r="D1797" s="177"/>
      <c r="E1797" s="177"/>
      <c r="F1797" s="177" t="s">
        <v>443</v>
      </c>
      <c r="G1797" s="178">
        <v>96.89</v>
      </c>
      <c r="H1797" s="212"/>
      <c r="I1797" s="212" t="s">
        <v>444</v>
      </c>
      <c r="J1797" s="177"/>
      <c r="K1797" s="178">
        <v>492.4</v>
      </c>
    </row>
    <row r="1798" spans="1:11" ht="1.05" customHeight="1" thickTop="1">
      <c r="A1798" s="179"/>
      <c r="B1798" s="179"/>
      <c r="C1798" s="179"/>
      <c r="D1798" s="179"/>
      <c r="E1798" s="179"/>
      <c r="F1798" s="179"/>
      <c r="G1798" s="179"/>
      <c r="H1798" s="179"/>
      <c r="I1798" s="179"/>
      <c r="J1798" s="179"/>
      <c r="K1798" s="179"/>
    </row>
    <row r="1799" spans="1:11" ht="18" customHeight="1">
      <c r="A1799" s="161"/>
      <c r="B1799" s="162" t="s">
        <v>47</v>
      </c>
      <c r="C1799" s="161" t="s">
        <v>48</v>
      </c>
      <c r="D1799" s="161" t="s">
        <v>7</v>
      </c>
      <c r="E1799" s="216" t="s">
        <v>417</v>
      </c>
      <c r="F1799" s="216"/>
      <c r="G1799" s="163" t="s">
        <v>49</v>
      </c>
      <c r="H1799" s="162" t="s">
        <v>50</v>
      </c>
      <c r="I1799" s="162" t="s">
        <v>418</v>
      </c>
      <c r="J1799" s="162" t="s">
        <v>51</v>
      </c>
      <c r="K1799" s="162" t="s">
        <v>8</v>
      </c>
    </row>
    <row r="1800" spans="1:11" ht="26" customHeight="1">
      <c r="A1800" s="164" t="s">
        <v>419</v>
      </c>
      <c r="B1800" s="147" t="s">
        <v>1435</v>
      </c>
      <c r="C1800" s="164" t="s">
        <v>58</v>
      </c>
      <c r="D1800" s="164" t="s">
        <v>1436</v>
      </c>
      <c r="E1800" s="217" t="s">
        <v>765</v>
      </c>
      <c r="F1800" s="217"/>
      <c r="G1800" s="165" t="s">
        <v>148</v>
      </c>
      <c r="H1800" s="166">
        <v>1</v>
      </c>
      <c r="I1800" s="148"/>
      <c r="J1800" s="148">
        <v>294.68</v>
      </c>
      <c r="K1800" s="148">
        <v>294.68</v>
      </c>
    </row>
    <row r="1801" spans="1:11" ht="24" customHeight="1">
      <c r="A1801" s="167" t="s">
        <v>421</v>
      </c>
      <c r="B1801" s="168" t="s">
        <v>422</v>
      </c>
      <c r="C1801" s="167" t="s">
        <v>58</v>
      </c>
      <c r="D1801" s="167" t="s">
        <v>423</v>
      </c>
      <c r="E1801" s="210" t="s">
        <v>424</v>
      </c>
      <c r="F1801" s="210"/>
      <c r="G1801" s="169" t="s">
        <v>116</v>
      </c>
      <c r="H1801" s="170">
        <v>1.357</v>
      </c>
      <c r="I1801" s="170">
        <v>0</v>
      </c>
      <c r="J1801" s="171">
        <v>24.08</v>
      </c>
      <c r="K1801" s="171">
        <v>32.67</v>
      </c>
    </row>
    <row r="1802" spans="1:11" ht="26" customHeight="1">
      <c r="A1802" s="167" t="s">
        <v>421</v>
      </c>
      <c r="B1802" s="168" t="s">
        <v>1378</v>
      </c>
      <c r="C1802" s="167" t="s">
        <v>58</v>
      </c>
      <c r="D1802" s="167" t="s">
        <v>2270</v>
      </c>
      <c r="E1802" s="210" t="s">
        <v>424</v>
      </c>
      <c r="F1802" s="210"/>
      <c r="G1802" s="169" t="s">
        <v>116</v>
      </c>
      <c r="H1802" s="170">
        <v>2.7410000000000001</v>
      </c>
      <c r="I1802" s="170">
        <v>0</v>
      </c>
      <c r="J1802" s="171">
        <v>28.4</v>
      </c>
      <c r="K1802" s="171">
        <v>77.84</v>
      </c>
    </row>
    <row r="1803" spans="1:11" ht="78" customHeight="1">
      <c r="A1803" s="172" t="s">
        <v>430</v>
      </c>
      <c r="B1803" s="173" t="s">
        <v>1442</v>
      </c>
      <c r="C1803" s="172" t="s">
        <v>58</v>
      </c>
      <c r="D1803" s="172" t="s">
        <v>1443</v>
      </c>
      <c r="E1803" s="211" t="s">
        <v>433</v>
      </c>
      <c r="F1803" s="211"/>
      <c r="G1803" s="174" t="s">
        <v>1444</v>
      </c>
      <c r="H1803" s="175">
        <v>1</v>
      </c>
      <c r="I1803" s="175">
        <v>0</v>
      </c>
      <c r="J1803" s="176">
        <v>183.5</v>
      </c>
      <c r="K1803" s="176">
        <v>183.5</v>
      </c>
    </row>
    <row r="1804" spans="1:11" ht="24" customHeight="1">
      <c r="A1804" s="172" t="s">
        <v>430</v>
      </c>
      <c r="B1804" s="173" t="s">
        <v>1445</v>
      </c>
      <c r="C1804" s="172" t="s">
        <v>58</v>
      </c>
      <c r="D1804" s="172" t="s">
        <v>1446</v>
      </c>
      <c r="E1804" s="211" t="s">
        <v>433</v>
      </c>
      <c r="F1804" s="211"/>
      <c r="G1804" s="174" t="s">
        <v>215</v>
      </c>
      <c r="H1804" s="175">
        <v>1.0999999999999999E-2</v>
      </c>
      <c r="I1804" s="175">
        <v>0</v>
      </c>
      <c r="J1804" s="176">
        <v>23.35</v>
      </c>
      <c r="K1804" s="176">
        <v>0.25</v>
      </c>
    </row>
    <row r="1805" spans="1:11" ht="26" customHeight="1">
      <c r="A1805" s="172" t="s">
        <v>430</v>
      </c>
      <c r="B1805" s="173" t="s">
        <v>1440</v>
      </c>
      <c r="C1805" s="172" t="s">
        <v>58</v>
      </c>
      <c r="D1805" s="172" t="s">
        <v>1441</v>
      </c>
      <c r="E1805" s="211" t="s">
        <v>433</v>
      </c>
      <c r="F1805" s="211"/>
      <c r="G1805" s="174" t="s">
        <v>215</v>
      </c>
      <c r="H1805" s="175">
        <v>2.4E-2</v>
      </c>
      <c r="I1805" s="175">
        <v>0</v>
      </c>
      <c r="J1805" s="176">
        <v>17.72</v>
      </c>
      <c r="K1805" s="176">
        <v>0.42</v>
      </c>
    </row>
    <row r="1806" spans="1:11" ht="25.5">
      <c r="A1806" s="177"/>
      <c r="B1806" s="177"/>
      <c r="C1806" s="177"/>
      <c r="D1806" s="177"/>
      <c r="E1806" s="177"/>
      <c r="F1806" s="177" t="s">
        <v>440</v>
      </c>
      <c r="G1806" s="178">
        <v>82.84</v>
      </c>
      <c r="H1806" s="177" t="s">
        <v>441</v>
      </c>
      <c r="I1806" s="178">
        <v>0</v>
      </c>
      <c r="J1806" s="177" t="s">
        <v>442</v>
      </c>
      <c r="K1806" s="178">
        <v>82.84</v>
      </c>
    </row>
    <row r="1807" spans="1:11" ht="25.9" thickBot="1">
      <c r="A1807" s="177"/>
      <c r="B1807" s="177"/>
      <c r="C1807" s="177"/>
      <c r="D1807" s="177"/>
      <c r="E1807" s="177"/>
      <c r="F1807" s="177" t="s">
        <v>443</v>
      </c>
      <c r="G1807" s="178">
        <v>72.19</v>
      </c>
      <c r="H1807" s="212"/>
      <c r="I1807" s="212" t="s">
        <v>444</v>
      </c>
      <c r="J1807" s="177"/>
      <c r="K1807" s="178">
        <v>366.87</v>
      </c>
    </row>
    <row r="1808" spans="1:11" ht="1.05" customHeight="1" thickTop="1">
      <c r="A1808" s="179"/>
      <c r="B1808" s="179"/>
      <c r="C1808" s="179"/>
      <c r="D1808" s="179"/>
      <c r="E1808" s="179"/>
      <c r="F1808" s="179"/>
      <c r="G1808" s="179"/>
      <c r="H1808" s="179"/>
      <c r="I1808" s="179"/>
      <c r="J1808" s="179"/>
      <c r="K1808" s="179"/>
    </row>
    <row r="1809" spans="1:11" ht="18" customHeight="1">
      <c r="A1809" s="161"/>
      <c r="B1809" s="162" t="s">
        <v>47</v>
      </c>
      <c r="C1809" s="161" t="s">
        <v>48</v>
      </c>
      <c r="D1809" s="161" t="s">
        <v>7</v>
      </c>
      <c r="E1809" s="216" t="s">
        <v>417</v>
      </c>
      <c r="F1809" s="216"/>
      <c r="G1809" s="163" t="s">
        <v>49</v>
      </c>
      <c r="H1809" s="162" t="s">
        <v>50</v>
      </c>
      <c r="I1809" s="162" t="s">
        <v>418</v>
      </c>
      <c r="J1809" s="162" t="s">
        <v>51</v>
      </c>
      <c r="K1809" s="162" t="s">
        <v>8</v>
      </c>
    </row>
    <row r="1810" spans="1:11" ht="52.05" customHeight="1">
      <c r="A1810" s="164" t="s">
        <v>419</v>
      </c>
      <c r="B1810" s="147" t="s">
        <v>1385</v>
      </c>
      <c r="C1810" s="164" t="s">
        <v>58</v>
      </c>
      <c r="D1810" s="164" t="s">
        <v>1386</v>
      </c>
      <c r="E1810" s="217" t="s">
        <v>538</v>
      </c>
      <c r="F1810" s="217"/>
      <c r="G1810" s="165" t="s">
        <v>546</v>
      </c>
      <c r="H1810" s="166">
        <v>1</v>
      </c>
      <c r="I1810" s="148"/>
      <c r="J1810" s="148">
        <v>0.39</v>
      </c>
      <c r="K1810" s="148">
        <v>0.39</v>
      </c>
    </row>
    <row r="1811" spans="1:11" ht="39" customHeight="1">
      <c r="A1811" s="167" t="s">
        <v>421</v>
      </c>
      <c r="B1811" s="168" t="s">
        <v>1447</v>
      </c>
      <c r="C1811" s="167" t="s">
        <v>58</v>
      </c>
      <c r="D1811" s="167" t="s">
        <v>1448</v>
      </c>
      <c r="E1811" s="210" t="s">
        <v>1449</v>
      </c>
      <c r="F1811" s="210"/>
      <c r="G1811" s="169" t="s">
        <v>116</v>
      </c>
      <c r="H1811" s="170">
        <v>1</v>
      </c>
      <c r="I1811" s="170">
        <v>0</v>
      </c>
      <c r="J1811" s="171">
        <v>7.0000000000000007E-2</v>
      </c>
      <c r="K1811" s="171">
        <v>7.0000000000000007E-2</v>
      </c>
    </row>
    <row r="1812" spans="1:11" ht="52.05" customHeight="1">
      <c r="A1812" s="167" t="s">
        <v>421</v>
      </c>
      <c r="B1812" s="168" t="s">
        <v>1450</v>
      </c>
      <c r="C1812" s="167" t="s">
        <v>58</v>
      </c>
      <c r="D1812" s="167" t="s">
        <v>1451</v>
      </c>
      <c r="E1812" s="210" t="s">
        <v>1449</v>
      </c>
      <c r="F1812" s="210"/>
      <c r="G1812" s="169" t="s">
        <v>116</v>
      </c>
      <c r="H1812" s="170">
        <v>1</v>
      </c>
      <c r="I1812" s="170">
        <v>0</v>
      </c>
      <c r="J1812" s="171">
        <v>0.32</v>
      </c>
      <c r="K1812" s="171">
        <v>0.32</v>
      </c>
    </row>
    <row r="1813" spans="1:11" ht="25.5">
      <c r="A1813" s="177"/>
      <c r="B1813" s="177"/>
      <c r="C1813" s="177"/>
      <c r="D1813" s="177"/>
      <c r="E1813" s="177"/>
      <c r="F1813" s="177" t="s">
        <v>440</v>
      </c>
      <c r="G1813" s="178">
        <v>0</v>
      </c>
      <c r="H1813" s="177" t="s">
        <v>441</v>
      </c>
      <c r="I1813" s="178">
        <v>0</v>
      </c>
      <c r="J1813" s="177" t="s">
        <v>442</v>
      </c>
      <c r="K1813" s="178">
        <v>0</v>
      </c>
    </row>
    <row r="1814" spans="1:11" ht="25.9" thickBot="1">
      <c r="A1814" s="177"/>
      <c r="B1814" s="177"/>
      <c r="C1814" s="177"/>
      <c r="D1814" s="177"/>
      <c r="E1814" s="177"/>
      <c r="F1814" s="177" t="s">
        <v>443</v>
      </c>
      <c r="G1814" s="178">
        <v>0.09</v>
      </c>
      <c r="H1814" s="212"/>
      <c r="I1814" s="212" t="s">
        <v>444</v>
      </c>
      <c r="J1814" s="177"/>
      <c r="K1814" s="178">
        <v>0.48</v>
      </c>
    </row>
    <row r="1815" spans="1:11" ht="1.05" customHeight="1" thickTop="1">
      <c r="A1815" s="179"/>
      <c r="B1815" s="179"/>
      <c r="C1815" s="179"/>
      <c r="D1815" s="179"/>
      <c r="E1815" s="179"/>
      <c r="F1815" s="179"/>
      <c r="G1815" s="179"/>
      <c r="H1815" s="179"/>
      <c r="I1815" s="179"/>
      <c r="J1815" s="179"/>
      <c r="K1815" s="179"/>
    </row>
    <row r="1816" spans="1:11" ht="18" customHeight="1">
      <c r="A1816" s="161"/>
      <c r="B1816" s="162" t="s">
        <v>47</v>
      </c>
      <c r="C1816" s="161" t="s">
        <v>48</v>
      </c>
      <c r="D1816" s="161" t="s">
        <v>7</v>
      </c>
      <c r="E1816" s="216" t="s">
        <v>417</v>
      </c>
      <c r="F1816" s="216"/>
      <c r="G1816" s="163" t="s">
        <v>49</v>
      </c>
      <c r="H1816" s="162" t="s">
        <v>50</v>
      </c>
      <c r="I1816" s="162" t="s">
        <v>418</v>
      </c>
      <c r="J1816" s="162" t="s">
        <v>51</v>
      </c>
      <c r="K1816" s="162" t="s">
        <v>8</v>
      </c>
    </row>
    <row r="1817" spans="1:11" ht="52.05" customHeight="1">
      <c r="A1817" s="164" t="s">
        <v>419</v>
      </c>
      <c r="B1817" s="147" t="s">
        <v>1387</v>
      </c>
      <c r="C1817" s="164" t="s">
        <v>58</v>
      </c>
      <c r="D1817" s="164" t="s">
        <v>1388</v>
      </c>
      <c r="E1817" s="217" t="s">
        <v>538</v>
      </c>
      <c r="F1817" s="217"/>
      <c r="G1817" s="165" t="s">
        <v>539</v>
      </c>
      <c r="H1817" s="166">
        <v>1</v>
      </c>
      <c r="I1817" s="148"/>
      <c r="J1817" s="148">
        <v>1.99</v>
      </c>
      <c r="K1817" s="148">
        <v>1.99</v>
      </c>
    </row>
    <row r="1818" spans="1:11" ht="39" customHeight="1">
      <c r="A1818" s="167" t="s">
        <v>421</v>
      </c>
      <c r="B1818" s="168" t="s">
        <v>1447</v>
      </c>
      <c r="C1818" s="167" t="s">
        <v>58</v>
      </c>
      <c r="D1818" s="167" t="s">
        <v>1448</v>
      </c>
      <c r="E1818" s="210" t="s">
        <v>1449</v>
      </c>
      <c r="F1818" s="210"/>
      <c r="G1818" s="169" t="s">
        <v>116</v>
      </c>
      <c r="H1818" s="170">
        <v>1</v>
      </c>
      <c r="I1818" s="170">
        <v>0</v>
      </c>
      <c r="J1818" s="171">
        <v>7.0000000000000007E-2</v>
      </c>
      <c r="K1818" s="171">
        <v>7.0000000000000007E-2</v>
      </c>
    </row>
    <row r="1819" spans="1:11" ht="52.05" customHeight="1">
      <c r="A1819" s="167" t="s">
        <v>421</v>
      </c>
      <c r="B1819" s="168" t="s">
        <v>1450</v>
      </c>
      <c r="C1819" s="167" t="s">
        <v>58</v>
      </c>
      <c r="D1819" s="167" t="s">
        <v>1451</v>
      </c>
      <c r="E1819" s="210" t="s">
        <v>1449</v>
      </c>
      <c r="F1819" s="210"/>
      <c r="G1819" s="169" t="s">
        <v>116</v>
      </c>
      <c r="H1819" s="170">
        <v>1</v>
      </c>
      <c r="I1819" s="170">
        <v>0</v>
      </c>
      <c r="J1819" s="171">
        <v>0.32</v>
      </c>
      <c r="K1819" s="171">
        <v>0.32</v>
      </c>
    </row>
    <row r="1820" spans="1:11" ht="52.05" customHeight="1">
      <c r="A1820" s="167" t="s">
        <v>421</v>
      </c>
      <c r="B1820" s="168" t="s">
        <v>1454</v>
      </c>
      <c r="C1820" s="167" t="s">
        <v>58</v>
      </c>
      <c r="D1820" s="167" t="s">
        <v>1455</v>
      </c>
      <c r="E1820" s="210" t="s">
        <v>1449</v>
      </c>
      <c r="F1820" s="210"/>
      <c r="G1820" s="169" t="s">
        <v>116</v>
      </c>
      <c r="H1820" s="170">
        <v>1</v>
      </c>
      <c r="I1820" s="170">
        <v>0</v>
      </c>
      <c r="J1820" s="171">
        <v>1.25</v>
      </c>
      <c r="K1820" s="171">
        <v>1.25</v>
      </c>
    </row>
    <row r="1821" spans="1:11" ht="52.05" customHeight="1">
      <c r="A1821" s="167" t="s">
        <v>421</v>
      </c>
      <c r="B1821" s="168" t="s">
        <v>1452</v>
      </c>
      <c r="C1821" s="167" t="s">
        <v>58</v>
      </c>
      <c r="D1821" s="167" t="s">
        <v>1453</v>
      </c>
      <c r="E1821" s="210" t="s">
        <v>1449</v>
      </c>
      <c r="F1821" s="210"/>
      <c r="G1821" s="169" t="s">
        <v>116</v>
      </c>
      <c r="H1821" s="170">
        <v>1</v>
      </c>
      <c r="I1821" s="170">
        <v>0</v>
      </c>
      <c r="J1821" s="171">
        <v>0.35</v>
      </c>
      <c r="K1821" s="171">
        <v>0.35</v>
      </c>
    </row>
    <row r="1822" spans="1:11" ht="25.5">
      <c r="A1822" s="177"/>
      <c r="B1822" s="177"/>
      <c r="C1822" s="177"/>
      <c r="D1822" s="177"/>
      <c r="E1822" s="177"/>
      <c r="F1822" s="177" t="s">
        <v>440</v>
      </c>
      <c r="G1822" s="178">
        <v>0</v>
      </c>
      <c r="H1822" s="177" t="s">
        <v>441</v>
      </c>
      <c r="I1822" s="178">
        <v>0</v>
      </c>
      <c r="J1822" s="177" t="s">
        <v>442</v>
      </c>
      <c r="K1822" s="178">
        <v>0</v>
      </c>
    </row>
    <row r="1823" spans="1:11" ht="25.9" thickBot="1">
      <c r="A1823" s="177"/>
      <c r="B1823" s="177"/>
      <c r="C1823" s="177"/>
      <c r="D1823" s="177"/>
      <c r="E1823" s="177"/>
      <c r="F1823" s="177" t="s">
        <v>443</v>
      </c>
      <c r="G1823" s="178">
        <v>0.48</v>
      </c>
      <c r="H1823" s="212"/>
      <c r="I1823" s="212" t="s">
        <v>444</v>
      </c>
      <c r="J1823" s="177"/>
      <c r="K1823" s="178">
        <v>2.4700000000000002</v>
      </c>
    </row>
    <row r="1824" spans="1:11" ht="1.05" customHeight="1" thickTop="1">
      <c r="A1824" s="179"/>
      <c r="B1824" s="179"/>
      <c r="C1824" s="179"/>
      <c r="D1824" s="179"/>
      <c r="E1824" s="179"/>
      <c r="F1824" s="179"/>
      <c r="G1824" s="179"/>
      <c r="H1824" s="179"/>
      <c r="I1824" s="179"/>
      <c r="J1824" s="179"/>
      <c r="K1824" s="179"/>
    </row>
    <row r="1825" spans="1:11" ht="18" customHeight="1">
      <c r="A1825" s="161"/>
      <c r="B1825" s="162" t="s">
        <v>47</v>
      </c>
      <c r="C1825" s="161" t="s">
        <v>48</v>
      </c>
      <c r="D1825" s="161" t="s">
        <v>7</v>
      </c>
      <c r="E1825" s="216" t="s">
        <v>417</v>
      </c>
      <c r="F1825" s="216"/>
      <c r="G1825" s="163" t="s">
        <v>49</v>
      </c>
      <c r="H1825" s="162" t="s">
        <v>50</v>
      </c>
      <c r="I1825" s="162" t="s">
        <v>418</v>
      </c>
      <c r="J1825" s="162" t="s">
        <v>51</v>
      </c>
      <c r="K1825" s="162" t="s">
        <v>8</v>
      </c>
    </row>
    <row r="1826" spans="1:11" ht="52.05" customHeight="1">
      <c r="A1826" s="164" t="s">
        <v>419</v>
      </c>
      <c r="B1826" s="147" t="s">
        <v>1450</v>
      </c>
      <c r="C1826" s="164" t="s">
        <v>58</v>
      </c>
      <c r="D1826" s="164" t="s">
        <v>1451</v>
      </c>
      <c r="E1826" s="217" t="s">
        <v>1449</v>
      </c>
      <c r="F1826" s="217"/>
      <c r="G1826" s="165" t="s">
        <v>116</v>
      </c>
      <c r="H1826" s="166">
        <v>1</v>
      </c>
      <c r="I1826" s="148"/>
      <c r="J1826" s="148">
        <v>0.32</v>
      </c>
      <c r="K1826" s="148">
        <v>0.32</v>
      </c>
    </row>
    <row r="1827" spans="1:11" ht="39" customHeight="1">
      <c r="A1827" s="172" t="s">
        <v>430</v>
      </c>
      <c r="B1827" s="173" t="s">
        <v>1456</v>
      </c>
      <c r="C1827" s="172" t="s">
        <v>58</v>
      </c>
      <c r="D1827" s="172" t="s">
        <v>2275</v>
      </c>
      <c r="E1827" s="211" t="s">
        <v>992</v>
      </c>
      <c r="F1827" s="211"/>
      <c r="G1827" s="174" t="s">
        <v>148</v>
      </c>
      <c r="H1827" s="175">
        <v>6.3999999999999997E-5</v>
      </c>
      <c r="I1827" s="175">
        <v>0</v>
      </c>
      <c r="J1827" s="176">
        <v>5099.5</v>
      </c>
      <c r="K1827" s="176">
        <v>0.32</v>
      </c>
    </row>
    <row r="1828" spans="1:11" ht="25.5">
      <c r="A1828" s="177"/>
      <c r="B1828" s="177"/>
      <c r="C1828" s="177"/>
      <c r="D1828" s="177"/>
      <c r="E1828" s="177"/>
      <c r="F1828" s="177" t="s">
        <v>440</v>
      </c>
      <c r="G1828" s="178">
        <v>0</v>
      </c>
      <c r="H1828" s="177" t="s">
        <v>441</v>
      </c>
      <c r="I1828" s="178">
        <v>0</v>
      </c>
      <c r="J1828" s="177" t="s">
        <v>442</v>
      </c>
      <c r="K1828" s="178">
        <v>0</v>
      </c>
    </row>
    <row r="1829" spans="1:11" ht="25.9" thickBot="1">
      <c r="A1829" s="177"/>
      <c r="B1829" s="177"/>
      <c r="C1829" s="177"/>
      <c r="D1829" s="177"/>
      <c r="E1829" s="177"/>
      <c r="F1829" s="177" t="s">
        <v>443</v>
      </c>
      <c r="G1829" s="178">
        <v>7.0000000000000007E-2</v>
      </c>
      <c r="H1829" s="212"/>
      <c r="I1829" s="212" t="s">
        <v>444</v>
      </c>
      <c r="J1829" s="177"/>
      <c r="K1829" s="178">
        <v>0.39</v>
      </c>
    </row>
    <row r="1830" spans="1:11" ht="1.05" customHeight="1" thickTop="1">
      <c r="A1830" s="179"/>
      <c r="B1830" s="179"/>
      <c r="C1830" s="179"/>
      <c r="D1830" s="179"/>
      <c r="E1830" s="179"/>
      <c r="F1830" s="179"/>
      <c r="G1830" s="179"/>
      <c r="H1830" s="179"/>
      <c r="I1830" s="179"/>
      <c r="J1830" s="179"/>
      <c r="K1830" s="179"/>
    </row>
    <row r="1831" spans="1:11" ht="18" customHeight="1">
      <c r="A1831" s="161"/>
      <c r="B1831" s="162" t="s">
        <v>47</v>
      </c>
      <c r="C1831" s="161" t="s">
        <v>48</v>
      </c>
      <c r="D1831" s="161" t="s">
        <v>7</v>
      </c>
      <c r="E1831" s="216" t="s">
        <v>417</v>
      </c>
      <c r="F1831" s="216"/>
      <c r="G1831" s="163" t="s">
        <v>49</v>
      </c>
      <c r="H1831" s="162" t="s">
        <v>50</v>
      </c>
      <c r="I1831" s="162" t="s">
        <v>418</v>
      </c>
      <c r="J1831" s="162" t="s">
        <v>51</v>
      </c>
      <c r="K1831" s="162" t="s">
        <v>8</v>
      </c>
    </row>
    <row r="1832" spans="1:11" ht="39" customHeight="1">
      <c r="A1832" s="164" t="s">
        <v>419</v>
      </c>
      <c r="B1832" s="147" t="s">
        <v>1447</v>
      </c>
      <c r="C1832" s="164" t="s">
        <v>58</v>
      </c>
      <c r="D1832" s="164" t="s">
        <v>1448</v>
      </c>
      <c r="E1832" s="217" t="s">
        <v>1449</v>
      </c>
      <c r="F1832" s="217"/>
      <c r="G1832" s="165" t="s">
        <v>116</v>
      </c>
      <c r="H1832" s="166">
        <v>1</v>
      </c>
      <c r="I1832" s="148"/>
      <c r="J1832" s="148">
        <v>7.0000000000000007E-2</v>
      </c>
      <c r="K1832" s="148">
        <v>7.0000000000000007E-2</v>
      </c>
    </row>
    <row r="1833" spans="1:11" ht="39" customHeight="1">
      <c r="A1833" s="172" t="s">
        <v>430</v>
      </c>
      <c r="B1833" s="173" t="s">
        <v>1456</v>
      </c>
      <c r="C1833" s="172" t="s">
        <v>58</v>
      </c>
      <c r="D1833" s="172" t="s">
        <v>2275</v>
      </c>
      <c r="E1833" s="211" t="s">
        <v>992</v>
      </c>
      <c r="F1833" s="211"/>
      <c r="G1833" s="174" t="s">
        <v>148</v>
      </c>
      <c r="H1833" s="175">
        <v>1.4800000000000001E-5</v>
      </c>
      <c r="I1833" s="175">
        <v>0</v>
      </c>
      <c r="J1833" s="176">
        <v>5099.5</v>
      </c>
      <c r="K1833" s="176">
        <v>7.0000000000000007E-2</v>
      </c>
    </row>
    <row r="1834" spans="1:11" ht="25.5">
      <c r="A1834" s="177"/>
      <c r="B1834" s="177"/>
      <c r="C1834" s="177"/>
      <c r="D1834" s="177"/>
      <c r="E1834" s="177"/>
      <c r="F1834" s="177" t="s">
        <v>440</v>
      </c>
      <c r="G1834" s="178">
        <v>0</v>
      </c>
      <c r="H1834" s="177" t="s">
        <v>441</v>
      </c>
      <c r="I1834" s="178">
        <v>0</v>
      </c>
      <c r="J1834" s="177" t="s">
        <v>442</v>
      </c>
      <c r="K1834" s="178">
        <v>0</v>
      </c>
    </row>
    <row r="1835" spans="1:11" ht="25.9" thickBot="1">
      <c r="A1835" s="177"/>
      <c r="B1835" s="177"/>
      <c r="C1835" s="177"/>
      <c r="D1835" s="177"/>
      <c r="E1835" s="177"/>
      <c r="F1835" s="177" t="s">
        <v>443</v>
      </c>
      <c r="G1835" s="178">
        <v>0.01</v>
      </c>
      <c r="H1835" s="212"/>
      <c r="I1835" s="212" t="s">
        <v>444</v>
      </c>
      <c r="J1835" s="177"/>
      <c r="K1835" s="178">
        <v>0.08</v>
      </c>
    </row>
    <row r="1836" spans="1:11" ht="1.05" customHeight="1" thickTop="1">
      <c r="A1836" s="179"/>
      <c r="B1836" s="179"/>
      <c r="C1836" s="179"/>
      <c r="D1836" s="179"/>
      <c r="E1836" s="179"/>
      <c r="F1836" s="179"/>
      <c r="G1836" s="179"/>
      <c r="H1836" s="179"/>
      <c r="I1836" s="179"/>
      <c r="J1836" s="179"/>
      <c r="K1836" s="179"/>
    </row>
    <row r="1837" spans="1:11" ht="18" customHeight="1">
      <c r="A1837" s="161"/>
      <c r="B1837" s="162" t="s">
        <v>47</v>
      </c>
      <c r="C1837" s="161" t="s">
        <v>48</v>
      </c>
      <c r="D1837" s="161" t="s">
        <v>7</v>
      </c>
      <c r="E1837" s="216" t="s">
        <v>417</v>
      </c>
      <c r="F1837" s="216"/>
      <c r="G1837" s="163" t="s">
        <v>49</v>
      </c>
      <c r="H1837" s="162" t="s">
        <v>50</v>
      </c>
      <c r="I1837" s="162" t="s">
        <v>418</v>
      </c>
      <c r="J1837" s="162" t="s">
        <v>51</v>
      </c>
      <c r="K1837" s="162" t="s">
        <v>8</v>
      </c>
    </row>
    <row r="1838" spans="1:11" ht="52.05" customHeight="1">
      <c r="A1838" s="164" t="s">
        <v>419</v>
      </c>
      <c r="B1838" s="147" t="s">
        <v>1452</v>
      </c>
      <c r="C1838" s="164" t="s">
        <v>58</v>
      </c>
      <c r="D1838" s="164" t="s">
        <v>1453</v>
      </c>
      <c r="E1838" s="217" t="s">
        <v>1449</v>
      </c>
      <c r="F1838" s="217"/>
      <c r="G1838" s="165" t="s">
        <v>116</v>
      </c>
      <c r="H1838" s="166">
        <v>1</v>
      </c>
      <c r="I1838" s="148"/>
      <c r="J1838" s="148">
        <v>0.35</v>
      </c>
      <c r="K1838" s="148">
        <v>0.35</v>
      </c>
    </row>
    <row r="1839" spans="1:11" ht="39" customHeight="1">
      <c r="A1839" s="172" t="s">
        <v>430</v>
      </c>
      <c r="B1839" s="173" t="s">
        <v>1456</v>
      </c>
      <c r="C1839" s="172" t="s">
        <v>58</v>
      </c>
      <c r="D1839" s="172" t="s">
        <v>2275</v>
      </c>
      <c r="E1839" s="211" t="s">
        <v>992</v>
      </c>
      <c r="F1839" s="211"/>
      <c r="G1839" s="174" t="s">
        <v>148</v>
      </c>
      <c r="H1839" s="175">
        <v>6.9999999999999994E-5</v>
      </c>
      <c r="I1839" s="175">
        <v>0</v>
      </c>
      <c r="J1839" s="176">
        <v>5099.5</v>
      </c>
      <c r="K1839" s="176">
        <v>0.35</v>
      </c>
    </row>
    <row r="1840" spans="1:11" ht="25.5">
      <c r="A1840" s="177"/>
      <c r="B1840" s="177"/>
      <c r="C1840" s="177"/>
      <c r="D1840" s="177"/>
      <c r="E1840" s="177"/>
      <c r="F1840" s="177" t="s">
        <v>440</v>
      </c>
      <c r="G1840" s="178">
        <v>0</v>
      </c>
      <c r="H1840" s="177" t="s">
        <v>441</v>
      </c>
      <c r="I1840" s="178">
        <v>0</v>
      </c>
      <c r="J1840" s="177" t="s">
        <v>442</v>
      </c>
      <c r="K1840" s="178">
        <v>0</v>
      </c>
    </row>
    <row r="1841" spans="1:11" ht="25.9" thickBot="1">
      <c r="A1841" s="177"/>
      <c r="B1841" s="177"/>
      <c r="C1841" s="177"/>
      <c r="D1841" s="177"/>
      <c r="E1841" s="177"/>
      <c r="F1841" s="177" t="s">
        <v>443</v>
      </c>
      <c r="G1841" s="178">
        <v>0.08</v>
      </c>
      <c r="H1841" s="212"/>
      <c r="I1841" s="212" t="s">
        <v>444</v>
      </c>
      <c r="J1841" s="177"/>
      <c r="K1841" s="178">
        <v>0.43</v>
      </c>
    </row>
    <row r="1842" spans="1:11" ht="1.05" customHeight="1" thickTop="1">
      <c r="A1842" s="179"/>
      <c r="B1842" s="179"/>
      <c r="C1842" s="179"/>
      <c r="D1842" s="179"/>
      <c r="E1842" s="179"/>
      <c r="F1842" s="179"/>
      <c r="G1842" s="179"/>
      <c r="H1842" s="179"/>
      <c r="I1842" s="179"/>
      <c r="J1842" s="179"/>
      <c r="K1842" s="179"/>
    </row>
    <row r="1843" spans="1:11" ht="18" customHeight="1">
      <c r="A1843" s="161"/>
      <c r="B1843" s="162" t="s">
        <v>47</v>
      </c>
      <c r="C1843" s="161" t="s">
        <v>48</v>
      </c>
      <c r="D1843" s="161" t="s">
        <v>7</v>
      </c>
      <c r="E1843" s="216" t="s">
        <v>417</v>
      </c>
      <c r="F1843" s="216"/>
      <c r="G1843" s="163" t="s">
        <v>49</v>
      </c>
      <c r="H1843" s="162" t="s">
        <v>50</v>
      </c>
      <c r="I1843" s="162" t="s">
        <v>418</v>
      </c>
      <c r="J1843" s="162" t="s">
        <v>51</v>
      </c>
      <c r="K1843" s="162" t="s">
        <v>8</v>
      </c>
    </row>
    <row r="1844" spans="1:11" ht="52.05" customHeight="1">
      <c r="A1844" s="164" t="s">
        <v>419</v>
      </c>
      <c r="B1844" s="147" t="s">
        <v>1454</v>
      </c>
      <c r="C1844" s="164" t="s">
        <v>58</v>
      </c>
      <c r="D1844" s="164" t="s">
        <v>1455</v>
      </c>
      <c r="E1844" s="217" t="s">
        <v>1449</v>
      </c>
      <c r="F1844" s="217"/>
      <c r="G1844" s="165" t="s">
        <v>116</v>
      </c>
      <c r="H1844" s="166">
        <v>1</v>
      </c>
      <c r="I1844" s="148"/>
      <c r="J1844" s="148">
        <v>1.25</v>
      </c>
      <c r="K1844" s="148">
        <v>1.25</v>
      </c>
    </row>
    <row r="1845" spans="1:11" ht="26" customHeight="1">
      <c r="A1845" s="172" t="s">
        <v>430</v>
      </c>
      <c r="B1845" s="173" t="s">
        <v>1103</v>
      </c>
      <c r="C1845" s="172" t="s">
        <v>58</v>
      </c>
      <c r="D1845" s="172" t="s">
        <v>1104</v>
      </c>
      <c r="E1845" s="211" t="s">
        <v>1105</v>
      </c>
      <c r="F1845" s="211"/>
      <c r="G1845" s="174" t="s">
        <v>1106</v>
      </c>
      <c r="H1845" s="175">
        <v>1.25</v>
      </c>
      <c r="I1845" s="175">
        <v>0</v>
      </c>
      <c r="J1845" s="176">
        <v>1</v>
      </c>
      <c r="K1845" s="176">
        <v>1.25</v>
      </c>
    </row>
    <row r="1846" spans="1:11" ht="25.5">
      <c r="A1846" s="177"/>
      <c r="B1846" s="177"/>
      <c r="C1846" s="177"/>
      <c r="D1846" s="177"/>
      <c r="E1846" s="177"/>
      <c r="F1846" s="177" t="s">
        <v>440</v>
      </c>
      <c r="G1846" s="178">
        <v>0</v>
      </c>
      <c r="H1846" s="177" t="s">
        <v>441</v>
      </c>
      <c r="I1846" s="178">
        <v>0</v>
      </c>
      <c r="J1846" s="177" t="s">
        <v>442</v>
      </c>
      <c r="K1846" s="178">
        <v>0</v>
      </c>
    </row>
    <row r="1847" spans="1:11" ht="25.9" thickBot="1">
      <c r="A1847" s="177"/>
      <c r="B1847" s="177"/>
      <c r="C1847" s="177"/>
      <c r="D1847" s="177"/>
      <c r="E1847" s="177"/>
      <c r="F1847" s="177" t="s">
        <v>443</v>
      </c>
      <c r="G1847" s="178">
        <v>0.3</v>
      </c>
      <c r="H1847" s="212"/>
      <c r="I1847" s="212" t="s">
        <v>444</v>
      </c>
      <c r="J1847" s="177"/>
      <c r="K1847" s="178">
        <v>1.55</v>
      </c>
    </row>
    <row r="1848" spans="1:11" ht="1.05" customHeight="1" thickTop="1">
      <c r="A1848" s="179"/>
      <c r="B1848" s="179"/>
      <c r="C1848" s="179"/>
      <c r="D1848" s="179"/>
      <c r="E1848" s="179"/>
      <c r="F1848" s="179"/>
      <c r="G1848" s="179"/>
      <c r="H1848" s="179"/>
      <c r="I1848" s="179"/>
      <c r="J1848" s="179"/>
      <c r="K1848" s="179"/>
    </row>
    <row r="1849" spans="1:11" ht="18" customHeight="1">
      <c r="A1849" s="161"/>
      <c r="B1849" s="162" t="s">
        <v>47</v>
      </c>
      <c r="C1849" s="161" t="s">
        <v>48</v>
      </c>
      <c r="D1849" s="161" t="s">
        <v>7</v>
      </c>
      <c r="E1849" s="216" t="s">
        <v>417</v>
      </c>
      <c r="F1849" s="216"/>
      <c r="G1849" s="163" t="s">
        <v>49</v>
      </c>
      <c r="H1849" s="162" t="s">
        <v>50</v>
      </c>
      <c r="I1849" s="162" t="s">
        <v>418</v>
      </c>
      <c r="J1849" s="162" t="s">
        <v>51</v>
      </c>
      <c r="K1849" s="162" t="s">
        <v>8</v>
      </c>
    </row>
    <row r="1850" spans="1:11" ht="52.05" customHeight="1">
      <c r="A1850" s="164" t="s">
        <v>419</v>
      </c>
      <c r="B1850" s="147" t="s">
        <v>1395</v>
      </c>
      <c r="C1850" s="164" t="s">
        <v>58</v>
      </c>
      <c r="D1850" s="164" t="s">
        <v>1396</v>
      </c>
      <c r="E1850" s="217" t="s">
        <v>538</v>
      </c>
      <c r="F1850" s="217"/>
      <c r="G1850" s="165" t="s">
        <v>546</v>
      </c>
      <c r="H1850" s="166">
        <v>1</v>
      </c>
      <c r="I1850" s="148"/>
      <c r="J1850" s="148">
        <v>1.62</v>
      </c>
      <c r="K1850" s="148">
        <v>1.62</v>
      </c>
    </row>
    <row r="1851" spans="1:11" ht="52.05" customHeight="1">
      <c r="A1851" s="167" t="s">
        <v>421</v>
      </c>
      <c r="B1851" s="168" t="s">
        <v>1457</v>
      </c>
      <c r="C1851" s="167" t="s">
        <v>58</v>
      </c>
      <c r="D1851" s="167" t="s">
        <v>1458</v>
      </c>
      <c r="E1851" s="210" t="s">
        <v>1449</v>
      </c>
      <c r="F1851" s="210"/>
      <c r="G1851" s="169" t="s">
        <v>116</v>
      </c>
      <c r="H1851" s="170">
        <v>1</v>
      </c>
      <c r="I1851" s="170">
        <v>0</v>
      </c>
      <c r="J1851" s="171">
        <v>1.32</v>
      </c>
      <c r="K1851" s="171">
        <v>1.32</v>
      </c>
    </row>
    <row r="1852" spans="1:11" ht="39" customHeight="1">
      <c r="A1852" s="167" t="s">
        <v>421</v>
      </c>
      <c r="B1852" s="168" t="s">
        <v>1459</v>
      </c>
      <c r="C1852" s="167" t="s">
        <v>58</v>
      </c>
      <c r="D1852" s="167" t="s">
        <v>1460</v>
      </c>
      <c r="E1852" s="210" t="s">
        <v>1449</v>
      </c>
      <c r="F1852" s="210"/>
      <c r="G1852" s="169" t="s">
        <v>116</v>
      </c>
      <c r="H1852" s="170">
        <v>1</v>
      </c>
      <c r="I1852" s="170">
        <v>0</v>
      </c>
      <c r="J1852" s="171">
        <v>0.3</v>
      </c>
      <c r="K1852" s="171">
        <v>0.3</v>
      </c>
    </row>
    <row r="1853" spans="1:11" ht="25.5">
      <c r="A1853" s="177"/>
      <c r="B1853" s="177"/>
      <c r="C1853" s="177"/>
      <c r="D1853" s="177"/>
      <c r="E1853" s="177"/>
      <c r="F1853" s="177" t="s">
        <v>440</v>
      </c>
      <c r="G1853" s="178">
        <v>0</v>
      </c>
      <c r="H1853" s="177" t="s">
        <v>441</v>
      </c>
      <c r="I1853" s="178">
        <v>0</v>
      </c>
      <c r="J1853" s="177" t="s">
        <v>442</v>
      </c>
      <c r="K1853" s="178">
        <v>0</v>
      </c>
    </row>
    <row r="1854" spans="1:11" ht="25.9" thickBot="1">
      <c r="A1854" s="177"/>
      <c r="B1854" s="177"/>
      <c r="C1854" s="177"/>
      <c r="D1854" s="177"/>
      <c r="E1854" s="177"/>
      <c r="F1854" s="177" t="s">
        <v>443</v>
      </c>
      <c r="G1854" s="178">
        <v>0.39</v>
      </c>
      <c r="H1854" s="212"/>
      <c r="I1854" s="212" t="s">
        <v>444</v>
      </c>
      <c r="J1854" s="177"/>
      <c r="K1854" s="178">
        <v>2.0099999999999998</v>
      </c>
    </row>
    <row r="1855" spans="1:11" ht="1.05" customHeight="1" thickTop="1">
      <c r="A1855" s="179"/>
      <c r="B1855" s="179"/>
      <c r="C1855" s="179"/>
      <c r="D1855" s="179"/>
      <c r="E1855" s="179"/>
      <c r="F1855" s="179"/>
      <c r="G1855" s="179"/>
      <c r="H1855" s="179"/>
      <c r="I1855" s="179"/>
      <c r="J1855" s="179"/>
      <c r="K1855" s="179"/>
    </row>
    <row r="1856" spans="1:11" ht="18" customHeight="1">
      <c r="A1856" s="161"/>
      <c r="B1856" s="162" t="s">
        <v>47</v>
      </c>
      <c r="C1856" s="161" t="s">
        <v>48</v>
      </c>
      <c r="D1856" s="161" t="s">
        <v>7</v>
      </c>
      <c r="E1856" s="216" t="s">
        <v>417</v>
      </c>
      <c r="F1856" s="216"/>
      <c r="G1856" s="163" t="s">
        <v>49</v>
      </c>
      <c r="H1856" s="162" t="s">
        <v>50</v>
      </c>
      <c r="I1856" s="162" t="s">
        <v>418</v>
      </c>
      <c r="J1856" s="162" t="s">
        <v>51</v>
      </c>
      <c r="K1856" s="162" t="s">
        <v>8</v>
      </c>
    </row>
    <row r="1857" spans="1:11" ht="52.05" customHeight="1">
      <c r="A1857" s="164" t="s">
        <v>419</v>
      </c>
      <c r="B1857" s="147" t="s">
        <v>1397</v>
      </c>
      <c r="C1857" s="164" t="s">
        <v>58</v>
      </c>
      <c r="D1857" s="164" t="s">
        <v>1398</v>
      </c>
      <c r="E1857" s="217" t="s">
        <v>538</v>
      </c>
      <c r="F1857" s="217"/>
      <c r="G1857" s="165" t="s">
        <v>539</v>
      </c>
      <c r="H1857" s="166">
        <v>1</v>
      </c>
      <c r="I1857" s="148"/>
      <c r="J1857" s="148">
        <v>5.57</v>
      </c>
      <c r="K1857" s="148">
        <v>5.57</v>
      </c>
    </row>
    <row r="1858" spans="1:11" ht="39" customHeight="1">
      <c r="A1858" s="167" t="s">
        <v>421</v>
      </c>
      <c r="B1858" s="168" t="s">
        <v>1459</v>
      </c>
      <c r="C1858" s="167" t="s">
        <v>58</v>
      </c>
      <c r="D1858" s="167" t="s">
        <v>1460</v>
      </c>
      <c r="E1858" s="210" t="s">
        <v>1449</v>
      </c>
      <c r="F1858" s="210"/>
      <c r="G1858" s="169" t="s">
        <v>116</v>
      </c>
      <c r="H1858" s="170">
        <v>1</v>
      </c>
      <c r="I1858" s="170">
        <v>0</v>
      </c>
      <c r="J1858" s="171">
        <v>0.3</v>
      </c>
      <c r="K1858" s="171">
        <v>0.3</v>
      </c>
    </row>
    <row r="1859" spans="1:11" ht="52.05" customHeight="1">
      <c r="A1859" s="167" t="s">
        <v>421</v>
      </c>
      <c r="B1859" s="168" t="s">
        <v>1463</v>
      </c>
      <c r="C1859" s="167" t="s">
        <v>58</v>
      </c>
      <c r="D1859" s="167" t="s">
        <v>1464</v>
      </c>
      <c r="E1859" s="210" t="s">
        <v>1449</v>
      </c>
      <c r="F1859" s="210"/>
      <c r="G1859" s="169" t="s">
        <v>116</v>
      </c>
      <c r="H1859" s="170">
        <v>1</v>
      </c>
      <c r="I1859" s="170">
        <v>0</v>
      </c>
      <c r="J1859" s="171">
        <v>2.5</v>
      </c>
      <c r="K1859" s="171">
        <v>2.5</v>
      </c>
    </row>
    <row r="1860" spans="1:11" ht="52.05" customHeight="1">
      <c r="A1860" s="167" t="s">
        <v>421</v>
      </c>
      <c r="B1860" s="168" t="s">
        <v>1457</v>
      </c>
      <c r="C1860" s="167" t="s">
        <v>58</v>
      </c>
      <c r="D1860" s="167" t="s">
        <v>1458</v>
      </c>
      <c r="E1860" s="210" t="s">
        <v>1449</v>
      </c>
      <c r="F1860" s="210"/>
      <c r="G1860" s="169" t="s">
        <v>116</v>
      </c>
      <c r="H1860" s="170">
        <v>1</v>
      </c>
      <c r="I1860" s="170">
        <v>0</v>
      </c>
      <c r="J1860" s="171">
        <v>1.32</v>
      </c>
      <c r="K1860" s="171">
        <v>1.32</v>
      </c>
    </row>
    <row r="1861" spans="1:11" ht="52.05" customHeight="1">
      <c r="A1861" s="167" t="s">
        <v>421</v>
      </c>
      <c r="B1861" s="168" t="s">
        <v>1461</v>
      </c>
      <c r="C1861" s="167" t="s">
        <v>58</v>
      </c>
      <c r="D1861" s="167" t="s">
        <v>1462</v>
      </c>
      <c r="E1861" s="210" t="s">
        <v>1449</v>
      </c>
      <c r="F1861" s="210"/>
      <c r="G1861" s="169" t="s">
        <v>116</v>
      </c>
      <c r="H1861" s="170">
        <v>1</v>
      </c>
      <c r="I1861" s="170">
        <v>0</v>
      </c>
      <c r="J1861" s="171">
        <v>1.45</v>
      </c>
      <c r="K1861" s="171">
        <v>1.45</v>
      </c>
    </row>
    <row r="1862" spans="1:11" ht="25.5">
      <c r="A1862" s="177"/>
      <c r="B1862" s="177"/>
      <c r="C1862" s="177"/>
      <c r="D1862" s="177"/>
      <c r="E1862" s="177"/>
      <c r="F1862" s="177" t="s">
        <v>440</v>
      </c>
      <c r="G1862" s="178">
        <v>0</v>
      </c>
      <c r="H1862" s="177" t="s">
        <v>441</v>
      </c>
      <c r="I1862" s="178">
        <v>0</v>
      </c>
      <c r="J1862" s="177" t="s">
        <v>442</v>
      </c>
      <c r="K1862" s="178">
        <v>0</v>
      </c>
    </row>
    <row r="1863" spans="1:11" ht="25.9" thickBot="1">
      <c r="A1863" s="177"/>
      <c r="B1863" s="177"/>
      <c r="C1863" s="177"/>
      <c r="D1863" s="177"/>
      <c r="E1863" s="177"/>
      <c r="F1863" s="177" t="s">
        <v>443</v>
      </c>
      <c r="G1863" s="178">
        <v>1.36</v>
      </c>
      <c r="H1863" s="212"/>
      <c r="I1863" s="212" t="s">
        <v>444</v>
      </c>
      <c r="J1863" s="177"/>
      <c r="K1863" s="178">
        <v>6.93</v>
      </c>
    </row>
    <row r="1864" spans="1:11" ht="1.05" customHeight="1" thickTop="1">
      <c r="A1864" s="179"/>
      <c r="B1864" s="179"/>
      <c r="C1864" s="179"/>
      <c r="D1864" s="179"/>
      <c r="E1864" s="179"/>
      <c r="F1864" s="179"/>
      <c r="G1864" s="179"/>
      <c r="H1864" s="179"/>
      <c r="I1864" s="179"/>
      <c r="J1864" s="179"/>
      <c r="K1864" s="179"/>
    </row>
    <row r="1865" spans="1:11" ht="18" customHeight="1">
      <c r="A1865" s="161"/>
      <c r="B1865" s="162" t="s">
        <v>47</v>
      </c>
      <c r="C1865" s="161" t="s">
        <v>48</v>
      </c>
      <c r="D1865" s="161" t="s">
        <v>7</v>
      </c>
      <c r="E1865" s="216" t="s">
        <v>417</v>
      </c>
      <c r="F1865" s="216"/>
      <c r="G1865" s="163" t="s">
        <v>49</v>
      </c>
      <c r="H1865" s="162" t="s">
        <v>50</v>
      </c>
      <c r="I1865" s="162" t="s">
        <v>418</v>
      </c>
      <c r="J1865" s="162" t="s">
        <v>51</v>
      </c>
      <c r="K1865" s="162" t="s">
        <v>8</v>
      </c>
    </row>
    <row r="1866" spans="1:11" ht="52.05" customHeight="1">
      <c r="A1866" s="164" t="s">
        <v>419</v>
      </c>
      <c r="B1866" s="147" t="s">
        <v>1457</v>
      </c>
      <c r="C1866" s="164" t="s">
        <v>58</v>
      </c>
      <c r="D1866" s="164" t="s">
        <v>1458</v>
      </c>
      <c r="E1866" s="217" t="s">
        <v>1449</v>
      </c>
      <c r="F1866" s="217"/>
      <c r="G1866" s="165" t="s">
        <v>116</v>
      </c>
      <c r="H1866" s="166">
        <v>1</v>
      </c>
      <c r="I1866" s="148"/>
      <c r="J1866" s="148">
        <v>1.32</v>
      </c>
      <c r="K1866" s="148">
        <v>1.32</v>
      </c>
    </row>
    <row r="1867" spans="1:11" ht="39" customHeight="1">
      <c r="A1867" s="172" t="s">
        <v>430</v>
      </c>
      <c r="B1867" s="173" t="s">
        <v>1099</v>
      </c>
      <c r="C1867" s="172" t="s">
        <v>58</v>
      </c>
      <c r="D1867" s="172" t="s">
        <v>2201</v>
      </c>
      <c r="E1867" s="211" t="s">
        <v>992</v>
      </c>
      <c r="F1867" s="211"/>
      <c r="G1867" s="174" t="s">
        <v>148</v>
      </c>
      <c r="H1867" s="175">
        <v>6.3999999999999997E-5</v>
      </c>
      <c r="I1867" s="175">
        <v>0</v>
      </c>
      <c r="J1867" s="176">
        <v>20743.72</v>
      </c>
      <c r="K1867" s="176">
        <v>1.32</v>
      </c>
    </row>
    <row r="1868" spans="1:11" ht="25.5">
      <c r="A1868" s="177"/>
      <c r="B1868" s="177"/>
      <c r="C1868" s="177"/>
      <c r="D1868" s="177"/>
      <c r="E1868" s="177"/>
      <c r="F1868" s="177" t="s">
        <v>440</v>
      </c>
      <c r="G1868" s="178">
        <v>0</v>
      </c>
      <c r="H1868" s="177" t="s">
        <v>441</v>
      </c>
      <c r="I1868" s="178">
        <v>0</v>
      </c>
      <c r="J1868" s="177" t="s">
        <v>442</v>
      </c>
      <c r="K1868" s="178">
        <v>0</v>
      </c>
    </row>
    <row r="1869" spans="1:11" ht="25.9" thickBot="1">
      <c r="A1869" s="177"/>
      <c r="B1869" s="177"/>
      <c r="C1869" s="177"/>
      <c r="D1869" s="177"/>
      <c r="E1869" s="177"/>
      <c r="F1869" s="177" t="s">
        <v>443</v>
      </c>
      <c r="G1869" s="178">
        <v>0.32</v>
      </c>
      <c r="H1869" s="212"/>
      <c r="I1869" s="212" t="s">
        <v>444</v>
      </c>
      <c r="J1869" s="177"/>
      <c r="K1869" s="178">
        <v>1.64</v>
      </c>
    </row>
    <row r="1870" spans="1:11" ht="1.05" customHeight="1" thickTop="1">
      <c r="A1870" s="179"/>
      <c r="B1870" s="179"/>
      <c r="C1870" s="179"/>
      <c r="D1870" s="179"/>
      <c r="E1870" s="179"/>
      <c r="F1870" s="179"/>
      <c r="G1870" s="179"/>
      <c r="H1870" s="179"/>
      <c r="I1870" s="179"/>
      <c r="J1870" s="179"/>
      <c r="K1870" s="179"/>
    </row>
    <row r="1871" spans="1:11" ht="18" customHeight="1">
      <c r="A1871" s="161"/>
      <c r="B1871" s="162" t="s">
        <v>47</v>
      </c>
      <c r="C1871" s="161" t="s">
        <v>48</v>
      </c>
      <c r="D1871" s="161" t="s">
        <v>7</v>
      </c>
      <c r="E1871" s="216" t="s">
        <v>417</v>
      </c>
      <c r="F1871" s="216"/>
      <c r="G1871" s="163" t="s">
        <v>49</v>
      </c>
      <c r="H1871" s="162" t="s">
        <v>50</v>
      </c>
      <c r="I1871" s="162" t="s">
        <v>418</v>
      </c>
      <c r="J1871" s="162" t="s">
        <v>51</v>
      </c>
      <c r="K1871" s="162" t="s">
        <v>8</v>
      </c>
    </row>
    <row r="1872" spans="1:11" ht="39" customHeight="1">
      <c r="A1872" s="164" t="s">
        <v>419</v>
      </c>
      <c r="B1872" s="147" t="s">
        <v>1459</v>
      </c>
      <c r="C1872" s="164" t="s">
        <v>58</v>
      </c>
      <c r="D1872" s="164" t="s">
        <v>1460</v>
      </c>
      <c r="E1872" s="217" t="s">
        <v>1449</v>
      </c>
      <c r="F1872" s="217"/>
      <c r="G1872" s="165" t="s">
        <v>116</v>
      </c>
      <c r="H1872" s="166">
        <v>1</v>
      </c>
      <c r="I1872" s="148"/>
      <c r="J1872" s="148">
        <v>0.3</v>
      </c>
      <c r="K1872" s="148">
        <v>0.3</v>
      </c>
    </row>
    <row r="1873" spans="1:11" ht="39" customHeight="1">
      <c r="A1873" s="172" t="s">
        <v>430</v>
      </c>
      <c r="B1873" s="173" t="s">
        <v>1099</v>
      </c>
      <c r="C1873" s="172" t="s">
        <v>58</v>
      </c>
      <c r="D1873" s="172" t="s">
        <v>2201</v>
      </c>
      <c r="E1873" s="211" t="s">
        <v>992</v>
      </c>
      <c r="F1873" s="211"/>
      <c r="G1873" s="174" t="s">
        <v>148</v>
      </c>
      <c r="H1873" s="175">
        <v>1.4800000000000001E-5</v>
      </c>
      <c r="I1873" s="175">
        <v>0</v>
      </c>
      <c r="J1873" s="176">
        <v>20743.72</v>
      </c>
      <c r="K1873" s="176">
        <v>0.3</v>
      </c>
    </row>
    <row r="1874" spans="1:11" ht="25.5">
      <c r="A1874" s="177"/>
      <c r="B1874" s="177"/>
      <c r="C1874" s="177"/>
      <c r="D1874" s="177"/>
      <c r="E1874" s="177"/>
      <c r="F1874" s="177" t="s">
        <v>440</v>
      </c>
      <c r="G1874" s="178">
        <v>0</v>
      </c>
      <c r="H1874" s="177" t="s">
        <v>441</v>
      </c>
      <c r="I1874" s="178">
        <v>0</v>
      </c>
      <c r="J1874" s="177" t="s">
        <v>442</v>
      </c>
      <c r="K1874" s="178">
        <v>0</v>
      </c>
    </row>
    <row r="1875" spans="1:11" ht="25.9" thickBot="1">
      <c r="A1875" s="177"/>
      <c r="B1875" s="177"/>
      <c r="C1875" s="177"/>
      <c r="D1875" s="177"/>
      <c r="E1875" s="177"/>
      <c r="F1875" s="177" t="s">
        <v>443</v>
      </c>
      <c r="G1875" s="178">
        <v>7.0000000000000007E-2</v>
      </c>
      <c r="H1875" s="212"/>
      <c r="I1875" s="212" t="s">
        <v>444</v>
      </c>
      <c r="J1875" s="177"/>
      <c r="K1875" s="178">
        <v>0.37</v>
      </c>
    </row>
    <row r="1876" spans="1:11" ht="1.05" customHeight="1" thickTop="1">
      <c r="A1876" s="179"/>
      <c r="B1876" s="179"/>
      <c r="C1876" s="179"/>
      <c r="D1876" s="179"/>
      <c r="E1876" s="179"/>
      <c r="F1876" s="179"/>
      <c r="G1876" s="179"/>
      <c r="H1876" s="179"/>
      <c r="I1876" s="179"/>
      <c r="J1876" s="179"/>
      <c r="K1876" s="179"/>
    </row>
    <row r="1877" spans="1:11" ht="18" customHeight="1">
      <c r="A1877" s="161"/>
      <c r="B1877" s="162" t="s">
        <v>47</v>
      </c>
      <c r="C1877" s="161" t="s">
        <v>48</v>
      </c>
      <c r="D1877" s="161" t="s">
        <v>7</v>
      </c>
      <c r="E1877" s="216" t="s">
        <v>417</v>
      </c>
      <c r="F1877" s="216"/>
      <c r="G1877" s="163" t="s">
        <v>49</v>
      </c>
      <c r="H1877" s="162" t="s">
        <v>50</v>
      </c>
      <c r="I1877" s="162" t="s">
        <v>418</v>
      </c>
      <c r="J1877" s="162" t="s">
        <v>51</v>
      </c>
      <c r="K1877" s="162" t="s">
        <v>8</v>
      </c>
    </row>
    <row r="1878" spans="1:11" ht="52.05" customHeight="1">
      <c r="A1878" s="164" t="s">
        <v>419</v>
      </c>
      <c r="B1878" s="147" t="s">
        <v>1461</v>
      </c>
      <c r="C1878" s="164" t="s">
        <v>58</v>
      </c>
      <c r="D1878" s="164" t="s">
        <v>1462</v>
      </c>
      <c r="E1878" s="217" t="s">
        <v>1449</v>
      </c>
      <c r="F1878" s="217"/>
      <c r="G1878" s="165" t="s">
        <v>116</v>
      </c>
      <c r="H1878" s="166">
        <v>1</v>
      </c>
      <c r="I1878" s="148"/>
      <c r="J1878" s="148">
        <v>1.45</v>
      </c>
      <c r="K1878" s="148">
        <v>1.45</v>
      </c>
    </row>
    <row r="1879" spans="1:11" ht="39" customHeight="1">
      <c r="A1879" s="172" t="s">
        <v>430</v>
      </c>
      <c r="B1879" s="173" t="s">
        <v>1099</v>
      </c>
      <c r="C1879" s="172" t="s">
        <v>58</v>
      </c>
      <c r="D1879" s="172" t="s">
        <v>2201</v>
      </c>
      <c r="E1879" s="211" t="s">
        <v>992</v>
      </c>
      <c r="F1879" s="211"/>
      <c r="G1879" s="174" t="s">
        <v>148</v>
      </c>
      <c r="H1879" s="175">
        <v>6.9999999999999994E-5</v>
      </c>
      <c r="I1879" s="175">
        <v>0</v>
      </c>
      <c r="J1879" s="176">
        <v>20743.72</v>
      </c>
      <c r="K1879" s="176">
        <v>1.45</v>
      </c>
    </row>
    <row r="1880" spans="1:11" ht="25.5">
      <c r="A1880" s="177"/>
      <c r="B1880" s="177"/>
      <c r="C1880" s="177"/>
      <c r="D1880" s="177"/>
      <c r="E1880" s="177"/>
      <c r="F1880" s="177" t="s">
        <v>440</v>
      </c>
      <c r="G1880" s="178">
        <v>0</v>
      </c>
      <c r="H1880" s="177" t="s">
        <v>441</v>
      </c>
      <c r="I1880" s="178">
        <v>0</v>
      </c>
      <c r="J1880" s="177" t="s">
        <v>442</v>
      </c>
      <c r="K1880" s="178">
        <v>0</v>
      </c>
    </row>
    <row r="1881" spans="1:11" ht="25.9" thickBot="1">
      <c r="A1881" s="177"/>
      <c r="B1881" s="177"/>
      <c r="C1881" s="177"/>
      <c r="D1881" s="177"/>
      <c r="E1881" s="177"/>
      <c r="F1881" s="177" t="s">
        <v>443</v>
      </c>
      <c r="G1881" s="178">
        <v>0.35</v>
      </c>
      <c r="H1881" s="212"/>
      <c r="I1881" s="212" t="s">
        <v>444</v>
      </c>
      <c r="J1881" s="177"/>
      <c r="K1881" s="178">
        <v>1.8</v>
      </c>
    </row>
    <row r="1882" spans="1:11" ht="1.05" customHeight="1" thickTop="1">
      <c r="A1882" s="179"/>
      <c r="B1882" s="179"/>
      <c r="C1882" s="179"/>
      <c r="D1882" s="179"/>
      <c r="E1882" s="179"/>
      <c r="F1882" s="179"/>
      <c r="G1882" s="179"/>
      <c r="H1882" s="179"/>
      <c r="I1882" s="179"/>
      <c r="J1882" s="179"/>
      <c r="K1882" s="179"/>
    </row>
    <row r="1883" spans="1:11" ht="18" customHeight="1">
      <c r="A1883" s="161"/>
      <c r="B1883" s="162" t="s">
        <v>47</v>
      </c>
      <c r="C1883" s="161" t="s">
        <v>48</v>
      </c>
      <c r="D1883" s="161" t="s">
        <v>7</v>
      </c>
      <c r="E1883" s="216" t="s">
        <v>417</v>
      </c>
      <c r="F1883" s="216"/>
      <c r="G1883" s="163" t="s">
        <v>49</v>
      </c>
      <c r="H1883" s="162" t="s">
        <v>50</v>
      </c>
      <c r="I1883" s="162" t="s">
        <v>418</v>
      </c>
      <c r="J1883" s="162" t="s">
        <v>51</v>
      </c>
      <c r="K1883" s="162" t="s">
        <v>8</v>
      </c>
    </row>
    <row r="1884" spans="1:11" ht="52.05" customHeight="1">
      <c r="A1884" s="164" t="s">
        <v>419</v>
      </c>
      <c r="B1884" s="147" t="s">
        <v>1463</v>
      </c>
      <c r="C1884" s="164" t="s">
        <v>58</v>
      </c>
      <c r="D1884" s="164" t="s">
        <v>1464</v>
      </c>
      <c r="E1884" s="217" t="s">
        <v>1449</v>
      </c>
      <c r="F1884" s="217"/>
      <c r="G1884" s="165" t="s">
        <v>116</v>
      </c>
      <c r="H1884" s="166">
        <v>1</v>
      </c>
      <c r="I1884" s="148"/>
      <c r="J1884" s="148">
        <v>2.5</v>
      </c>
      <c r="K1884" s="148">
        <v>2.5</v>
      </c>
    </row>
    <row r="1885" spans="1:11" ht="26" customHeight="1">
      <c r="A1885" s="172" t="s">
        <v>430</v>
      </c>
      <c r="B1885" s="173" t="s">
        <v>1103</v>
      </c>
      <c r="C1885" s="172" t="s">
        <v>58</v>
      </c>
      <c r="D1885" s="172" t="s">
        <v>1104</v>
      </c>
      <c r="E1885" s="211" t="s">
        <v>1105</v>
      </c>
      <c r="F1885" s="211"/>
      <c r="G1885" s="174" t="s">
        <v>1106</v>
      </c>
      <c r="H1885" s="175">
        <v>2.5</v>
      </c>
      <c r="I1885" s="175">
        <v>0</v>
      </c>
      <c r="J1885" s="176">
        <v>1</v>
      </c>
      <c r="K1885" s="176">
        <v>2.5</v>
      </c>
    </row>
    <row r="1886" spans="1:11" ht="25.5">
      <c r="A1886" s="177"/>
      <c r="B1886" s="177"/>
      <c r="C1886" s="177"/>
      <c r="D1886" s="177"/>
      <c r="E1886" s="177"/>
      <c r="F1886" s="177" t="s">
        <v>440</v>
      </c>
      <c r="G1886" s="178">
        <v>0</v>
      </c>
      <c r="H1886" s="177" t="s">
        <v>441</v>
      </c>
      <c r="I1886" s="178">
        <v>0</v>
      </c>
      <c r="J1886" s="177" t="s">
        <v>442</v>
      </c>
      <c r="K1886" s="178">
        <v>0</v>
      </c>
    </row>
    <row r="1887" spans="1:11" ht="25.9" thickBot="1">
      <c r="A1887" s="177"/>
      <c r="B1887" s="177"/>
      <c r="C1887" s="177"/>
      <c r="D1887" s="177"/>
      <c r="E1887" s="177"/>
      <c r="F1887" s="177" t="s">
        <v>443</v>
      </c>
      <c r="G1887" s="178">
        <v>0.61</v>
      </c>
      <c r="H1887" s="212"/>
      <c r="I1887" s="212" t="s">
        <v>444</v>
      </c>
      <c r="J1887" s="177"/>
      <c r="K1887" s="178">
        <v>3.11</v>
      </c>
    </row>
    <row r="1888" spans="1:11" ht="1.05" customHeight="1" thickTop="1">
      <c r="A1888" s="179"/>
      <c r="B1888" s="179"/>
      <c r="C1888" s="179"/>
      <c r="D1888" s="179"/>
      <c r="E1888" s="179"/>
      <c r="F1888" s="179"/>
      <c r="G1888" s="179"/>
      <c r="H1888" s="179"/>
      <c r="I1888" s="179"/>
      <c r="J1888" s="179"/>
      <c r="K1888" s="179"/>
    </row>
    <row r="1889" spans="1:11" ht="18" customHeight="1">
      <c r="A1889" s="161"/>
      <c r="B1889" s="162" t="s">
        <v>47</v>
      </c>
      <c r="C1889" s="161" t="s">
        <v>48</v>
      </c>
      <c r="D1889" s="161" t="s">
        <v>7</v>
      </c>
      <c r="E1889" s="216" t="s">
        <v>417</v>
      </c>
      <c r="F1889" s="216"/>
      <c r="G1889" s="163" t="s">
        <v>49</v>
      </c>
      <c r="H1889" s="162" t="s">
        <v>50</v>
      </c>
      <c r="I1889" s="162" t="s">
        <v>418</v>
      </c>
      <c r="J1889" s="162" t="s">
        <v>51</v>
      </c>
      <c r="K1889" s="162" t="s">
        <v>8</v>
      </c>
    </row>
    <row r="1890" spans="1:11" ht="39" customHeight="1">
      <c r="A1890" s="164" t="s">
        <v>419</v>
      </c>
      <c r="B1890" s="147" t="s">
        <v>1465</v>
      </c>
      <c r="C1890" s="164" t="s">
        <v>213</v>
      </c>
      <c r="D1890" s="164" t="s">
        <v>1466</v>
      </c>
      <c r="E1890" s="217">
        <v>19</v>
      </c>
      <c r="F1890" s="217"/>
      <c r="G1890" s="165" t="s">
        <v>116</v>
      </c>
      <c r="H1890" s="166">
        <v>1</v>
      </c>
      <c r="I1890" s="148"/>
      <c r="J1890" s="148">
        <v>11.79</v>
      </c>
      <c r="K1890" s="148">
        <v>11.79</v>
      </c>
    </row>
    <row r="1891" spans="1:11" ht="24" customHeight="1">
      <c r="A1891" s="172" t="s">
        <v>430</v>
      </c>
      <c r="B1891" s="173" t="s">
        <v>1467</v>
      </c>
      <c r="C1891" s="172" t="s">
        <v>213</v>
      </c>
      <c r="D1891" s="172" t="s">
        <v>1468</v>
      </c>
      <c r="E1891" s="211" t="s">
        <v>433</v>
      </c>
      <c r="F1891" s="211"/>
      <c r="G1891" s="174" t="s">
        <v>871</v>
      </c>
      <c r="H1891" s="175">
        <v>1.5</v>
      </c>
      <c r="I1891" s="175">
        <v>0</v>
      </c>
      <c r="J1891" s="176">
        <v>6</v>
      </c>
      <c r="K1891" s="176">
        <v>9</v>
      </c>
    </row>
    <row r="1892" spans="1:11" ht="26" customHeight="1">
      <c r="A1892" s="172" t="s">
        <v>430</v>
      </c>
      <c r="B1892" s="173" t="s">
        <v>1469</v>
      </c>
      <c r="C1892" s="172" t="s">
        <v>213</v>
      </c>
      <c r="D1892" s="172" t="s">
        <v>1470</v>
      </c>
      <c r="E1892" s="211" t="s">
        <v>433</v>
      </c>
      <c r="F1892" s="211"/>
      <c r="G1892" s="174" t="s">
        <v>215</v>
      </c>
      <c r="H1892" s="175">
        <v>0.01</v>
      </c>
      <c r="I1892" s="175">
        <v>0</v>
      </c>
      <c r="J1892" s="176">
        <v>11.39</v>
      </c>
      <c r="K1892" s="176">
        <v>0.11</v>
      </c>
    </row>
    <row r="1893" spans="1:11" ht="26" customHeight="1">
      <c r="A1893" s="172" t="s">
        <v>430</v>
      </c>
      <c r="B1893" s="173" t="s">
        <v>1471</v>
      </c>
      <c r="C1893" s="172" t="s">
        <v>213</v>
      </c>
      <c r="D1893" s="172" t="s">
        <v>1472</v>
      </c>
      <c r="E1893" s="211" t="s">
        <v>433</v>
      </c>
      <c r="F1893" s="211"/>
      <c r="G1893" s="174" t="s">
        <v>871</v>
      </c>
      <c r="H1893" s="175">
        <v>0.03</v>
      </c>
      <c r="I1893" s="175">
        <v>0</v>
      </c>
      <c r="J1893" s="176">
        <v>27.98</v>
      </c>
      <c r="K1893" s="176">
        <v>0.83</v>
      </c>
    </row>
    <row r="1894" spans="1:11" ht="39" customHeight="1">
      <c r="A1894" s="172" t="s">
        <v>430</v>
      </c>
      <c r="B1894" s="173" t="s">
        <v>1473</v>
      </c>
      <c r="C1894" s="172" t="s">
        <v>213</v>
      </c>
      <c r="D1894" s="172" t="s">
        <v>1474</v>
      </c>
      <c r="E1894" s="211" t="s">
        <v>453</v>
      </c>
      <c r="F1894" s="211"/>
      <c r="G1894" s="174" t="s">
        <v>148</v>
      </c>
      <c r="H1894" s="175">
        <v>2.7999999999999998E-4</v>
      </c>
      <c r="I1894" s="175">
        <v>0</v>
      </c>
      <c r="J1894" s="176">
        <v>6623.23</v>
      </c>
      <c r="K1894" s="176">
        <v>1.85</v>
      </c>
    </row>
    <row r="1895" spans="1:11" ht="25.5">
      <c r="A1895" s="177"/>
      <c r="B1895" s="177"/>
      <c r="C1895" s="177"/>
      <c r="D1895" s="177"/>
      <c r="E1895" s="177"/>
      <c r="F1895" s="177" t="s">
        <v>440</v>
      </c>
      <c r="G1895" s="178">
        <v>0</v>
      </c>
      <c r="H1895" s="177" t="s">
        <v>441</v>
      </c>
      <c r="I1895" s="178">
        <v>0</v>
      </c>
      <c r="J1895" s="177" t="s">
        <v>442</v>
      </c>
      <c r="K1895" s="178">
        <v>0</v>
      </c>
    </row>
    <row r="1896" spans="1:11" ht="25.9" thickBot="1">
      <c r="A1896" s="177"/>
      <c r="B1896" s="177"/>
      <c r="C1896" s="177"/>
      <c r="D1896" s="177"/>
      <c r="E1896" s="177"/>
      <c r="F1896" s="177" t="s">
        <v>443</v>
      </c>
      <c r="G1896" s="178">
        <v>2.88</v>
      </c>
      <c r="H1896" s="212"/>
      <c r="I1896" s="212" t="s">
        <v>444</v>
      </c>
      <c r="J1896" s="177"/>
      <c r="K1896" s="178">
        <v>14.67</v>
      </c>
    </row>
    <row r="1897" spans="1:11" ht="1.05" customHeight="1" thickTop="1">
      <c r="A1897" s="179"/>
      <c r="B1897" s="179"/>
      <c r="C1897" s="179"/>
      <c r="D1897" s="179"/>
      <c r="E1897" s="179"/>
      <c r="F1897" s="179"/>
      <c r="G1897" s="179"/>
      <c r="H1897" s="179"/>
      <c r="I1897" s="179"/>
      <c r="J1897" s="179"/>
      <c r="K1897" s="179"/>
    </row>
    <row r="1898" spans="1:11" ht="18" customHeight="1">
      <c r="A1898" s="161"/>
      <c r="B1898" s="162" t="s">
        <v>47</v>
      </c>
      <c r="C1898" s="161" t="s">
        <v>48</v>
      </c>
      <c r="D1898" s="161" t="s">
        <v>7</v>
      </c>
      <c r="E1898" s="216" t="s">
        <v>417</v>
      </c>
      <c r="F1898" s="216"/>
      <c r="G1898" s="163" t="s">
        <v>49</v>
      </c>
      <c r="H1898" s="162" t="s">
        <v>50</v>
      </c>
      <c r="I1898" s="162" t="s">
        <v>51</v>
      </c>
      <c r="J1898" s="162" t="s">
        <v>8</v>
      </c>
    </row>
    <row r="1899" spans="1:11" ht="26" customHeight="1">
      <c r="A1899" s="164" t="s">
        <v>419</v>
      </c>
      <c r="B1899" s="147" t="s">
        <v>730</v>
      </c>
      <c r="C1899" s="164" t="s">
        <v>63</v>
      </c>
      <c r="D1899" s="164" t="s">
        <v>731</v>
      </c>
      <c r="E1899" s="217" t="s">
        <v>660</v>
      </c>
      <c r="F1899" s="217"/>
      <c r="G1899" s="165" t="s">
        <v>65</v>
      </c>
      <c r="H1899" s="166">
        <v>1</v>
      </c>
      <c r="I1899" s="148">
        <v>74.11</v>
      </c>
      <c r="J1899" s="148">
        <v>74.11</v>
      </c>
    </row>
    <row r="1900" spans="1:11" ht="15" customHeight="1">
      <c r="A1900" s="161" t="s">
        <v>6</v>
      </c>
      <c r="B1900" s="162" t="s">
        <v>47</v>
      </c>
      <c r="C1900" s="161" t="s">
        <v>48</v>
      </c>
      <c r="D1900" s="161" t="s">
        <v>7</v>
      </c>
      <c r="E1900" s="216" t="s">
        <v>417</v>
      </c>
      <c r="F1900" s="220"/>
      <c r="G1900" s="163" t="s">
        <v>49</v>
      </c>
      <c r="H1900" s="162" t="s">
        <v>50</v>
      </c>
      <c r="I1900" s="162" t="s">
        <v>51</v>
      </c>
      <c r="J1900" s="162" t="s">
        <v>8</v>
      </c>
    </row>
    <row r="1901" spans="1:11" ht="24" customHeight="1">
      <c r="A1901" s="172" t="s">
        <v>430</v>
      </c>
      <c r="B1901" s="173" t="s">
        <v>446</v>
      </c>
      <c r="C1901" s="172" t="s">
        <v>63</v>
      </c>
      <c r="D1901" s="172" t="s">
        <v>447</v>
      </c>
      <c r="E1901" s="211" t="s">
        <v>448</v>
      </c>
      <c r="F1901" s="211"/>
      <c r="G1901" s="174" t="s">
        <v>449</v>
      </c>
      <c r="H1901" s="175">
        <v>0.28000000000000003</v>
      </c>
      <c r="I1901" s="176" t="s">
        <v>450</v>
      </c>
      <c r="J1901" s="180" t="s">
        <v>1475</v>
      </c>
    </row>
    <row r="1902" spans="1:11" ht="24" customHeight="1">
      <c r="A1902" s="167" t="s">
        <v>419</v>
      </c>
      <c r="B1902" s="168" t="s">
        <v>555</v>
      </c>
      <c r="C1902" s="167" t="s">
        <v>63</v>
      </c>
      <c r="D1902" s="167" t="s">
        <v>556</v>
      </c>
      <c r="E1902" s="210" t="s">
        <v>458</v>
      </c>
      <c r="F1902" s="210"/>
      <c r="G1902" s="169" t="s">
        <v>449</v>
      </c>
      <c r="H1902" s="170">
        <v>0.3</v>
      </c>
      <c r="I1902" s="171" t="s">
        <v>2129</v>
      </c>
      <c r="J1902" s="181" t="s">
        <v>1193</v>
      </c>
    </row>
    <row r="1903" spans="1:11" ht="26" customHeight="1">
      <c r="A1903" s="172" t="s">
        <v>430</v>
      </c>
      <c r="B1903" s="173" t="s">
        <v>744</v>
      </c>
      <c r="C1903" s="172" t="s">
        <v>63</v>
      </c>
      <c r="D1903" s="172" t="s">
        <v>745</v>
      </c>
      <c r="E1903" s="211" t="s">
        <v>433</v>
      </c>
      <c r="F1903" s="211"/>
      <c r="G1903" s="174" t="s">
        <v>65</v>
      </c>
      <c r="H1903" s="175">
        <v>1.1000000000000001</v>
      </c>
      <c r="I1903" s="176" t="s">
        <v>2171</v>
      </c>
      <c r="J1903" s="180" t="s">
        <v>2276</v>
      </c>
    </row>
    <row r="1904" spans="1:11" ht="26" customHeight="1">
      <c r="A1904" s="172" t="s">
        <v>430</v>
      </c>
      <c r="B1904" s="173" t="s">
        <v>666</v>
      </c>
      <c r="C1904" s="172" t="s">
        <v>63</v>
      </c>
      <c r="D1904" s="172" t="s">
        <v>667</v>
      </c>
      <c r="E1904" s="211" t="s">
        <v>433</v>
      </c>
      <c r="F1904" s="211"/>
      <c r="G1904" s="174" t="s">
        <v>668</v>
      </c>
      <c r="H1904" s="175">
        <v>4.0000000000000001E-3</v>
      </c>
      <c r="I1904" s="176" t="s">
        <v>2140</v>
      </c>
      <c r="J1904" s="180" t="s">
        <v>669</v>
      </c>
    </row>
    <row r="1905" spans="1:10" ht="24" customHeight="1">
      <c r="A1905" s="172" t="s">
        <v>430</v>
      </c>
      <c r="B1905" s="173" t="s">
        <v>673</v>
      </c>
      <c r="C1905" s="172" t="s">
        <v>63</v>
      </c>
      <c r="D1905" s="172" t="s">
        <v>674</v>
      </c>
      <c r="E1905" s="211" t="s">
        <v>448</v>
      </c>
      <c r="F1905" s="211"/>
      <c r="G1905" s="174" t="s">
        <v>449</v>
      </c>
      <c r="H1905" s="175">
        <v>0.28000000000000003</v>
      </c>
      <c r="I1905" s="176" t="s">
        <v>2130</v>
      </c>
      <c r="J1905" s="180" t="s">
        <v>2277</v>
      </c>
    </row>
    <row r="1906" spans="1:10" ht="24" customHeight="1">
      <c r="A1906" s="172" t="s">
        <v>430</v>
      </c>
      <c r="B1906" s="173" t="s">
        <v>552</v>
      </c>
      <c r="C1906" s="172" t="s">
        <v>63</v>
      </c>
      <c r="D1906" s="172" t="s">
        <v>553</v>
      </c>
      <c r="E1906" s="211" t="s">
        <v>448</v>
      </c>
      <c r="F1906" s="211"/>
      <c r="G1906" s="174" t="s">
        <v>449</v>
      </c>
      <c r="H1906" s="175">
        <v>0.3</v>
      </c>
      <c r="I1906" s="176" t="s">
        <v>2130</v>
      </c>
      <c r="J1906" s="180" t="s">
        <v>2278</v>
      </c>
    </row>
    <row r="1907" spans="1:10" ht="39" customHeight="1">
      <c r="A1907" s="167" t="s">
        <v>419</v>
      </c>
      <c r="B1907" s="168" t="s">
        <v>679</v>
      </c>
      <c r="C1907" s="167" t="s">
        <v>63</v>
      </c>
      <c r="D1907" s="167" t="s">
        <v>680</v>
      </c>
      <c r="E1907" s="210" t="s">
        <v>681</v>
      </c>
      <c r="F1907" s="210"/>
      <c r="G1907" s="169" t="s">
        <v>80</v>
      </c>
      <c r="H1907" s="170">
        <v>1.6000000000000001E-3</v>
      </c>
      <c r="I1907" s="171" t="s">
        <v>2141</v>
      </c>
      <c r="J1907" s="181" t="s">
        <v>512</v>
      </c>
    </row>
    <row r="1908" spans="1:10" ht="24" customHeight="1">
      <c r="A1908" s="167" t="s">
        <v>419</v>
      </c>
      <c r="B1908" s="168" t="s">
        <v>682</v>
      </c>
      <c r="C1908" s="167" t="s">
        <v>63</v>
      </c>
      <c r="D1908" s="167" t="s">
        <v>683</v>
      </c>
      <c r="E1908" s="210" t="s">
        <v>458</v>
      </c>
      <c r="F1908" s="210"/>
      <c r="G1908" s="169" t="s">
        <v>449</v>
      </c>
      <c r="H1908" s="170">
        <v>0.28000000000000003</v>
      </c>
      <c r="I1908" s="171" t="s">
        <v>2146</v>
      </c>
      <c r="J1908" s="181" t="s">
        <v>1478</v>
      </c>
    </row>
    <row r="1909" spans="1:10" ht="24" customHeight="1">
      <c r="A1909" s="167" t="s">
        <v>419</v>
      </c>
      <c r="B1909" s="168" t="s">
        <v>456</v>
      </c>
      <c r="C1909" s="167" t="s">
        <v>63</v>
      </c>
      <c r="D1909" s="167" t="s">
        <v>457</v>
      </c>
      <c r="E1909" s="210" t="s">
        <v>458</v>
      </c>
      <c r="F1909" s="210"/>
      <c r="G1909" s="169" t="s">
        <v>449</v>
      </c>
      <c r="H1909" s="170">
        <v>0.28000000000000003</v>
      </c>
      <c r="I1909" s="171" t="s">
        <v>2113</v>
      </c>
      <c r="J1909" s="181" t="s">
        <v>700</v>
      </c>
    </row>
    <row r="1910" spans="1:10" ht="40.049999999999997" customHeight="1">
      <c r="A1910" s="219" t="s">
        <v>459</v>
      </c>
      <c r="B1910" s="220"/>
      <c r="C1910" s="220"/>
      <c r="D1910" s="220"/>
      <c r="E1910" s="220"/>
      <c r="F1910" s="220"/>
      <c r="G1910" s="220"/>
      <c r="H1910" s="220"/>
      <c r="I1910" s="220"/>
      <c r="J1910" s="220"/>
    </row>
    <row r="1911" spans="1:10" ht="15" customHeight="1">
      <c r="A1911" s="161" t="s">
        <v>6</v>
      </c>
      <c r="B1911" s="162" t="s">
        <v>47</v>
      </c>
      <c r="C1911" s="161" t="s">
        <v>48</v>
      </c>
      <c r="D1911" s="161" t="s">
        <v>7</v>
      </c>
      <c r="E1911" s="216" t="s">
        <v>417</v>
      </c>
      <c r="F1911" s="220"/>
      <c r="G1911" s="163" t="s">
        <v>49</v>
      </c>
      <c r="H1911" s="162" t="s">
        <v>50</v>
      </c>
      <c r="I1911" s="162" t="s">
        <v>51</v>
      </c>
      <c r="J1911" s="162" t="s">
        <v>8</v>
      </c>
    </row>
    <row r="1912" spans="1:10" ht="24" customHeight="1">
      <c r="A1912" s="172" t="s">
        <v>430</v>
      </c>
      <c r="B1912" s="173" t="s">
        <v>446</v>
      </c>
      <c r="C1912" s="172" t="s">
        <v>63</v>
      </c>
      <c r="D1912" s="172" t="s">
        <v>447</v>
      </c>
      <c r="E1912" s="211" t="s">
        <v>448</v>
      </c>
      <c r="F1912" s="211"/>
      <c r="G1912" s="174" t="s">
        <v>449</v>
      </c>
      <c r="H1912" s="175">
        <v>0.28639999999999999</v>
      </c>
      <c r="I1912" s="176" t="s">
        <v>450</v>
      </c>
      <c r="J1912" s="180" t="s">
        <v>1479</v>
      </c>
    </row>
    <row r="1913" spans="1:10" ht="24" customHeight="1">
      <c r="A1913" s="172" t="s">
        <v>430</v>
      </c>
      <c r="B1913" s="173" t="s">
        <v>470</v>
      </c>
      <c r="C1913" s="172" t="s">
        <v>63</v>
      </c>
      <c r="D1913" s="172" t="s">
        <v>471</v>
      </c>
      <c r="E1913" s="211" t="s">
        <v>433</v>
      </c>
      <c r="F1913" s="211"/>
      <c r="G1913" s="174" t="s">
        <v>132</v>
      </c>
      <c r="H1913" s="175">
        <v>6.4882239999999994E-2</v>
      </c>
      <c r="I1913" s="176" t="s">
        <v>472</v>
      </c>
      <c r="J1913" s="180" t="s">
        <v>499</v>
      </c>
    </row>
    <row r="1914" spans="1:10" ht="24" customHeight="1">
      <c r="A1914" s="172" t="s">
        <v>430</v>
      </c>
      <c r="B1914" s="173" t="s">
        <v>585</v>
      </c>
      <c r="C1914" s="172" t="s">
        <v>63</v>
      </c>
      <c r="D1914" s="172" t="s">
        <v>586</v>
      </c>
      <c r="E1914" s="211" t="s">
        <v>433</v>
      </c>
      <c r="F1914" s="211"/>
      <c r="G1914" s="174" t="s">
        <v>132</v>
      </c>
      <c r="H1914" s="175">
        <v>1.2E-4</v>
      </c>
      <c r="I1914" s="176" t="s">
        <v>587</v>
      </c>
      <c r="J1914" s="180" t="s">
        <v>466</v>
      </c>
    </row>
    <row r="1915" spans="1:10" ht="24" customHeight="1">
      <c r="A1915" s="172" t="s">
        <v>430</v>
      </c>
      <c r="B1915" s="173" t="s">
        <v>502</v>
      </c>
      <c r="C1915" s="172" t="s">
        <v>63</v>
      </c>
      <c r="D1915" s="172" t="s">
        <v>503</v>
      </c>
      <c r="E1915" s="211" t="s">
        <v>433</v>
      </c>
      <c r="F1915" s="211"/>
      <c r="G1915" s="174" t="s">
        <v>132</v>
      </c>
      <c r="H1915" s="175">
        <v>8.8199520000000003E-2</v>
      </c>
      <c r="I1915" s="176" t="s">
        <v>504</v>
      </c>
      <c r="J1915" s="180" t="s">
        <v>1481</v>
      </c>
    </row>
    <row r="1916" spans="1:10" ht="24" customHeight="1">
      <c r="A1916" s="172" t="s">
        <v>430</v>
      </c>
      <c r="B1916" s="173" t="s">
        <v>460</v>
      </c>
      <c r="C1916" s="172" t="s">
        <v>63</v>
      </c>
      <c r="D1916" s="172" t="s">
        <v>461</v>
      </c>
      <c r="E1916" s="211" t="s">
        <v>433</v>
      </c>
      <c r="F1916" s="211"/>
      <c r="G1916" s="174" t="s">
        <v>132</v>
      </c>
      <c r="H1916" s="175">
        <v>3.8988E-3</v>
      </c>
      <c r="I1916" s="176" t="s">
        <v>2121</v>
      </c>
      <c r="J1916" s="180" t="s">
        <v>558</v>
      </c>
    </row>
    <row r="1917" spans="1:10" ht="24" customHeight="1">
      <c r="A1917" s="172" t="s">
        <v>430</v>
      </c>
      <c r="B1917" s="173" t="s">
        <v>513</v>
      </c>
      <c r="C1917" s="172" t="s">
        <v>63</v>
      </c>
      <c r="D1917" s="172" t="s">
        <v>514</v>
      </c>
      <c r="E1917" s="211" t="s">
        <v>491</v>
      </c>
      <c r="F1917" s="211"/>
      <c r="G1917" s="174" t="s">
        <v>286</v>
      </c>
      <c r="H1917" s="175">
        <v>3.4655999999999999E-4</v>
      </c>
      <c r="I1917" s="176" t="s">
        <v>515</v>
      </c>
      <c r="J1917" s="180" t="s">
        <v>603</v>
      </c>
    </row>
    <row r="1918" spans="1:10" ht="24" customHeight="1">
      <c r="A1918" s="172" t="s">
        <v>430</v>
      </c>
      <c r="B1918" s="173" t="s">
        <v>597</v>
      </c>
      <c r="C1918" s="172" t="s">
        <v>63</v>
      </c>
      <c r="D1918" s="172" t="s">
        <v>598</v>
      </c>
      <c r="E1918" s="211" t="s">
        <v>433</v>
      </c>
      <c r="F1918" s="211"/>
      <c r="G1918" s="174" t="s">
        <v>132</v>
      </c>
      <c r="H1918" s="175">
        <v>3.0000000000000001E-5</v>
      </c>
      <c r="I1918" s="176" t="s">
        <v>2132</v>
      </c>
      <c r="J1918" s="180" t="s">
        <v>466</v>
      </c>
    </row>
    <row r="1919" spans="1:10" ht="24" customHeight="1">
      <c r="A1919" s="172" t="s">
        <v>430</v>
      </c>
      <c r="B1919" s="173" t="s">
        <v>569</v>
      </c>
      <c r="C1919" s="172" t="s">
        <v>63</v>
      </c>
      <c r="D1919" s="172" t="s">
        <v>570</v>
      </c>
      <c r="E1919" s="211" t="s">
        <v>433</v>
      </c>
      <c r="F1919" s="211"/>
      <c r="G1919" s="174" t="s">
        <v>132</v>
      </c>
      <c r="H1919" s="175">
        <v>6.0000000000000002E-5</v>
      </c>
      <c r="I1919" s="176" t="s">
        <v>571</v>
      </c>
      <c r="J1919" s="180" t="s">
        <v>466</v>
      </c>
    </row>
    <row r="1920" spans="1:10" ht="24" customHeight="1">
      <c r="A1920" s="172" t="s">
        <v>430</v>
      </c>
      <c r="B1920" s="173" t="s">
        <v>508</v>
      </c>
      <c r="C1920" s="172" t="s">
        <v>63</v>
      </c>
      <c r="D1920" s="172" t="s">
        <v>509</v>
      </c>
      <c r="E1920" s="211" t="s">
        <v>433</v>
      </c>
      <c r="F1920" s="211"/>
      <c r="G1920" s="174" t="s">
        <v>388</v>
      </c>
      <c r="H1920" s="175">
        <v>1.9927199999999999E-3</v>
      </c>
      <c r="I1920" s="176" t="s">
        <v>2114</v>
      </c>
      <c r="J1920" s="180" t="s">
        <v>462</v>
      </c>
    </row>
    <row r="1921" spans="1:10" ht="24" customHeight="1">
      <c r="A1921" s="172" t="s">
        <v>430</v>
      </c>
      <c r="B1921" s="173" t="s">
        <v>594</v>
      </c>
      <c r="C1921" s="172" t="s">
        <v>63</v>
      </c>
      <c r="D1921" s="172" t="s">
        <v>595</v>
      </c>
      <c r="E1921" s="211" t="s">
        <v>433</v>
      </c>
      <c r="F1921" s="211"/>
      <c r="G1921" s="174" t="s">
        <v>132</v>
      </c>
      <c r="H1921" s="175">
        <v>3.0000000000000001E-5</v>
      </c>
      <c r="I1921" s="176" t="s">
        <v>596</v>
      </c>
      <c r="J1921" s="180" t="s">
        <v>466</v>
      </c>
    </row>
    <row r="1922" spans="1:10" ht="24" customHeight="1">
      <c r="A1922" s="172" t="s">
        <v>430</v>
      </c>
      <c r="B1922" s="173" t="s">
        <v>489</v>
      </c>
      <c r="C1922" s="172" t="s">
        <v>63</v>
      </c>
      <c r="D1922" s="172" t="s">
        <v>490</v>
      </c>
      <c r="E1922" s="211" t="s">
        <v>491</v>
      </c>
      <c r="F1922" s="211"/>
      <c r="G1922" s="174" t="s">
        <v>132</v>
      </c>
      <c r="H1922" s="175">
        <v>3.8988E-3</v>
      </c>
      <c r="I1922" s="176" t="s">
        <v>492</v>
      </c>
      <c r="J1922" s="180" t="s">
        <v>559</v>
      </c>
    </row>
    <row r="1923" spans="1:10" ht="26" customHeight="1">
      <c r="A1923" s="172" t="s">
        <v>430</v>
      </c>
      <c r="B1923" s="173" t="s">
        <v>588</v>
      </c>
      <c r="C1923" s="172" t="s">
        <v>63</v>
      </c>
      <c r="D1923" s="172" t="s">
        <v>589</v>
      </c>
      <c r="E1923" s="211" t="s">
        <v>433</v>
      </c>
      <c r="F1923" s="211"/>
      <c r="G1923" s="174" t="s">
        <v>132</v>
      </c>
      <c r="H1923" s="175">
        <v>1.4999999999999999E-4</v>
      </c>
      <c r="I1923" s="176" t="s">
        <v>2133</v>
      </c>
      <c r="J1923" s="180" t="s">
        <v>466</v>
      </c>
    </row>
    <row r="1924" spans="1:10" ht="26" customHeight="1">
      <c r="A1924" s="172" t="s">
        <v>430</v>
      </c>
      <c r="B1924" s="173" t="s">
        <v>493</v>
      </c>
      <c r="C1924" s="172" t="s">
        <v>63</v>
      </c>
      <c r="D1924" s="172" t="s">
        <v>494</v>
      </c>
      <c r="E1924" s="211" t="s">
        <v>491</v>
      </c>
      <c r="F1924" s="211"/>
      <c r="G1924" s="174" t="s">
        <v>132</v>
      </c>
      <c r="H1924" s="175">
        <v>8.8199520000000003E-2</v>
      </c>
      <c r="I1924" s="176" t="s">
        <v>495</v>
      </c>
      <c r="J1924" s="180" t="s">
        <v>1480</v>
      </c>
    </row>
    <row r="1925" spans="1:10" ht="24" customHeight="1">
      <c r="A1925" s="172" t="s">
        <v>430</v>
      </c>
      <c r="B1925" s="173" t="s">
        <v>582</v>
      </c>
      <c r="C1925" s="172" t="s">
        <v>63</v>
      </c>
      <c r="D1925" s="172" t="s">
        <v>583</v>
      </c>
      <c r="E1925" s="211" t="s">
        <v>433</v>
      </c>
      <c r="F1925" s="211"/>
      <c r="G1925" s="174" t="s">
        <v>132</v>
      </c>
      <c r="H1925" s="175">
        <v>2.1000000000000001E-4</v>
      </c>
      <c r="I1925" s="176" t="s">
        <v>584</v>
      </c>
      <c r="J1925" s="180" t="s">
        <v>466</v>
      </c>
    </row>
    <row r="1926" spans="1:10" ht="24" customHeight="1">
      <c r="A1926" s="172" t="s">
        <v>430</v>
      </c>
      <c r="B1926" s="173" t="s">
        <v>510</v>
      </c>
      <c r="C1926" s="172" t="s">
        <v>63</v>
      </c>
      <c r="D1926" s="172" t="s">
        <v>511</v>
      </c>
      <c r="E1926" s="211" t="s">
        <v>433</v>
      </c>
      <c r="F1926" s="211"/>
      <c r="G1926" s="174" t="s">
        <v>132</v>
      </c>
      <c r="H1926" s="175">
        <v>3.8988E-3</v>
      </c>
      <c r="I1926" s="176" t="s">
        <v>2123</v>
      </c>
      <c r="J1926" s="180" t="s">
        <v>2279</v>
      </c>
    </row>
    <row r="1927" spans="1:10" ht="24" customHeight="1">
      <c r="A1927" s="172" t="s">
        <v>430</v>
      </c>
      <c r="B1927" s="173" t="s">
        <v>572</v>
      </c>
      <c r="C1927" s="172" t="s">
        <v>63</v>
      </c>
      <c r="D1927" s="172" t="s">
        <v>573</v>
      </c>
      <c r="E1927" s="211" t="s">
        <v>433</v>
      </c>
      <c r="F1927" s="211"/>
      <c r="G1927" s="174" t="s">
        <v>132</v>
      </c>
      <c r="H1927" s="175">
        <v>6.0000000000000002E-5</v>
      </c>
      <c r="I1927" s="176" t="s">
        <v>574</v>
      </c>
      <c r="J1927" s="180" t="s">
        <v>466</v>
      </c>
    </row>
    <row r="1928" spans="1:10" ht="26" customHeight="1">
      <c r="A1928" s="172" t="s">
        <v>430</v>
      </c>
      <c r="B1928" s="173" t="s">
        <v>500</v>
      </c>
      <c r="C1928" s="172" t="s">
        <v>63</v>
      </c>
      <c r="D1928" s="172" t="s">
        <v>501</v>
      </c>
      <c r="E1928" s="211" t="s">
        <v>433</v>
      </c>
      <c r="F1928" s="211"/>
      <c r="G1928" s="174" t="s">
        <v>132</v>
      </c>
      <c r="H1928" s="175">
        <v>1.7327999999999999E-4</v>
      </c>
      <c r="I1928" s="176" t="s">
        <v>2120</v>
      </c>
      <c r="J1928" s="180" t="s">
        <v>466</v>
      </c>
    </row>
    <row r="1929" spans="1:10" ht="24" customHeight="1">
      <c r="A1929" s="172" t="s">
        <v>430</v>
      </c>
      <c r="B1929" s="173" t="s">
        <v>575</v>
      </c>
      <c r="C1929" s="172" t="s">
        <v>63</v>
      </c>
      <c r="D1929" s="172" t="s">
        <v>576</v>
      </c>
      <c r="E1929" s="211" t="s">
        <v>433</v>
      </c>
      <c r="F1929" s="211"/>
      <c r="G1929" s="174" t="s">
        <v>132</v>
      </c>
      <c r="H1929" s="175">
        <v>1.2E-4</v>
      </c>
      <c r="I1929" s="176" t="s">
        <v>577</v>
      </c>
      <c r="J1929" s="180" t="s">
        <v>466</v>
      </c>
    </row>
    <row r="1930" spans="1:10" ht="26" customHeight="1">
      <c r="A1930" s="172" t="s">
        <v>430</v>
      </c>
      <c r="B1930" s="173" t="s">
        <v>506</v>
      </c>
      <c r="C1930" s="172" t="s">
        <v>63</v>
      </c>
      <c r="D1930" s="172" t="s">
        <v>507</v>
      </c>
      <c r="E1930" s="211" t="s">
        <v>433</v>
      </c>
      <c r="F1930" s="211"/>
      <c r="G1930" s="174" t="s">
        <v>132</v>
      </c>
      <c r="H1930" s="175">
        <v>5.1984000000000004E-4</v>
      </c>
      <c r="I1930" s="176" t="s">
        <v>2115</v>
      </c>
      <c r="J1930" s="180" t="s">
        <v>466</v>
      </c>
    </row>
    <row r="1931" spans="1:10" ht="24" customHeight="1">
      <c r="A1931" s="172" t="s">
        <v>430</v>
      </c>
      <c r="B1931" s="173" t="s">
        <v>578</v>
      </c>
      <c r="C1931" s="172" t="s">
        <v>63</v>
      </c>
      <c r="D1931" s="172" t="s">
        <v>579</v>
      </c>
      <c r="E1931" s="211" t="s">
        <v>433</v>
      </c>
      <c r="F1931" s="211"/>
      <c r="G1931" s="174" t="s">
        <v>580</v>
      </c>
      <c r="H1931" s="175">
        <v>2.1000000000000001E-4</v>
      </c>
      <c r="I1931" s="176" t="s">
        <v>581</v>
      </c>
      <c r="J1931" s="180" t="s">
        <v>466</v>
      </c>
    </row>
    <row r="1932" spans="1:10" ht="24" customHeight="1">
      <c r="A1932" s="172" t="s">
        <v>430</v>
      </c>
      <c r="B1932" s="173" t="s">
        <v>474</v>
      </c>
      <c r="C1932" s="172" t="s">
        <v>63</v>
      </c>
      <c r="D1932" s="172" t="s">
        <v>475</v>
      </c>
      <c r="E1932" s="211" t="s">
        <v>433</v>
      </c>
      <c r="F1932" s="211"/>
      <c r="G1932" s="174" t="s">
        <v>132</v>
      </c>
      <c r="H1932" s="175">
        <v>1.55952E-3</v>
      </c>
      <c r="I1932" s="176" t="s">
        <v>476</v>
      </c>
      <c r="J1932" s="180" t="s">
        <v>462</v>
      </c>
    </row>
    <row r="1933" spans="1:10" ht="24" customHeight="1">
      <c r="A1933" s="172" t="s">
        <v>430</v>
      </c>
      <c r="B1933" s="173" t="s">
        <v>463</v>
      </c>
      <c r="C1933" s="172" t="s">
        <v>63</v>
      </c>
      <c r="D1933" s="172" t="s">
        <v>464</v>
      </c>
      <c r="E1933" s="211" t="s">
        <v>433</v>
      </c>
      <c r="F1933" s="211"/>
      <c r="G1933" s="174" t="s">
        <v>465</v>
      </c>
      <c r="H1933" s="175">
        <v>6.6511999999999995E-4</v>
      </c>
      <c r="I1933" s="176" t="s">
        <v>2122</v>
      </c>
      <c r="J1933" s="180" t="s">
        <v>466</v>
      </c>
    </row>
    <row r="1934" spans="1:10" ht="24" customHeight="1">
      <c r="A1934" s="172" t="s">
        <v>430</v>
      </c>
      <c r="B1934" s="173" t="s">
        <v>591</v>
      </c>
      <c r="C1934" s="172" t="s">
        <v>63</v>
      </c>
      <c r="D1934" s="172" t="s">
        <v>592</v>
      </c>
      <c r="E1934" s="211" t="s">
        <v>433</v>
      </c>
      <c r="F1934" s="211"/>
      <c r="G1934" s="174" t="s">
        <v>132</v>
      </c>
      <c r="H1934" s="175">
        <v>6.0000000000000002E-5</v>
      </c>
      <c r="I1934" s="176" t="s">
        <v>593</v>
      </c>
      <c r="J1934" s="180" t="s">
        <v>466</v>
      </c>
    </row>
    <row r="1935" spans="1:10" ht="26" customHeight="1">
      <c r="A1935" s="172" t="s">
        <v>430</v>
      </c>
      <c r="B1935" s="173" t="s">
        <v>467</v>
      </c>
      <c r="C1935" s="172" t="s">
        <v>63</v>
      </c>
      <c r="D1935" s="172" t="s">
        <v>468</v>
      </c>
      <c r="E1935" s="211" t="s">
        <v>433</v>
      </c>
      <c r="F1935" s="211"/>
      <c r="G1935" s="174" t="s">
        <v>388</v>
      </c>
      <c r="H1935" s="175">
        <v>6.6511999999999995E-4</v>
      </c>
      <c r="I1935" s="176" t="s">
        <v>2117</v>
      </c>
      <c r="J1935" s="180" t="s">
        <v>559</v>
      </c>
    </row>
    <row r="1936" spans="1:10" ht="24" customHeight="1">
      <c r="A1936" s="172" t="s">
        <v>430</v>
      </c>
      <c r="B1936" s="173" t="s">
        <v>566</v>
      </c>
      <c r="C1936" s="172" t="s">
        <v>63</v>
      </c>
      <c r="D1936" s="172" t="s">
        <v>567</v>
      </c>
      <c r="E1936" s="211" t="s">
        <v>433</v>
      </c>
      <c r="F1936" s="211"/>
      <c r="G1936" s="174" t="s">
        <v>132</v>
      </c>
      <c r="H1936" s="175">
        <v>3.0000000000000001E-5</v>
      </c>
      <c r="I1936" s="176" t="s">
        <v>568</v>
      </c>
      <c r="J1936" s="180" t="s">
        <v>466</v>
      </c>
    </row>
    <row r="1937" spans="1:10" ht="24" customHeight="1">
      <c r="A1937" s="172" t="s">
        <v>430</v>
      </c>
      <c r="B1937" s="173" t="s">
        <v>497</v>
      </c>
      <c r="C1937" s="172" t="s">
        <v>63</v>
      </c>
      <c r="D1937" s="172" t="s">
        <v>498</v>
      </c>
      <c r="E1937" s="211" t="s">
        <v>433</v>
      </c>
      <c r="F1937" s="211"/>
      <c r="G1937" s="174" t="s">
        <v>132</v>
      </c>
      <c r="H1937" s="175">
        <v>1.2995999999999999E-3</v>
      </c>
      <c r="I1937" s="176" t="s">
        <v>2118</v>
      </c>
      <c r="J1937" s="180" t="s">
        <v>557</v>
      </c>
    </row>
    <row r="1938" spans="1:10" ht="26" customHeight="1">
      <c r="A1938" s="172" t="s">
        <v>430</v>
      </c>
      <c r="B1938" s="173" t="s">
        <v>744</v>
      </c>
      <c r="C1938" s="172" t="s">
        <v>63</v>
      </c>
      <c r="D1938" s="172" t="s">
        <v>745</v>
      </c>
      <c r="E1938" s="211" t="s">
        <v>433</v>
      </c>
      <c r="F1938" s="211"/>
      <c r="G1938" s="174" t="s">
        <v>65</v>
      </c>
      <c r="H1938" s="175">
        <v>1.1000000000000001</v>
      </c>
      <c r="I1938" s="176" t="s">
        <v>2171</v>
      </c>
      <c r="J1938" s="180" t="s">
        <v>2276</v>
      </c>
    </row>
    <row r="1939" spans="1:10" ht="26" customHeight="1">
      <c r="A1939" s="172" t="s">
        <v>430</v>
      </c>
      <c r="B1939" s="173" t="s">
        <v>666</v>
      </c>
      <c r="C1939" s="172" t="s">
        <v>63</v>
      </c>
      <c r="D1939" s="172" t="s">
        <v>667</v>
      </c>
      <c r="E1939" s="211" t="s">
        <v>433</v>
      </c>
      <c r="F1939" s="211"/>
      <c r="G1939" s="174" t="s">
        <v>668</v>
      </c>
      <c r="H1939" s="175">
        <v>4.0000000000000001E-3</v>
      </c>
      <c r="I1939" s="176" t="s">
        <v>2140</v>
      </c>
      <c r="J1939" s="180" t="s">
        <v>669</v>
      </c>
    </row>
    <row r="1940" spans="1:10" ht="24" customHeight="1">
      <c r="A1940" s="172" t="s">
        <v>430</v>
      </c>
      <c r="B1940" s="173" t="s">
        <v>673</v>
      </c>
      <c r="C1940" s="172" t="s">
        <v>63</v>
      </c>
      <c r="D1940" s="172" t="s">
        <v>674</v>
      </c>
      <c r="E1940" s="211" t="s">
        <v>448</v>
      </c>
      <c r="F1940" s="211"/>
      <c r="G1940" s="174" t="s">
        <v>449</v>
      </c>
      <c r="H1940" s="175">
        <v>0.28000000000000003</v>
      </c>
      <c r="I1940" s="176" t="s">
        <v>2130</v>
      </c>
      <c r="J1940" s="180" t="s">
        <v>2277</v>
      </c>
    </row>
    <row r="1941" spans="1:10" ht="24" customHeight="1">
      <c r="A1941" s="172" t="s">
        <v>430</v>
      </c>
      <c r="B1941" s="173" t="s">
        <v>552</v>
      </c>
      <c r="C1941" s="172" t="s">
        <v>63</v>
      </c>
      <c r="D1941" s="172" t="s">
        <v>553</v>
      </c>
      <c r="E1941" s="211" t="s">
        <v>448</v>
      </c>
      <c r="F1941" s="211"/>
      <c r="G1941" s="174" t="s">
        <v>449</v>
      </c>
      <c r="H1941" s="175">
        <v>0.3</v>
      </c>
      <c r="I1941" s="176" t="s">
        <v>2130</v>
      </c>
      <c r="J1941" s="180" t="s">
        <v>2278</v>
      </c>
    </row>
    <row r="1942" spans="1:10" ht="26" customHeight="1">
      <c r="A1942" s="172" t="s">
        <v>430</v>
      </c>
      <c r="B1942" s="173" t="s">
        <v>487</v>
      </c>
      <c r="C1942" s="172" t="s">
        <v>63</v>
      </c>
      <c r="D1942" s="172" t="s">
        <v>488</v>
      </c>
      <c r="E1942" s="211" t="s">
        <v>433</v>
      </c>
      <c r="F1942" s="211"/>
      <c r="G1942" s="174" t="s">
        <v>132</v>
      </c>
      <c r="H1942" s="175">
        <v>5.728E-5</v>
      </c>
      <c r="I1942" s="176" t="s">
        <v>2116</v>
      </c>
      <c r="J1942" s="180" t="s">
        <v>558</v>
      </c>
    </row>
    <row r="1943" spans="1:10" ht="24" customHeight="1">
      <c r="A1943" s="172" t="s">
        <v>430</v>
      </c>
      <c r="B1943" s="173" t="s">
        <v>478</v>
      </c>
      <c r="C1943" s="172" t="s">
        <v>63</v>
      </c>
      <c r="D1943" s="172" t="s">
        <v>479</v>
      </c>
      <c r="E1943" s="211" t="s">
        <v>433</v>
      </c>
      <c r="F1943" s="211"/>
      <c r="G1943" s="174" t="s">
        <v>132</v>
      </c>
      <c r="H1943" s="175">
        <v>2.864E-5</v>
      </c>
      <c r="I1943" s="176" t="s">
        <v>480</v>
      </c>
      <c r="J1943" s="180" t="s">
        <v>466</v>
      </c>
    </row>
    <row r="1944" spans="1:10" ht="24" customHeight="1">
      <c r="A1944" s="172" t="s">
        <v>430</v>
      </c>
      <c r="B1944" s="173" t="s">
        <v>484</v>
      </c>
      <c r="C1944" s="172" t="s">
        <v>63</v>
      </c>
      <c r="D1944" s="172" t="s">
        <v>485</v>
      </c>
      <c r="E1944" s="211" t="s">
        <v>433</v>
      </c>
      <c r="F1944" s="211"/>
      <c r="G1944" s="174" t="s">
        <v>132</v>
      </c>
      <c r="H1944" s="175">
        <v>5.728E-5</v>
      </c>
      <c r="I1944" s="176" t="s">
        <v>486</v>
      </c>
      <c r="J1944" s="180" t="s">
        <v>466</v>
      </c>
    </row>
    <row r="1945" spans="1:10" ht="24" customHeight="1">
      <c r="A1945" s="172" t="s">
        <v>430</v>
      </c>
      <c r="B1945" s="173" t="s">
        <v>481</v>
      </c>
      <c r="C1945" s="172" t="s">
        <v>63</v>
      </c>
      <c r="D1945" s="172" t="s">
        <v>482</v>
      </c>
      <c r="E1945" s="211" t="s">
        <v>433</v>
      </c>
      <c r="F1945" s="211"/>
      <c r="G1945" s="174" t="s">
        <v>132</v>
      </c>
      <c r="H1945" s="175">
        <v>8.5920000000000004E-5</v>
      </c>
      <c r="I1945" s="176" t="s">
        <v>483</v>
      </c>
      <c r="J1945" s="180" t="s">
        <v>466</v>
      </c>
    </row>
    <row r="1946" spans="1:10" ht="26" customHeight="1">
      <c r="A1946" s="172" t="s">
        <v>430</v>
      </c>
      <c r="B1946" s="173" t="s">
        <v>697</v>
      </c>
      <c r="C1946" s="172" t="s">
        <v>63</v>
      </c>
      <c r="D1946" s="172" t="s">
        <v>698</v>
      </c>
      <c r="E1946" s="211" t="s">
        <v>433</v>
      </c>
      <c r="F1946" s="211"/>
      <c r="G1946" s="174" t="s">
        <v>80</v>
      </c>
      <c r="H1946" s="175">
        <v>1.7279999999999999E-3</v>
      </c>
      <c r="I1946" s="176" t="s">
        <v>699</v>
      </c>
      <c r="J1946" s="180" t="s">
        <v>737</v>
      </c>
    </row>
    <row r="1947" spans="1:10" ht="24" customHeight="1">
      <c r="A1947" s="172" t="s">
        <v>430</v>
      </c>
      <c r="B1947" s="173" t="s">
        <v>701</v>
      </c>
      <c r="C1947" s="172" t="s">
        <v>63</v>
      </c>
      <c r="D1947" s="172" t="s">
        <v>702</v>
      </c>
      <c r="E1947" s="211" t="s">
        <v>433</v>
      </c>
      <c r="F1947" s="211"/>
      <c r="G1947" s="174" t="s">
        <v>668</v>
      </c>
      <c r="H1947" s="175">
        <v>0.72352000000000005</v>
      </c>
      <c r="I1947" s="176" t="s">
        <v>1037</v>
      </c>
      <c r="J1947" s="180" t="s">
        <v>2199</v>
      </c>
    </row>
    <row r="1948" spans="1:10" ht="26" customHeight="1">
      <c r="A1948" s="172" t="s">
        <v>430</v>
      </c>
      <c r="B1948" s="173" t="s">
        <v>705</v>
      </c>
      <c r="C1948" s="172" t="s">
        <v>63</v>
      </c>
      <c r="D1948" s="172" t="s">
        <v>706</v>
      </c>
      <c r="E1948" s="211" t="s">
        <v>453</v>
      </c>
      <c r="F1948" s="211"/>
      <c r="G1948" s="174" t="s">
        <v>132</v>
      </c>
      <c r="H1948" s="175">
        <v>2.8E-5</v>
      </c>
      <c r="I1948" s="176" t="s">
        <v>707</v>
      </c>
      <c r="J1948" s="180" t="s">
        <v>466</v>
      </c>
    </row>
    <row r="1949" spans="1:10" ht="24" customHeight="1">
      <c r="A1949" s="172" t="s">
        <v>430</v>
      </c>
      <c r="B1949" s="173" t="s">
        <v>714</v>
      </c>
      <c r="C1949" s="172" t="s">
        <v>63</v>
      </c>
      <c r="D1949" s="172" t="s">
        <v>715</v>
      </c>
      <c r="E1949" s="211" t="s">
        <v>433</v>
      </c>
      <c r="F1949" s="211"/>
      <c r="G1949" s="174" t="s">
        <v>132</v>
      </c>
      <c r="H1949" s="175">
        <v>5.5999999999999999E-5</v>
      </c>
      <c r="I1949" s="176" t="s">
        <v>2153</v>
      </c>
      <c r="J1949" s="180" t="s">
        <v>466</v>
      </c>
    </row>
    <row r="1950" spans="1:10" ht="24" customHeight="1">
      <c r="A1950" s="172" t="s">
        <v>430</v>
      </c>
      <c r="B1950" s="173" t="s">
        <v>716</v>
      </c>
      <c r="C1950" s="172" t="s">
        <v>63</v>
      </c>
      <c r="D1950" s="172" t="s">
        <v>717</v>
      </c>
      <c r="E1950" s="211" t="s">
        <v>453</v>
      </c>
      <c r="F1950" s="211"/>
      <c r="G1950" s="174" t="s">
        <v>132</v>
      </c>
      <c r="H1950" s="175">
        <v>2.8E-5</v>
      </c>
      <c r="I1950" s="176" t="s">
        <v>2154</v>
      </c>
      <c r="J1950" s="180" t="s">
        <v>462</v>
      </c>
    </row>
    <row r="1951" spans="1:10" ht="24" customHeight="1">
      <c r="A1951" s="172" t="s">
        <v>430</v>
      </c>
      <c r="B1951" s="173" t="s">
        <v>712</v>
      </c>
      <c r="C1951" s="172" t="s">
        <v>63</v>
      </c>
      <c r="D1951" s="172" t="s">
        <v>713</v>
      </c>
      <c r="E1951" s="211" t="s">
        <v>433</v>
      </c>
      <c r="F1951" s="211"/>
      <c r="G1951" s="174" t="s">
        <v>132</v>
      </c>
      <c r="H1951" s="175">
        <v>2.8E-5</v>
      </c>
      <c r="I1951" s="176" t="s">
        <v>2155</v>
      </c>
      <c r="J1951" s="180" t="s">
        <v>466</v>
      </c>
    </row>
    <row r="1952" spans="1:10" ht="24" customHeight="1">
      <c r="A1952" s="172" t="s">
        <v>430</v>
      </c>
      <c r="B1952" s="173" t="s">
        <v>709</v>
      </c>
      <c r="C1952" s="172" t="s">
        <v>63</v>
      </c>
      <c r="D1952" s="172" t="s">
        <v>710</v>
      </c>
      <c r="E1952" s="211" t="s">
        <v>433</v>
      </c>
      <c r="F1952" s="211"/>
      <c r="G1952" s="174" t="s">
        <v>132</v>
      </c>
      <c r="H1952" s="175">
        <v>5.5999999999999999E-5</v>
      </c>
      <c r="I1952" s="176" t="s">
        <v>711</v>
      </c>
      <c r="J1952" s="180" t="s">
        <v>466</v>
      </c>
    </row>
    <row r="1953" spans="1:11" ht="24" customHeight="1">
      <c r="A1953" s="172" t="s">
        <v>430</v>
      </c>
      <c r="B1953" s="173" t="s">
        <v>703</v>
      </c>
      <c r="C1953" s="172" t="s">
        <v>63</v>
      </c>
      <c r="D1953" s="172" t="s">
        <v>704</v>
      </c>
      <c r="E1953" s="211" t="s">
        <v>433</v>
      </c>
      <c r="F1953" s="211"/>
      <c r="G1953" s="174" t="s">
        <v>132</v>
      </c>
      <c r="H1953" s="175">
        <v>5.5999999999999999E-5</v>
      </c>
      <c r="I1953" s="176" t="s">
        <v>2156</v>
      </c>
      <c r="J1953" s="180" t="s">
        <v>466</v>
      </c>
    </row>
    <row r="1954" spans="1:11" ht="13.5">
      <c r="A1954" s="177"/>
      <c r="B1954" s="177"/>
      <c r="C1954" s="177"/>
      <c r="D1954" s="177"/>
      <c r="E1954" s="177" t="s">
        <v>440</v>
      </c>
      <c r="F1954" s="178">
        <v>16.02</v>
      </c>
      <c r="G1954" s="177" t="s">
        <v>441</v>
      </c>
      <c r="H1954" s="178">
        <v>0</v>
      </c>
      <c r="I1954" s="177" t="s">
        <v>442</v>
      </c>
      <c r="J1954" s="178">
        <v>16.02</v>
      </c>
    </row>
    <row r="1955" spans="1:11" ht="13.9" thickBot="1">
      <c r="A1955" s="177"/>
      <c r="B1955" s="177"/>
      <c r="C1955" s="177"/>
      <c r="D1955" s="177"/>
      <c r="E1955" s="177" t="s">
        <v>443</v>
      </c>
      <c r="F1955" s="178">
        <v>18.149999999999999</v>
      </c>
      <c r="G1955" s="177"/>
      <c r="H1955" s="212" t="s">
        <v>444</v>
      </c>
      <c r="I1955" s="212"/>
      <c r="J1955" s="178">
        <v>92.26</v>
      </c>
    </row>
    <row r="1956" spans="1:11" ht="1.05" customHeight="1" thickTop="1">
      <c r="A1956" s="179"/>
      <c r="B1956" s="179"/>
      <c r="C1956" s="179"/>
      <c r="D1956" s="179"/>
      <c r="E1956" s="179"/>
      <c r="F1956" s="179"/>
      <c r="G1956" s="179"/>
      <c r="H1956" s="179"/>
      <c r="I1956" s="179"/>
      <c r="J1956" s="179"/>
    </row>
    <row r="1957" spans="1:11" ht="18" customHeight="1">
      <c r="A1957" s="161"/>
      <c r="B1957" s="162" t="s">
        <v>47</v>
      </c>
      <c r="C1957" s="161" t="s">
        <v>48</v>
      </c>
      <c r="D1957" s="161" t="s">
        <v>7</v>
      </c>
      <c r="E1957" s="216" t="s">
        <v>417</v>
      </c>
      <c r="F1957" s="216"/>
      <c r="G1957" s="163" t="s">
        <v>49</v>
      </c>
      <c r="H1957" s="162" t="s">
        <v>50</v>
      </c>
      <c r="I1957" s="162" t="s">
        <v>418</v>
      </c>
      <c r="J1957" s="162" t="s">
        <v>51</v>
      </c>
      <c r="K1957" s="162" t="s">
        <v>8</v>
      </c>
    </row>
    <row r="1958" spans="1:11" ht="52.05" customHeight="1">
      <c r="A1958" s="164" t="s">
        <v>419</v>
      </c>
      <c r="B1958" s="147" t="s">
        <v>549</v>
      </c>
      <c r="C1958" s="164" t="s">
        <v>58</v>
      </c>
      <c r="D1958" s="164" t="s">
        <v>550</v>
      </c>
      <c r="E1958" s="217" t="s">
        <v>538</v>
      </c>
      <c r="F1958" s="217"/>
      <c r="G1958" s="165" t="s">
        <v>546</v>
      </c>
      <c r="H1958" s="166">
        <v>1</v>
      </c>
      <c r="I1958" s="148"/>
      <c r="J1958" s="148">
        <v>65.349999999999994</v>
      </c>
      <c r="K1958" s="148">
        <v>65.349999999999994</v>
      </c>
    </row>
    <row r="1959" spans="1:11" ht="52.05" customHeight="1">
      <c r="A1959" s="167" t="s">
        <v>421</v>
      </c>
      <c r="B1959" s="168" t="s">
        <v>1482</v>
      </c>
      <c r="C1959" s="167" t="s">
        <v>58</v>
      </c>
      <c r="D1959" s="167" t="s">
        <v>1483</v>
      </c>
      <c r="E1959" s="210" t="s">
        <v>1449</v>
      </c>
      <c r="F1959" s="210"/>
      <c r="G1959" s="169" t="s">
        <v>116</v>
      </c>
      <c r="H1959" s="170">
        <v>1</v>
      </c>
      <c r="I1959" s="170">
        <v>0</v>
      </c>
      <c r="J1959" s="171">
        <v>23.48</v>
      </c>
      <c r="K1959" s="171">
        <v>23.48</v>
      </c>
    </row>
    <row r="1960" spans="1:11" ht="52.05" customHeight="1">
      <c r="A1960" s="167" t="s">
        <v>421</v>
      </c>
      <c r="B1960" s="168" t="s">
        <v>1486</v>
      </c>
      <c r="C1960" s="167" t="s">
        <v>58</v>
      </c>
      <c r="D1960" s="167" t="s">
        <v>1487</v>
      </c>
      <c r="E1960" s="210" t="s">
        <v>1449</v>
      </c>
      <c r="F1960" s="210"/>
      <c r="G1960" s="169" t="s">
        <v>116</v>
      </c>
      <c r="H1960" s="170">
        <v>1</v>
      </c>
      <c r="I1960" s="170">
        <v>0</v>
      </c>
      <c r="J1960" s="171">
        <v>3.65</v>
      </c>
      <c r="K1960" s="171">
        <v>3.65</v>
      </c>
    </row>
    <row r="1961" spans="1:11" ht="26" customHeight="1">
      <c r="A1961" s="167" t="s">
        <v>421</v>
      </c>
      <c r="B1961" s="168" t="s">
        <v>1484</v>
      </c>
      <c r="C1961" s="167" t="s">
        <v>58</v>
      </c>
      <c r="D1961" s="167" t="s">
        <v>1485</v>
      </c>
      <c r="E1961" s="210" t="s">
        <v>424</v>
      </c>
      <c r="F1961" s="210"/>
      <c r="G1961" s="169" t="s">
        <v>116</v>
      </c>
      <c r="H1961" s="170">
        <v>1</v>
      </c>
      <c r="I1961" s="170">
        <v>0</v>
      </c>
      <c r="J1961" s="171">
        <v>29.17</v>
      </c>
      <c r="K1961" s="171">
        <v>29.17</v>
      </c>
    </row>
    <row r="1962" spans="1:11" ht="52.05" customHeight="1">
      <c r="A1962" s="167" t="s">
        <v>421</v>
      </c>
      <c r="B1962" s="168" t="s">
        <v>1488</v>
      </c>
      <c r="C1962" s="167" t="s">
        <v>58</v>
      </c>
      <c r="D1962" s="167" t="s">
        <v>1489</v>
      </c>
      <c r="E1962" s="210" t="s">
        <v>1449</v>
      </c>
      <c r="F1962" s="210"/>
      <c r="G1962" s="169" t="s">
        <v>116</v>
      </c>
      <c r="H1962" s="170">
        <v>1</v>
      </c>
      <c r="I1962" s="170">
        <v>0</v>
      </c>
      <c r="J1962" s="171">
        <v>9.0500000000000007</v>
      </c>
      <c r="K1962" s="171">
        <v>9.0500000000000007</v>
      </c>
    </row>
    <row r="1963" spans="1:11" ht="25.5">
      <c r="A1963" s="177"/>
      <c r="B1963" s="177"/>
      <c r="C1963" s="177"/>
      <c r="D1963" s="177"/>
      <c r="E1963" s="177"/>
      <c r="F1963" s="177" t="s">
        <v>440</v>
      </c>
      <c r="G1963" s="178">
        <v>23.43</v>
      </c>
      <c r="H1963" s="177" t="s">
        <v>441</v>
      </c>
      <c r="I1963" s="178">
        <v>0</v>
      </c>
      <c r="J1963" s="177" t="s">
        <v>442</v>
      </c>
      <c r="K1963" s="178">
        <v>23.43</v>
      </c>
    </row>
    <row r="1964" spans="1:11" ht="25.9" thickBot="1">
      <c r="A1964" s="177"/>
      <c r="B1964" s="177"/>
      <c r="C1964" s="177"/>
      <c r="D1964" s="177"/>
      <c r="E1964" s="177"/>
      <c r="F1964" s="177" t="s">
        <v>443</v>
      </c>
      <c r="G1964" s="178">
        <v>16.010000000000002</v>
      </c>
      <c r="H1964" s="212"/>
      <c r="I1964" s="212" t="s">
        <v>444</v>
      </c>
      <c r="J1964" s="177"/>
      <c r="K1964" s="178">
        <v>81.36</v>
      </c>
    </row>
    <row r="1965" spans="1:11" ht="1.05" customHeight="1" thickTop="1">
      <c r="A1965" s="179"/>
      <c r="B1965" s="179"/>
      <c r="C1965" s="179"/>
      <c r="D1965" s="179"/>
      <c r="E1965" s="179"/>
      <c r="F1965" s="179"/>
      <c r="G1965" s="179"/>
      <c r="H1965" s="179"/>
      <c r="I1965" s="179"/>
      <c r="J1965" s="179"/>
      <c r="K1965" s="179"/>
    </row>
    <row r="1966" spans="1:11" ht="18" customHeight="1">
      <c r="A1966" s="161"/>
      <c r="B1966" s="162" t="s">
        <v>47</v>
      </c>
      <c r="C1966" s="161" t="s">
        <v>48</v>
      </c>
      <c r="D1966" s="161" t="s">
        <v>7</v>
      </c>
      <c r="E1966" s="216" t="s">
        <v>417</v>
      </c>
      <c r="F1966" s="216"/>
      <c r="G1966" s="163" t="s">
        <v>49</v>
      </c>
      <c r="H1966" s="162" t="s">
        <v>50</v>
      </c>
      <c r="I1966" s="162" t="s">
        <v>418</v>
      </c>
      <c r="J1966" s="162" t="s">
        <v>51</v>
      </c>
      <c r="K1966" s="162" t="s">
        <v>8</v>
      </c>
    </row>
    <row r="1967" spans="1:11" ht="52.05" customHeight="1">
      <c r="A1967" s="164" t="s">
        <v>419</v>
      </c>
      <c r="B1967" s="147" t="s">
        <v>547</v>
      </c>
      <c r="C1967" s="164" t="s">
        <v>58</v>
      </c>
      <c r="D1967" s="164" t="s">
        <v>548</v>
      </c>
      <c r="E1967" s="217" t="s">
        <v>538</v>
      </c>
      <c r="F1967" s="217"/>
      <c r="G1967" s="165" t="s">
        <v>539</v>
      </c>
      <c r="H1967" s="166">
        <v>1</v>
      </c>
      <c r="I1967" s="148"/>
      <c r="J1967" s="148">
        <v>189.02</v>
      </c>
      <c r="K1967" s="148">
        <v>189.02</v>
      </c>
    </row>
    <row r="1968" spans="1:11" ht="52.05" customHeight="1">
      <c r="A1968" s="167" t="s">
        <v>421</v>
      </c>
      <c r="B1968" s="168" t="s">
        <v>1486</v>
      </c>
      <c r="C1968" s="167" t="s">
        <v>58</v>
      </c>
      <c r="D1968" s="167" t="s">
        <v>1487</v>
      </c>
      <c r="E1968" s="210" t="s">
        <v>1449</v>
      </c>
      <c r="F1968" s="210"/>
      <c r="G1968" s="169" t="s">
        <v>116</v>
      </c>
      <c r="H1968" s="170">
        <v>1</v>
      </c>
      <c r="I1968" s="170">
        <v>0</v>
      </c>
      <c r="J1968" s="171">
        <v>3.65</v>
      </c>
      <c r="K1968" s="171">
        <v>3.65</v>
      </c>
    </row>
    <row r="1969" spans="1:11" ht="52.05" customHeight="1">
      <c r="A1969" s="167" t="s">
        <v>421</v>
      </c>
      <c r="B1969" s="168" t="s">
        <v>1488</v>
      </c>
      <c r="C1969" s="167" t="s">
        <v>58</v>
      </c>
      <c r="D1969" s="167" t="s">
        <v>1489</v>
      </c>
      <c r="E1969" s="210" t="s">
        <v>1449</v>
      </c>
      <c r="F1969" s="210"/>
      <c r="G1969" s="169" t="s">
        <v>116</v>
      </c>
      <c r="H1969" s="170">
        <v>1</v>
      </c>
      <c r="I1969" s="170">
        <v>0</v>
      </c>
      <c r="J1969" s="171">
        <v>9.0500000000000007</v>
      </c>
      <c r="K1969" s="171">
        <v>9.0500000000000007</v>
      </c>
    </row>
    <row r="1970" spans="1:11" ht="26" customHeight="1">
      <c r="A1970" s="167" t="s">
        <v>421</v>
      </c>
      <c r="B1970" s="168" t="s">
        <v>1484</v>
      </c>
      <c r="C1970" s="167" t="s">
        <v>58</v>
      </c>
      <c r="D1970" s="167" t="s">
        <v>1485</v>
      </c>
      <c r="E1970" s="210" t="s">
        <v>424</v>
      </c>
      <c r="F1970" s="210"/>
      <c r="G1970" s="169" t="s">
        <v>116</v>
      </c>
      <c r="H1970" s="170">
        <v>1</v>
      </c>
      <c r="I1970" s="170">
        <v>0</v>
      </c>
      <c r="J1970" s="171">
        <v>29.17</v>
      </c>
      <c r="K1970" s="171">
        <v>29.17</v>
      </c>
    </row>
    <row r="1971" spans="1:11" ht="52.05" customHeight="1">
      <c r="A1971" s="167" t="s">
        <v>421</v>
      </c>
      <c r="B1971" s="168" t="s">
        <v>1482</v>
      </c>
      <c r="C1971" s="167" t="s">
        <v>58</v>
      </c>
      <c r="D1971" s="167" t="s">
        <v>1483</v>
      </c>
      <c r="E1971" s="210" t="s">
        <v>1449</v>
      </c>
      <c r="F1971" s="210"/>
      <c r="G1971" s="169" t="s">
        <v>116</v>
      </c>
      <c r="H1971" s="170">
        <v>1</v>
      </c>
      <c r="I1971" s="170">
        <v>0</v>
      </c>
      <c r="J1971" s="171">
        <v>23.48</v>
      </c>
      <c r="K1971" s="171">
        <v>23.48</v>
      </c>
    </row>
    <row r="1972" spans="1:11" ht="52.05" customHeight="1">
      <c r="A1972" s="167" t="s">
        <v>421</v>
      </c>
      <c r="B1972" s="168" t="s">
        <v>1490</v>
      </c>
      <c r="C1972" s="167" t="s">
        <v>58</v>
      </c>
      <c r="D1972" s="167" t="s">
        <v>1491</v>
      </c>
      <c r="E1972" s="210" t="s">
        <v>1449</v>
      </c>
      <c r="F1972" s="210"/>
      <c r="G1972" s="169" t="s">
        <v>116</v>
      </c>
      <c r="H1972" s="170">
        <v>1</v>
      </c>
      <c r="I1972" s="170">
        <v>0</v>
      </c>
      <c r="J1972" s="171">
        <v>42.36</v>
      </c>
      <c r="K1972" s="171">
        <v>42.36</v>
      </c>
    </row>
    <row r="1973" spans="1:11" ht="52.05" customHeight="1">
      <c r="A1973" s="167" t="s">
        <v>421</v>
      </c>
      <c r="B1973" s="168" t="s">
        <v>1492</v>
      </c>
      <c r="C1973" s="167" t="s">
        <v>58</v>
      </c>
      <c r="D1973" s="167" t="s">
        <v>1493</v>
      </c>
      <c r="E1973" s="210" t="s">
        <v>1449</v>
      </c>
      <c r="F1973" s="210"/>
      <c r="G1973" s="169" t="s">
        <v>116</v>
      </c>
      <c r="H1973" s="170">
        <v>1</v>
      </c>
      <c r="I1973" s="170">
        <v>0</v>
      </c>
      <c r="J1973" s="171">
        <v>81.31</v>
      </c>
      <c r="K1973" s="171">
        <v>81.31</v>
      </c>
    </row>
    <row r="1974" spans="1:11" ht="25.5">
      <c r="A1974" s="177"/>
      <c r="B1974" s="177"/>
      <c r="C1974" s="177"/>
      <c r="D1974" s="177"/>
      <c r="E1974" s="177"/>
      <c r="F1974" s="177" t="s">
        <v>440</v>
      </c>
      <c r="G1974" s="178">
        <v>23.43</v>
      </c>
      <c r="H1974" s="177" t="s">
        <v>441</v>
      </c>
      <c r="I1974" s="178">
        <v>0</v>
      </c>
      <c r="J1974" s="177" t="s">
        <v>442</v>
      </c>
      <c r="K1974" s="178">
        <v>23.43</v>
      </c>
    </row>
    <row r="1975" spans="1:11" ht="25.9" thickBot="1">
      <c r="A1975" s="177"/>
      <c r="B1975" s="177"/>
      <c r="C1975" s="177"/>
      <c r="D1975" s="177"/>
      <c r="E1975" s="177"/>
      <c r="F1975" s="177" t="s">
        <v>443</v>
      </c>
      <c r="G1975" s="178">
        <v>46.3</v>
      </c>
      <c r="H1975" s="212"/>
      <c r="I1975" s="212" t="s">
        <v>444</v>
      </c>
      <c r="J1975" s="177"/>
      <c r="K1975" s="178">
        <v>235.32</v>
      </c>
    </row>
    <row r="1976" spans="1:11" ht="1.05" customHeight="1" thickTop="1">
      <c r="A1976" s="179"/>
      <c r="B1976" s="179"/>
      <c r="C1976" s="179"/>
      <c r="D1976" s="179"/>
      <c r="E1976" s="179"/>
      <c r="F1976" s="179"/>
      <c r="G1976" s="179"/>
      <c r="H1976" s="179"/>
      <c r="I1976" s="179"/>
      <c r="J1976" s="179"/>
      <c r="K1976" s="179"/>
    </row>
    <row r="1977" spans="1:11" ht="18" customHeight="1">
      <c r="A1977" s="161"/>
      <c r="B1977" s="162" t="s">
        <v>47</v>
      </c>
      <c r="C1977" s="161" t="s">
        <v>48</v>
      </c>
      <c r="D1977" s="161" t="s">
        <v>7</v>
      </c>
      <c r="E1977" s="216" t="s">
        <v>417</v>
      </c>
      <c r="F1977" s="216"/>
      <c r="G1977" s="163" t="s">
        <v>49</v>
      </c>
      <c r="H1977" s="162" t="s">
        <v>50</v>
      </c>
      <c r="I1977" s="162" t="s">
        <v>418</v>
      </c>
      <c r="J1977" s="162" t="s">
        <v>51</v>
      </c>
      <c r="K1977" s="162" t="s">
        <v>8</v>
      </c>
    </row>
    <row r="1978" spans="1:11" ht="52.05" customHeight="1">
      <c r="A1978" s="164" t="s">
        <v>419</v>
      </c>
      <c r="B1978" s="147" t="s">
        <v>1482</v>
      </c>
      <c r="C1978" s="164" t="s">
        <v>58</v>
      </c>
      <c r="D1978" s="164" t="s">
        <v>1483</v>
      </c>
      <c r="E1978" s="217" t="s">
        <v>1449</v>
      </c>
      <c r="F1978" s="217"/>
      <c r="G1978" s="165" t="s">
        <v>116</v>
      </c>
      <c r="H1978" s="166">
        <v>1</v>
      </c>
      <c r="I1978" s="148"/>
      <c r="J1978" s="148">
        <v>23.48</v>
      </c>
      <c r="K1978" s="148">
        <v>23.48</v>
      </c>
    </row>
    <row r="1979" spans="1:11" ht="26" customHeight="1">
      <c r="A1979" s="172" t="s">
        <v>430</v>
      </c>
      <c r="B1979" s="173" t="s">
        <v>1496</v>
      </c>
      <c r="C1979" s="172" t="s">
        <v>58</v>
      </c>
      <c r="D1979" s="172" t="s">
        <v>1497</v>
      </c>
      <c r="E1979" s="211" t="s">
        <v>992</v>
      </c>
      <c r="F1979" s="211"/>
      <c r="G1979" s="174" t="s">
        <v>148</v>
      </c>
      <c r="H1979" s="175">
        <v>6.0300000000000002E-5</v>
      </c>
      <c r="I1979" s="175">
        <v>0</v>
      </c>
      <c r="J1979" s="176">
        <v>61258.13</v>
      </c>
      <c r="K1979" s="176">
        <v>3.69</v>
      </c>
    </row>
    <row r="1980" spans="1:11" ht="52.05" customHeight="1">
      <c r="A1980" s="172" t="s">
        <v>430</v>
      </c>
      <c r="B1980" s="173" t="s">
        <v>1494</v>
      </c>
      <c r="C1980" s="172" t="s">
        <v>58</v>
      </c>
      <c r="D1980" s="172" t="s">
        <v>1495</v>
      </c>
      <c r="E1980" s="211" t="s">
        <v>992</v>
      </c>
      <c r="F1980" s="211"/>
      <c r="G1980" s="174" t="s">
        <v>148</v>
      </c>
      <c r="H1980" s="175">
        <v>3.4199999999999998E-5</v>
      </c>
      <c r="I1980" s="175">
        <v>0</v>
      </c>
      <c r="J1980" s="176">
        <v>578918.9</v>
      </c>
      <c r="K1980" s="176">
        <v>19.79</v>
      </c>
    </row>
    <row r="1981" spans="1:11" ht="25.5">
      <c r="A1981" s="177"/>
      <c r="B1981" s="177"/>
      <c r="C1981" s="177"/>
      <c r="D1981" s="177"/>
      <c r="E1981" s="177"/>
      <c r="F1981" s="177" t="s">
        <v>440</v>
      </c>
      <c r="G1981" s="178">
        <v>0</v>
      </c>
      <c r="H1981" s="177" t="s">
        <v>441</v>
      </c>
      <c r="I1981" s="178">
        <v>0</v>
      </c>
      <c r="J1981" s="177" t="s">
        <v>442</v>
      </c>
      <c r="K1981" s="178">
        <v>0</v>
      </c>
    </row>
    <row r="1982" spans="1:11" ht="25.9" thickBot="1">
      <c r="A1982" s="177"/>
      <c r="B1982" s="177"/>
      <c r="C1982" s="177"/>
      <c r="D1982" s="177"/>
      <c r="E1982" s="177"/>
      <c r="F1982" s="177" t="s">
        <v>443</v>
      </c>
      <c r="G1982" s="178">
        <v>5.75</v>
      </c>
      <c r="H1982" s="212"/>
      <c r="I1982" s="212" t="s">
        <v>444</v>
      </c>
      <c r="J1982" s="177"/>
      <c r="K1982" s="178">
        <v>29.23</v>
      </c>
    </row>
    <row r="1983" spans="1:11" ht="1.05" customHeight="1" thickTop="1">
      <c r="A1983" s="179"/>
      <c r="B1983" s="179"/>
      <c r="C1983" s="179"/>
      <c r="D1983" s="179"/>
      <c r="E1983" s="179"/>
      <c r="F1983" s="179"/>
      <c r="G1983" s="179"/>
      <c r="H1983" s="179"/>
      <c r="I1983" s="179"/>
      <c r="J1983" s="179"/>
      <c r="K1983" s="179"/>
    </row>
    <row r="1984" spans="1:11" ht="18" customHeight="1">
      <c r="A1984" s="161"/>
      <c r="B1984" s="162" t="s">
        <v>47</v>
      </c>
      <c r="C1984" s="161" t="s">
        <v>48</v>
      </c>
      <c r="D1984" s="161" t="s">
        <v>7</v>
      </c>
      <c r="E1984" s="216" t="s">
        <v>417</v>
      </c>
      <c r="F1984" s="216"/>
      <c r="G1984" s="163" t="s">
        <v>49</v>
      </c>
      <c r="H1984" s="162" t="s">
        <v>50</v>
      </c>
      <c r="I1984" s="162" t="s">
        <v>418</v>
      </c>
      <c r="J1984" s="162" t="s">
        <v>51</v>
      </c>
      <c r="K1984" s="162" t="s">
        <v>8</v>
      </c>
    </row>
    <row r="1985" spans="1:11" ht="52.05" customHeight="1">
      <c r="A1985" s="164" t="s">
        <v>419</v>
      </c>
      <c r="B1985" s="147" t="s">
        <v>1486</v>
      </c>
      <c r="C1985" s="164" t="s">
        <v>58</v>
      </c>
      <c r="D1985" s="164" t="s">
        <v>1487</v>
      </c>
      <c r="E1985" s="217" t="s">
        <v>1449</v>
      </c>
      <c r="F1985" s="217"/>
      <c r="G1985" s="165" t="s">
        <v>116</v>
      </c>
      <c r="H1985" s="166">
        <v>1</v>
      </c>
      <c r="I1985" s="148"/>
      <c r="J1985" s="148">
        <v>3.65</v>
      </c>
      <c r="K1985" s="148">
        <v>3.65</v>
      </c>
    </row>
    <row r="1986" spans="1:11" ht="26" customHeight="1">
      <c r="A1986" s="172" t="s">
        <v>430</v>
      </c>
      <c r="B1986" s="173" t="s">
        <v>1496</v>
      </c>
      <c r="C1986" s="172" t="s">
        <v>58</v>
      </c>
      <c r="D1986" s="172" t="s">
        <v>1497</v>
      </c>
      <c r="E1986" s="211" t="s">
        <v>992</v>
      </c>
      <c r="F1986" s="211"/>
      <c r="G1986" s="174" t="s">
        <v>148</v>
      </c>
      <c r="H1986" s="175">
        <v>5.9000000000000003E-6</v>
      </c>
      <c r="I1986" s="175">
        <v>0</v>
      </c>
      <c r="J1986" s="176">
        <v>61258.13</v>
      </c>
      <c r="K1986" s="176">
        <v>0.36</v>
      </c>
    </row>
    <row r="1987" spans="1:11" ht="52.05" customHeight="1">
      <c r="A1987" s="172" t="s">
        <v>430</v>
      </c>
      <c r="B1987" s="173" t="s">
        <v>1494</v>
      </c>
      <c r="C1987" s="172" t="s">
        <v>58</v>
      </c>
      <c r="D1987" s="172" t="s">
        <v>1495</v>
      </c>
      <c r="E1987" s="211" t="s">
        <v>992</v>
      </c>
      <c r="F1987" s="211"/>
      <c r="G1987" s="174" t="s">
        <v>148</v>
      </c>
      <c r="H1987" s="175">
        <v>5.6999999999999996E-6</v>
      </c>
      <c r="I1987" s="175">
        <v>0</v>
      </c>
      <c r="J1987" s="176">
        <v>578918.9</v>
      </c>
      <c r="K1987" s="176">
        <v>3.29</v>
      </c>
    </row>
    <row r="1988" spans="1:11" ht="25.5">
      <c r="A1988" s="177"/>
      <c r="B1988" s="177"/>
      <c r="C1988" s="177"/>
      <c r="D1988" s="177"/>
      <c r="E1988" s="177"/>
      <c r="F1988" s="177" t="s">
        <v>440</v>
      </c>
      <c r="G1988" s="178">
        <v>0</v>
      </c>
      <c r="H1988" s="177" t="s">
        <v>441</v>
      </c>
      <c r="I1988" s="178">
        <v>0</v>
      </c>
      <c r="J1988" s="177" t="s">
        <v>442</v>
      </c>
      <c r="K1988" s="178">
        <v>0</v>
      </c>
    </row>
    <row r="1989" spans="1:11" ht="25.9" thickBot="1">
      <c r="A1989" s="177"/>
      <c r="B1989" s="177"/>
      <c r="C1989" s="177"/>
      <c r="D1989" s="177"/>
      <c r="E1989" s="177"/>
      <c r="F1989" s="177" t="s">
        <v>443</v>
      </c>
      <c r="G1989" s="178">
        <v>0.89</v>
      </c>
      <c r="H1989" s="212"/>
      <c r="I1989" s="212" t="s">
        <v>444</v>
      </c>
      <c r="J1989" s="177"/>
      <c r="K1989" s="178">
        <v>4.54</v>
      </c>
    </row>
    <row r="1990" spans="1:11" ht="1.05" customHeight="1" thickTop="1">
      <c r="A1990" s="179"/>
      <c r="B1990" s="179"/>
      <c r="C1990" s="179"/>
      <c r="D1990" s="179"/>
      <c r="E1990" s="179"/>
      <c r="F1990" s="179"/>
      <c r="G1990" s="179"/>
      <c r="H1990" s="179"/>
      <c r="I1990" s="179"/>
      <c r="J1990" s="179"/>
      <c r="K1990" s="179"/>
    </row>
    <row r="1991" spans="1:11" ht="18" customHeight="1">
      <c r="A1991" s="161"/>
      <c r="B1991" s="162" t="s">
        <v>47</v>
      </c>
      <c r="C1991" s="161" t="s">
        <v>48</v>
      </c>
      <c r="D1991" s="161" t="s">
        <v>7</v>
      </c>
      <c r="E1991" s="216" t="s">
        <v>417</v>
      </c>
      <c r="F1991" s="216"/>
      <c r="G1991" s="163" t="s">
        <v>49</v>
      </c>
      <c r="H1991" s="162" t="s">
        <v>50</v>
      </c>
      <c r="I1991" s="162" t="s">
        <v>418</v>
      </c>
      <c r="J1991" s="162" t="s">
        <v>51</v>
      </c>
      <c r="K1991" s="162" t="s">
        <v>8</v>
      </c>
    </row>
    <row r="1992" spans="1:11" ht="52.05" customHeight="1">
      <c r="A1992" s="164" t="s">
        <v>419</v>
      </c>
      <c r="B1992" s="147" t="s">
        <v>1488</v>
      </c>
      <c r="C1992" s="164" t="s">
        <v>58</v>
      </c>
      <c r="D1992" s="164" t="s">
        <v>1489</v>
      </c>
      <c r="E1992" s="217" t="s">
        <v>1449</v>
      </c>
      <c r="F1992" s="217"/>
      <c r="G1992" s="165" t="s">
        <v>116</v>
      </c>
      <c r="H1992" s="166">
        <v>1</v>
      </c>
      <c r="I1992" s="148"/>
      <c r="J1992" s="148">
        <v>9.0500000000000007</v>
      </c>
      <c r="K1992" s="148">
        <v>9.0500000000000007</v>
      </c>
    </row>
    <row r="1993" spans="1:11" ht="52.05" customHeight="1">
      <c r="A1993" s="172" t="s">
        <v>430</v>
      </c>
      <c r="B1993" s="173" t="s">
        <v>1494</v>
      </c>
      <c r="C1993" s="172" t="s">
        <v>58</v>
      </c>
      <c r="D1993" s="172" t="s">
        <v>1495</v>
      </c>
      <c r="E1993" s="211" t="s">
        <v>992</v>
      </c>
      <c r="F1993" s="211"/>
      <c r="G1993" s="174" t="s">
        <v>148</v>
      </c>
      <c r="H1993" s="175">
        <v>1.4100000000000001E-5</v>
      </c>
      <c r="I1993" s="175">
        <v>0</v>
      </c>
      <c r="J1993" s="176">
        <v>578918.9</v>
      </c>
      <c r="K1993" s="176">
        <v>8.16</v>
      </c>
    </row>
    <row r="1994" spans="1:11" ht="26" customHeight="1">
      <c r="A1994" s="172" t="s">
        <v>430</v>
      </c>
      <c r="B1994" s="173" t="s">
        <v>1496</v>
      </c>
      <c r="C1994" s="172" t="s">
        <v>58</v>
      </c>
      <c r="D1994" s="172" t="s">
        <v>1497</v>
      </c>
      <c r="E1994" s="211" t="s">
        <v>992</v>
      </c>
      <c r="F1994" s="211"/>
      <c r="G1994" s="174" t="s">
        <v>148</v>
      </c>
      <c r="H1994" s="175">
        <v>1.4600000000000001E-5</v>
      </c>
      <c r="I1994" s="175">
        <v>0</v>
      </c>
      <c r="J1994" s="176">
        <v>61258.13</v>
      </c>
      <c r="K1994" s="176">
        <v>0.89</v>
      </c>
    </row>
    <row r="1995" spans="1:11" ht="25.5">
      <c r="A1995" s="177"/>
      <c r="B1995" s="177"/>
      <c r="C1995" s="177"/>
      <c r="D1995" s="177"/>
      <c r="E1995" s="177"/>
      <c r="F1995" s="177" t="s">
        <v>440</v>
      </c>
      <c r="G1995" s="178">
        <v>0</v>
      </c>
      <c r="H1995" s="177" t="s">
        <v>441</v>
      </c>
      <c r="I1995" s="178">
        <v>0</v>
      </c>
      <c r="J1995" s="177" t="s">
        <v>442</v>
      </c>
      <c r="K1995" s="178">
        <v>0</v>
      </c>
    </row>
    <row r="1996" spans="1:11" ht="25.9" thickBot="1">
      <c r="A1996" s="177"/>
      <c r="B1996" s="177"/>
      <c r="C1996" s="177"/>
      <c r="D1996" s="177"/>
      <c r="E1996" s="177"/>
      <c r="F1996" s="177" t="s">
        <v>443</v>
      </c>
      <c r="G1996" s="178">
        <v>2.21</v>
      </c>
      <c r="H1996" s="212"/>
      <c r="I1996" s="212" t="s">
        <v>444</v>
      </c>
      <c r="J1996" s="177"/>
      <c r="K1996" s="178">
        <v>11.26</v>
      </c>
    </row>
    <row r="1997" spans="1:11" ht="1.05" customHeight="1" thickTop="1">
      <c r="A1997" s="179"/>
      <c r="B1997" s="179"/>
      <c r="C1997" s="179"/>
      <c r="D1997" s="179"/>
      <c r="E1997" s="179"/>
      <c r="F1997" s="179"/>
      <c r="G1997" s="179"/>
      <c r="H1997" s="179"/>
      <c r="I1997" s="179"/>
      <c r="J1997" s="179"/>
      <c r="K1997" s="179"/>
    </row>
    <row r="1998" spans="1:11" ht="18" customHeight="1">
      <c r="A1998" s="161"/>
      <c r="B1998" s="162" t="s">
        <v>47</v>
      </c>
      <c r="C1998" s="161" t="s">
        <v>48</v>
      </c>
      <c r="D1998" s="161" t="s">
        <v>7</v>
      </c>
      <c r="E1998" s="216" t="s">
        <v>417</v>
      </c>
      <c r="F1998" s="216"/>
      <c r="G1998" s="163" t="s">
        <v>49</v>
      </c>
      <c r="H1998" s="162" t="s">
        <v>50</v>
      </c>
      <c r="I1998" s="162" t="s">
        <v>418</v>
      </c>
      <c r="J1998" s="162" t="s">
        <v>51</v>
      </c>
      <c r="K1998" s="162" t="s">
        <v>8</v>
      </c>
    </row>
    <row r="1999" spans="1:11" ht="52.05" customHeight="1">
      <c r="A1999" s="164" t="s">
        <v>419</v>
      </c>
      <c r="B1999" s="147" t="s">
        <v>1490</v>
      </c>
      <c r="C1999" s="164" t="s">
        <v>58</v>
      </c>
      <c r="D1999" s="164" t="s">
        <v>1491</v>
      </c>
      <c r="E1999" s="217" t="s">
        <v>1449</v>
      </c>
      <c r="F1999" s="217"/>
      <c r="G1999" s="165" t="s">
        <v>116</v>
      </c>
      <c r="H1999" s="166">
        <v>1</v>
      </c>
      <c r="I1999" s="148"/>
      <c r="J1999" s="148">
        <v>42.36</v>
      </c>
      <c r="K1999" s="148">
        <v>42.36</v>
      </c>
    </row>
    <row r="2000" spans="1:11" ht="26" customHeight="1">
      <c r="A2000" s="172" t="s">
        <v>430</v>
      </c>
      <c r="B2000" s="173" t="s">
        <v>1496</v>
      </c>
      <c r="C2000" s="172" t="s">
        <v>58</v>
      </c>
      <c r="D2000" s="172" t="s">
        <v>1497</v>
      </c>
      <c r="E2000" s="211" t="s">
        <v>992</v>
      </c>
      <c r="F2000" s="211"/>
      <c r="G2000" s="174" t="s">
        <v>148</v>
      </c>
      <c r="H2000" s="175">
        <v>8.4900000000000004E-5</v>
      </c>
      <c r="I2000" s="175">
        <v>0</v>
      </c>
      <c r="J2000" s="176">
        <v>61258.13</v>
      </c>
      <c r="K2000" s="176">
        <v>5.2</v>
      </c>
    </row>
    <row r="2001" spans="1:11" ht="52.05" customHeight="1">
      <c r="A2001" s="172" t="s">
        <v>430</v>
      </c>
      <c r="B2001" s="173" t="s">
        <v>1494</v>
      </c>
      <c r="C2001" s="172" t="s">
        <v>58</v>
      </c>
      <c r="D2001" s="172" t="s">
        <v>1495</v>
      </c>
      <c r="E2001" s="211" t="s">
        <v>992</v>
      </c>
      <c r="F2001" s="211"/>
      <c r="G2001" s="174" t="s">
        <v>148</v>
      </c>
      <c r="H2001" s="175">
        <v>6.4200000000000002E-5</v>
      </c>
      <c r="I2001" s="175">
        <v>0</v>
      </c>
      <c r="J2001" s="176">
        <v>578918.9</v>
      </c>
      <c r="K2001" s="176">
        <v>37.159999999999997</v>
      </c>
    </row>
    <row r="2002" spans="1:11" ht="25.5">
      <c r="A2002" s="177"/>
      <c r="B2002" s="177"/>
      <c r="C2002" s="177"/>
      <c r="D2002" s="177"/>
      <c r="E2002" s="177"/>
      <c r="F2002" s="177" t="s">
        <v>440</v>
      </c>
      <c r="G2002" s="178">
        <v>0</v>
      </c>
      <c r="H2002" s="177" t="s">
        <v>441</v>
      </c>
      <c r="I2002" s="178">
        <v>0</v>
      </c>
      <c r="J2002" s="177" t="s">
        <v>442</v>
      </c>
      <c r="K2002" s="178">
        <v>0</v>
      </c>
    </row>
    <row r="2003" spans="1:11" ht="25.9" thickBot="1">
      <c r="A2003" s="177"/>
      <c r="B2003" s="177"/>
      <c r="C2003" s="177"/>
      <c r="D2003" s="177"/>
      <c r="E2003" s="177"/>
      <c r="F2003" s="177" t="s">
        <v>443</v>
      </c>
      <c r="G2003" s="178">
        <v>10.37</v>
      </c>
      <c r="H2003" s="212"/>
      <c r="I2003" s="212" t="s">
        <v>444</v>
      </c>
      <c r="J2003" s="177"/>
      <c r="K2003" s="178">
        <v>52.73</v>
      </c>
    </row>
    <row r="2004" spans="1:11" ht="1.05" customHeight="1" thickTop="1">
      <c r="A2004" s="179"/>
      <c r="B2004" s="179"/>
      <c r="C2004" s="179"/>
      <c r="D2004" s="179"/>
      <c r="E2004" s="179"/>
      <c r="F2004" s="179"/>
      <c r="G2004" s="179"/>
      <c r="H2004" s="179"/>
      <c r="I2004" s="179"/>
      <c r="J2004" s="179"/>
      <c r="K2004" s="179"/>
    </row>
    <row r="2005" spans="1:11" ht="18" customHeight="1">
      <c r="A2005" s="161"/>
      <c r="B2005" s="162" t="s">
        <v>47</v>
      </c>
      <c r="C2005" s="161" t="s">
        <v>48</v>
      </c>
      <c r="D2005" s="161" t="s">
        <v>7</v>
      </c>
      <c r="E2005" s="216" t="s">
        <v>417</v>
      </c>
      <c r="F2005" s="216"/>
      <c r="G2005" s="163" t="s">
        <v>49</v>
      </c>
      <c r="H2005" s="162" t="s">
        <v>50</v>
      </c>
      <c r="I2005" s="162" t="s">
        <v>418</v>
      </c>
      <c r="J2005" s="162" t="s">
        <v>51</v>
      </c>
      <c r="K2005" s="162" t="s">
        <v>8</v>
      </c>
    </row>
    <row r="2006" spans="1:11" ht="52.05" customHeight="1">
      <c r="A2006" s="164" t="s">
        <v>419</v>
      </c>
      <c r="B2006" s="147" t="s">
        <v>1492</v>
      </c>
      <c r="C2006" s="164" t="s">
        <v>58</v>
      </c>
      <c r="D2006" s="164" t="s">
        <v>1493</v>
      </c>
      <c r="E2006" s="217" t="s">
        <v>1449</v>
      </c>
      <c r="F2006" s="217"/>
      <c r="G2006" s="165" t="s">
        <v>116</v>
      </c>
      <c r="H2006" s="166">
        <v>1</v>
      </c>
      <c r="I2006" s="148"/>
      <c r="J2006" s="148">
        <v>81.31</v>
      </c>
      <c r="K2006" s="148">
        <v>81.31</v>
      </c>
    </row>
    <row r="2007" spans="1:11" ht="26" customHeight="1">
      <c r="A2007" s="172" t="s">
        <v>430</v>
      </c>
      <c r="B2007" s="173" t="s">
        <v>1498</v>
      </c>
      <c r="C2007" s="172" t="s">
        <v>58</v>
      </c>
      <c r="D2007" s="172" t="s">
        <v>1499</v>
      </c>
      <c r="E2007" s="211" t="s">
        <v>433</v>
      </c>
      <c r="F2007" s="211"/>
      <c r="G2007" s="174" t="s">
        <v>871</v>
      </c>
      <c r="H2007" s="175">
        <v>13.62</v>
      </c>
      <c r="I2007" s="175">
        <v>0</v>
      </c>
      <c r="J2007" s="176">
        <v>5.97</v>
      </c>
      <c r="K2007" s="176">
        <v>81.31</v>
      </c>
    </row>
    <row r="2008" spans="1:11" ht="25.5">
      <c r="A2008" s="177"/>
      <c r="B2008" s="177"/>
      <c r="C2008" s="177"/>
      <c r="D2008" s="177"/>
      <c r="E2008" s="177"/>
      <c r="F2008" s="177" t="s">
        <v>440</v>
      </c>
      <c r="G2008" s="178">
        <v>0</v>
      </c>
      <c r="H2008" s="177" t="s">
        <v>441</v>
      </c>
      <c r="I2008" s="178">
        <v>0</v>
      </c>
      <c r="J2008" s="177" t="s">
        <v>442</v>
      </c>
      <c r="K2008" s="178">
        <v>0</v>
      </c>
    </row>
    <row r="2009" spans="1:11" ht="25.9" thickBot="1">
      <c r="A2009" s="177"/>
      <c r="B2009" s="177"/>
      <c r="C2009" s="177"/>
      <c r="D2009" s="177"/>
      <c r="E2009" s="177"/>
      <c r="F2009" s="177" t="s">
        <v>443</v>
      </c>
      <c r="G2009" s="178">
        <v>19.920000000000002</v>
      </c>
      <c r="H2009" s="212"/>
      <c r="I2009" s="212" t="s">
        <v>444</v>
      </c>
      <c r="J2009" s="177"/>
      <c r="K2009" s="178">
        <v>101.23</v>
      </c>
    </row>
    <row r="2010" spans="1:11" ht="1.05" customHeight="1" thickTop="1">
      <c r="A2010" s="179"/>
      <c r="B2010" s="179"/>
      <c r="C2010" s="179"/>
      <c r="D2010" s="179"/>
      <c r="E2010" s="179"/>
      <c r="F2010" s="179"/>
      <c r="G2010" s="179"/>
      <c r="H2010" s="179"/>
      <c r="I2010" s="179"/>
      <c r="J2010" s="179"/>
      <c r="K2010" s="179"/>
    </row>
    <row r="2011" spans="1:11" ht="18" customHeight="1">
      <c r="A2011" s="161"/>
      <c r="B2011" s="162" t="s">
        <v>47</v>
      </c>
      <c r="C2011" s="161" t="s">
        <v>48</v>
      </c>
      <c r="D2011" s="161" t="s">
        <v>7</v>
      </c>
      <c r="E2011" s="216" t="s">
        <v>417</v>
      </c>
      <c r="F2011" s="216"/>
      <c r="G2011" s="163" t="s">
        <v>49</v>
      </c>
      <c r="H2011" s="162" t="s">
        <v>50</v>
      </c>
      <c r="I2011" s="162" t="s">
        <v>418</v>
      </c>
      <c r="J2011" s="162" t="s">
        <v>51</v>
      </c>
      <c r="K2011" s="162" t="s">
        <v>8</v>
      </c>
    </row>
    <row r="2012" spans="1:11" ht="26" customHeight="1">
      <c r="A2012" s="164" t="s">
        <v>419</v>
      </c>
      <c r="B2012" s="147" t="s">
        <v>1378</v>
      </c>
      <c r="C2012" s="164" t="s">
        <v>58</v>
      </c>
      <c r="D2012" s="164" t="s">
        <v>2270</v>
      </c>
      <c r="E2012" s="217" t="s">
        <v>424</v>
      </c>
      <c r="F2012" s="217"/>
      <c r="G2012" s="165" t="s">
        <v>116</v>
      </c>
      <c r="H2012" s="166">
        <v>1</v>
      </c>
      <c r="I2012" s="148"/>
      <c r="J2012" s="148">
        <v>28.4</v>
      </c>
      <c r="K2012" s="148">
        <v>28.4</v>
      </c>
    </row>
    <row r="2013" spans="1:11" ht="26" customHeight="1">
      <c r="A2013" s="167" t="s">
        <v>421</v>
      </c>
      <c r="B2013" s="168" t="s">
        <v>1500</v>
      </c>
      <c r="C2013" s="167" t="s">
        <v>58</v>
      </c>
      <c r="D2013" s="167" t="s">
        <v>1501</v>
      </c>
      <c r="E2013" s="210" t="s">
        <v>424</v>
      </c>
      <c r="F2013" s="210"/>
      <c r="G2013" s="169" t="s">
        <v>116</v>
      </c>
      <c r="H2013" s="170">
        <v>1</v>
      </c>
      <c r="I2013" s="170">
        <v>0</v>
      </c>
      <c r="J2013" s="171">
        <v>0.31</v>
      </c>
      <c r="K2013" s="171">
        <v>0.31</v>
      </c>
    </row>
    <row r="2014" spans="1:11" ht="24" customHeight="1">
      <c r="A2014" s="172" t="s">
        <v>430</v>
      </c>
      <c r="B2014" s="173" t="s">
        <v>1502</v>
      </c>
      <c r="C2014" s="172" t="s">
        <v>58</v>
      </c>
      <c r="D2014" s="172" t="s">
        <v>1503</v>
      </c>
      <c r="E2014" s="211" t="s">
        <v>448</v>
      </c>
      <c r="F2014" s="211"/>
      <c r="G2014" s="174" t="s">
        <v>116</v>
      </c>
      <c r="H2014" s="175">
        <v>1</v>
      </c>
      <c r="I2014" s="175">
        <v>0</v>
      </c>
      <c r="J2014" s="176">
        <v>21.38</v>
      </c>
      <c r="K2014" s="176">
        <v>21.38</v>
      </c>
    </row>
    <row r="2015" spans="1:11" ht="26" customHeight="1">
      <c r="A2015" s="172" t="s">
        <v>430</v>
      </c>
      <c r="B2015" s="173" t="s">
        <v>1031</v>
      </c>
      <c r="C2015" s="172" t="s">
        <v>58</v>
      </c>
      <c r="D2015" s="172" t="s">
        <v>1032</v>
      </c>
      <c r="E2015" s="211" t="s">
        <v>433</v>
      </c>
      <c r="F2015" s="211"/>
      <c r="G2015" s="174" t="s">
        <v>116</v>
      </c>
      <c r="H2015" s="175">
        <v>1</v>
      </c>
      <c r="I2015" s="175">
        <v>0</v>
      </c>
      <c r="J2015" s="176">
        <v>0.54</v>
      </c>
      <c r="K2015" s="176">
        <v>0.54</v>
      </c>
    </row>
    <row r="2016" spans="1:11" ht="26" customHeight="1">
      <c r="A2016" s="172" t="s">
        <v>430</v>
      </c>
      <c r="B2016" s="173" t="s">
        <v>1504</v>
      </c>
      <c r="C2016" s="172" t="s">
        <v>58</v>
      </c>
      <c r="D2016" s="172" t="s">
        <v>1505</v>
      </c>
      <c r="E2016" s="211" t="s">
        <v>433</v>
      </c>
      <c r="F2016" s="211"/>
      <c r="G2016" s="174" t="s">
        <v>116</v>
      </c>
      <c r="H2016" s="175">
        <v>1</v>
      </c>
      <c r="I2016" s="175">
        <v>0</v>
      </c>
      <c r="J2016" s="176">
        <v>1.43</v>
      </c>
      <c r="K2016" s="176">
        <v>1.43</v>
      </c>
    </row>
    <row r="2017" spans="1:11" ht="26" customHeight="1">
      <c r="A2017" s="172" t="s">
        <v>430</v>
      </c>
      <c r="B2017" s="173" t="s">
        <v>625</v>
      </c>
      <c r="C2017" s="172" t="s">
        <v>58</v>
      </c>
      <c r="D2017" s="172" t="s">
        <v>626</v>
      </c>
      <c r="E2017" s="211" t="s">
        <v>433</v>
      </c>
      <c r="F2017" s="211"/>
      <c r="G2017" s="174" t="s">
        <v>116</v>
      </c>
      <c r="H2017" s="175">
        <v>1</v>
      </c>
      <c r="I2017" s="175">
        <v>0</v>
      </c>
      <c r="J2017" s="176">
        <v>1.43</v>
      </c>
      <c r="K2017" s="176">
        <v>1.43</v>
      </c>
    </row>
    <row r="2018" spans="1:11" ht="26" customHeight="1">
      <c r="A2018" s="172" t="s">
        <v>430</v>
      </c>
      <c r="B2018" s="173" t="s">
        <v>1506</v>
      </c>
      <c r="C2018" s="172" t="s">
        <v>58</v>
      </c>
      <c r="D2018" s="172" t="s">
        <v>1507</v>
      </c>
      <c r="E2018" s="211" t="s">
        <v>433</v>
      </c>
      <c r="F2018" s="211"/>
      <c r="G2018" s="174" t="s">
        <v>116</v>
      </c>
      <c r="H2018" s="175">
        <v>1</v>
      </c>
      <c r="I2018" s="175">
        <v>0</v>
      </c>
      <c r="J2018" s="176">
        <v>0.44</v>
      </c>
      <c r="K2018" s="176">
        <v>0.44</v>
      </c>
    </row>
    <row r="2019" spans="1:11" ht="26" customHeight="1">
      <c r="A2019" s="172" t="s">
        <v>430</v>
      </c>
      <c r="B2019" s="173" t="s">
        <v>631</v>
      </c>
      <c r="C2019" s="172" t="s">
        <v>58</v>
      </c>
      <c r="D2019" s="172" t="s">
        <v>632</v>
      </c>
      <c r="E2019" s="211" t="s">
        <v>433</v>
      </c>
      <c r="F2019" s="211"/>
      <c r="G2019" s="174" t="s">
        <v>116</v>
      </c>
      <c r="H2019" s="175">
        <v>1</v>
      </c>
      <c r="I2019" s="175">
        <v>0</v>
      </c>
      <c r="J2019" s="176">
        <v>0.08</v>
      </c>
      <c r="K2019" s="176">
        <v>0.08</v>
      </c>
    </row>
    <row r="2020" spans="1:11" ht="26" customHeight="1">
      <c r="A2020" s="172" t="s">
        <v>430</v>
      </c>
      <c r="B2020" s="173" t="s">
        <v>1041</v>
      </c>
      <c r="C2020" s="172" t="s">
        <v>58</v>
      </c>
      <c r="D2020" s="172" t="s">
        <v>1042</v>
      </c>
      <c r="E2020" s="211" t="s">
        <v>433</v>
      </c>
      <c r="F2020" s="211"/>
      <c r="G2020" s="174" t="s">
        <v>116</v>
      </c>
      <c r="H2020" s="175">
        <v>1</v>
      </c>
      <c r="I2020" s="175">
        <v>0</v>
      </c>
      <c r="J2020" s="176">
        <v>2.79</v>
      </c>
      <c r="K2020" s="176">
        <v>2.79</v>
      </c>
    </row>
    <row r="2021" spans="1:11" ht="25.5">
      <c r="A2021" s="177"/>
      <c r="B2021" s="177"/>
      <c r="C2021" s="177"/>
      <c r="D2021" s="177"/>
      <c r="E2021" s="177"/>
      <c r="F2021" s="177" t="s">
        <v>440</v>
      </c>
      <c r="G2021" s="178">
        <v>21.69</v>
      </c>
      <c r="H2021" s="177" t="s">
        <v>441</v>
      </c>
      <c r="I2021" s="178">
        <v>0</v>
      </c>
      <c r="J2021" s="177" t="s">
        <v>442</v>
      </c>
      <c r="K2021" s="178">
        <v>21.69</v>
      </c>
    </row>
    <row r="2022" spans="1:11" ht="25.9" thickBot="1">
      <c r="A2022" s="177"/>
      <c r="B2022" s="177"/>
      <c r="C2022" s="177"/>
      <c r="D2022" s="177"/>
      <c r="E2022" s="177"/>
      <c r="F2022" s="177" t="s">
        <v>443</v>
      </c>
      <c r="G2022" s="178">
        <v>6.95</v>
      </c>
      <c r="H2022" s="212"/>
      <c r="I2022" s="212" t="s">
        <v>444</v>
      </c>
      <c r="J2022" s="177"/>
      <c r="K2022" s="178">
        <v>35.35</v>
      </c>
    </row>
    <row r="2023" spans="1:11" ht="1.05" customHeight="1" thickTop="1">
      <c r="A2023" s="179"/>
      <c r="B2023" s="179"/>
      <c r="C2023" s="179"/>
      <c r="D2023" s="179"/>
      <c r="E2023" s="179"/>
      <c r="F2023" s="179"/>
      <c r="G2023" s="179"/>
      <c r="H2023" s="179"/>
      <c r="I2023" s="179"/>
      <c r="J2023" s="179"/>
      <c r="K2023" s="179"/>
    </row>
    <row r="2024" spans="1:11" ht="18" customHeight="1">
      <c r="A2024" s="161"/>
      <c r="B2024" s="162" t="s">
        <v>47</v>
      </c>
      <c r="C2024" s="161" t="s">
        <v>48</v>
      </c>
      <c r="D2024" s="161" t="s">
        <v>7</v>
      </c>
      <c r="E2024" s="216" t="s">
        <v>417</v>
      </c>
      <c r="F2024" s="216"/>
      <c r="G2024" s="163" t="s">
        <v>49</v>
      </c>
      <c r="H2024" s="162" t="s">
        <v>50</v>
      </c>
      <c r="I2024" s="162" t="s">
        <v>418</v>
      </c>
      <c r="J2024" s="162" t="s">
        <v>51</v>
      </c>
      <c r="K2024" s="162" t="s">
        <v>8</v>
      </c>
    </row>
    <row r="2025" spans="1:11" ht="24" customHeight="1">
      <c r="A2025" s="164" t="s">
        <v>419</v>
      </c>
      <c r="B2025" s="147" t="s">
        <v>428</v>
      </c>
      <c r="C2025" s="164" t="s">
        <v>58</v>
      </c>
      <c r="D2025" s="164" t="s">
        <v>429</v>
      </c>
      <c r="E2025" s="217" t="s">
        <v>424</v>
      </c>
      <c r="F2025" s="217"/>
      <c r="G2025" s="165" t="s">
        <v>116</v>
      </c>
      <c r="H2025" s="166">
        <v>1</v>
      </c>
      <c r="I2025" s="148"/>
      <c r="J2025" s="148">
        <v>29.41</v>
      </c>
      <c r="K2025" s="148">
        <v>29.41</v>
      </c>
    </row>
    <row r="2026" spans="1:11" ht="26" customHeight="1">
      <c r="A2026" s="167" t="s">
        <v>421</v>
      </c>
      <c r="B2026" s="168" t="s">
        <v>1508</v>
      </c>
      <c r="C2026" s="167" t="s">
        <v>58</v>
      </c>
      <c r="D2026" s="167" t="s">
        <v>1509</v>
      </c>
      <c r="E2026" s="210" t="s">
        <v>424</v>
      </c>
      <c r="F2026" s="210"/>
      <c r="G2026" s="169" t="s">
        <v>116</v>
      </c>
      <c r="H2026" s="170">
        <v>1</v>
      </c>
      <c r="I2026" s="170">
        <v>0</v>
      </c>
      <c r="J2026" s="171">
        <v>0.25</v>
      </c>
      <c r="K2026" s="171">
        <v>0.25</v>
      </c>
    </row>
    <row r="2027" spans="1:11" ht="26" customHeight="1">
      <c r="A2027" s="172" t="s">
        <v>430</v>
      </c>
      <c r="B2027" s="173" t="s">
        <v>1506</v>
      </c>
      <c r="C2027" s="172" t="s">
        <v>58</v>
      </c>
      <c r="D2027" s="172" t="s">
        <v>1507</v>
      </c>
      <c r="E2027" s="211" t="s">
        <v>433</v>
      </c>
      <c r="F2027" s="211"/>
      <c r="G2027" s="174" t="s">
        <v>116</v>
      </c>
      <c r="H2027" s="175">
        <v>1</v>
      </c>
      <c r="I2027" s="175">
        <v>0</v>
      </c>
      <c r="J2027" s="176">
        <v>0.44</v>
      </c>
      <c r="K2027" s="176">
        <v>0.44</v>
      </c>
    </row>
    <row r="2028" spans="1:11" ht="26" customHeight="1">
      <c r="A2028" s="172" t="s">
        <v>430</v>
      </c>
      <c r="B2028" s="173" t="s">
        <v>1031</v>
      </c>
      <c r="C2028" s="172" t="s">
        <v>58</v>
      </c>
      <c r="D2028" s="172" t="s">
        <v>1032</v>
      </c>
      <c r="E2028" s="211" t="s">
        <v>433</v>
      </c>
      <c r="F2028" s="211"/>
      <c r="G2028" s="174" t="s">
        <v>116</v>
      </c>
      <c r="H2028" s="175">
        <v>1</v>
      </c>
      <c r="I2028" s="175">
        <v>0</v>
      </c>
      <c r="J2028" s="176">
        <v>0.54</v>
      </c>
      <c r="K2028" s="176">
        <v>0.54</v>
      </c>
    </row>
    <row r="2029" spans="1:11" ht="26" customHeight="1">
      <c r="A2029" s="172" t="s">
        <v>430</v>
      </c>
      <c r="B2029" s="173" t="s">
        <v>631</v>
      </c>
      <c r="C2029" s="172" t="s">
        <v>58</v>
      </c>
      <c r="D2029" s="172" t="s">
        <v>632</v>
      </c>
      <c r="E2029" s="211" t="s">
        <v>433</v>
      </c>
      <c r="F2029" s="211"/>
      <c r="G2029" s="174" t="s">
        <v>116</v>
      </c>
      <c r="H2029" s="175">
        <v>1</v>
      </c>
      <c r="I2029" s="175">
        <v>0</v>
      </c>
      <c r="J2029" s="176">
        <v>0.08</v>
      </c>
      <c r="K2029" s="176">
        <v>0.08</v>
      </c>
    </row>
    <row r="2030" spans="1:11" ht="24" customHeight="1">
      <c r="A2030" s="172" t="s">
        <v>430</v>
      </c>
      <c r="B2030" s="173" t="s">
        <v>1510</v>
      </c>
      <c r="C2030" s="172" t="s">
        <v>58</v>
      </c>
      <c r="D2030" s="172" t="s">
        <v>1511</v>
      </c>
      <c r="E2030" s="211" t="s">
        <v>448</v>
      </c>
      <c r="F2030" s="211"/>
      <c r="G2030" s="174" t="s">
        <v>116</v>
      </c>
      <c r="H2030" s="175">
        <v>1</v>
      </c>
      <c r="I2030" s="175">
        <v>0</v>
      </c>
      <c r="J2030" s="176">
        <v>22.45</v>
      </c>
      <c r="K2030" s="176">
        <v>22.45</v>
      </c>
    </row>
    <row r="2031" spans="1:11" ht="26" customHeight="1">
      <c r="A2031" s="172" t="s">
        <v>430</v>
      </c>
      <c r="B2031" s="173" t="s">
        <v>625</v>
      </c>
      <c r="C2031" s="172" t="s">
        <v>58</v>
      </c>
      <c r="D2031" s="172" t="s">
        <v>626</v>
      </c>
      <c r="E2031" s="211" t="s">
        <v>433</v>
      </c>
      <c r="F2031" s="211"/>
      <c r="G2031" s="174" t="s">
        <v>116</v>
      </c>
      <c r="H2031" s="175">
        <v>1</v>
      </c>
      <c r="I2031" s="175">
        <v>0</v>
      </c>
      <c r="J2031" s="176">
        <v>1.43</v>
      </c>
      <c r="K2031" s="176">
        <v>1.43</v>
      </c>
    </row>
    <row r="2032" spans="1:11" ht="26" customHeight="1">
      <c r="A2032" s="172" t="s">
        <v>430</v>
      </c>
      <c r="B2032" s="173" t="s">
        <v>1504</v>
      </c>
      <c r="C2032" s="172" t="s">
        <v>58</v>
      </c>
      <c r="D2032" s="172" t="s">
        <v>1505</v>
      </c>
      <c r="E2032" s="211" t="s">
        <v>433</v>
      </c>
      <c r="F2032" s="211"/>
      <c r="G2032" s="174" t="s">
        <v>116</v>
      </c>
      <c r="H2032" s="175">
        <v>1</v>
      </c>
      <c r="I2032" s="175">
        <v>0</v>
      </c>
      <c r="J2032" s="176">
        <v>1.43</v>
      </c>
      <c r="K2032" s="176">
        <v>1.43</v>
      </c>
    </row>
    <row r="2033" spans="1:11" ht="26" customHeight="1">
      <c r="A2033" s="172" t="s">
        <v>430</v>
      </c>
      <c r="B2033" s="173" t="s">
        <v>1041</v>
      </c>
      <c r="C2033" s="172" t="s">
        <v>58</v>
      </c>
      <c r="D2033" s="172" t="s">
        <v>1042</v>
      </c>
      <c r="E2033" s="211" t="s">
        <v>433</v>
      </c>
      <c r="F2033" s="211"/>
      <c r="G2033" s="174" t="s">
        <v>116</v>
      </c>
      <c r="H2033" s="175">
        <v>1</v>
      </c>
      <c r="I2033" s="175">
        <v>0</v>
      </c>
      <c r="J2033" s="176">
        <v>2.79</v>
      </c>
      <c r="K2033" s="176">
        <v>2.79</v>
      </c>
    </row>
    <row r="2034" spans="1:11" ht="25.5">
      <c r="A2034" s="177"/>
      <c r="B2034" s="177"/>
      <c r="C2034" s="177"/>
      <c r="D2034" s="177"/>
      <c r="E2034" s="177"/>
      <c r="F2034" s="177" t="s">
        <v>440</v>
      </c>
      <c r="G2034" s="178">
        <v>22.7</v>
      </c>
      <c r="H2034" s="177" t="s">
        <v>441</v>
      </c>
      <c r="I2034" s="178">
        <v>0</v>
      </c>
      <c r="J2034" s="177" t="s">
        <v>442</v>
      </c>
      <c r="K2034" s="178">
        <v>22.7</v>
      </c>
    </row>
    <row r="2035" spans="1:11" ht="25.9" thickBot="1">
      <c r="A2035" s="177"/>
      <c r="B2035" s="177"/>
      <c r="C2035" s="177"/>
      <c r="D2035" s="177"/>
      <c r="E2035" s="177"/>
      <c r="F2035" s="177" t="s">
        <v>443</v>
      </c>
      <c r="G2035" s="178">
        <v>7.2</v>
      </c>
      <c r="H2035" s="212"/>
      <c r="I2035" s="212" t="s">
        <v>444</v>
      </c>
      <c r="J2035" s="177"/>
      <c r="K2035" s="178">
        <v>36.61</v>
      </c>
    </row>
    <row r="2036" spans="1:11" ht="1.05" customHeight="1" thickTop="1">
      <c r="A2036" s="179"/>
      <c r="B2036" s="179"/>
      <c r="C2036" s="179"/>
      <c r="D2036" s="179"/>
      <c r="E2036" s="179"/>
      <c r="F2036" s="179"/>
      <c r="G2036" s="179"/>
      <c r="H2036" s="179"/>
      <c r="I2036" s="179"/>
      <c r="J2036" s="179"/>
      <c r="K2036" s="179"/>
    </row>
    <row r="2037" spans="1:11" ht="18" customHeight="1">
      <c r="A2037" s="161"/>
      <c r="B2037" s="162" t="s">
        <v>47</v>
      </c>
      <c r="C2037" s="161" t="s">
        <v>48</v>
      </c>
      <c r="D2037" s="161" t="s">
        <v>7</v>
      </c>
      <c r="E2037" s="216" t="s">
        <v>417</v>
      </c>
      <c r="F2037" s="216"/>
      <c r="G2037" s="163" t="s">
        <v>49</v>
      </c>
      <c r="H2037" s="162" t="s">
        <v>50</v>
      </c>
      <c r="I2037" s="162" t="s">
        <v>418</v>
      </c>
      <c r="J2037" s="162" t="s">
        <v>51</v>
      </c>
      <c r="K2037" s="162" t="s">
        <v>8</v>
      </c>
    </row>
    <row r="2038" spans="1:11" ht="39" customHeight="1">
      <c r="A2038" s="164" t="s">
        <v>419</v>
      </c>
      <c r="B2038" s="147" t="s">
        <v>1298</v>
      </c>
      <c r="C2038" s="164" t="s">
        <v>58</v>
      </c>
      <c r="D2038" s="164" t="s">
        <v>1299</v>
      </c>
      <c r="E2038" s="217" t="s">
        <v>538</v>
      </c>
      <c r="F2038" s="217"/>
      <c r="G2038" s="165" t="s">
        <v>546</v>
      </c>
      <c r="H2038" s="166">
        <v>1</v>
      </c>
      <c r="I2038" s="148"/>
      <c r="J2038" s="148">
        <v>8.9</v>
      </c>
      <c r="K2038" s="148">
        <v>8.9</v>
      </c>
    </row>
    <row r="2039" spans="1:11" ht="39" customHeight="1">
      <c r="A2039" s="167" t="s">
        <v>421</v>
      </c>
      <c r="B2039" s="168" t="s">
        <v>1512</v>
      </c>
      <c r="C2039" s="167" t="s">
        <v>58</v>
      </c>
      <c r="D2039" s="167" t="s">
        <v>1513</v>
      </c>
      <c r="E2039" s="210" t="s">
        <v>1449</v>
      </c>
      <c r="F2039" s="210"/>
      <c r="G2039" s="169" t="s">
        <v>116</v>
      </c>
      <c r="H2039" s="170">
        <v>1</v>
      </c>
      <c r="I2039" s="170">
        <v>0</v>
      </c>
      <c r="J2039" s="171">
        <v>1.88</v>
      </c>
      <c r="K2039" s="171">
        <v>1.88</v>
      </c>
    </row>
    <row r="2040" spans="1:11" ht="39" customHeight="1">
      <c r="A2040" s="167" t="s">
        <v>421</v>
      </c>
      <c r="B2040" s="168" t="s">
        <v>1514</v>
      </c>
      <c r="C2040" s="167" t="s">
        <v>58</v>
      </c>
      <c r="D2040" s="167" t="s">
        <v>1515</v>
      </c>
      <c r="E2040" s="210" t="s">
        <v>1449</v>
      </c>
      <c r="F2040" s="210"/>
      <c r="G2040" s="169" t="s">
        <v>116</v>
      </c>
      <c r="H2040" s="170">
        <v>1</v>
      </c>
      <c r="I2040" s="170">
        <v>0</v>
      </c>
      <c r="J2040" s="171">
        <v>7.02</v>
      </c>
      <c r="K2040" s="171">
        <v>7.02</v>
      </c>
    </row>
    <row r="2041" spans="1:11" ht="25.5">
      <c r="A2041" s="177"/>
      <c r="B2041" s="177"/>
      <c r="C2041" s="177"/>
      <c r="D2041" s="177"/>
      <c r="E2041" s="177"/>
      <c r="F2041" s="177" t="s">
        <v>440</v>
      </c>
      <c r="G2041" s="178">
        <v>0</v>
      </c>
      <c r="H2041" s="177" t="s">
        <v>441</v>
      </c>
      <c r="I2041" s="178">
        <v>0</v>
      </c>
      <c r="J2041" s="177" t="s">
        <v>442</v>
      </c>
      <c r="K2041" s="178">
        <v>0</v>
      </c>
    </row>
    <row r="2042" spans="1:11" ht="25.9" thickBot="1">
      <c r="A2042" s="177"/>
      <c r="B2042" s="177"/>
      <c r="C2042" s="177"/>
      <c r="D2042" s="177"/>
      <c r="E2042" s="177"/>
      <c r="F2042" s="177" t="s">
        <v>443</v>
      </c>
      <c r="G2042" s="178">
        <v>2.1800000000000002</v>
      </c>
      <c r="H2042" s="212"/>
      <c r="I2042" s="212" t="s">
        <v>444</v>
      </c>
      <c r="J2042" s="177"/>
      <c r="K2042" s="178">
        <v>11.08</v>
      </c>
    </row>
    <row r="2043" spans="1:11" ht="1.05" customHeight="1" thickTop="1">
      <c r="A2043" s="179"/>
      <c r="B2043" s="179"/>
      <c r="C2043" s="179"/>
      <c r="D2043" s="179"/>
      <c r="E2043" s="179"/>
      <c r="F2043" s="179"/>
      <c r="G2043" s="179"/>
      <c r="H2043" s="179"/>
      <c r="I2043" s="179"/>
      <c r="J2043" s="179"/>
      <c r="K2043" s="179"/>
    </row>
    <row r="2044" spans="1:11" ht="18" customHeight="1">
      <c r="A2044" s="161"/>
      <c r="B2044" s="162" t="s">
        <v>47</v>
      </c>
      <c r="C2044" s="161" t="s">
        <v>48</v>
      </c>
      <c r="D2044" s="161" t="s">
        <v>7</v>
      </c>
      <c r="E2044" s="216" t="s">
        <v>417</v>
      </c>
      <c r="F2044" s="216"/>
      <c r="G2044" s="163" t="s">
        <v>49</v>
      </c>
      <c r="H2044" s="162" t="s">
        <v>50</v>
      </c>
      <c r="I2044" s="162" t="s">
        <v>418</v>
      </c>
      <c r="J2044" s="162" t="s">
        <v>51</v>
      </c>
      <c r="K2044" s="162" t="s">
        <v>8</v>
      </c>
    </row>
    <row r="2045" spans="1:11" ht="39" customHeight="1">
      <c r="A2045" s="164" t="s">
        <v>419</v>
      </c>
      <c r="B2045" s="147" t="s">
        <v>1296</v>
      </c>
      <c r="C2045" s="164" t="s">
        <v>58</v>
      </c>
      <c r="D2045" s="164" t="s">
        <v>1297</v>
      </c>
      <c r="E2045" s="217" t="s">
        <v>538</v>
      </c>
      <c r="F2045" s="217"/>
      <c r="G2045" s="165" t="s">
        <v>539</v>
      </c>
      <c r="H2045" s="166">
        <v>1</v>
      </c>
      <c r="I2045" s="148"/>
      <c r="J2045" s="148">
        <v>32.61</v>
      </c>
      <c r="K2045" s="148">
        <v>32.61</v>
      </c>
    </row>
    <row r="2046" spans="1:11" ht="39" customHeight="1">
      <c r="A2046" s="167" t="s">
        <v>421</v>
      </c>
      <c r="B2046" s="168" t="s">
        <v>1516</v>
      </c>
      <c r="C2046" s="167" t="s">
        <v>58</v>
      </c>
      <c r="D2046" s="167" t="s">
        <v>1517</v>
      </c>
      <c r="E2046" s="210" t="s">
        <v>1449</v>
      </c>
      <c r="F2046" s="210"/>
      <c r="G2046" s="169" t="s">
        <v>116</v>
      </c>
      <c r="H2046" s="170">
        <v>1</v>
      </c>
      <c r="I2046" s="170">
        <v>0</v>
      </c>
      <c r="J2046" s="171">
        <v>14.92</v>
      </c>
      <c r="K2046" s="171">
        <v>14.92</v>
      </c>
    </row>
    <row r="2047" spans="1:11" ht="39" customHeight="1">
      <c r="A2047" s="167" t="s">
        <v>421</v>
      </c>
      <c r="B2047" s="168" t="s">
        <v>1514</v>
      </c>
      <c r="C2047" s="167" t="s">
        <v>58</v>
      </c>
      <c r="D2047" s="167" t="s">
        <v>1515</v>
      </c>
      <c r="E2047" s="210" t="s">
        <v>1449</v>
      </c>
      <c r="F2047" s="210"/>
      <c r="G2047" s="169" t="s">
        <v>116</v>
      </c>
      <c r="H2047" s="170">
        <v>1</v>
      </c>
      <c r="I2047" s="170">
        <v>0</v>
      </c>
      <c r="J2047" s="171">
        <v>7.02</v>
      </c>
      <c r="K2047" s="171">
        <v>7.02</v>
      </c>
    </row>
    <row r="2048" spans="1:11" ht="39" customHeight="1">
      <c r="A2048" s="167" t="s">
        <v>421</v>
      </c>
      <c r="B2048" s="168" t="s">
        <v>1518</v>
      </c>
      <c r="C2048" s="167" t="s">
        <v>58</v>
      </c>
      <c r="D2048" s="167" t="s">
        <v>1519</v>
      </c>
      <c r="E2048" s="210" t="s">
        <v>1449</v>
      </c>
      <c r="F2048" s="210"/>
      <c r="G2048" s="169" t="s">
        <v>116</v>
      </c>
      <c r="H2048" s="170">
        <v>1</v>
      </c>
      <c r="I2048" s="170">
        <v>0</v>
      </c>
      <c r="J2048" s="171">
        <v>8.7899999999999991</v>
      </c>
      <c r="K2048" s="171">
        <v>8.7899999999999991</v>
      </c>
    </row>
    <row r="2049" spans="1:11" ht="39" customHeight="1">
      <c r="A2049" s="167" t="s">
        <v>421</v>
      </c>
      <c r="B2049" s="168" t="s">
        <v>1512</v>
      </c>
      <c r="C2049" s="167" t="s">
        <v>58</v>
      </c>
      <c r="D2049" s="167" t="s">
        <v>1513</v>
      </c>
      <c r="E2049" s="210" t="s">
        <v>1449</v>
      </c>
      <c r="F2049" s="210"/>
      <c r="G2049" s="169" t="s">
        <v>116</v>
      </c>
      <c r="H2049" s="170">
        <v>1</v>
      </c>
      <c r="I2049" s="170">
        <v>0</v>
      </c>
      <c r="J2049" s="171">
        <v>1.88</v>
      </c>
      <c r="K2049" s="171">
        <v>1.88</v>
      </c>
    </row>
    <row r="2050" spans="1:11" ht="25.5">
      <c r="A2050" s="177"/>
      <c r="B2050" s="177"/>
      <c r="C2050" s="177"/>
      <c r="D2050" s="177"/>
      <c r="E2050" s="177"/>
      <c r="F2050" s="177" t="s">
        <v>440</v>
      </c>
      <c r="G2050" s="178">
        <v>0</v>
      </c>
      <c r="H2050" s="177" t="s">
        <v>441</v>
      </c>
      <c r="I2050" s="178">
        <v>0</v>
      </c>
      <c r="J2050" s="177" t="s">
        <v>442</v>
      </c>
      <c r="K2050" s="178">
        <v>0</v>
      </c>
    </row>
    <row r="2051" spans="1:11" ht="25.9" thickBot="1">
      <c r="A2051" s="177"/>
      <c r="B2051" s="177"/>
      <c r="C2051" s="177"/>
      <c r="D2051" s="177"/>
      <c r="E2051" s="177"/>
      <c r="F2051" s="177" t="s">
        <v>443</v>
      </c>
      <c r="G2051" s="178">
        <v>7.98</v>
      </c>
      <c r="H2051" s="212"/>
      <c r="I2051" s="212" t="s">
        <v>444</v>
      </c>
      <c r="J2051" s="177"/>
      <c r="K2051" s="178">
        <v>40.590000000000003</v>
      </c>
    </row>
    <row r="2052" spans="1:11" ht="1.05" customHeight="1" thickTop="1">
      <c r="A2052" s="179"/>
      <c r="B2052" s="179"/>
      <c r="C2052" s="179"/>
      <c r="D2052" s="179"/>
      <c r="E2052" s="179"/>
      <c r="F2052" s="179"/>
      <c r="G2052" s="179"/>
      <c r="H2052" s="179"/>
      <c r="I2052" s="179"/>
      <c r="J2052" s="179"/>
      <c r="K2052" s="179"/>
    </row>
    <row r="2053" spans="1:11" ht="18" customHeight="1">
      <c r="A2053" s="161"/>
      <c r="B2053" s="162" t="s">
        <v>47</v>
      </c>
      <c r="C2053" s="161" t="s">
        <v>48</v>
      </c>
      <c r="D2053" s="161" t="s">
        <v>7</v>
      </c>
      <c r="E2053" s="216" t="s">
        <v>417</v>
      </c>
      <c r="F2053" s="216"/>
      <c r="G2053" s="163" t="s">
        <v>49</v>
      </c>
      <c r="H2053" s="162" t="s">
        <v>50</v>
      </c>
      <c r="I2053" s="162" t="s">
        <v>418</v>
      </c>
      <c r="J2053" s="162" t="s">
        <v>51</v>
      </c>
      <c r="K2053" s="162" t="s">
        <v>8</v>
      </c>
    </row>
    <row r="2054" spans="1:11" ht="39" customHeight="1">
      <c r="A2054" s="164" t="s">
        <v>419</v>
      </c>
      <c r="B2054" s="147" t="s">
        <v>1514</v>
      </c>
      <c r="C2054" s="164" t="s">
        <v>58</v>
      </c>
      <c r="D2054" s="164" t="s">
        <v>1515</v>
      </c>
      <c r="E2054" s="217" t="s">
        <v>1449</v>
      </c>
      <c r="F2054" s="217"/>
      <c r="G2054" s="165" t="s">
        <v>116</v>
      </c>
      <c r="H2054" s="166">
        <v>1</v>
      </c>
      <c r="I2054" s="148"/>
      <c r="J2054" s="148">
        <v>7.02</v>
      </c>
      <c r="K2054" s="148">
        <v>7.02</v>
      </c>
    </row>
    <row r="2055" spans="1:11" ht="39" customHeight="1">
      <c r="A2055" s="172" t="s">
        <v>430</v>
      </c>
      <c r="B2055" s="173" t="s">
        <v>1520</v>
      </c>
      <c r="C2055" s="172" t="s">
        <v>58</v>
      </c>
      <c r="D2055" s="172" t="s">
        <v>1521</v>
      </c>
      <c r="E2055" s="211" t="s">
        <v>992</v>
      </c>
      <c r="F2055" s="211"/>
      <c r="G2055" s="174" t="s">
        <v>148</v>
      </c>
      <c r="H2055" s="175">
        <v>5.3300000000000001E-5</v>
      </c>
      <c r="I2055" s="175">
        <v>0</v>
      </c>
      <c r="J2055" s="176">
        <v>131850</v>
      </c>
      <c r="K2055" s="176">
        <v>7.02</v>
      </c>
    </row>
    <row r="2056" spans="1:11" ht="25.5">
      <c r="A2056" s="177"/>
      <c r="B2056" s="177"/>
      <c r="C2056" s="177"/>
      <c r="D2056" s="177"/>
      <c r="E2056" s="177"/>
      <c r="F2056" s="177" t="s">
        <v>440</v>
      </c>
      <c r="G2056" s="178">
        <v>0</v>
      </c>
      <c r="H2056" s="177" t="s">
        <v>441</v>
      </c>
      <c r="I2056" s="178">
        <v>0</v>
      </c>
      <c r="J2056" s="177" t="s">
        <v>442</v>
      </c>
      <c r="K2056" s="178">
        <v>0</v>
      </c>
    </row>
    <row r="2057" spans="1:11" ht="25.9" thickBot="1">
      <c r="A2057" s="177"/>
      <c r="B2057" s="177"/>
      <c r="C2057" s="177"/>
      <c r="D2057" s="177"/>
      <c r="E2057" s="177"/>
      <c r="F2057" s="177" t="s">
        <v>443</v>
      </c>
      <c r="G2057" s="178">
        <v>1.71</v>
      </c>
      <c r="H2057" s="212"/>
      <c r="I2057" s="212" t="s">
        <v>444</v>
      </c>
      <c r="J2057" s="177"/>
      <c r="K2057" s="178">
        <v>8.73</v>
      </c>
    </row>
    <row r="2058" spans="1:11" ht="1.05" customHeight="1" thickTop="1">
      <c r="A2058" s="179"/>
      <c r="B2058" s="179"/>
      <c r="C2058" s="179"/>
      <c r="D2058" s="179"/>
      <c r="E2058" s="179"/>
      <c r="F2058" s="179"/>
      <c r="G2058" s="179"/>
      <c r="H2058" s="179"/>
      <c r="I2058" s="179"/>
      <c r="J2058" s="179"/>
      <c r="K2058" s="179"/>
    </row>
    <row r="2059" spans="1:11" ht="18" customHeight="1">
      <c r="A2059" s="161"/>
      <c r="B2059" s="162" t="s">
        <v>47</v>
      </c>
      <c r="C2059" s="161" t="s">
        <v>48</v>
      </c>
      <c r="D2059" s="161" t="s">
        <v>7</v>
      </c>
      <c r="E2059" s="216" t="s">
        <v>417</v>
      </c>
      <c r="F2059" s="216"/>
      <c r="G2059" s="163" t="s">
        <v>49</v>
      </c>
      <c r="H2059" s="162" t="s">
        <v>50</v>
      </c>
      <c r="I2059" s="162" t="s">
        <v>418</v>
      </c>
      <c r="J2059" s="162" t="s">
        <v>51</v>
      </c>
      <c r="K2059" s="162" t="s">
        <v>8</v>
      </c>
    </row>
    <row r="2060" spans="1:11" ht="39" customHeight="1">
      <c r="A2060" s="164" t="s">
        <v>419</v>
      </c>
      <c r="B2060" s="147" t="s">
        <v>1512</v>
      </c>
      <c r="C2060" s="164" t="s">
        <v>58</v>
      </c>
      <c r="D2060" s="164" t="s">
        <v>1513</v>
      </c>
      <c r="E2060" s="217" t="s">
        <v>1449</v>
      </c>
      <c r="F2060" s="217"/>
      <c r="G2060" s="165" t="s">
        <v>116</v>
      </c>
      <c r="H2060" s="166">
        <v>1</v>
      </c>
      <c r="I2060" s="148"/>
      <c r="J2060" s="148">
        <v>1.88</v>
      </c>
      <c r="K2060" s="148">
        <v>1.88</v>
      </c>
    </row>
    <row r="2061" spans="1:11" ht="39" customHeight="1">
      <c r="A2061" s="172" t="s">
        <v>430</v>
      </c>
      <c r="B2061" s="173" t="s">
        <v>1520</v>
      </c>
      <c r="C2061" s="172" t="s">
        <v>58</v>
      </c>
      <c r="D2061" s="172" t="s">
        <v>1521</v>
      </c>
      <c r="E2061" s="211" t="s">
        <v>992</v>
      </c>
      <c r="F2061" s="211"/>
      <c r="G2061" s="174" t="s">
        <v>148</v>
      </c>
      <c r="H2061" s="175">
        <v>1.43E-5</v>
      </c>
      <c r="I2061" s="175">
        <v>0</v>
      </c>
      <c r="J2061" s="176">
        <v>131850</v>
      </c>
      <c r="K2061" s="176">
        <v>1.88</v>
      </c>
    </row>
    <row r="2062" spans="1:11" ht="25.5">
      <c r="A2062" s="177"/>
      <c r="B2062" s="177"/>
      <c r="C2062" s="177"/>
      <c r="D2062" s="177"/>
      <c r="E2062" s="177"/>
      <c r="F2062" s="177" t="s">
        <v>440</v>
      </c>
      <c r="G2062" s="178">
        <v>0</v>
      </c>
      <c r="H2062" s="177" t="s">
        <v>441</v>
      </c>
      <c r="I2062" s="178">
        <v>0</v>
      </c>
      <c r="J2062" s="177" t="s">
        <v>442</v>
      </c>
      <c r="K2062" s="178">
        <v>0</v>
      </c>
    </row>
    <row r="2063" spans="1:11" ht="25.9" thickBot="1">
      <c r="A2063" s="177"/>
      <c r="B2063" s="177"/>
      <c r="C2063" s="177"/>
      <c r="D2063" s="177"/>
      <c r="E2063" s="177"/>
      <c r="F2063" s="177" t="s">
        <v>443</v>
      </c>
      <c r="G2063" s="178">
        <v>0.46</v>
      </c>
      <c r="H2063" s="212"/>
      <c r="I2063" s="212" t="s">
        <v>444</v>
      </c>
      <c r="J2063" s="177"/>
      <c r="K2063" s="178">
        <v>2.34</v>
      </c>
    </row>
    <row r="2064" spans="1:11" ht="1.05" customHeight="1" thickTop="1">
      <c r="A2064" s="179"/>
      <c r="B2064" s="179"/>
      <c r="C2064" s="179"/>
      <c r="D2064" s="179"/>
      <c r="E2064" s="179"/>
      <c r="F2064" s="179"/>
      <c r="G2064" s="179"/>
      <c r="H2064" s="179"/>
      <c r="I2064" s="179"/>
      <c r="J2064" s="179"/>
      <c r="K2064" s="179"/>
    </row>
    <row r="2065" spans="1:11" ht="18" customHeight="1">
      <c r="A2065" s="161"/>
      <c r="B2065" s="162" t="s">
        <v>47</v>
      </c>
      <c r="C2065" s="161" t="s">
        <v>48</v>
      </c>
      <c r="D2065" s="161" t="s">
        <v>7</v>
      </c>
      <c r="E2065" s="216" t="s">
        <v>417</v>
      </c>
      <c r="F2065" s="216"/>
      <c r="G2065" s="163" t="s">
        <v>49</v>
      </c>
      <c r="H2065" s="162" t="s">
        <v>50</v>
      </c>
      <c r="I2065" s="162" t="s">
        <v>418</v>
      </c>
      <c r="J2065" s="162" t="s">
        <v>51</v>
      </c>
      <c r="K2065" s="162" t="s">
        <v>8</v>
      </c>
    </row>
    <row r="2066" spans="1:11" ht="39" customHeight="1">
      <c r="A2066" s="164" t="s">
        <v>419</v>
      </c>
      <c r="B2066" s="147" t="s">
        <v>1518</v>
      </c>
      <c r="C2066" s="164" t="s">
        <v>58</v>
      </c>
      <c r="D2066" s="164" t="s">
        <v>1519</v>
      </c>
      <c r="E2066" s="217" t="s">
        <v>1449</v>
      </c>
      <c r="F2066" s="217"/>
      <c r="G2066" s="165" t="s">
        <v>116</v>
      </c>
      <c r="H2066" s="166">
        <v>1</v>
      </c>
      <c r="I2066" s="148"/>
      <c r="J2066" s="148">
        <v>8.7899999999999991</v>
      </c>
      <c r="K2066" s="148">
        <v>8.7899999999999991</v>
      </c>
    </row>
    <row r="2067" spans="1:11" ht="39" customHeight="1">
      <c r="A2067" s="172" t="s">
        <v>430</v>
      </c>
      <c r="B2067" s="173" t="s">
        <v>1520</v>
      </c>
      <c r="C2067" s="172" t="s">
        <v>58</v>
      </c>
      <c r="D2067" s="172" t="s">
        <v>1521</v>
      </c>
      <c r="E2067" s="211" t="s">
        <v>992</v>
      </c>
      <c r="F2067" s="211"/>
      <c r="G2067" s="174" t="s">
        <v>148</v>
      </c>
      <c r="H2067" s="175">
        <v>6.6699999999999995E-5</v>
      </c>
      <c r="I2067" s="175">
        <v>0</v>
      </c>
      <c r="J2067" s="176">
        <v>131850</v>
      </c>
      <c r="K2067" s="176">
        <v>8.7899999999999991</v>
      </c>
    </row>
    <row r="2068" spans="1:11" ht="25.5">
      <c r="A2068" s="177"/>
      <c r="B2068" s="177"/>
      <c r="C2068" s="177"/>
      <c r="D2068" s="177"/>
      <c r="E2068" s="177"/>
      <c r="F2068" s="177" t="s">
        <v>440</v>
      </c>
      <c r="G2068" s="178">
        <v>0</v>
      </c>
      <c r="H2068" s="177" t="s">
        <v>441</v>
      </c>
      <c r="I2068" s="178">
        <v>0</v>
      </c>
      <c r="J2068" s="177" t="s">
        <v>442</v>
      </c>
      <c r="K2068" s="178">
        <v>0</v>
      </c>
    </row>
    <row r="2069" spans="1:11" ht="25.9" thickBot="1">
      <c r="A2069" s="177"/>
      <c r="B2069" s="177"/>
      <c r="C2069" s="177"/>
      <c r="D2069" s="177"/>
      <c r="E2069" s="177"/>
      <c r="F2069" s="177" t="s">
        <v>443</v>
      </c>
      <c r="G2069" s="178">
        <v>2.15</v>
      </c>
      <c r="H2069" s="212"/>
      <c r="I2069" s="212" t="s">
        <v>444</v>
      </c>
      <c r="J2069" s="177"/>
      <c r="K2069" s="178">
        <v>10.94</v>
      </c>
    </row>
    <row r="2070" spans="1:11" ht="1.05" customHeight="1" thickTop="1">
      <c r="A2070" s="179"/>
      <c r="B2070" s="179"/>
      <c r="C2070" s="179"/>
      <c r="D2070" s="179"/>
      <c r="E2070" s="179"/>
      <c r="F2070" s="179"/>
      <c r="G2070" s="179"/>
      <c r="H2070" s="179"/>
      <c r="I2070" s="179"/>
      <c r="J2070" s="179"/>
      <c r="K2070" s="179"/>
    </row>
    <row r="2071" spans="1:11" ht="18" customHeight="1">
      <c r="A2071" s="161"/>
      <c r="B2071" s="162" t="s">
        <v>47</v>
      </c>
      <c r="C2071" s="161" t="s">
        <v>48</v>
      </c>
      <c r="D2071" s="161" t="s">
        <v>7</v>
      </c>
      <c r="E2071" s="216" t="s">
        <v>417</v>
      </c>
      <c r="F2071" s="216"/>
      <c r="G2071" s="163" t="s">
        <v>49</v>
      </c>
      <c r="H2071" s="162" t="s">
        <v>50</v>
      </c>
      <c r="I2071" s="162" t="s">
        <v>418</v>
      </c>
      <c r="J2071" s="162" t="s">
        <v>51</v>
      </c>
      <c r="K2071" s="162" t="s">
        <v>8</v>
      </c>
    </row>
    <row r="2072" spans="1:11" ht="39" customHeight="1">
      <c r="A2072" s="164" t="s">
        <v>419</v>
      </c>
      <c r="B2072" s="147" t="s">
        <v>1516</v>
      </c>
      <c r="C2072" s="164" t="s">
        <v>58</v>
      </c>
      <c r="D2072" s="164" t="s">
        <v>1517</v>
      </c>
      <c r="E2072" s="217" t="s">
        <v>1449</v>
      </c>
      <c r="F2072" s="217"/>
      <c r="G2072" s="165" t="s">
        <v>116</v>
      </c>
      <c r="H2072" s="166">
        <v>1</v>
      </c>
      <c r="I2072" s="148"/>
      <c r="J2072" s="148">
        <v>14.92</v>
      </c>
      <c r="K2072" s="148">
        <v>14.92</v>
      </c>
    </row>
    <row r="2073" spans="1:11" ht="26" customHeight="1">
      <c r="A2073" s="172" t="s">
        <v>430</v>
      </c>
      <c r="B2073" s="173" t="s">
        <v>1498</v>
      </c>
      <c r="C2073" s="172" t="s">
        <v>58</v>
      </c>
      <c r="D2073" s="172" t="s">
        <v>1499</v>
      </c>
      <c r="E2073" s="211" t="s">
        <v>433</v>
      </c>
      <c r="F2073" s="211"/>
      <c r="G2073" s="174" t="s">
        <v>871</v>
      </c>
      <c r="H2073" s="175">
        <v>2.5</v>
      </c>
      <c r="I2073" s="175">
        <v>0</v>
      </c>
      <c r="J2073" s="176">
        <v>5.97</v>
      </c>
      <c r="K2073" s="176">
        <v>14.92</v>
      </c>
    </row>
    <row r="2074" spans="1:11" ht="25.5">
      <c r="A2074" s="177"/>
      <c r="B2074" s="177"/>
      <c r="C2074" s="177"/>
      <c r="D2074" s="177"/>
      <c r="E2074" s="177"/>
      <c r="F2074" s="177" t="s">
        <v>440</v>
      </c>
      <c r="G2074" s="178">
        <v>0</v>
      </c>
      <c r="H2074" s="177" t="s">
        <v>441</v>
      </c>
      <c r="I2074" s="178">
        <v>0</v>
      </c>
      <c r="J2074" s="177" t="s">
        <v>442</v>
      </c>
      <c r="K2074" s="178">
        <v>0</v>
      </c>
    </row>
    <row r="2075" spans="1:11" ht="25.9" thickBot="1">
      <c r="A2075" s="177"/>
      <c r="B2075" s="177"/>
      <c r="C2075" s="177"/>
      <c r="D2075" s="177"/>
      <c r="E2075" s="177"/>
      <c r="F2075" s="177" t="s">
        <v>443</v>
      </c>
      <c r="G2075" s="178">
        <v>3.65</v>
      </c>
      <c r="H2075" s="212"/>
      <c r="I2075" s="212" t="s">
        <v>444</v>
      </c>
      <c r="J2075" s="177"/>
      <c r="K2075" s="178">
        <v>18.57</v>
      </c>
    </row>
    <row r="2076" spans="1:11" ht="1.05" customHeight="1" thickTop="1">
      <c r="A2076" s="179"/>
      <c r="B2076" s="179"/>
      <c r="C2076" s="179"/>
      <c r="D2076" s="179"/>
      <c r="E2076" s="179"/>
      <c r="F2076" s="179"/>
      <c r="G2076" s="179"/>
      <c r="H2076" s="179"/>
      <c r="I2076" s="179"/>
      <c r="J2076" s="179"/>
      <c r="K2076" s="179"/>
    </row>
    <row r="2077" spans="1:11" ht="18" customHeight="1">
      <c r="A2077" s="161"/>
      <c r="B2077" s="162" t="s">
        <v>47</v>
      </c>
      <c r="C2077" s="161" t="s">
        <v>48</v>
      </c>
      <c r="D2077" s="161" t="s">
        <v>7</v>
      </c>
      <c r="E2077" s="216" t="s">
        <v>417</v>
      </c>
      <c r="F2077" s="216"/>
      <c r="G2077" s="163" t="s">
        <v>49</v>
      </c>
      <c r="H2077" s="162" t="s">
        <v>50</v>
      </c>
      <c r="I2077" s="162" t="s">
        <v>418</v>
      </c>
      <c r="J2077" s="162" t="s">
        <v>51</v>
      </c>
      <c r="K2077" s="162" t="s">
        <v>8</v>
      </c>
    </row>
    <row r="2078" spans="1:11" ht="52.05" customHeight="1">
      <c r="A2078" s="164" t="s">
        <v>419</v>
      </c>
      <c r="B2078" s="147" t="s">
        <v>1522</v>
      </c>
      <c r="C2078" s="164" t="s">
        <v>213</v>
      </c>
      <c r="D2078" s="164" t="s">
        <v>1523</v>
      </c>
      <c r="E2078" s="217">
        <v>11</v>
      </c>
      <c r="F2078" s="217"/>
      <c r="G2078" s="165" t="s">
        <v>80</v>
      </c>
      <c r="H2078" s="166">
        <v>1</v>
      </c>
      <c r="I2078" s="148"/>
      <c r="J2078" s="148">
        <v>347.85</v>
      </c>
      <c r="K2078" s="148">
        <v>347.85</v>
      </c>
    </row>
    <row r="2079" spans="1:11" ht="26" customHeight="1">
      <c r="A2079" s="172" t="s">
        <v>430</v>
      </c>
      <c r="B2079" s="173" t="s">
        <v>1528</v>
      </c>
      <c r="C2079" s="172" t="s">
        <v>213</v>
      </c>
      <c r="D2079" s="172" t="s">
        <v>1529</v>
      </c>
      <c r="E2079" s="211" t="s">
        <v>433</v>
      </c>
      <c r="F2079" s="211"/>
      <c r="G2079" s="174" t="s">
        <v>1530</v>
      </c>
      <c r="H2079" s="175">
        <v>1.1426000000000001</v>
      </c>
      <c r="I2079" s="175">
        <v>5</v>
      </c>
      <c r="J2079" s="176">
        <v>93</v>
      </c>
      <c r="K2079" s="176">
        <v>111.57</v>
      </c>
    </row>
    <row r="2080" spans="1:11" ht="26" customHeight="1">
      <c r="A2080" s="172" t="s">
        <v>430</v>
      </c>
      <c r="B2080" s="173" t="s">
        <v>1524</v>
      </c>
      <c r="C2080" s="172" t="s">
        <v>213</v>
      </c>
      <c r="D2080" s="172" t="s">
        <v>1525</v>
      </c>
      <c r="E2080" s="211" t="s">
        <v>433</v>
      </c>
      <c r="F2080" s="211"/>
      <c r="G2080" s="174" t="s">
        <v>215</v>
      </c>
      <c r="H2080" s="175">
        <v>262</v>
      </c>
      <c r="I2080" s="175">
        <v>5</v>
      </c>
      <c r="J2080" s="176">
        <v>0.56000000000000005</v>
      </c>
      <c r="K2080" s="176">
        <v>154.05000000000001</v>
      </c>
    </row>
    <row r="2081" spans="1:11" ht="26" customHeight="1">
      <c r="A2081" s="172" t="s">
        <v>430</v>
      </c>
      <c r="B2081" s="173" t="s">
        <v>1526</v>
      </c>
      <c r="C2081" s="172" t="s">
        <v>213</v>
      </c>
      <c r="D2081" s="172" t="s">
        <v>1527</v>
      </c>
      <c r="E2081" s="211" t="s">
        <v>433</v>
      </c>
      <c r="F2081" s="211"/>
      <c r="G2081" s="174" t="s">
        <v>80</v>
      </c>
      <c r="H2081" s="175">
        <v>0.69</v>
      </c>
      <c r="I2081" s="175">
        <v>5</v>
      </c>
      <c r="J2081" s="176">
        <v>113.5</v>
      </c>
      <c r="K2081" s="176">
        <v>82.23</v>
      </c>
    </row>
    <row r="2082" spans="1:11" ht="25.5">
      <c r="A2082" s="177"/>
      <c r="B2082" s="177"/>
      <c r="C2082" s="177"/>
      <c r="D2082" s="177"/>
      <c r="E2082" s="177"/>
      <c r="F2082" s="177" t="s">
        <v>440</v>
      </c>
      <c r="G2082" s="178">
        <v>0</v>
      </c>
      <c r="H2082" s="177" t="s">
        <v>441</v>
      </c>
      <c r="I2082" s="178">
        <v>0</v>
      </c>
      <c r="J2082" s="177" t="s">
        <v>442</v>
      </c>
      <c r="K2082" s="178">
        <v>0</v>
      </c>
    </row>
    <row r="2083" spans="1:11" ht="25.9" thickBot="1">
      <c r="A2083" s="177"/>
      <c r="B2083" s="177"/>
      <c r="C2083" s="177"/>
      <c r="D2083" s="177"/>
      <c r="E2083" s="177"/>
      <c r="F2083" s="177" t="s">
        <v>443</v>
      </c>
      <c r="G2083" s="178">
        <v>85.22</v>
      </c>
      <c r="H2083" s="212"/>
      <c r="I2083" s="212" t="s">
        <v>444</v>
      </c>
      <c r="J2083" s="177"/>
      <c r="K2083" s="178">
        <v>433.07</v>
      </c>
    </row>
    <row r="2084" spans="1:11" ht="1.05" customHeight="1" thickTop="1">
      <c r="A2084" s="179"/>
      <c r="B2084" s="179"/>
      <c r="C2084" s="179"/>
      <c r="D2084" s="179"/>
      <c r="E2084" s="179"/>
      <c r="F2084" s="179"/>
      <c r="G2084" s="179"/>
      <c r="H2084" s="179"/>
      <c r="I2084" s="179"/>
      <c r="J2084" s="179"/>
      <c r="K2084" s="179"/>
    </row>
    <row r="2085" spans="1:11" ht="18" customHeight="1">
      <c r="A2085" s="161"/>
      <c r="B2085" s="162" t="s">
        <v>47</v>
      </c>
      <c r="C2085" s="161" t="s">
        <v>48</v>
      </c>
      <c r="D2085" s="161" t="s">
        <v>7</v>
      </c>
      <c r="E2085" s="216" t="s">
        <v>417</v>
      </c>
      <c r="F2085" s="216"/>
      <c r="G2085" s="163" t="s">
        <v>49</v>
      </c>
      <c r="H2085" s="162" t="s">
        <v>50</v>
      </c>
      <c r="I2085" s="162" t="s">
        <v>418</v>
      </c>
      <c r="J2085" s="162" t="s">
        <v>51</v>
      </c>
      <c r="K2085" s="162" t="s">
        <v>8</v>
      </c>
    </row>
    <row r="2086" spans="1:11" ht="52.05" customHeight="1">
      <c r="A2086" s="164" t="s">
        <v>419</v>
      </c>
      <c r="B2086" s="147" t="s">
        <v>1311</v>
      </c>
      <c r="C2086" s="164" t="s">
        <v>213</v>
      </c>
      <c r="D2086" s="164" t="s">
        <v>1312</v>
      </c>
      <c r="E2086" s="217">
        <v>11</v>
      </c>
      <c r="F2086" s="217"/>
      <c r="G2086" s="165" t="s">
        <v>80</v>
      </c>
      <c r="H2086" s="166">
        <v>1</v>
      </c>
      <c r="I2086" s="148"/>
      <c r="J2086" s="148">
        <v>586.02</v>
      </c>
      <c r="K2086" s="148">
        <v>586.02</v>
      </c>
    </row>
    <row r="2087" spans="1:11" ht="52.05" customHeight="1">
      <c r="A2087" s="167" t="s">
        <v>421</v>
      </c>
      <c r="B2087" s="168" t="s">
        <v>1522</v>
      </c>
      <c r="C2087" s="167" t="s">
        <v>213</v>
      </c>
      <c r="D2087" s="167" t="s">
        <v>1523</v>
      </c>
      <c r="E2087" s="210">
        <v>11</v>
      </c>
      <c r="F2087" s="210"/>
      <c r="G2087" s="169" t="s">
        <v>80</v>
      </c>
      <c r="H2087" s="170">
        <v>1</v>
      </c>
      <c r="I2087" s="170">
        <v>0</v>
      </c>
      <c r="J2087" s="171">
        <v>347.85</v>
      </c>
      <c r="K2087" s="171">
        <v>347.85</v>
      </c>
    </row>
    <row r="2088" spans="1:11" ht="65" customHeight="1">
      <c r="A2088" s="167" t="s">
        <v>421</v>
      </c>
      <c r="B2088" s="168" t="s">
        <v>1533</v>
      </c>
      <c r="C2088" s="167" t="s">
        <v>213</v>
      </c>
      <c r="D2088" s="167" t="s">
        <v>1534</v>
      </c>
      <c r="E2088" s="210">
        <v>11</v>
      </c>
      <c r="F2088" s="210"/>
      <c r="G2088" s="169" t="s">
        <v>80</v>
      </c>
      <c r="H2088" s="170">
        <v>1</v>
      </c>
      <c r="I2088" s="170">
        <v>0</v>
      </c>
      <c r="J2088" s="171">
        <v>143.47999999999999</v>
      </c>
      <c r="K2088" s="171">
        <v>143.47999999999999</v>
      </c>
    </row>
    <row r="2089" spans="1:11" ht="65" customHeight="1">
      <c r="A2089" s="167" t="s">
        <v>421</v>
      </c>
      <c r="B2089" s="168" t="s">
        <v>1531</v>
      </c>
      <c r="C2089" s="167" t="s">
        <v>213</v>
      </c>
      <c r="D2089" s="167" t="s">
        <v>1532</v>
      </c>
      <c r="E2089" s="210">
        <v>11</v>
      </c>
      <c r="F2089" s="210"/>
      <c r="G2089" s="169" t="s">
        <v>80</v>
      </c>
      <c r="H2089" s="170">
        <v>1</v>
      </c>
      <c r="I2089" s="170">
        <v>0</v>
      </c>
      <c r="J2089" s="171">
        <v>94.69</v>
      </c>
      <c r="K2089" s="171">
        <v>94.69</v>
      </c>
    </row>
    <row r="2090" spans="1:11" ht="25.5">
      <c r="A2090" s="177"/>
      <c r="B2090" s="177"/>
      <c r="C2090" s="177"/>
      <c r="D2090" s="177"/>
      <c r="E2090" s="177"/>
      <c r="F2090" s="177" t="s">
        <v>440</v>
      </c>
      <c r="G2090" s="178">
        <v>222.34</v>
      </c>
      <c r="H2090" s="177" t="s">
        <v>441</v>
      </c>
      <c r="I2090" s="178">
        <v>0</v>
      </c>
      <c r="J2090" s="177" t="s">
        <v>442</v>
      </c>
      <c r="K2090" s="178">
        <v>222.34</v>
      </c>
    </row>
    <row r="2091" spans="1:11" ht="25.9" thickBot="1">
      <c r="A2091" s="177"/>
      <c r="B2091" s="177"/>
      <c r="C2091" s="177"/>
      <c r="D2091" s="177"/>
      <c r="E2091" s="177"/>
      <c r="F2091" s="177" t="s">
        <v>443</v>
      </c>
      <c r="G2091" s="178">
        <v>143.57</v>
      </c>
      <c r="H2091" s="212"/>
      <c r="I2091" s="212" t="s">
        <v>444</v>
      </c>
      <c r="J2091" s="177"/>
      <c r="K2091" s="178">
        <v>729.59</v>
      </c>
    </row>
    <row r="2092" spans="1:11" ht="1.05" customHeight="1" thickTop="1">
      <c r="A2092" s="179"/>
      <c r="B2092" s="179"/>
      <c r="C2092" s="179"/>
      <c r="D2092" s="179"/>
      <c r="E2092" s="179"/>
      <c r="F2092" s="179"/>
      <c r="G2092" s="179"/>
      <c r="H2092" s="179"/>
      <c r="I2092" s="179"/>
      <c r="J2092" s="179"/>
      <c r="K2092" s="179"/>
    </row>
    <row r="2093" spans="1:11" ht="18" customHeight="1">
      <c r="A2093" s="161"/>
      <c r="B2093" s="162" t="s">
        <v>47</v>
      </c>
      <c r="C2093" s="161" t="s">
        <v>48</v>
      </c>
      <c r="D2093" s="161" t="s">
        <v>7</v>
      </c>
      <c r="E2093" s="216" t="s">
        <v>417</v>
      </c>
      <c r="F2093" s="216"/>
      <c r="G2093" s="163" t="s">
        <v>49</v>
      </c>
      <c r="H2093" s="162" t="s">
        <v>50</v>
      </c>
      <c r="I2093" s="162" t="s">
        <v>418</v>
      </c>
      <c r="J2093" s="162" t="s">
        <v>51</v>
      </c>
      <c r="K2093" s="162" t="s">
        <v>8</v>
      </c>
    </row>
    <row r="2094" spans="1:11" ht="39" customHeight="1">
      <c r="A2094" s="164" t="s">
        <v>419</v>
      </c>
      <c r="B2094" s="147" t="s">
        <v>1294</v>
      </c>
      <c r="C2094" s="164" t="s">
        <v>58</v>
      </c>
      <c r="D2094" s="164" t="s">
        <v>1295</v>
      </c>
      <c r="E2094" s="217" t="s">
        <v>1237</v>
      </c>
      <c r="F2094" s="217"/>
      <c r="G2094" s="165" t="s">
        <v>80</v>
      </c>
      <c r="H2094" s="166">
        <v>1</v>
      </c>
      <c r="I2094" s="148"/>
      <c r="J2094" s="148">
        <v>512.49</v>
      </c>
      <c r="K2094" s="148">
        <v>512.49</v>
      </c>
    </row>
    <row r="2095" spans="1:11" ht="52.05" customHeight="1">
      <c r="A2095" s="167" t="s">
        <v>421</v>
      </c>
      <c r="B2095" s="168" t="s">
        <v>1387</v>
      </c>
      <c r="C2095" s="167" t="s">
        <v>58</v>
      </c>
      <c r="D2095" s="167" t="s">
        <v>1388</v>
      </c>
      <c r="E2095" s="210" t="s">
        <v>538</v>
      </c>
      <c r="F2095" s="210"/>
      <c r="G2095" s="169" t="s">
        <v>539</v>
      </c>
      <c r="H2095" s="170">
        <v>0.75339999999999996</v>
      </c>
      <c r="I2095" s="170">
        <v>0</v>
      </c>
      <c r="J2095" s="171">
        <v>1.99</v>
      </c>
      <c r="K2095" s="171">
        <v>1.49</v>
      </c>
    </row>
    <row r="2096" spans="1:11" ht="52.05" customHeight="1">
      <c r="A2096" s="167" t="s">
        <v>421</v>
      </c>
      <c r="B2096" s="168" t="s">
        <v>1385</v>
      </c>
      <c r="C2096" s="167" t="s">
        <v>58</v>
      </c>
      <c r="D2096" s="167" t="s">
        <v>1386</v>
      </c>
      <c r="E2096" s="210" t="s">
        <v>538</v>
      </c>
      <c r="F2096" s="210"/>
      <c r="G2096" s="169" t="s">
        <v>546</v>
      </c>
      <c r="H2096" s="170">
        <v>0.71030000000000004</v>
      </c>
      <c r="I2096" s="170">
        <v>0</v>
      </c>
      <c r="J2096" s="171">
        <v>0.39</v>
      </c>
      <c r="K2096" s="171">
        <v>0.27</v>
      </c>
    </row>
    <row r="2097" spans="1:11" ht="24" customHeight="1">
      <c r="A2097" s="167" t="s">
        <v>421</v>
      </c>
      <c r="B2097" s="168" t="s">
        <v>422</v>
      </c>
      <c r="C2097" s="167" t="s">
        <v>58</v>
      </c>
      <c r="D2097" s="167" t="s">
        <v>423</v>
      </c>
      <c r="E2097" s="210" t="s">
        <v>424</v>
      </c>
      <c r="F2097" s="210"/>
      <c r="G2097" s="169" t="s">
        <v>116</v>
      </c>
      <c r="H2097" s="170">
        <v>2.3117000000000001</v>
      </c>
      <c r="I2097" s="170">
        <v>0</v>
      </c>
      <c r="J2097" s="171">
        <v>24.08</v>
      </c>
      <c r="K2097" s="171">
        <v>55.66</v>
      </c>
    </row>
    <row r="2098" spans="1:11" ht="26" customHeight="1">
      <c r="A2098" s="167" t="s">
        <v>421</v>
      </c>
      <c r="B2098" s="168" t="s">
        <v>1389</v>
      </c>
      <c r="C2098" s="167" t="s">
        <v>58</v>
      </c>
      <c r="D2098" s="167" t="s">
        <v>1390</v>
      </c>
      <c r="E2098" s="210" t="s">
        <v>424</v>
      </c>
      <c r="F2098" s="210"/>
      <c r="G2098" s="169" t="s">
        <v>116</v>
      </c>
      <c r="H2098" s="170">
        <v>1.4637</v>
      </c>
      <c r="I2098" s="170">
        <v>0</v>
      </c>
      <c r="J2098" s="171">
        <v>22.59</v>
      </c>
      <c r="K2098" s="171">
        <v>33.06</v>
      </c>
    </row>
    <row r="2099" spans="1:11" ht="26" customHeight="1">
      <c r="A2099" s="172" t="s">
        <v>430</v>
      </c>
      <c r="B2099" s="173" t="s">
        <v>1074</v>
      </c>
      <c r="C2099" s="172" t="s">
        <v>58</v>
      </c>
      <c r="D2099" s="172" t="s">
        <v>1075</v>
      </c>
      <c r="E2099" s="211" t="s">
        <v>433</v>
      </c>
      <c r="F2099" s="211"/>
      <c r="G2099" s="174" t="s">
        <v>80</v>
      </c>
      <c r="H2099" s="175">
        <v>0.72289999999999999</v>
      </c>
      <c r="I2099" s="175">
        <v>0</v>
      </c>
      <c r="J2099" s="176">
        <v>140</v>
      </c>
      <c r="K2099" s="176">
        <v>101.2</v>
      </c>
    </row>
    <row r="2100" spans="1:11" ht="24" customHeight="1">
      <c r="A2100" s="172" t="s">
        <v>430</v>
      </c>
      <c r="B2100" s="173" t="s">
        <v>1100</v>
      </c>
      <c r="C2100" s="172" t="s">
        <v>58</v>
      </c>
      <c r="D2100" s="172" t="s">
        <v>1101</v>
      </c>
      <c r="E2100" s="211" t="s">
        <v>433</v>
      </c>
      <c r="F2100" s="211"/>
      <c r="G2100" s="174" t="s">
        <v>215</v>
      </c>
      <c r="H2100" s="175">
        <v>362.65789999999998</v>
      </c>
      <c r="I2100" s="175">
        <v>0</v>
      </c>
      <c r="J2100" s="176">
        <v>0.72</v>
      </c>
      <c r="K2100" s="176">
        <v>261.11</v>
      </c>
    </row>
    <row r="2101" spans="1:11" ht="26" customHeight="1">
      <c r="A2101" s="172" t="s">
        <v>430</v>
      </c>
      <c r="B2101" s="173" t="s">
        <v>1535</v>
      </c>
      <c r="C2101" s="172" t="s">
        <v>58</v>
      </c>
      <c r="D2101" s="172" t="s">
        <v>1536</v>
      </c>
      <c r="E2101" s="211" t="s">
        <v>433</v>
      </c>
      <c r="F2101" s="211"/>
      <c r="G2101" s="174" t="s">
        <v>80</v>
      </c>
      <c r="H2101" s="175">
        <v>0.59340000000000004</v>
      </c>
      <c r="I2101" s="175">
        <v>0</v>
      </c>
      <c r="J2101" s="176">
        <v>100.61</v>
      </c>
      <c r="K2101" s="176">
        <v>59.7</v>
      </c>
    </row>
    <row r="2102" spans="1:11" ht="25.5">
      <c r="A2102" s="177"/>
      <c r="B2102" s="177"/>
      <c r="C2102" s="177"/>
      <c r="D2102" s="177"/>
      <c r="E2102" s="177"/>
      <c r="F2102" s="177" t="s">
        <v>440</v>
      </c>
      <c r="G2102" s="178">
        <v>64.510000000000005</v>
      </c>
      <c r="H2102" s="177" t="s">
        <v>441</v>
      </c>
      <c r="I2102" s="178">
        <v>0</v>
      </c>
      <c r="J2102" s="177" t="s">
        <v>442</v>
      </c>
      <c r="K2102" s="178">
        <v>64.510000000000005</v>
      </c>
    </row>
    <row r="2103" spans="1:11" ht="25.9" thickBot="1">
      <c r="A2103" s="177"/>
      <c r="B2103" s="177"/>
      <c r="C2103" s="177"/>
      <c r="D2103" s="177"/>
      <c r="E2103" s="177"/>
      <c r="F2103" s="177" t="s">
        <v>443</v>
      </c>
      <c r="G2103" s="178">
        <v>125.56</v>
      </c>
      <c r="H2103" s="212"/>
      <c r="I2103" s="212" t="s">
        <v>444</v>
      </c>
      <c r="J2103" s="177"/>
      <c r="K2103" s="178">
        <v>638.04999999999995</v>
      </c>
    </row>
    <row r="2104" spans="1:11" ht="1.05" customHeight="1" thickTop="1">
      <c r="A2104" s="179"/>
      <c r="B2104" s="179"/>
      <c r="C2104" s="179"/>
      <c r="D2104" s="179"/>
      <c r="E2104" s="179"/>
      <c r="F2104" s="179"/>
      <c r="G2104" s="179"/>
      <c r="H2104" s="179"/>
      <c r="I2104" s="179"/>
      <c r="J2104" s="179"/>
      <c r="K2104" s="179"/>
    </row>
    <row r="2105" spans="1:11" ht="18" customHeight="1">
      <c r="A2105" s="161"/>
      <c r="B2105" s="162" t="s">
        <v>47</v>
      </c>
      <c r="C2105" s="161" t="s">
        <v>48</v>
      </c>
      <c r="D2105" s="161" t="s">
        <v>7</v>
      </c>
      <c r="E2105" s="216" t="s">
        <v>417</v>
      </c>
      <c r="F2105" s="216"/>
      <c r="G2105" s="163" t="s">
        <v>49</v>
      </c>
      <c r="H2105" s="162" t="s">
        <v>50</v>
      </c>
      <c r="I2105" s="162" t="s">
        <v>418</v>
      </c>
      <c r="J2105" s="162" t="s">
        <v>51</v>
      </c>
      <c r="K2105" s="162" t="s">
        <v>8</v>
      </c>
    </row>
    <row r="2106" spans="1:11" ht="39" customHeight="1">
      <c r="A2106" s="164" t="s">
        <v>419</v>
      </c>
      <c r="B2106" s="147" t="s">
        <v>1235</v>
      </c>
      <c r="C2106" s="164" t="s">
        <v>58</v>
      </c>
      <c r="D2106" s="164" t="s">
        <v>1236</v>
      </c>
      <c r="E2106" s="217" t="s">
        <v>1237</v>
      </c>
      <c r="F2106" s="217"/>
      <c r="G2106" s="165" t="s">
        <v>80</v>
      </c>
      <c r="H2106" s="166">
        <v>1</v>
      </c>
      <c r="I2106" s="148"/>
      <c r="J2106" s="148">
        <v>418.24</v>
      </c>
      <c r="K2106" s="148">
        <v>418.24</v>
      </c>
    </row>
    <row r="2107" spans="1:11" ht="24" customHeight="1">
      <c r="A2107" s="167" t="s">
        <v>421</v>
      </c>
      <c r="B2107" s="168" t="s">
        <v>422</v>
      </c>
      <c r="C2107" s="167" t="s">
        <v>58</v>
      </c>
      <c r="D2107" s="167" t="s">
        <v>423</v>
      </c>
      <c r="E2107" s="210" t="s">
        <v>424</v>
      </c>
      <c r="F2107" s="210"/>
      <c r="G2107" s="169" t="s">
        <v>116</v>
      </c>
      <c r="H2107" s="170">
        <v>2.3433000000000002</v>
      </c>
      <c r="I2107" s="170">
        <v>0</v>
      </c>
      <c r="J2107" s="171">
        <v>24.08</v>
      </c>
      <c r="K2107" s="171">
        <v>56.42</v>
      </c>
    </row>
    <row r="2108" spans="1:11" ht="52.05" customHeight="1">
      <c r="A2108" s="167" t="s">
        <v>421</v>
      </c>
      <c r="B2108" s="168" t="s">
        <v>1387</v>
      </c>
      <c r="C2108" s="167" t="s">
        <v>58</v>
      </c>
      <c r="D2108" s="167" t="s">
        <v>1388</v>
      </c>
      <c r="E2108" s="210" t="s">
        <v>538</v>
      </c>
      <c r="F2108" s="210"/>
      <c r="G2108" s="169" t="s">
        <v>539</v>
      </c>
      <c r="H2108" s="170">
        <v>0.76229999999999998</v>
      </c>
      <c r="I2108" s="170">
        <v>0</v>
      </c>
      <c r="J2108" s="171">
        <v>1.99</v>
      </c>
      <c r="K2108" s="171">
        <v>1.51</v>
      </c>
    </row>
    <row r="2109" spans="1:11" ht="52.05" customHeight="1">
      <c r="A2109" s="167" t="s">
        <v>421</v>
      </c>
      <c r="B2109" s="168" t="s">
        <v>1385</v>
      </c>
      <c r="C2109" s="167" t="s">
        <v>58</v>
      </c>
      <c r="D2109" s="167" t="s">
        <v>1386</v>
      </c>
      <c r="E2109" s="210" t="s">
        <v>538</v>
      </c>
      <c r="F2109" s="210"/>
      <c r="G2109" s="169" t="s">
        <v>546</v>
      </c>
      <c r="H2109" s="170">
        <v>0.71879999999999999</v>
      </c>
      <c r="I2109" s="170">
        <v>0</v>
      </c>
      <c r="J2109" s="171">
        <v>0.39</v>
      </c>
      <c r="K2109" s="171">
        <v>0.28000000000000003</v>
      </c>
    </row>
    <row r="2110" spans="1:11" ht="26" customHeight="1">
      <c r="A2110" s="167" t="s">
        <v>421</v>
      </c>
      <c r="B2110" s="168" t="s">
        <v>1389</v>
      </c>
      <c r="C2110" s="167" t="s">
        <v>58</v>
      </c>
      <c r="D2110" s="167" t="s">
        <v>1390</v>
      </c>
      <c r="E2110" s="210" t="s">
        <v>424</v>
      </c>
      <c r="F2110" s="210"/>
      <c r="G2110" s="169" t="s">
        <v>116</v>
      </c>
      <c r="H2110" s="170">
        <v>1.4811000000000001</v>
      </c>
      <c r="I2110" s="170">
        <v>0</v>
      </c>
      <c r="J2110" s="171">
        <v>22.59</v>
      </c>
      <c r="K2110" s="171">
        <v>33.450000000000003</v>
      </c>
    </row>
    <row r="2111" spans="1:11" ht="26" customHeight="1">
      <c r="A2111" s="172" t="s">
        <v>430</v>
      </c>
      <c r="B2111" s="173" t="s">
        <v>1535</v>
      </c>
      <c r="C2111" s="172" t="s">
        <v>58</v>
      </c>
      <c r="D2111" s="172" t="s">
        <v>1536</v>
      </c>
      <c r="E2111" s="211" t="s">
        <v>433</v>
      </c>
      <c r="F2111" s="211"/>
      <c r="G2111" s="174" t="s">
        <v>80</v>
      </c>
      <c r="H2111" s="175">
        <v>0.57820000000000005</v>
      </c>
      <c r="I2111" s="175">
        <v>0</v>
      </c>
      <c r="J2111" s="176">
        <v>100.61</v>
      </c>
      <c r="K2111" s="176">
        <v>58.17</v>
      </c>
    </row>
    <row r="2112" spans="1:11" ht="24" customHeight="1">
      <c r="A2112" s="172" t="s">
        <v>430</v>
      </c>
      <c r="B2112" s="173" t="s">
        <v>1100</v>
      </c>
      <c r="C2112" s="172" t="s">
        <v>58</v>
      </c>
      <c r="D2112" s="172" t="s">
        <v>1101</v>
      </c>
      <c r="E2112" s="211" t="s">
        <v>433</v>
      </c>
      <c r="F2112" s="211"/>
      <c r="G2112" s="174" t="s">
        <v>215</v>
      </c>
      <c r="H2112" s="175">
        <v>212.01939999999999</v>
      </c>
      <c r="I2112" s="175">
        <v>0</v>
      </c>
      <c r="J2112" s="176">
        <v>0.72</v>
      </c>
      <c r="K2112" s="176">
        <v>152.65</v>
      </c>
    </row>
    <row r="2113" spans="1:11" ht="26" customHeight="1">
      <c r="A2113" s="172" t="s">
        <v>430</v>
      </c>
      <c r="B2113" s="173" t="s">
        <v>1074</v>
      </c>
      <c r="C2113" s="172" t="s">
        <v>58</v>
      </c>
      <c r="D2113" s="172" t="s">
        <v>1075</v>
      </c>
      <c r="E2113" s="211" t="s">
        <v>433</v>
      </c>
      <c r="F2113" s="211"/>
      <c r="G2113" s="174" t="s">
        <v>80</v>
      </c>
      <c r="H2113" s="175">
        <v>0.82689999999999997</v>
      </c>
      <c r="I2113" s="175">
        <v>0</v>
      </c>
      <c r="J2113" s="176">
        <v>140</v>
      </c>
      <c r="K2113" s="176">
        <v>115.76</v>
      </c>
    </row>
    <row r="2114" spans="1:11" ht="25.5">
      <c r="A2114" s="177"/>
      <c r="B2114" s="177"/>
      <c r="C2114" s="177"/>
      <c r="D2114" s="177"/>
      <c r="E2114" s="177"/>
      <c r="F2114" s="177" t="s">
        <v>440</v>
      </c>
      <c r="G2114" s="178">
        <v>65.34</v>
      </c>
      <c r="H2114" s="177" t="s">
        <v>441</v>
      </c>
      <c r="I2114" s="178">
        <v>0</v>
      </c>
      <c r="J2114" s="177" t="s">
        <v>442</v>
      </c>
      <c r="K2114" s="178">
        <v>65.34</v>
      </c>
    </row>
    <row r="2115" spans="1:11" ht="25.9" thickBot="1">
      <c r="A2115" s="177"/>
      <c r="B2115" s="177"/>
      <c r="C2115" s="177"/>
      <c r="D2115" s="177"/>
      <c r="E2115" s="177"/>
      <c r="F2115" s="177" t="s">
        <v>443</v>
      </c>
      <c r="G2115" s="178">
        <v>102.46</v>
      </c>
      <c r="H2115" s="212"/>
      <c r="I2115" s="212" t="s">
        <v>444</v>
      </c>
      <c r="J2115" s="177"/>
      <c r="K2115" s="178">
        <v>520.70000000000005</v>
      </c>
    </row>
    <row r="2116" spans="1:11" ht="1.05" customHeight="1" thickTop="1">
      <c r="A2116" s="179"/>
      <c r="B2116" s="179"/>
      <c r="C2116" s="179"/>
      <c r="D2116" s="179"/>
      <c r="E2116" s="179"/>
      <c r="F2116" s="179"/>
      <c r="G2116" s="179"/>
      <c r="H2116" s="179"/>
      <c r="I2116" s="179"/>
      <c r="J2116" s="179"/>
      <c r="K2116" s="179"/>
    </row>
    <row r="2117" spans="1:11" ht="18" customHeight="1">
      <c r="A2117" s="161"/>
      <c r="B2117" s="162" t="s">
        <v>47</v>
      </c>
      <c r="C2117" s="161" t="s">
        <v>48</v>
      </c>
      <c r="D2117" s="161" t="s">
        <v>7</v>
      </c>
      <c r="E2117" s="216" t="s">
        <v>417</v>
      </c>
      <c r="F2117" s="216"/>
      <c r="G2117" s="163" t="s">
        <v>49</v>
      </c>
      <c r="H2117" s="162" t="s">
        <v>50</v>
      </c>
      <c r="I2117" s="162" t="s">
        <v>51</v>
      </c>
      <c r="J2117" s="162" t="s">
        <v>8</v>
      </c>
    </row>
    <row r="2118" spans="1:11" ht="26" customHeight="1">
      <c r="A2118" s="164" t="s">
        <v>419</v>
      </c>
      <c r="B2118" s="147" t="s">
        <v>1372</v>
      </c>
      <c r="C2118" s="164" t="s">
        <v>72</v>
      </c>
      <c r="D2118" s="164" t="s">
        <v>1373</v>
      </c>
      <c r="E2118" s="217" t="s">
        <v>520</v>
      </c>
      <c r="F2118" s="217"/>
      <c r="G2118" s="165" t="s">
        <v>531</v>
      </c>
      <c r="H2118" s="166">
        <v>1</v>
      </c>
      <c r="I2118" s="148">
        <v>0.27</v>
      </c>
      <c r="J2118" s="148">
        <v>0.27</v>
      </c>
    </row>
    <row r="2119" spans="1:11" ht="20" customHeight="1">
      <c r="A2119" s="161" t="s">
        <v>1147</v>
      </c>
      <c r="B2119" s="162" t="s">
        <v>47</v>
      </c>
      <c r="C2119" s="161" t="s">
        <v>48</v>
      </c>
      <c r="D2119" s="161" t="s">
        <v>448</v>
      </c>
      <c r="E2119" s="162" t="s">
        <v>525</v>
      </c>
      <c r="F2119" s="220" t="s">
        <v>528</v>
      </c>
      <c r="G2119" s="220"/>
      <c r="H2119" s="220"/>
      <c r="I2119" s="220"/>
      <c r="J2119" s="162" t="s">
        <v>1148</v>
      </c>
    </row>
    <row r="2120" spans="1:11" ht="26" customHeight="1">
      <c r="A2120" s="172" t="s">
        <v>430</v>
      </c>
      <c r="B2120" s="173" t="s">
        <v>1358</v>
      </c>
      <c r="C2120" s="172" t="s">
        <v>72</v>
      </c>
      <c r="D2120" s="172" t="s">
        <v>1359</v>
      </c>
      <c r="E2120" s="175">
        <v>1.4760000000000001E-2</v>
      </c>
      <c r="F2120" s="172"/>
      <c r="G2120" s="172"/>
      <c r="H2120" s="172"/>
      <c r="I2120" s="180" t="s">
        <v>2267</v>
      </c>
      <c r="J2120" s="180" t="s">
        <v>695</v>
      </c>
    </row>
    <row r="2121" spans="1:11" ht="20" customHeight="1">
      <c r="A2121" s="213"/>
      <c r="B2121" s="213"/>
      <c r="C2121" s="213"/>
      <c r="D2121" s="213"/>
      <c r="E2121" s="213"/>
      <c r="F2121" s="213" t="s">
        <v>1151</v>
      </c>
      <c r="G2121" s="213"/>
      <c r="H2121" s="213"/>
      <c r="I2121" s="213"/>
      <c r="J2121" s="183">
        <v>0</v>
      </c>
    </row>
    <row r="2122" spans="1:11" ht="20" customHeight="1">
      <c r="A2122" s="213"/>
      <c r="B2122" s="213"/>
      <c r="C2122" s="213"/>
      <c r="D2122" s="213"/>
      <c r="E2122" s="213"/>
      <c r="F2122" s="213" t="s">
        <v>1152</v>
      </c>
      <c r="G2122" s="213"/>
      <c r="H2122" s="213"/>
      <c r="I2122" s="213"/>
      <c r="J2122" s="182">
        <v>0.26910000000000001</v>
      </c>
    </row>
    <row r="2123" spans="1:11" ht="20" customHeight="1">
      <c r="A2123" s="213"/>
      <c r="B2123" s="213"/>
      <c r="C2123" s="213"/>
      <c r="D2123" s="213"/>
      <c r="E2123" s="213"/>
      <c r="F2123" s="213" t="s">
        <v>521</v>
      </c>
      <c r="G2123" s="213"/>
      <c r="H2123" s="213"/>
      <c r="I2123" s="213"/>
      <c r="J2123" s="182">
        <v>0.26910000000000001</v>
      </c>
    </row>
    <row r="2124" spans="1:11" ht="20" customHeight="1">
      <c r="A2124" s="213"/>
      <c r="B2124" s="213"/>
      <c r="C2124" s="213"/>
      <c r="D2124" s="213"/>
      <c r="E2124" s="213"/>
      <c r="F2124" s="213" t="s">
        <v>522</v>
      </c>
      <c r="G2124" s="213"/>
      <c r="H2124" s="213"/>
      <c r="I2124" s="213"/>
      <c r="J2124" s="182">
        <v>1</v>
      </c>
    </row>
    <row r="2125" spans="1:11" ht="20" customHeight="1">
      <c r="A2125" s="213"/>
      <c r="B2125" s="213"/>
      <c r="C2125" s="213"/>
      <c r="D2125" s="213"/>
      <c r="E2125" s="213"/>
      <c r="F2125" s="213" t="s">
        <v>523</v>
      </c>
      <c r="G2125" s="213"/>
      <c r="H2125" s="213"/>
      <c r="I2125" s="213"/>
      <c r="J2125" s="182">
        <v>0.26910000000000001</v>
      </c>
    </row>
    <row r="2126" spans="1:11" ht="13.5">
      <c r="A2126" s="177"/>
      <c r="B2126" s="177"/>
      <c r="C2126" s="177"/>
      <c r="D2126" s="177"/>
      <c r="E2126" s="177" t="s">
        <v>440</v>
      </c>
      <c r="F2126" s="178">
        <v>0</v>
      </c>
      <c r="G2126" s="177" t="s">
        <v>441</v>
      </c>
      <c r="H2126" s="178">
        <v>0.27</v>
      </c>
      <c r="I2126" s="177" t="s">
        <v>442</v>
      </c>
      <c r="J2126" s="178">
        <v>0.26910000000000001</v>
      </c>
    </row>
    <row r="2127" spans="1:11" ht="13.9" thickBot="1">
      <c r="A2127" s="177"/>
      <c r="B2127" s="177"/>
      <c r="C2127" s="177"/>
      <c r="D2127" s="177"/>
      <c r="E2127" s="177" t="s">
        <v>443</v>
      </c>
      <c r="F2127" s="178">
        <v>0.06</v>
      </c>
      <c r="G2127" s="177"/>
      <c r="H2127" s="212" t="s">
        <v>444</v>
      </c>
      <c r="I2127" s="212"/>
      <c r="J2127" s="178">
        <v>0.33</v>
      </c>
    </row>
    <row r="2128" spans="1:11" ht="1.05" customHeight="1" thickTop="1">
      <c r="A2128" s="179"/>
      <c r="B2128" s="179"/>
      <c r="C2128" s="179"/>
      <c r="D2128" s="179"/>
      <c r="E2128" s="179"/>
      <c r="F2128" s="179"/>
      <c r="G2128" s="179"/>
      <c r="H2128" s="179"/>
      <c r="I2128" s="179"/>
      <c r="J2128" s="179"/>
    </row>
    <row r="2129" spans="1:11" ht="18" customHeight="1">
      <c r="A2129" s="161"/>
      <c r="B2129" s="162" t="s">
        <v>47</v>
      </c>
      <c r="C2129" s="161" t="s">
        <v>48</v>
      </c>
      <c r="D2129" s="161" t="s">
        <v>7</v>
      </c>
      <c r="E2129" s="216" t="s">
        <v>417</v>
      </c>
      <c r="F2129" s="216"/>
      <c r="G2129" s="163" t="s">
        <v>49</v>
      </c>
      <c r="H2129" s="162" t="s">
        <v>50</v>
      </c>
      <c r="I2129" s="162" t="s">
        <v>418</v>
      </c>
      <c r="J2129" s="162" t="s">
        <v>51</v>
      </c>
      <c r="K2129" s="162" t="s">
        <v>8</v>
      </c>
    </row>
    <row r="2130" spans="1:11" ht="26" customHeight="1">
      <c r="A2130" s="164" t="s">
        <v>419</v>
      </c>
      <c r="B2130" s="147" t="s">
        <v>1374</v>
      </c>
      <c r="C2130" s="164" t="s">
        <v>58</v>
      </c>
      <c r="D2130" s="164" t="s">
        <v>1375</v>
      </c>
      <c r="E2130" s="217" t="s">
        <v>424</v>
      </c>
      <c r="F2130" s="217"/>
      <c r="G2130" s="165" t="s">
        <v>116</v>
      </c>
      <c r="H2130" s="166">
        <v>1</v>
      </c>
      <c r="I2130" s="148"/>
      <c r="J2130" s="148">
        <v>0.2</v>
      </c>
      <c r="K2130" s="148">
        <v>0.2</v>
      </c>
    </row>
    <row r="2131" spans="1:11" ht="24" customHeight="1">
      <c r="A2131" s="172" t="s">
        <v>430</v>
      </c>
      <c r="B2131" s="173" t="s">
        <v>1376</v>
      </c>
      <c r="C2131" s="172" t="s">
        <v>58</v>
      </c>
      <c r="D2131" s="172" t="s">
        <v>1377</v>
      </c>
      <c r="E2131" s="211" t="s">
        <v>448</v>
      </c>
      <c r="F2131" s="211"/>
      <c r="G2131" s="174" t="s">
        <v>116</v>
      </c>
      <c r="H2131" s="175">
        <v>1.154E-2</v>
      </c>
      <c r="I2131" s="175">
        <v>0</v>
      </c>
      <c r="J2131" s="176">
        <v>18.059999999999999</v>
      </c>
      <c r="K2131" s="176">
        <v>0.2</v>
      </c>
    </row>
    <row r="2132" spans="1:11" ht="25.5">
      <c r="A2132" s="177"/>
      <c r="B2132" s="177"/>
      <c r="C2132" s="177"/>
      <c r="D2132" s="177"/>
      <c r="E2132" s="177"/>
      <c r="F2132" s="177" t="s">
        <v>440</v>
      </c>
      <c r="G2132" s="178">
        <v>0.2</v>
      </c>
      <c r="H2132" s="177" t="s">
        <v>441</v>
      </c>
      <c r="I2132" s="178">
        <v>0</v>
      </c>
      <c r="J2132" s="177" t="s">
        <v>442</v>
      </c>
      <c r="K2132" s="178">
        <v>0.2</v>
      </c>
    </row>
    <row r="2133" spans="1:11" ht="25.9" thickBot="1">
      <c r="A2133" s="177"/>
      <c r="B2133" s="177"/>
      <c r="C2133" s="177"/>
      <c r="D2133" s="177"/>
      <c r="E2133" s="177"/>
      <c r="F2133" s="177" t="s">
        <v>443</v>
      </c>
      <c r="G2133" s="178">
        <v>0.04</v>
      </c>
      <c r="H2133" s="212"/>
      <c r="I2133" s="212" t="s">
        <v>444</v>
      </c>
      <c r="J2133" s="177"/>
      <c r="K2133" s="178">
        <v>0.24</v>
      </c>
    </row>
    <row r="2134" spans="1:11" ht="1.05" customHeight="1" thickTop="1">
      <c r="A2134" s="179"/>
      <c r="B2134" s="179"/>
      <c r="C2134" s="179"/>
      <c r="D2134" s="179"/>
      <c r="E2134" s="179"/>
      <c r="F2134" s="179"/>
      <c r="G2134" s="179"/>
      <c r="H2134" s="179"/>
      <c r="I2134" s="179"/>
      <c r="J2134" s="179"/>
      <c r="K2134" s="179"/>
    </row>
    <row r="2135" spans="1:11" ht="18" customHeight="1">
      <c r="A2135" s="161"/>
      <c r="B2135" s="162" t="s">
        <v>47</v>
      </c>
      <c r="C2135" s="161" t="s">
        <v>48</v>
      </c>
      <c r="D2135" s="161" t="s">
        <v>7</v>
      </c>
      <c r="E2135" s="216" t="s">
        <v>417</v>
      </c>
      <c r="F2135" s="216"/>
      <c r="G2135" s="163" t="s">
        <v>49</v>
      </c>
      <c r="H2135" s="162" t="s">
        <v>50</v>
      </c>
      <c r="I2135" s="162" t="s">
        <v>418</v>
      </c>
      <c r="J2135" s="162" t="s">
        <v>51</v>
      </c>
      <c r="K2135" s="162" t="s">
        <v>8</v>
      </c>
    </row>
    <row r="2136" spans="1:11" ht="26" customHeight="1">
      <c r="A2136" s="164" t="s">
        <v>419</v>
      </c>
      <c r="B2136" s="147" t="s">
        <v>1414</v>
      </c>
      <c r="C2136" s="164" t="s">
        <v>58</v>
      </c>
      <c r="D2136" s="164" t="s">
        <v>1415</v>
      </c>
      <c r="E2136" s="217" t="s">
        <v>424</v>
      </c>
      <c r="F2136" s="217"/>
      <c r="G2136" s="165" t="s">
        <v>116</v>
      </c>
      <c r="H2136" s="166">
        <v>1</v>
      </c>
      <c r="I2136" s="148"/>
      <c r="J2136" s="148">
        <v>0.66</v>
      </c>
      <c r="K2136" s="148">
        <v>0.66</v>
      </c>
    </row>
    <row r="2137" spans="1:11" ht="24" customHeight="1">
      <c r="A2137" s="172" t="s">
        <v>430</v>
      </c>
      <c r="B2137" s="173" t="s">
        <v>1416</v>
      </c>
      <c r="C2137" s="172" t="s">
        <v>58</v>
      </c>
      <c r="D2137" s="172" t="s">
        <v>1417</v>
      </c>
      <c r="E2137" s="211" t="s">
        <v>448</v>
      </c>
      <c r="F2137" s="211"/>
      <c r="G2137" s="174" t="s">
        <v>116</v>
      </c>
      <c r="H2137" s="175">
        <v>3.7319999999999999E-2</v>
      </c>
      <c r="I2137" s="175">
        <v>0</v>
      </c>
      <c r="J2137" s="176">
        <v>17.91</v>
      </c>
      <c r="K2137" s="176">
        <v>0.66</v>
      </c>
    </row>
    <row r="2138" spans="1:11" ht="25.5">
      <c r="A2138" s="177"/>
      <c r="B2138" s="177"/>
      <c r="C2138" s="177"/>
      <c r="D2138" s="177"/>
      <c r="E2138" s="177"/>
      <c r="F2138" s="177" t="s">
        <v>440</v>
      </c>
      <c r="G2138" s="178">
        <v>0.66</v>
      </c>
      <c r="H2138" s="177" t="s">
        <v>441</v>
      </c>
      <c r="I2138" s="178">
        <v>0</v>
      </c>
      <c r="J2138" s="177" t="s">
        <v>442</v>
      </c>
      <c r="K2138" s="178">
        <v>0.66</v>
      </c>
    </row>
    <row r="2139" spans="1:11" ht="25.9" thickBot="1">
      <c r="A2139" s="177"/>
      <c r="B2139" s="177"/>
      <c r="C2139" s="177"/>
      <c r="D2139" s="177"/>
      <c r="E2139" s="177"/>
      <c r="F2139" s="177" t="s">
        <v>443</v>
      </c>
      <c r="G2139" s="178">
        <v>0.16</v>
      </c>
      <c r="H2139" s="212"/>
      <c r="I2139" s="212" t="s">
        <v>444</v>
      </c>
      <c r="J2139" s="177"/>
      <c r="K2139" s="178">
        <v>0.82</v>
      </c>
    </row>
    <row r="2140" spans="1:11" ht="1.05" customHeight="1" thickTop="1">
      <c r="A2140" s="179"/>
      <c r="B2140" s="179"/>
      <c r="C2140" s="179"/>
      <c r="D2140" s="179"/>
      <c r="E2140" s="179"/>
      <c r="F2140" s="179"/>
      <c r="G2140" s="179"/>
      <c r="H2140" s="179"/>
      <c r="I2140" s="179"/>
      <c r="J2140" s="179"/>
      <c r="K2140" s="179"/>
    </row>
    <row r="2141" spans="1:11" ht="18" customHeight="1">
      <c r="A2141" s="161"/>
      <c r="B2141" s="162" t="s">
        <v>47</v>
      </c>
      <c r="C2141" s="161" t="s">
        <v>48</v>
      </c>
      <c r="D2141" s="161" t="s">
        <v>7</v>
      </c>
      <c r="E2141" s="216" t="s">
        <v>417</v>
      </c>
      <c r="F2141" s="216"/>
      <c r="G2141" s="163" t="s">
        <v>49</v>
      </c>
      <c r="H2141" s="162" t="s">
        <v>50</v>
      </c>
      <c r="I2141" s="162" t="s">
        <v>418</v>
      </c>
      <c r="J2141" s="162" t="s">
        <v>51</v>
      </c>
      <c r="K2141" s="162" t="s">
        <v>8</v>
      </c>
    </row>
    <row r="2142" spans="1:11" ht="26" customHeight="1">
      <c r="A2142" s="164" t="s">
        <v>419</v>
      </c>
      <c r="B2142" s="147" t="s">
        <v>1399</v>
      </c>
      <c r="C2142" s="164" t="s">
        <v>338</v>
      </c>
      <c r="D2142" s="164" t="s">
        <v>1400</v>
      </c>
      <c r="E2142" s="217">
        <v>0</v>
      </c>
      <c r="F2142" s="217"/>
      <c r="G2142" s="165" t="s">
        <v>449</v>
      </c>
      <c r="H2142" s="166">
        <v>1</v>
      </c>
      <c r="I2142" s="148"/>
      <c r="J2142" s="148">
        <v>0.62</v>
      </c>
      <c r="K2142" s="148">
        <v>0.62</v>
      </c>
    </row>
    <row r="2143" spans="1:11" ht="24" customHeight="1">
      <c r="A2143" s="172" t="s">
        <v>430</v>
      </c>
      <c r="B2143" s="173" t="s">
        <v>1411</v>
      </c>
      <c r="C2143" s="172" t="s">
        <v>338</v>
      </c>
      <c r="D2143" s="172" t="s">
        <v>1183</v>
      </c>
      <c r="E2143" s="211" t="s">
        <v>448</v>
      </c>
      <c r="F2143" s="211"/>
      <c r="G2143" s="174" t="s">
        <v>449</v>
      </c>
      <c r="H2143" s="175">
        <v>3.9199999999999999E-2</v>
      </c>
      <c r="I2143" s="175">
        <v>0</v>
      </c>
      <c r="J2143" s="176">
        <v>16.03</v>
      </c>
      <c r="K2143" s="176">
        <v>0.62</v>
      </c>
    </row>
    <row r="2144" spans="1:11" ht="25.5">
      <c r="A2144" s="177"/>
      <c r="B2144" s="177"/>
      <c r="C2144" s="177"/>
      <c r="D2144" s="177"/>
      <c r="E2144" s="177"/>
      <c r="F2144" s="177" t="s">
        <v>440</v>
      </c>
      <c r="G2144" s="178">
        <v>0.62</v>
      </c>
      <c r="H2144" s="177" t="s">
        <v>441</v>
      </c>
      <c r="I2144" s="178">
        <v>0</v>
      </c>
      <c r="J2144" s="177" t="s">
        <v>442</v>
      </c>
      <c r="K2144" s="178">
        <v>0.62</v>
      </c>
    </row>
    <row r="2145" spans="1:11" ht="25.9" thickBot="1">
      <c r="A2145" s="177"/>
      <c r="B2145" s="177"/>
      <c r="C2145" s="177"/>
      <c r="D2145" s="177"/>
      <c r="E2145" s="177"/>
      <c r="F2145" s="177" t="s">
        <v>443</v>
      </c>
      <c r="G2145" s="178">
        <v>0.15</v>
      </c>
      <c r="H2145" s="212"/>
      <c r="I2145" s="212" t="s">
        <v>444</v>
      </c>
      <c r="J2145" s="177"/>
      <c r="K2145" s="178">
        <v>0.77</v>
      </c>
    </row>
    <row r="2146" spans="1:11" ht="1.05" customHeight="1" thickTop="1">
      <c r="A2146" s="179"/>
      <c r="B2146" s="179"/>
      <c r="C2146" s="179"/>
      <c r="D2146" s="179"/>
      <c r="E2146" s="179"/>
      <c r="F2146" s="179"/>
      <c r="G2146" s="179"/>
      <c r="H2146" s="179"/>
      <c r="I2146" s="179"/>
      <c r="J2146" s="179"/>
      <c r="K2146" s="179"/>
    </row>
    <row r="2147" spans="1:11" ht="18" customHeight="1">
      <c r="A2147" s="161"/>
      <c r="B2147" s="162" t="s">
        <v>47</v>
      </c>
      <c r="C2147" s="161" t="s">
        <v>48</v>
      </c>
      <c r="D2147" s="161" t="s">
        <v>7</v>
      </c>
      <c r="E2147" s="216" t="s">
        <v>417</v>
      </c>
      <c r="F2147" s="216"/>
      <c r="G2147" s="163" t="s">
        <v>49</v>
      </c>
      <c r="H2147" s="162" t="s">
        <v>50</v>
      </c>
      <c r="I2147" s="162" t="s">
        <v>418</v>
      </c>
      <c r="J2147" s="162" t="s">
        <v>51</v>
      </c>
      <c r="K2147" s="162" t="s">
        <v>8</v>
      </c>
    </row>
    <row r="2148" spans="1:11" ht="39" customHeight="1">
      <c r="A2148" s="164" t="s">
        <v>419</v>
      </c>
      <c r="B2148" s="147" t="s">
        <v>1422</v>
      </c>
      <c r="C2148" s="164" t="s">
        <v>58</v>
      </c>
      <c r="D2148" s="164" t="s">
        <v>1423</v>
      </c>
      <c r="E2148" s="217" t="s">
        <v>424</v>
      </c>
      <c r="F2148" s="217"/>
      <c r="G2148" s="165" t="s">
        <v>116</v>
      </c>
      <c r="H2148" s="166">
        <v>1</v>
      </c>
      <c r="I2148" s="148"/>
      <c r="J2148" s="148">
        <v>0.32</v>
      </c>
      <c r="K2148" s="148">
        <v>0.32</v>
      </c>
    </row>
    <row r="2149" spans="1:11" ht="26" customHeight="1">
      <c r="A2149" s="172" t="s">
        <v>430</v>
      </c>
      <c r="B2149" s="173" t="s">
        <v>1428</v>
      </c>
      <c r="C2149" s="172" t="s">
        <v>58</v>
      </c>
      <c r="D2149" s="172" t="s">
        <v>1429</v>
      </c>
      <c r="E2149" s="211" t="s">
        <v>448</v>
      </c>
      <c r="F2149" s="211"/>
      <c r="G2149" s="174" t="s">
        <v>116</v>
      </c>
      <c r="H2149" s="175">
        <v>1.7979999999999999E-2</v>
      </c>
      <c r="I2149" s="175">
        <v>0</v>
      </c>
      <c r="J2149" s="176">
        <v>17.91</v>
      </c>
      <c r="K2149" s="176">
        <v>0.32</v>
      </c>
    </row>
    <row r="2150" spans="1:11" ht="25.5">
      <c r="A2150" s="177"/>
      <c r="B2150" s="177"/>
      <c r="C2150" s="177"/>
      <c r="D2150" s="177"/>
      <c r="E2150" s="177"/>
      <c r="F2150" s="177" t="s">
        <v>440</v>
      </c>
      <c r="G2150" s="178">
        <v>0.32</v>
      </c>
      <c r="H2150" s="177" t="s">
        <v>441</v>
      </c>
      <c r="I2150" s="178">
        <v>0</v>
      </c>
      <c r="J2150" s="177" t="s">
        <v>442</v>
      </c>
      <c r="K2150" s="178">
        <v>0.32</v>
      </c>
    </row>
    <row r="2151" spans="1:11" ht="25.9" thickBot="1">
      <c r="A2151" s="177"/>
      <c r="B2151" s="177"/>
      <c r="C2151" s="177"/>
      <c r="D2151" s="177"/>
      <c r="E2151" s="177"/>
      <c r="F2151" s="177" t="s">
        <v>443</v>
      </c>
      <c r="G2151" s="178">
        <v>7.0000000000000007E-2</v>
      </c>
      <c r="H2151" s="212"/>
      <c r="I2151" s="212" t="s">
        <v>444</v>
      </c>
      <c r="J2151" s="177"/>
      <c r="K2151" s="178">
        <v>0.39</v>
      </c>
    </row>
    <row r="2152" spans="1:11" ht="1.05" customHeight="1" thickTop="1">
      <c r="A2152" s="179"/>
      <c r="B2152" s="179"/>
      <c r="C2152" s="179"/>
      <c r="D2152" s="179"/>
      <c r="E2152" s="179"/>
      <c r="F2152" s="179"/>
      <c r="G2152" s="179"/>
      <c r="H2152" s="179"/>
      <c r="I2152" s="179"/>
      <c r="J2152" s="179"/>
      <c r="K2152" s="179"/>
    </row>
    <row r="2153" spans="1:11" ht="18" customHeight="1">
      <c r="A2153" s="161"/>
      <c r="B2153" s="162" t="s">
        <v>47</v>
      </c>
      <c r="C2153" s="161" t="s">
        <v>48</v>
      </c>
      <c r="D2153" s="161" t="s">
        <v>7</v>
      </c>
      <c r="E2153" s="216" t="s">
        <v>417</v>
      </c>
      <c r="F2153" s="216"/>
      <c r="G2153" s="163" t="s">
        <v>49</v>
      </c>
      <c r="H2153" s="162" t="s">
        <v>50</v>
      </c>
      <c r="I2153" s="162" t="s">
        <v>418</v>
      </c>
      <c r="J2153" s="162" t="s">
        <v>51</v>
      </c>
      <c r="K2153" s="162" t="s">
        <v>8</v>
      </c>
    </row>
    <row r="2154" spans="1:11" ht="26" customHeight="1">
      <c r="A2154" s="164" t="s">
        <v>419</v>
      </c>
      <c r="B2154" s="147" t="s">
        <v>1500</v>
      </c>
      <c r="C2154" s="164" t="s">
        <v>58</v>
      </c>
      <c r="D2154" s="164" t="s">
        <v>1501</v>
      </c>
      <c r="E2154" s="217" t="s">
        <v>424</v>
      </c>
      <c r="F2154" s="217"/>
      <c r="G2154" s="165" t="s">
        <v>116</v>
      </c>
      <c r="H2154" s="166">
        <v>1</v>
      </c>
      <c r="I2154" s="148"/>
      <c r="J2154" s="148">
        <v>0.31</v>
      </c>
      <c r="K2154" s="148">
        <v>0.31</v>
      </c>
    </row>
    <row r="2155" spans="1:11" ht="24" customHeight="1">
      <c r="A2155" s="172" t="s">
        <v>430</v>
      </c>
      <c r="B2155" s="173" t="s">
        <v>1502</v>
      </c>
      <c r="C2155" s="172" t="s">
        <v>58</v>
      </c>
      <c r="D2155" s="172" t="s">
        <v>1503</v>
      </c>
      <c r="E2155" s="211" t="s">
        <v>448</v>
      </c>
      <c r="F2155" s="211"/>
      <c r="G2155" s="174" t="s">
        <v>116</v>
      </c>
      <c r="H2155" s="175">
        <v>1.4760000000000001E-2</v>
      </c>
      <c r="I2155" s="175">
        <v>0</v>
      </c>
      <c r="J2155" s="176">
        <v>21.38</v>
      </c>
      <c r="K2155" s="176">
        <v>0.31</v>
      </c>
    </row>
    <row r="2156" spans="1:11" ht="25.5">
      <c r="A2156" s="177"/>
      <c r="B2156" s="177"/>
      <c r="C2156" s="177"/>
      <c r="D2156" s="177"/>
      <c r="E2156" s="177"/>
      <c r="F2156" s="177" t="s">
        <v>440</v>
      </c>
      <c r="G2156" s="178">
        <v>0.31</v>
      </c>
      <c r="H2156" s="177" t="s">
        <v>441</v>
      </c>
      <c r="I2156" s="178">
        <v>0</v>
      </c>
      <c r="J2156" s="177" t="s">
        <v>442</v>
      </c>
      <c r="K2156" s="178">
        <v>0.31</v>
      </c>
    </row>
    <row r="2157" spans="1:11" ht="25.9" thickBot="1">
      <c r="A2157" s="177"/>
      <c r="B2157" s="177"/>
      <c r="C2157" s="177"/>
      <c r="D2157" s="177"/>
      <c r="E2157" s="177"/>
      <c r="F2157" s="177" t="s">
        <v>443</v>
      </c>
      <c r="G2157" s="178">
        <v>7.0000000000000007E-2</v>
      </c>
      <c r="H2157" s="212"/>
      <c r="I2157" s="212" t="s">
        <v>444</v>
      </c>
      <c r="J2157" s="177"/>
      <c r="K2157" s="178">
        <v>0.38</v>
      </c>
    </row>
    <row r="2158" spans="1:11" ht="1.05" customHeight="1" thickTop="1">
      <c r="A2158" s="179"/>
      <c r="B2158" s="179"/>
      <c r="C2158" s="179"/>
      <c r="D2158" s="179"/>
      <c r="E2158" s="179"/>
      <c r="F2158" s="179"/>
      <c r="G2158" s="179"/>
      <c r="H2158" s="179"/>
      <c r="I2158" s="179"/>
      <c r="J2158" s="179"/>
      <c r="K2158" s="179"/>
    </row>
    <row r="2159" spans="1:11" ht="18" customHeight="1">
      <c r="A2159" s="161"/>
      <c r="B2159" s="162" t="s">
        <v>47</v>
      </c>
      <c r="C2159" s="161" t="s">
        <v>48</v>
      </c>
      <c r="D2159" s="161" t="s">
        <v>7</v>
      </c>
      <c r="E2159" s="216" t="s">
        <v>417</v>
      </c>
      <c r="F2159" s="216"/>
      <c r="G2159" s="163" t="s">
        <v>49</v>
      </c>
      <c r="H2159" s="162" t="s">
        <v>50</v>
      </c>
      <c r="I2159" s="162" t="s">
        <v>418</v>
      </c>
      <c r="J2159" s="162" t="s">
        <v>51</v>
      </c>
      <c r="K2159" s="162" t="s">
        <v>8</v>
      </c>
    </row>
    <row r="2160" spans="1:11" ht="26" customHeight="1">
      <c r="A2160" s="164" t="s">
        <v>419</v>
      </c>
      <c r="B2160" s="147" t="s">
        <v>1508</v>
      </c>
      <c r="C2160" s="164" t="s">
        <v>58</v>
      </c>
      <c r="D2160" s="164" t="s">
        <v>1509</v>
      </c>
      <c r="E2160" s="217" t="s">
        <v>424</v>
      </c>
      <c r="F2160" s="217"/>
      <c r="G2160" s="165" t="s">
        <v>116</v>
      </c>
      <c r="H2160" s="166">
        <v>1</v>
      </c>
      <c r="I2160" s="148"/>
      <c r="J2160" s="148">
        <v>0.25</v>
      </c>
      <c r="K2160" s="148">
        <v>0.25</v>
      </c>
    </row>
    <row r="2161" spans="1:11" ht="24" customHeight="1">
      <c r="A2161" s="172" t="s">
        <v>430</v>
      </c>
      <c r="B2161" s="173" t="s">
        <v>1510</v>
      </c>
      <c r="C2161" s="172" t="s">
        <v>58</v>
      </c>
      <c r="D2161" s="172" t="s">
        <v>1511</v>
      </c>
      <c r="E2161" s="211" t="s">
        <v>448</v>
      </c>
      <c r="F2161" s="211"/>
      <c r="G2161" s="174" t="s">
        <v>116</v>
      </c>
      <c r="H2161" s="175">
        <v>1.154E-2</v>
      </c>
      <c r="I2161" s="175">
        <v>0</v>
      </c>
      <c r="J2161" s="176">
        <v>22.45</v>
      </c>
      <c r="K2161" s="176">
        <v>0.25</v>
      </c>
    </row>
    <row r="2162" spans="1:11" ht="25.5">
      <c r="A2162" s="177"/>
      <c r="B2162" s="177"/>
      <c r="C2162" s="177"/>
      <c r="D2162" s="177"/>
      <c r="E2162" s="177"/>
      <c r="F2162" s="177" t="s">
        <v>440</v>
      </c>
      <c r="G2162" s="178">
        <v>0.25</v>
      </c>
      <c r="H2162" s="177" t="s">
        <v>441</v>
      </c>
      <c r="I2162" s="178">
        <v>0</v>
      </c>
      <c r="J2162" s="177" t="s">
        <v>442</v>
      </c>
      <c r="K2162" s="178">
        <v>0.25</v>
      </c>
    </row>
    <row r="2163" spans="1:11" ht="25.9" thickBot="1">
      <c r="A2163" s="177"/>
      <c r="B2163" s="177"/>
      <c r="C2163" s="177"/>
      <c r="D2163" s="177"/>
      <c r="E2163" s="177"/>
      <c r="F2163" s="177" t="s">
        <v>443</v>
      </c>
      <c r="G2163" s="178">
        <v>0.06</v>
      </c>
      <c r="H2163" s="212"/>
      <c r="I2163" s="212" t="s">
        <v>444</v>
      </c>
      <c r="J2163" s="177"/>
      <c r="K2163" s="178">
        <v>0.31</v>
      </c>
    </row>
    <row r="2164" spans="1:11" ht="1.05" customHeight="1" thickTop="1">
      <c r="A2164" s="179"/>
      <c r="B2164" s="179"/>
      <c r="C2164" s="179"/>
      <c r="D2164" s="179"/>
      <c r="E2164" s="179"/>
      <c r="F2164" s="179"/>
      <c r="G2164" s="179"/>
      <c r="H2164" s="179"/>
      <c r="I2164" s="179"/>
      <c r="J2164" s="179"/>
      <c r="K2164" s="179"/>
    </row>
    <row r="2165" spans="1:11" ht="18" customHeight="1">
      <c r="A2165" s="161"/>
      <c r="B2165" s="162" t="s">
        <v>47</v>
      </c>
      <c r="C2165" s="161" t="s">
        <v>48</v>
      </c>
      <c r="D2165" s="161" t="s">
        <v>7</v>
      </c>
      <c r="E2165" s="216" t="s">
        <v>417</v>
      </c>
      <c r="F2165" s="216"/>
      <c r="G2165" s="163" t="s">
        <v>49</v>
      </c>
      <c r="H2165" s="162" t="s">
        <v>50</v>
      </c>
      <c r="I2165" s="162" t="s">
        <v>418</v>
      </c>
      <c r="J2165" s="162" t="s">
        <v>51</v>
      </c>
      <c r="K2165" s="162" t="s">
        <v>8</v>
      </c>
    </row>
    <row r="2166" spans="1:11" ht="26" customHeight="1">
      <c r="A2166" s="164" t="s">
        <v>419</v>
      </c>
      <c r="B2166" s="147" t="s">
        <v>1537</v>
      </c>
      <c r="C2166" s="164" t="s">
        <v>58</v>
      </c>
      <c r="D2166" s="164" t="s">
        <v>1538</v>
      </c>
      <c r="E2166" s="217" t="s">
        <v>424</v>
      </c>
      <c r="F2166" s="217"/>
      <c r="G2166" s="165" t="s">
        <v>116</v>
      </c>
      <c r="H2166" s="166">
        <v>1</v>
      </c>
      <c r="I2166" s="148"/>
      <c r="J2166" s="148">
        <v>0.83</v>
      </c>
      <c r="K2166" s="148">
        <v>0.83</v>
      </c>
    </row>
    <row r="2167" spans="1:11" ht="24" customHeight="1">
      <c r="A2167" s="172" t="s">
        <v>430</v>
      </c>
      <c r="B2167" s="173" t="s">
        <v>1539</v>
      </c>
      <c r="C2167" s="172" t="s">
        <v>58</v>
      </c>
      <c r="D2167" s="172" t="s">
        <v>1540</v>
      </c>
      <c r="E2167" s="211" t="s">
        <v>448</v>
      </c>
      <c r="F2167" s="211"/>
      <c r="G2167" s="174" t="s">
        <v>116</v>
      </c>
      <c r="H2167" s="175">
        <v>3.7319999999999999E-2</v>
      </c>
      <c r="I2167" s="175">
        <v>0</v>
      </c>
      <c r="J2167" s="176">
        <v>22.45</v>
      </c>
      <c r="K2167" s="176">
        <v>0.83</v>
      </c>
    </row>
    <row r="2168" spans="1:11" ht="25.5">
      <c r="A2168" s="177"/>
      <c r="B2168" s="177"/>
      <c r="C2168" s="177"/>
      <c r="D2168" s="177"/>
      <c r="E2168" s="177"/>
      <c r="F2168" s="177" t="s">
        <v>440</v>
      </c>
      <c r="G2168" s="178">
        <v>0.83</v>
      </c>
      <c r="H2168" s="177" t="s">
        <v>441</v>
      </c>
      <c r="I2168" s="178">
        <v>0</v>
      </c>
      <c r="J2168" s="177" t="s">
        <v>442</v>
      </c>
      <c r="K2168" s="178">
        <v>0.83</v>
      </c>
    </row>
    <row r="2169" spans="1:11" ht="25.9" thickBot="1">
      <c r="A2169" s="177"/>
      <c r="B2169" s="177"/>
      <c r="C2169" s="177"/>
      <c r="D2169" s="177"/>
      <c r="E2169" s="177"/>
      <c r="F2169" s="177" t="s">
        <v>443</v>
      </c>
      <c r="G2169" s="178">
        <v>0.2</v>
      </c>
      <c r="H2169" s="212"/>
      <c r="I2169" s="212" t="s">
        <v>444</v>
      </c>
      <c r="J2169" s="177"/>
      <c r="K2169" s="178">
        <v>1.03</v>
      </c>
    </row>
    <row r="2170" spans="1:11" ht="1.05" customHeight="1" thickTop="1">
      <c r="A2170" s="179"/>
      <c r="B2170" s="179"/>
      <c r="C2170" s="179"/>
      <c r="D2170" s="179"/>
      <c r="E2170" s="179"/>
      <c r="F2170" s="179"/>
      <c r="G2170" s="179"/>
      <c r="H2170" s="179"/>
      <c r="I2170" s="179"/>
      <c r="J2170" s="179"/>
      <c r="K2170" s="179"/>
    </row>
    <row r="2171" spans="1:11" ht="18" customHeight="1">
      <c r="A2171" s="161"/>
      <c r="B2171" s="162" t="s">
        <v>47</v>
      </c>
      <c r="C2171" s="161" t="s">
        <v>48</v>
      </c>
      <c r="D2171" s="161" t="s">
        <v>7</v>
      </c>
      <c r="E2171" s="216" t="s">
        <v>417</v>
      </c>
      <c r="F2171" s="216"/>
      <c r="G2171" s="163" t="s">
        <v>49</v>
      </c>
      <c r="H2171" s="162" t="s">
        <v>50</v>
      </c>
      <c r="I2171" s="162" t="s">
        <v>418</v>
      </c>
      <c r="J2171" s="162" t="s">
        <v>51</v>
      </c>
      <c r="K2171" s="162" t="s">
        <v>8</v>
      </c>
    </row>
    <row r="2172" spans="1:11" ht="26" customHeight="1">
      <c r="A2172" s="164" t="s">
        <v>419</v>
      </c>
      <c r="B2172" s="147" t="s">
        <v>1541</v>
      </c>
      <c r="C2172" s="164" t="s">
        <v>338</v>
      </c>
      <c r="D2172" s="164" t="s">
        <v>1542</v>
      </c>
      <c r="E2172" s="217">
        <v>0</v>
      </c>
      <c r="F2172" s="217"/>
      <c r="G2172" s="165" t="s">
        <v>449</v>
      </c>
      <c r="H2172" s="166">
        <v>1</v>
      </c>
      <c r="I2172" s="148"/>
      <c r="J2172" s="148">
        <v>0.85</v>
      </c>
      <c r="K2172" s="148">
        <v>0.85</v>
      </c>
    </row>
    <row r="2173" spans="1:11" ht="24" customHeight="1">
      <c r="A2173" s="172" t="s">
        <v>430</v>
      </c>
      <c r="B2173" s="173" t="s">
        <v>1543</v>
      </c>
      <c r="C2173" s="172" t="s">
        <v>338</v>
      </c>
      <c r="D2173" s="172" t="s">
        <v>1187</v>
      </c>
      <c r="E2173" s="211" t="s">
        <v>448</v>
      </c>
      <c r="F2173" s="211"/>
      <c r="G2173" s="174" t="s">
        <v>449</v>
      </c>
      <c r="H2173" s="175">
        <v>3.9199999999999999E-2</v>
      </c>
      <c r="I2173" s="175">
        <v>0</v>
      </c>
      <c r="J2173" s="176">
        <v>21.8</v>
      </c>
      <c r="K2173" s="176">
        <v>0.85</v>
      </c>
    </row>
    <row r="2174" spans="1:11" ht="25.5">
      <c r="A2174" s="177"/>
      <c r="B2174" s="177"/>
      <c r="C2174" s="177"/>
      <c r="D2174" s="177"/>
      <c r="E2174" s="177"/>
      <c r="F2174" s="177" t="s">
        <v>440</v>
      </c>
      <c r="G2174" s="178">
        <v>0.85</v>
      </c>
      <c r="H2174" s="177" t="s">
        <v>441</v>
      </c>
      <c r="I2174" s="178">
        <v>0</v>
      </c>
      <c r="J2174" s="177" t="s">
        <v>442</v>
      </c>
      <c r="K2174" s="178">
        <v>0.85</v>
      </c>
    </row>
    <row r="2175" spans="1:11" ht="25.9" thickBot="1">
      <c r="A2175" s="177"/>
      <c r="B2175" s="177"/>
      <c r="C2175" s="177"/>
      <c r="D2175" s="177"/>
      <c r="E2175" s="177"/>
      <c r="F2175" s="177" t="s">
        <v>443</v>
      </c>
      <c r="G2175" s="178">
        <v>0.2</v>
      </c>
      <c r="H2175" s="212"/>
      <c r="I2175" s="212" t="s">
        <v>444</v>
      </c>
      <c r="J2175" s="177"/>
      <c r="K2175" s="178">
        <v>1.05</v>
      </c>
    </row>
    <row r="2176" spans="1:11" ht="1.05" customHeight="1" thickTop="1">
      <c r="A2176" s="179"/>
      <c r="B2176" s="179"/>
      <c r="C2176" s="179"/>
      <c r="D2176" s="179"/>
      <c r="E2176" s="179"/>
      <c r="F2176" s="179"/>
      <c r="G2176" s="179"/>
      <c r="H2176" s="179"/>
      <c r="I2176" s="179"/>
      <c r="J2176" s="179"/>
      <c r="K2176" s="179"/>
    </row>
    <row r="2177" spans="1:11" ht="18" customHeight="1">
      <c r="A2177" s="161"/>
      <c r="B2177" s="162" t="s">
        <v>47</v>
      </c>
      <c r="C2177" s="161" t="s">
        <v>48</v>
      </c>
      <c r="D2177" s="161" t="s">
        <v>7</v>
      </c>
      <c r="E2177" s="216" t="s">
        <v>417</v>
      </c>
      <c r="F2177" s="216"/>
      <c r="G2177" s="163" t="s">
        <v>49</v>
      </c>
      <c r="H2177" s="162" t="s">
        <v>50</v>
      </c>
      <c r="I2177" s="162" t="s">
        <v>418</v>
      </c>
      <c r="J2177" s="162" t="s">
        <v>51</v>
      </c>
      <c r="K2177" s="162" t="s">
        <v>8</v>
      </c>
    </row>
    <row r="2178" spans="1:11" ht="26" customHeight="1">
      <c r="A2178" s="164" t="s">
        <v>419</v>
      </c>
      <c r="B2178" s="147" t="s">
        <v>1544</v>
      </c>
      <c r="C2178" s="164" t="s">
        <v>58</v>
      </c>
      <c r="D2178" s="164" t="s">
        <v>1545</v>
      </c>
      <c r="E2178" s="217" t="s">
        <v>424</v>
      </c>
      <c r="F2178" s="217"/>
      <c r="G2178" s="165" t="s">
        <v>116</v>
      </c>
      <c r="H2178" s="166">
        <v>1</v>
      </c>
      <c r="I2178" s="148"/>
      <c r="J2178" s="148">
        <v>0.4</v>
      </c>
      <c r="K2178" s="148">
        <v>0.4</v>
      </c>
    </row>
    <row r="2179" spans="1:11" ht="24" customHeight="1">
      <c r="A2179" s="172" t="s">
        <v>430</v>
      </c>
      <c r="B2179" s="173" t="s">
        <v>1546</v>
      </c>
      <c r="C2179" s="172" t="s">
        <v>58</v>
      </c>
      <c r="D2179" s="172" t="s">
        <v>1547</v>
      </c>
      <c r="E2179" s="211" t="s">
        <v>448</v>
      </c>
      <c r="F2179" s="211"/>
      <c r="G2179" s="174" t="s">
        <v>116</v>
      </c>
      <c r="H2179" s="175">
        <v>1.7979999999999999E-2</v>
      </c>
      <c r="I2179" s="175">
        <v>0</v>
      </c>
      <c r="J2179" s="176">
        <v>22.45</v>
      </c>
      <c r="K2179" s="176">
        <v>0.4</v>
      </c>
    </row>
    <row r="2180" spans="1:11" ht="25.5">
      <c r="A2180" s="177"/>
      <c r="B2180" s="177"/>
      <c r="C2180" s="177"/>
      <c r="D2180" s="177"/>
      <c r="E2180" s="177"/>
      <c r="F2180" s="177" t="s">
        <v>440</v>
      </c>
      <c r="G2180" s="178">
        <v>0.4</v>
      </c>
      <c r="H2180" s="177" t="s">
        <v>441</v>
      </c>
      <c r="I2180" s="178">
        <v>0</v>
      </c>
      <c r="J2180" s="177" t="s">
        <v>442</v>
      </c>
      <c r="K2180" s="178">
        <v>0.4</v>
      </c>
    </row>
    <row r="2181" spans="1:11" ht="25.9" thickBot="1">
      <c r="A2181" s="177"/>
      <c r="B2181" s="177"/>
      <c r="C2181" s="177"/>
      <c r="D2181" s="177"/>
      <c r="E2181" s="177"/>
      <c r="F2181" s="177" t="s">
        <v>443</v>
      </c>
      <c r="G2181" s="178">
        <v>0.09</v>
      </c>
      <c r="H2181" s="212"/>
      <c r="I2181" s="212" t="s">
        <v>444</v>
      </c>
      <c r="J2181" s="177"/>
      <c r="K2181" s="178">
        <v>0.49</v>
      </c>
    </row>
    <row r="2182" spans="1:11" ht="1.05" customHeight="1" thickTop="1">
      <c r="A2182" s="179"/>
      <c r="B2182" s="179"/>
      <c r="C2182" s="179"/>
      <c r="D2182" s="179"/>
      <c r="E2182" s="179"/>
      <c r="F2182" s="179"/>
      <c r="G2182" s="179"/>
      <c r="H2182" s="179"/>
      <c r="I2182" s="179"/>
      <c r="J2182" s="179"/>
      <c r="K2182" s="179"/>
    </row>
    <row r="2183" spans="1:11" ht="18" customHeight="1">
      <c r="A2183" s="161"/>
      <c r="B2183" s="162" t="s">
        <v>47</v>
      </c>
      <c r="C2183" s="161" t="s">
        <v>48</v>
      </c>
      <c r="D2183" s="161" t="s">
        <v>7</v>
      </c>
      <c r="E2183" s="216" t="s">
        <v>417</v>
      </c>
      <c r="F2183" s="216"/>
      <c r="G2183" s="163" t="s">
        <v>49</v>
      </c>
      <c r="H2183" s="162" t="s">
        <v>50</v>
      </c>
      <c r="I2183" s="162" t="s">
        <v>418</v>
      </c>
      <c r="J2183" s="162" t="s">
        <v>51</v>
      </c>
      <c r="K2183" s="162" t="s">
        <v>8</v>
      </c>
    </row>
    <row r="2184" spans="1:11" ht="26" customHeight="1">
      <c r="A2184" s="164" t="s">
        <v>419</v>
      </c>
      <c r="B2184" s="147" t="s">
        <v>611</v>
      </c>
      <c r="C2184" s="164" t="s">
        <v>58</v>
      </c>
      <c r="D2184" s="164" t="s">
        <v>612</v>
      </c>
      <c r="E2184" s="217" t="s">
        <v>424</v>
      </c>
      <c r="F2184" s="217"/>
      <c r="G2184" s="165" t="s">
        <v>112</v>
      </c>
      <c r="H2184" s="166">
        <v>1</v>
      </c>
      <c r="I2184" s="148"/>
      <c r="J2184" s="148">
        <v>114.81</v>
      </c>
      <c r="K2184" s="148">
        <v>114.81</v>
      </c>
    </row>
    <row r="2185" spans="1:11" ht="24" customHeight="1">
      <c r="A2185" s="172" t="s">
        <v>430</v>
      </c>
      <c r="B2185" s="173" t="s">
        <v>615</v>
      </c>
      <c r="C2185" s="172" t="s">
        <v>58</v>
      </c>
      <c r="D2185" s="172" t="s">
        <v>616</v>
      </c>
      <c r="E2185" s="211" t="s">
        <v>448</v>
      </c>
      <c r="F2185" s="211"/>
      <c r="G2185" s="174" t="s">
        <v>112</v>
      </c>
      <c r="H2185" s="175">
        <v>1.5970000000000002E-2</v>
      </c>
      <c r="I2185" s="175">
        <v>0</v>
      </c>
      <c r="J2185" s="176">
        <v>7189.18</v>
      </c>
      <c r="K2185" s="176">
        <v>114.81</v>
      </c>
    </row>
    <row r="2186" spans="1:11" ht="25.5">
      <c r="A2186" s="177"/>
      <c r="B2186" s="177"/>
      <c r="C2186" s="177"/>
      <c r="D2186" s="177"/>
      <c r="E2186" s="177"/>
      <c r="F2186" s="177" t="s">
        <v>440</v>
      </c>
      <c r="G2186" s="178">
        <v>114.81</v>
      </c>
      <c r="H2186" s="177" t="s">
        <v>441</v>
      </c>
      <c r="I2186" s="178">
        <v>0</v>
      </c>
      <c r="J2186" s="177" t="s">
        <v>442</v>
      </c>
      <c r="K2186" s="178">
        <v>114.81</v>
      </c>
    </row>
    <row r="2187" spans="1:11" ht="25.9" thickBot="1">
      <c r="A2187" s="177"/>
      <c r="B2187" s="177"/>
      <c r="C2187" s="177"/>
      <c r="D2187" s="177"/>
      <c r="E2187" s="177"/>
      <c r="F2187" s="177" t="s">
        <v>443</v>
      </c>
      <c r="G2187" s="178">
        <v>28.12</v>
      </c>
      <c r="H2187" s="212"/>
      <c r="I2187" s="212" t="s">
        <v>444</v>
      </c>
      <c r="J2187" s="177"/>
      <c r="K2187" s="178">
        <v>142.93</v>
      </c>
    </row>
    <row r="2188" spans="1:11" ht="1.05" customHeight="1" thickTop="1">
      <c r="A2188" s="179"/>
      <c r="B2188" s="179"/>
      <c r="C2188" s="179"/>
      <c r="D2188" s="179"/>
      <c r="E2188" s="179"/>
      <c r="F2188" s="179"/>
      <c r="G2188" s="179"/>
      <c r="H2188" s="179"/>
      <c r="I2188" s="179"/>
      <c r="J2188" s="179"/>
      <c r="K2188" s="179"/>
    </row>
    <row r="2189" spans="1:11" ht="18" customHeight="1">
      <c r="A2189" s="161"/>
      <c r="B2189" s="162" t="s">
        <v>47</v>
      </c>
      <c r="C2189" s="161" t="s">
        <v>48</v>
      </c>
      <c r="D2189" s="161" t="s">
        <v>7</v>
      </c>
      <c r="E2189" s="216" t="s">
        <v>417</v>
      </c>
      <c r="F2189" s="216"/>
      <c r="G2189" s="163" t="s">
        <v>49</v>
      </c>
      <c r="H2189" s="162" t="s">
        <v>50</v>
      </c>
      <c r="I2189" s="162" t="s">
        <v>418</v>
      </c>
      <c r="J2189" s="162" t="s">
        <v>51</v>
      </c>
      <c r="K2189" s="162" t="s">
        <v>8</v>
      </c>
    </row>
    <row r="2190" spans="1:11" ht="26" customHeight="1">
      <c r="A2190" s="164" t="s">
        <v>419</v>
      </c>
      <c r="B2190" s="147" t="s">
        <v>623</v>
      </c>
      <c r="C2190" s="164" t="s">
        <v>58</v>
      </c>
      <c r="D2190" s="164" t="s">
        <v>624</v>
      </c>
      <c r="E2190" s="217" t="s">
        <v>424</v>
      </c>
      <c r="F2190" s="217"/>
      <c r="G2190" s="165" t="s">
        <v>116</v>
      </c>
      <c r="H2190" s="166">
        <v>1</v>
      </c>
      <c r="I2190" s="148"/>
      <c r="J2190" s="148">
        <v>1.94</v>
      </c>
      <c r="K2190" s="148">
        <v>1.94</v>
      </c>
    </row>
    <row r="2191" spans="1:11" ht="24" customHeight="1">
      <c r="A2191" s="172" t="s">
        <v>430</v>
      </c>
      <c r="B2191" s="173" t="s">
        <v>629</v>
      </c>
      <c r="C2191" s="172" t="s">
        <v>58</v>
      </c>
      <c r="D2191" s="172" t="s">
        <v>630</v>
      </c>
      <c r="E2191" s="211" t="s">
        <v>448</v>
      </c>
      <c r="F2191" s="211"/>
      <c r="G2191" s="174" t="s">
        <v>116</v>
      </c>
      <c r="H2191" s="175">
        <v>1.4760000000000001E-2</v>
      </c>
      <c r="I2191" s="175">
        <v>0</v>
      </c>
      <c r="J2191" s="176">
        <v>131.63</v>
      </c>
      <c r="K2191" s="176">
        <v>1.94</v>
      </c>
    </row>
    <row r="2192" spans="1:11" ht="25.5">
      <c r="A2192" s="177"/>
      <c r="B2192" s="177"/>
      <c r="C2192" s="177"/>
      <c r="D2192" s="177"/>
      <c r="E2192" s="177"/>
      <c r="F2192" s="177" t="s">
        <v>440</v>
      </c>
      <c r="G2192" s="178">
        <v>1.94</v>
      </c>
      <c r="H2192" s="177" t="s">
        <v>441</v>
      </c>
      <c r="I2192" s="178">
        <v>0</v>
      </c>
      <c r="J2192" s="177" t="s">
        <v>442</v>
      </c>
      <c r="K2192" s="178">
        <v>1.94</v>
      </c>
    </row>
    <row r="2193" spans="1:11" ht="25.9" thickBot="1">
      <c r="A2193" s="177"/>
      <c r="B2193" s="177"/>
      <c r="C2193" s="177"/>
      <c r="D2193" s="177"/>
      <c r="E2193" s="177"/>
      <c r="F2193" s="177" t="s">
        <v>443</v>
      </c>
      <c r="G2193" s="178">
        <v>0.47</v>
      </c>
      <c r="H2193" s="212"/>
      <c r="I2193" s="212" t="s">
        <v>444</v>
      </c>
      <c r="J2193" s="177"/>
      <c r="K2193" s="178">
        <v>2.41</v>
      </c>
    </row>
    <row r="2194" spans="1:11" ht="1.05" customHeight="1" thickTop="1">
      <c r="A2194" s="179"/>
      <c r="B2194" s="179"/>
      <c r="C2194" s="179"/>
      <c r="D2194" s="179"/>
      <c r="E2194" s="179"/>
      <c r="F2194" s="179"/>
      <c r="G2194" s="179"/>
      <c r="H2194" s="179"/>
      <c r="I2194" s="179"/>
      <c r="J2194" s="179"/>
      <c r="K2194" s="179"/>
    </row>
    <row r="2195" spans="1:11" ht="18" customHeight="1">
      <c r="A2195" s="161"/>
      <c r="B2195" s="162" t="s">
        <v>47</v>
      </c>
      <c r="C2195" s="161" t="s">
        <v>48</v>
      </c>
      <c r="D2195" s="161" t="s">
        <v>7</v>
      </c>
      <c r="E2195" s="216" t="s">
        <v>417</v>
      </c>
      <c r="F2195" s="216"/>
      <c r="G2195" s="163" t="s">
        <v>49</v>
      </c>
      <c r="H2195" s="162" t="s">
        <v>50</v>
      </c>
      <c r="I2195" s="162" t="s">
        <v>418</v>
      </c>
      <c r="J2195" s="162" t="s">
        <v>51</v>
      </c>
      <c r="K2195" s="162" t="s">
        <v>8</v>
      </c>
    </row>
    <row r="2196" spans="1:11" ht="26" customHeight="1">
      <c r="A2196" s="164" t="s">
        <v>419</v>
      </c>
      <c r="B2196" s="147" t="s">
        <v>1548</v>
      </c>
      <c r="C2196" s="164" t="s">
        <v>58</v>
      </c>
      <c r="D2196" s="164" t="s">
        <v>1549</v>
      </c>
      <c r="E2196" s="217" t="s">
        <v>424</v>
      </c>
      <c r="F2196" s="217"/>
      <c r="G2196" s="165" t="s">
        <v>116</v>
      </c>
      <c r="H2196" s="166">
        <v>1</v>
      </c>
      <c r="I2196" s="148"/>
      <c r="J2196" s="148">
        <v>0.47</v>
      </c>
      <c r="K2196" s="148">
        <v>0.47</v>
      </c>
    </row>
    <row r="2197" spans="1:11" ht="24" customHeight="1">
      <c r="A2197" s="172" t="s">
        <v>430</v>
      </c>
      <c r="B2197" s="173" t="s">
        <v>1550</v>
      </c>
      <c r="C2197" s="172" t="s">
        <v>58</v>
      </c>
      <c r="D2197" s="172" t="s">
        <v>1551</v>
      </c>
      <c r="E2197" s="211" t="s">
        <v>448</v>
      </c>
      <c r="F2197" s="211"/>
      <c r="G2197" s="174" t="s">
        <v>116</v>
      </c>
      <c r="H2197" s="175">
        <v>2.12E-2</v>
      </c>
      <c r="I2197" s="175">
        <v>0</v>
      </c>
      <c r="J2197" s="176">
        <v>22.45</v>
      </c>
      <c r="K2197" s="176">
        <v>0.47</v>
      </c>
    </row>
    <row r="2198" spans="1:11" ht="25.5">
      <c r="A2198" s="177"/>
      <c r="B2198" s="177"/>
      <c r="C2198" s="177"/>
      <c r="D2198" s="177"/>
      <c r="E2198" s="177"/>
      <c r="F2198" s="177" t="s">
        <v>440</v>
      </c>
      <c r="G2198" s="178">
        <v>0.47</v>
      </c>
      <c r="H2198" s="177" t="s">
        <v>441</v>
      </c>
      <c r="I2198" s="178">
        <v>0</v>
      </c>
      <c r="J2198" s="177" t="s">
        <v>442</v>
      </c>
      <c r="K2198" s="178">
        <v>0.47</v>
      </c>
    </row>
    <row r="2199" spans="1:11" ht="25.9" thickBot="1">
      <c r="A2199" s="177"/>
      <c r="B2199" s="177"/>
      <c r="C2199" s="177"/>
      <c r="D2199" s="177"/>
      <c r="E2199" s="177"/>
      <c r="F2199" s="177" t="s">
        <v>443</v>
      </c>
      <c r="G2199" s="178">
        <v>0.11</v>
      </c>
      <c r="H2199" s="212"/>
      <c r="I2199" s="212" t="s">
        <v>444</v>
      </c>
      <c r="J2199" s="177"/>
      <c r="K2199" s="178">
        <v>0.57999999999999996</v>
      </c>
    </row>
    <row r="2200" spans="1:11" ht="1.05" customHeight="1" thickTop="1">
      <c r="A2200" s="179"/>
      <c r="B2200" s="179"/>
      <c r="C2200" s="179"/>
      <c r="D2200" s="179"/>
      <c r="E2200" s="179"/>
      <c r="F2200" s="179"/>
      <c r="G2200" s="179"/>
      <c r="H2200" s="179"/>
      <c r="I2200" s="179"/>
      <c r="J2200" s="179"/>
      <c r="K2200" s="179"/>
    </row>
    <row r="2201" spans="1:11" ht="18" customHeight="1">
      <c r="A2201" s="161"/>
      <c r="B2201" s="162" t="s">
        <v>47</v>
      </c>
      <c r="C2201" s="161" t="s">
        <v>48</v>
      </c>
      <c r="D2201" s="161" t="s">
        <v>7</v>
      </c>
      <c r="E2201" s="216" t="s">
        <v>417</v>
      </c>
      <c r="F2201" s="216"/>
      <c r="G2201" s="163" t="s">
        <v>49</v>
      </c>
      <c r="H2201" s="162" t="s">
        <v>50</v>
      </c>
      <c r="I2201" s="162" t="s">
        <v>418</v>
      </c>
      <c r="J2201" s="162" t="s">
        <v>51</v>
      </c>
      <c r="K2201" s="162" t="s">
        <v>8</v>
      </c>
    </row>
    <row r="2202" spans="1:11" ht="26" customHeight="1">
      <c r="A2202" s="164" t="s">
        <v>419</v>
      </c>
      <c r="B2202" s="147" t="s">
        <v>1552</v>
      </c>
      <c r="C2202" s="164" t="s">
        <v>58</v>
      </c>
      <c r="D2202" s="164" t="s">
        <v>1553</v>
      </c>
      <c r="E2202" s="217" t="s">
        <v>424</v>
      </c>
      <c r="F2202" s="217"/>
      <c r="G2202" s="165" t="s">
        <v>116</v>
      </c>
      <c r="H2202" s="166">
        <v>1</v>
      </c>
      <c r="I2202" s="148"/>
      <c r="J2202" s="148">
        <v>0.19</v>
      </c>
      <c r="K2202" s="148">
        <v>0.19</v>
      </c>
    </row>
    <row r="2203" spans="1:11" ht="24" customHeight="1">
      <c r="A2203" s="172" t="s">
        <v>430</v>
      </c>
      <c r="B2203" s="173" t="s">
        <v>1554</v>
      </c>
      <c r="C2203" s="172" t="s">
        <v>58</v>
      </c>
      <c r="D2203" s="172" t="s">
        <v>1555</v>
      </c>
      <c r="E2203" s="211" t="s">
        <v>448</v>
      </c>
      <c r="F2203" s="211"/>
      <c r="G2203" s="174" t="s">
        <v>116</v>
      </c>
      <c r="H2203" s="175">
        <v>1.154E-2</v>
      </c>
      <c r="I2203" s="175">
        <v>0</v>
      </c>
      <c r="J2203" s="176">
        <v>16.48</v>
      </c>
      <c r="K2203" s="176">
        <v>0.19</v>
      </c>
    </row>
    <row r="2204" spans="1:11" ht="25.5">
      <c r="A2204" s="177"/>
      <c r="B2204" s="177"/>
      <c r="C2204" s="177"/>
      <c r="D2204" s="177"/>
      <c r="E2204" s="177"/>
      <c r="F2204" s="177" t="s">
        <v>440</v>
      </c>
      <c r="G2204" s="178">
        <v>0.19</v>
      </c>
      <c r="H2204" s="177" t="s">
        <v>441</v>
      </c>
      <c r="I2204" s="178">
        <v>0</v>
      </c>
      <c r="J2204" s="177" t="s">
        <v>442</v>
      </c>
      <c r="K2204" s="178">
        <v>0.19</v>
      </c>
    </row>
    <row r="2205" spans="1:11" ht="25.9" thickBot="1">
      <c r="A2205" s="177"/>
      <c r="B2205" s="177"/>
      <c r="C2205" s="177"/>
      <c r="D2205" s="177"/>
      <c r="E2205" s="177"/>
      <c r="F2205" s="177" t="s">
        <v>443</v>
      </c>
      <c r="G2205" s="178">
        <v>0.04</v>
      </c>
      <c r="H2205" s="212"/>
      <c r="I2205" s="212" t="s">
        <v>444</v>
      </c>
      <c r="J2205" s="177"/>
      <c r="K2205" s="178">
        <v>0.23</v>
      </c>
    </row>
    <row r="2206" spans="1:11" ht="1.05" customHeight="1" thickTop="1">
      <c r="A2206" s="179"/>
      <c r="B2206" s="179"/>
      <c r="C2206" s="179"/>
      <c r="D2206" s="179"/>
      <c r="E2206" s="179"/>
      <c r="F2206" s="179"/>
      <c r="G2206" s="179"/>
      <c r="H2206" s="179"/>
      <c r="I2206" s="179"/>
      <c r="J2206" s="179"/>
      <c r="K2206" s="179"/>
    </row>
    <row r="2207" spans="1:11" ht="18" customHeight="1">
      <c r="A2207" s="161"/>
      <c r="B2207" s="162" t="s">
        <v>47</v>
      </c>
      <c r="C2207" s="161" t="s">
        <v>48</v>
      </c>
      <c r="D2207" s="161" t="s">
        <v>7</v>
      </c>
      <c r="E2207" s="216" t="s">
        <v>417</v>
      </c>
      <c r="F2207" s="216"/>
      <c r="G2207" s="163" t="s">
        <v>49</v>
      </c>
      <c r="H2207" s="162" t="s">
        <v>50</v>
      </c>
      <c r="I2207" s="162" t="s">
        <v>418</v>
      </c>
      <c r="J2207" s="162" t="s">
        <v>51</v>
      </c>
      <c r="K2207" s="162" t="s">
        <v>8</v>
      </c>
    </row>
    <row r="2208" spans="1:11" ht="26" customHeight="1">
      <c r="A2208" s="164" t="s">
        <v>419</v>
      </c>
      <c r="B2208" s="147" t="s">
        <v>1556</v>
      </c>
      <c r="C2208" s="164" t="s">
        <v>58</v>
      </c>
      <c r="D2208" s="164" t="s">
        <v>1557</v>
      </c>
      <c r="E2208" s="217" t="s">
        <v>424</v>
      </c>
      <c r="F2208" s="217"/>
      <c r="G2208" s="165" t="s">
        <v>116</v>
      </c>
      <c r="H2208" s="166">
        <v>1</v>
      </c>
      <c r="I2208" s="148"/>
      <c r="J2208" s="148">
        <v>0.11</v>
      </c>
      <c r="K2208" s="148">
        <v>0.11</v>
      </c>
    </row>
    <row r="2209" spans="1:11" ht="24" customHeight="1">
      <c r="A2209" s="172" t="s">
        <v>430</v>
      </c>
      <c r="B2209" s="173" t="s">
        <v>1558</v>
      </c>
      <c r="C2209" s="172" t="s">
        <v>58</v>
      </c>
      <c r="D2209" s="172" t="s">
        <v>1559</v>
      </c>
      <c r="E2209" s="211" t="s">
        <v>448</v>
      </c>
      <c r="F2209" s="211"/>
      <c r="G2209" s="174" t="s">
        <v>116</v>
      </c>
      <c r="H2209" s="175">
        <v>5.0899999999999999E-3</v>
      </c>
      <c r="I2209" s="175">
        <v>0</v>
      </c>
      <c r="J2209" s="176">
        <v>23.32</v>
      </c>
      <c r="K2209" s="176">
        <v>0.11</v>
      </c>
    </row>
    <row r="2210" spans="1:11" ht="25.5">
      <c r="A2210" s="177"/>
      <c r="B2210" s="177"/>
      <c r="C2210" s="177"/>
      <c r="D2210" s="177"/>
      <c r="E2210" s="177"/>
      <c r="F2210" s="177" t="s">
        <v>440</v>
      </c>
      <c r="G2210" s="178">
        <v>0.11</v>
      </c>
      <c r="H2210" s="177" t="s">
        <v>441</v>
      </c>
      <c r="I2210" s="178">
        <v>0</v>
      </c>
      <c r="J2210" s="177" t="s">
        <v>442</v>
      </c>
      <c r="K2210" s="178">
        <v>0.11</v>
      </c>
    </row>
    <row r="2211" spans="1:11" ht="25.9" thickBot="1">
      <c r="A2211" s="177"/>
      <c r="B2211" s="177"/>
      <c r="C2211" s="177"/>
      <c r="D2211" s="177"/>
      <c r="E2211" s="177"/>
      <c r="F2211" s="177" t="s">
        <v>443</v>
      </c>
      <c r="G2211" s="178">
        <v>0.02</v>
      </c>
      <c r="H2211" s="212"/>
      <c r="I2211" s="212" t="s">
        <v>444</v>
      </c>
      <c r="J2211" s="177"/>
      <c r="K2211" s="178">
        <v>0.13</v>
      </c>
    </row>
    <row r="2212" spans="1:11" ht="1.05" customHeight="1" thickTop="1">
      <c r="A2212" s="179"/>
      <c r="B2212" s="179"/>
      <c r="C2212" s="179"/>
      <c r="D2212" s="179"/>
      <c r="E2212" s="179"/>
      <c r="F2212" s="179"/>
      <c r="G2212" s="179"/>
      <c r="H2212" s="179"/>
      <c r="I2212" s="179"/>
      <c r="J2212" s="179"/>
      <c r="K2212" s="179"/>
    </row>
    <row r="2213" spans="1:11" ht="18" customHeight="1">
      <c r="A2213" s="161"/>
      <c r="B2213" s="162" t="s">
        <v>47</v>
      </c>
      <c r="C2213" s="161" t="s">
        <v>48</v>
      </c>
      <c r="D2213" s="161" t="s">
        <v>7</v>
      </c>
      <c r="E2213" s="216" t="s">
        <v>417</v>
      </c>
      <c r="F2213" s="216"/>
      <c r="G2213" s="163" t="s">
        <v>49</v>
      </c>
      <c r="H2213" s="162" t="s">
        <v>50</v>
      </c>
      <c r="I2213" s="162" t="s">
        <v>418</v>
      </c>
      <c r="J2213" s="162" t="s">
        <v>51</v>
      </c>
      <c r="K2213" s="162" t="s">
        <v>8</v>
      </c>
    </row>
    <row r="2214" spans="1:11" ht="39" customHeight="1">
      <c r="A2214" s="164" t="s">
        <v>419</v>
      </c>
      <c r="B2214" s="147" t="s">
        <v>1560</v>
      </c>
      <c r="C2214" s="164" t="s">
        <v>58</v>
      </c>
      <c r="D2214" s="164" t="s">
        <v>1561</v>
      </c>
      <c r="E2214" s="217" t="s">
        <v>424</v>
      </c>
      <c r="F2214" s="217"/>
      <c r="G2214" s="165" t="s">
        <v>116</v>
      </c>
      <c r="H2214" s="166">
        <v>1</v>
      </c>
      <c r="I2214" s="148"/>
      <c r="J2214" s="148">
        <v>0.13</v>
      </c>
      <c r="K2214" s="148">
        <v>0.13</v>
      </c>
    </row>
    <row r="2215" spans="1:11" ht="26" customHeight="1">
      <c r="A2215" s="172" t="s">
        <v>430</v>
      </c>
      <c r="B2215" s="173" t="s">
        <v>1095</v>
      </c>
      <c r="C2215" s="172" t="s">
        <v>58</v>
      </c>
      <c r="D2215" s="172" t="s">
        <v>1096</v>
      </c>
      <c r="E2215" s="211" t="s">
        <v>448</v>
      </c>
      <c r="F2215" s="211"/>
      <c r="G2215" s="174" t="s">
        <v>116</v>
      </c>
      <c r="H2215" s="175">
        <v>8.3099999999999997E-3</v>
      </c>
      <c r="I2215" s="175">
        <v>0</v>
      </c>
      <c r="J2215" s="176">
        <v>16.72</v>
      </c>
      <c r="K2215" s="176">
        <v>0.13</v>
      </c>
    </row>
    <row r="2216" spans="1:11" ht="25.5">
      <c r="A2216" s="177"/>
      <c r="B2216" s="177"/>
      <c r="C2216" s="177"/>
      <c r="D2216" s="177"/>
      <c r="E2216" s="177"/>
      <c r="F2216" s="177" t="s">
        <v>440</v>
      </c>
      <c r="G2216" s="178">
        <v>0.13</v>
      </c>
      <c r="H2216" s="177" t="s">
        <v>441</v>
      </c>
      <c r="I2216" s="178">
        <v>0</v>
      </c>
      <c r="J2216" s="177" t="s">
        <v>442</v>
      </c>
      <c r="K2216" s="178">
        <v>0.13</v>
      </c>
    </row>
    <row r="2217" spans="1:11" ht="25.9" thickBot="1">
      <c r="A2217" s="177"/>
      <c r="B2217" s="177"/>
      <c r="C2217" s="177"/>
      <c r="D2217" s="177"/>
      <c r="E2217" s="177"/>
      <c r="F2217" s="177" t="s">
        <v>443</v>
      </c>
      <c r="G2217" s="178">
        <v>0.03</v>
      </c>
      <c r="H2217" s="212"/>
      <c r="I2217" s="212" t="s">
        <v>444</v>
      </c>
      <c r="J2217" s="177"/>
      <c r="K2217" s="178">
        <v>0.16</v>
      </c>
    </row>
    <row r="2218" spans="1:11" ht="1.05" customHeight="1" thickTop="1">
      <c r="A2218" s="179"/>
      <c r="B2218" s="179"/>
      <c r="C2218" s="179"/>
      <c r="D2218" s="179"/>
      <c r="E2218" s="179"/>
      <c r="F2218" s="179"/>
      <c r="G2218" s="179"/>
      <c r="H2218" s="179"/>
      <c r="I2218" s="179"/>
      <c r="J2218" s="179"/>
      <c r="K2218" s="179"/>
    </row>
    <row r="2219" spans="1:11" ht="18" customHeight="1">
      <c r="A2219" s="161"/>
      <c r="B2219" s="162" t="s">
        <v>47</v>
      </c>
      <c r="C2219" s="161" t="s">
        <v>48</v>
      </c>
      <c r="D2219" s="161" t="s">
        <v>7</v>
      </c>
      <c r="E2219" s="216" t="s">
        <v>417</v>
      </c>
      <c r="F2219" s="216"/>
      <c r="G2219" s="163" t="s">
        <v>49</v>
      </c>
      <c r="H2219" s="162" t="s">
        <v>50</v>
      </c>
      <c r="I2219" s="162" t="s">
        <v>418</v>
      </c>
      <c r="J2219" s="162" t="s">
        <v>51</v>
      </c>
      <c r="K2219" s="162" t="s">
        <v>8</v>
      </c>
    </row>
    <row r="2220" spans="1:11" ht="26" customHeight="1">
      <c r="A2220" s="164" t="s">
        <v>419</v>
      </c>
      <c r="B2220" s="147" t="s">
        <v>1562</v>
      </c>
      <c r="C2220" s="164" t="s">
        <v>58</v>
      </c>
      <c r="D2220" s="164" t="s">
        <v>1563</v>
      </c>
      <c r="E2220" s="217" t="s">
        <v>424</v>
      </c>
      <c r="F2220" s="217"/>
      <c r="G2220" s="165" t="s">
        <v>116</v>
      </c>
      <c r="H2220" s="166">
        <v>1</v>
      </c>
      <c r="I2220" s="148"/>
      <c r="J2220" s="148">
        <v>0.25</v>
      </c>
      <c r="K2220" s="148">
        <v>0.25</v>
      </c>
    </row>
    <row r="2221" spans="1:11" ht="24" customHeight="1">
      <c r="A2221" s="172" t="s">
        <v>430</v>
      </c>
      <c r="B2221" s="173" t="s">
        <v>1564</v>
      </c>
      <c r="C2221" s="172" t="s">
        <v>58</v>
      </c>
      <c r="D2221" s="172" t="s">
        <v>1565</v>
      </c>
      <c r="E2221" s="211" t="s">
        <v>448</v>
      </c>
      <c r="F2221" s="211"/>
      <c r="G2221" s="174" t="s">
        <v>116</v>
      </c>
      <c r="H2221" s="175">
        <v>1.154E-2</v>
      </c>
      <c r="I2221" s="175">
        <v>0</v>
      </c>
      <c r="J2221" s="176">
        <v>22.45</v>
      </c>
      <c r="K2221" s="176">
        <v>0.25</v>
      </c>
    </row>
    <row r="2222" spans="1:11" ht="25.5">
      <c r="A2222" s="177"/>
      <c r="B2222" s="177"/>
      <c r="C2222" s="177"/>
      <c r="D2222" s="177"/>
      <c r="E2222" s="177"/>
      <c r="F2222" s="177" t="s">
        <v>440</v>
      </c>
      <c r="G2222" s="178">
        <v>0.25</v>
      </c>
      <c r="H2222" s="177" t="s">
        <v>441</v>
      </c>
      <c r="I2222" s="178">
        <v>0</v>
      </c>
      <c r="J2222" s="177" t="s">
        <v>442</v>
      </c>
      <c r="K2222" s="178">
        <v>0.25</v>
      </c>
    </row>
    <row r="2223" spans="1:11" ht="25.9" thickBot="1">
      <c r="A2223" s="177"/>
      <c r="B2223" s="177"/>
      <c r="C2223" s="177"/>
      <c r="D2223" s="177"/>
      <c r="E2223" s="177"/>
      <c r="F2223" s="177" t="s">
        <v>443</v>
      </c>
      <c r="G2223" s="178">
        <v>0.06</v>
      </c>
      <c r="H2223" s="212"/>
      <c r="I2223" s="212" t="s">
        <v>444</v>
      </c>
      <c r="J2223" s="177"/>
      <c r="K2223" s="178">
        <v>0.31</v>
      </c>
    </row>
    <row r="2224" spans="1:11" ht="1.05" customHeight="1" thickTop="1">
      <c r="A2224" s="179"/>
      <c r="B2224" s="179"/>
      <c r="C2224" s="179"/>
      <c r="D2224" s="179"/>
      <c r="E2224" s="179"/>
      <c r="F2224" s="179"/>
      <c r="G2224" s="179"/>
      <c r="H2224" s="179"/>
      <c r="I2224" s="179"/>
      <c r="J2224" s="179"/>
      <c r="K2224" s="179"/>
    </row>
    <row r="2225" spans="1:11" ht="18" customHeight="1">
      <c r="A2225" s="161"/>
      <c r="B2225" s="162" t="s">
        <v>47</v>
      </c>
      <c r="C2225" s="161" t="s">
        <v>48</v>
      </c>
      <c r="D2225" s="161" t="s">
        <v>7</v>
      </c>
      <c r="E2225" s="216" t="s">
        <v>417</v>
      </c>
      <c r="F2225" s="216"/>
      <c r="G2225" s="163" t="s">
        <v>49</v>
      </c>
      <c r="H2225" s="162" t="s">
        <v>50</v>
      </c>
      <c r="I2225" s="162" t="s">
        <v>418</v>
      </c>
      <c r="J2225" s="162" t="s">
        <v>51</v>
      </c>
      <c r="K2225" s="162" t="s">
        <v>8</v>
      </c>
    </row>
    <row r="2226" spans="1:11" ht="26" customHeight="1">
      <c r="A2226" s="164" t="s">
        <v>419</v>
      </c>
      <c r="B2226" s="147" t="s">
        <v>1566</v>
      </c>
      <c r="C2226" s="164" t="s">
        <v>58</v>
      </c>
      <c r="D2226" s="164" t="s">
        <v>1567</v>
      </c>
      <c r="E2226" s="217" t="s">
        <v>424</v>
      </c>
      <c r="F2226" s="217"/>
      <c r="G2226" s="165" t="s">
        <v>116</v>
      </c>
      <c r="H2226" s="166">
        <v>1</v>
      </c>
      <c r="I2226" s="148"/>
      <c r="J2226" s="148">
        <v>0.27</v>
      </c>
      <c r="K2226" s="148">
        <v>0.27</v>
      </c>
    </row>
    <row r="2227" spans="1:11" ht="24" customHeight="1">
      <c r="A2227" s="172" t="s">
        <v>430</v>
      </c>
      <c r="B2227" s="173" t="s">
        <v>1568</v>
      </c>
      <c r="C2227" s="172" t="s">
        <v>58</v>
      </c>
      <c r="D2227" s="172" t="s">
        <v>1569</v>
      </c>
      <c r="E2227" s="211" t="s">
        <v>448</v>
      </c>
      <c r="F2227" s="211"/>
      <c r="G2227" s="174" t="s">
        <v>116</v>
      </c>
      <c r="H2227" s="175">
        <v>1.6369999999999999E-2</v>
      </c>
      <c r="I2227" s="175">
        <v>0</v>
      </c>
      <c r="J2227" s="176">
        <v>16.72</v>
      </c>
      <c r="K2227" s="176">
        <v>0.27</v>
      </c>
    </row>
    <row r="2228" spans="1:11" ht="25.5">
      <c r="A2228" s="177"/>
      <c r="B2228" s="177"/>
      <c r="C2228" s="177"/>
      <c r="D2228" s="177"/>
      <c r="E2228" s="177"/>
      <c r="F2228" s="177" t="s">
        <v>440</v>
      </c>
      <c r="G2228" s="178">
        <v>0.27</v>
      </c>
      <c r="H2228" s="177" t="s">
        <v>441</v>
      </c>
      <c r="I2228" s="178">
        <v>0</v>
      </c>
      <c r="J2228" s="177" t="s">
        <v>442</v>
      </c>
      <c r="K2228" s="178">
        <v>0.27</v>
      </c>
    </row>
    <row r="2229" spans="1:11" ht="25.9" thickBot="1">
      <c r="A2229" s="177"/>
      <c r="B2229" s="177"/>
      <c r="C2229" s="177"/>
      <c r="D2229" s="177"/>
      <c r="E2229" s="177"/>
      <c r="F2229" s="177" t="s">
        <v>443</v>
      </c>
      <c r="G2229" s="178">
        <v>0.06</v>
      </c>
      <c r="H2229" s="212"/>
      <c r="I2229" s="212" t="s">
        <v>444</v>
      </c>
      <c r="J2229" s="177"/>
      <c r="K2229" s="178">
        <v>0.33</v>
      </c>
    </row>
    <row r="2230" spans="1:11" ht="1.05" customHeight="1" thickTop="1">
      <c r="A2230" s="179"/>
      <c r="B2230" s="179"/>
      <c r="C2230" s="179"/>
      <c r="D2230" s="179"/>
      <c r="E2230" s="179"/>
      <c r="F2230" s="179"/>
      <c r="G2230" s="179"/>
      <c r="H2230" s="179"/>
      <c r="I2230" s="179"/>
      <c r="J2230" s="179"/>
      <c r="K2230" s="179"/>
    </row>
    <row r="2231" spans="1:11" ht="18" customHeight="1">
      <c r="A2231" s="161"/>
      <c r="B2231" s="162" t="s">
        <v>47</v>
      </c>
      <c r="C2231" s="161" t="s">
        <v>48</v>
      </c>
      <c r="D2231" s="161" t="s">
        <v>7</v>
      </c>
      <c r="E2231" s="216" t="s">
        <v>417</v>
      </c>
      <c r="F2231" s="216"/>
      <c r="G2231" s="163" t="s">
        <v>49</v>
      </c>
      <c r="H2231" s="162" t="s">
        <v>50</v>
      </c>
      <c r="I2231" s="162" t="s">
        <v>418</v>
      </c>
      <c r="J2231" s="162" t="s">
        <v>51</v>
      </c>
      <c r="K2231" s="162" t="s">
        <v>8</v>
      </c>
    </row>
    <row r="2232" spans="1:11" ht="26" customHeight="1">
      <c r="A2232" s="164" t="s">
        <v>419</v>
      </c>
      <c r="B2232" s="147" t="s">
        <v>1570</v>
      </c>
      <c r="C2232" s="164" t="s">
        <v>58</v>
      </c>
      <c r="D2232" s="164" t="s">
        <v>1571</v>
      </c>
      <c r="E2232" s="217" t="s">
        <v>424</v>
      </c>
      <c r="F2232" s="217"/>
      <c r="G2232" s="165" t="s">
        <v>116</v>
      </c>
      <c r="H2232" s="166">
        <v>1</v>
      </c>
      <c r="I2232" s="148"/>
      <c r="J2232" s="148">
        <v>0.13</v>
      </c>
      <c r="K2232" s="148">
        <v>0.13</v>
      </c>
    </row>
    <row r="2233" spans="1:11" ht="24" customHeight="1">
      <c r="A2233" s="172" t="s">
        <v>430</v>
      </c>
      <c r="B2233" s="173" t="s">
        <v>1572</v>
      </c>
      <c r="C2233" s="172" t="s">
        <v>58</v>
      </c>
      <c r="D2233" s="172" t="s">
        <v>1573</v>
      </c>
      <c r="E2233" s="211" t="s">
        <v>448</v>
      </c>
      <c r="F2233" s="211"/>
      <c r="G2233" s="174" t="s">
        <v>116</v>
      </c>
      <c r="H2233" s="175">
        <v>8.3099999999999997E-3</v>
      </c>
      <c r="I2233" s="175">
        <v>0</v>
      </c>
      <c r="J2233" s="176">
        <v>16.72</v>
      </c>
      <c r="K2233" s="176">
        <v>0.13</v>
      </c>
    </row>
    <row r="2234" spans="1:11" ht="25.5">
      <c r="A2234" s="177"/>
      <c r="B2234" s="177"/>
      <c r="C2234" s="177"/>
      <c r="D2234" s="177"/>
      <c r="E2234" s="177"/>
      <c r="F2234" s="177" t="s">
        <v>440</v>
      </c>
      <c r="G2234" s="178">
        <v>0.13</v>
      </c>
      <c r="H2234" s="177" t="s">
        <v>441</v>
      </c>
      <c r="I2234" s="178">
        <v>0</v>
      </c>
      <c r="J2234" s="177" t="s">
        <v>442</v>
      </c>
      <c r="K2234" s="178">
        <v>0.13</v>
      </c>
    </row>
    <row r="2235" spans="1:11" ht="25.9" thickBot="1">
      <c r="A2235" s="177"/>
      <c r="B2235" s="177"/>
      <c r="C2235" s="177"/>
      <c r="D2235" s="177"/>
      <c r="E2235" s="177"/>
      <c r="F2235" s="177" t="s">
        <v>443</v>
      </c>
      <c r="G2235" s="178">
        <v>0.03</v>
      </c>
      <c r="H2235" s="212"/>
      <c r="I2235" s="212" t="s">
        <v>444</v>
      </c>
      <c r="J2235" s="177"/>
      <c r="K2235" s="178">
        <v>0.16</v>
      </c>
    </row>
    <row r="2236" spans="1:11" ht="1.05" customHeight="1" thickTop="1">
      <c r="A2236" s="179"/>
      <c r="B2236" s="179"/>
      <c r="C2236" s="179"/>
      <c r="D2236" s="179"/>
      <c r="E2236" s="179"/>
      <c r="F2236" s="179"/>
      <c r="G2236" s="179"/>
      <c r="H2236" s="179"/>
      <c r="I2236" s="179"/>
      <c r="J2236" s="179"/>
      <c r="K2236" s="179"/>
    </row>
    <row r="2237" spans="1:11" ht="18" customHeight="1">
      <c r="A2237" s="161"/>
      <c r="B2237" s="162" t="s">
        <v>47</v>
      </c>
      <c r="C2237" s="161" t="s">
        <v>48</v>
      </c>
      <c r="D2237" s="161" t="s">
        <v>7</v>
      </c>
      <c r="E2237" s="216" t="s">
        <v>417</v>
      </c>
      <c r="F2237" s="216"/>
      <c r="G2237" s="163" t="s">
        <v>49</v>
      </c>
      <c r="H2237" s="162" t="s">
        <v>50</v>
      </c>
      <c r="I2237" s="162" t="s">
        <v>51</v>
      </c>
      <c r="J2237" s="162" t="s">
        <v>8</v>
      </c>
    </row>
    <row r="2238" spans="1:11" ht="26" customHeight="1">
      <c r="A2238" s="164" t="s">
        <v>419</v>
      </c>
      <c r="B2238" s="147" t="s">
        <v>1574</v>
      </c>
      <c r="C2238" s="164" t="s">
        <v>72</v>
      </c>
      <c r="D2238" s="164" t="s">
        <v>1575</v>
      </c>
      <c r="E2238" s="217" t="s">
        <v>520</v>
      </c>
      <c r="F2238" s="217"/>
      <c r="G2238" s="165" t="s">
        <v>531</v>
      </c>
      <c r="H2238" s="166">
        <v>1</v>
      </c>
      <c r="I2238" s="148">
        <v>0.51</v>
      </c>
      <c r="J2238" s="148">
        <v>0.51</v>
      </c>
    </row>
    <row r="2239" spans="1:11" ht="20" customHeight="1">
      <c r="A2239" s="161" t="s">
        <v>1147</v>
      </c>
      <c r="B2239" s="162" t="s">
        <v>47</v>
      </c>
      <c r="C2239" s="161" t="s">
        <v>48</v>
      </c>
      <c r="D2239" s="161" t="s">
        <v>448</v>
      </c>
      <c r="E2239" s="162" t="s">
        <v>525</v>
      </c>
      <c r="F2239" s="220" t="s">
        <v>528</v>
      </c>
      <c r="G2239" s="220"/>
      <c r="H2239" s="220"/>
      <c r="I2239" s="220"/>
      <c r="J2239" s="162" t="s">
        <v>1148</v>
      </c>
    </row>
    <row r="2240" spans="1:11" ht="26" customHeight="1">
      <c r="A2240" s="172" t="s">
        <v>430</v>
      </c>
      <c r="B2240" s="173" t="s">
        <v>1576</v>
      </c>
      <c r="C2240" s="172" t="s">
        <v>72</v>
      </c>
      <c r="D2240" s="172" t="s">
        <v>1577</v>
      </c>
      <c r="E2240" s="175">
        <v>2.12E-2</v>
      </c>
      <c r="F2240" s="172"/>
      <c r="G2240" s="172"/>
      <c r="H2240" s="172"/>
      <c r="I2240" s="180" t="s">
        <v>2280</v>
      </c>
      <c r="J2240" s="180" t="s">
        <v>605</v>
      </c>
    </row>
    <row r="2241" spans="1:11" ht="20" customHeight="1">
      <c r="A2241" s="213"/>
      <c r="B2241" s="213"/>
      <c r="C2241" s="213"/>
      <c r="D2241" s="213"/>
      <c r="E2241" s="213"/>
      <c r="F2241" s="213" t="s">
        <v>1151</v>
      </c>
      <c r="G2241" s="213"/>
      <c r="H2241" s="213"/>
      <c r="I2241" s="213"/>
      <c r="J2241" s="183">
        <v>0</v>
      </c>
    </row>
    <row r="2242" spans="1:11" ht="20" customHeight="1">
      <c r="A2242" s="213"/>
      <c r="B2242" s="213"/>
      <c r="C2242" s="213"/>
      <c r="D2242" s="213"/>
      <c r="E2242" s="213"/>
      <c r="F2242" s="213" t="s">
        <v>1152</v>
      </c>
      <c r="G2242" s="213"/>
      <c r="H2242" s="213"/>
      <c r="I2242" s="213"/>
      <c r="J2242" s="182">
        <v>0.51149999999999995</v>
      </c>
    </row>
    <row r="2243" spans="1:11" ht="20" customHeight="1">
      <c r="A2243" s="213"/>
      <c r="B2243" s="213"/>
      <c r="C2243" s="213"/>
      <c r="D2243" s="213"/>
      <c r="E2243" s="213"/>
      <c r="F2243" s="213" t="s">
        <v>521</v>
      </c>
      <c r="G2243" s="213"/>
      <c r="H2243" s="213"/>
      <c r="I2243" s="213"/>
      <c r="J2243" s="182">
        <v>0.51149999999999995</v>
      </c>
    </row>
    <row r="2244" spans="1:11" ht="20" customHeight="1">
      <c r="A2244" s="213"/>
      <c r="B2244" s="213"/>
      <c r="C2244" s="213"/>
      <c r="D2244" s="213"/>
      <c r="E2244" s="213"/>
      <c r="F2244" s="213" t="s">
        <v>522</v>
      </c>
      <c r="G2244" s="213"/>
      <c r="H2244" s="213"/>
      <c r="I2244" s="213"/>
      <c r="J2244" s="182">
        <v>1</v>
      </c>
    </row>
    <row r="2245" spans="1:11" ht="20" customHeight="1">
      <c r="A2245" s="213"/>
      <c r="B2245" s="213"/>
      <c r="C2245" s="213"/>
      <c r="D2245" s="213"/>
      <c r="E2245" s="213"/>
      <c r="F2245" s="213" t="s">
        <v>523</v>
      </c>
      <c r="G2245" s="213"/>
      <c r="H2245" s="213"/>
      <c r="I2245" s="213"/>
      <c r="J2245" s="182">
        <v>0.51149999999999995</v>
      </c>
    </row>
    <row r="2246" spans="1:11" ht="13.5">
      <c r="A2246" s="177"/>
      <c r="B2246" s="177"/>
      <c r="C2246" s="177"/>
      <c r="D2246" s="177"/>
      <c r="E2246" s="177" t="s">
        <v>440</v>
      </c>
      <c r="F2246" s="178">
        <v>0</v>
      </c>
      <c r="G2246" s="177" t="s">
        <v>441</v>
      </c>
      <c r="H2246" s="178">
        <v>0.51</v>
      </c>
      <c r="I2246" s="177" t="s">
        <v>442</v>
      </c>
      <c r="J2246" s="178">
        <v>0.51149999999999995</v>
      </c>
    </row>
    <row r="2247" spans="1:11" ht="13.9" thickBot="1">
      <c r="A2247" s="177"/>
      <c r="B2247" s="177"/>
      <c r="C2247" s="177"/>
      <c r="D2247" s="177"/>
      <c r="E2247" s="177" t="s">
        <v>443</v>
      </c>
      <c r="F2247" s="178">
        <v>0.12</v>
      </c>
      <c r="G2247" s="177"/>
      <c r="H2247" s="212" t="s">
        <v>444</v>
      </c>
      <c r="I2247" s="212"/>
      <c r="J2247" s="178">
        <v>0.63</v>
      </c>
    </row>
    <row r="2248" spans="1:11" ht="1.05" customHeight="1" thickTop="1">
      <c r="A2248" s="179"/>
      <c r="B2248" s="179"/>
      <c r="C2248" s="179"/>
      <c r="D2248" s="179"/>
      <c r="E2248" s="179"/>
      <c r="F2248" s="179"/>
      <c r="G2248" s="179"/>
      <c r="H2248" s="179"/>
      <c r="I2248" s="179"/>
      <c r="J2248" s="179"/>
    </row>
    <row r="2249" spans="1:11" ht="18" customHeight="1">
      <c r="A2249" s="161"/>
      <c r="B2249" s="162" t="s">
        <v>47</v>
      </c>
      <c r="C2249" s="161" t="s">
        <v>48</v>
      </c>
      <c r="D2249" s="161" t="s">
        <v>7</v>
      </c>
      <c r="E2249" s="216" t="s">
        <v>417</v>
      </c>
      <c r="F2249" s="216"/>
      <c r="G2249" s="163" t="s">
        <v>49</v>
      </c>
      <c r="H2249" s="162" t="s">
        <v>50</v>
      </c>
      <c r="I2249" s="162" t="s">
        <v>418</v>
      </c>
      <c r="J2249" s="162" t="s">
        <v>51</v>
      </c>
      <c r="K2249" s="162" t="s">
        <v>8</v>
      </c>
    </row>
    <row r="2250" spans="1:11" ht="26" customHeight="1">
      <c r="A2250" s="164" t="s">
        <v>419</v>
      </c>
      <c r="B2250" s="147" t="s">
        <v>1578</v>
      </c>
      <c r="C2250" s="164" t="s">
        <v>58</v>
      </c>
      <c r="D2250" s="164" t="s">
        <v>1579</v>
      </c>
      <c r="E2250" s="217" t="s">
        <v>424</v>
      </c>
      <c r="F2250" s="217"/>
      <c r="G2250" s="165" t="s">
        <v>116</v>
      </c>
      <c r="H2250" s="166">
        <v>1</v>
      </c>
      <c r="I2250" s="148"/>
      <c r="J2250" s="148">
        <v>0.47</v>
      </c>
      <c r="K2250" s="148">
        <v>0.47</v>
      </c>
    </row>
    <row r="2251" spans="1:11" ht="24" customHeight="1">
      <c r="A2251" s="172" t="s">
        <v>430</v>
      </c>
      <c r="B2251" s="173" t="s">
        <v>1027</v>
      </c>
      <c r="C2251" s="172" t="s">
        <v>58</v>
      </c>
      <c r="D2251" s="172" t="s">
        <v>1028</v>
      </c>
      <c r="E2251" s="211" t="s">
        <v>448</v>
      </c>
      <c r="F2251" s="211"/>
      <c r="G2251" s="174" t="s">
        <v>116</v>
      </c>
      <c r="H2251" s="175">
        <v>2.12E-2</v>
      </c>
      <c r="I2251" s="175">
        <v>0</v>
      </c>
      <c r="J2251" s="176">
        <v>22.45</v>
      </c>
      <c r="K2251" s="176">
        <v>0.47</v>
      </c>
    </row>
    <row r="2252" spans="1:11" ht="25.5">
      <c r="A2252" s="177"/>
      <c r="B2252" s="177"/>
      <c r="C2252" s="177"/>
      <c r="D2252" s="177"/>
      <c r="E2252" s="177"/>
      <c r="F2252" s="177" t="s">
        <v>440</v>
      </c>
      <c r="G2252" s="178">
        <v>0.47</v>
      </c>
      <c r="H2252" s="177" t="s">
        <v>441</v>
      </c>
      <c r="I2252" s="178">
        <v>0</v>
      </c>
      <c r="J2252" s="177" t="s">
        <v>442</v>
      </c>
      <c r="K2252" s="178">
        <v>0.47</v>
      </c>
    </row>
    <row r="2253" spans="1:11" ht="25.9" thickBot="1">
      <c r="A2253" s="177"/>
      <c r="B2253" s="177"/>
      <c r="C2253" s="177"/>
      <c r="D2253" s="177"/>
      <c r="E2253" s="177"/>
      <c r="F2253" s="177" t="s">
        <v>443</v>
      </c>
      <c r="G2253" s="178">
        <v>0.11</v>
      </c>
      <c r="H2253" s="212"/>
      <c r="I2253" s="212" t="s">
        <v>444</v>
      </c>
      <c r="J2253" s="177"/>
      <c r="K2253" s="178">
        <v>0.57999999999999996</v>
      </c>
    </row>
    <row r="2254" spans="1:11" ht="1.05" customHeight="1" thickTop="1">
      <c r="A2254" s="179"/>
      <c r="B2254" s="179"/>
      <c r="C2254" s="179"/>
      <c r="D2254" s="179"/>
      <c r="E2254" s="179"/>
      <c r="F2254" s="179"/>
      <c r="G2254" s="179"/>
      <c r="H2254" s="179"/>
      <c r="I2254" s="179"/>
      <c r="J2254" s="179"/>
      <c r="K2254" s="179"/>
    </row>
    <row r="2255" spans="1:11" ht="18" customHeight="1">
      <c r="A2255" s="161"/>
      <c r="B2255" s="162" t="s">
        <v>47</v>
      </c>
      <c r="C2255" s="161" t="s">
        <v>48</v>
      </c>
      <c r="D2255" s="161" t="s">
        <v>7</v>
      </c>
      <c r="E2255" s="216" t="s">
        <v>417</v>
      </c>
      <c r="F2255" s="216"/>
      <c r="G2255" s="163" t="s">
        <v>49</v>
      </c>
      <c r="H2255" s="162" t="s">
        <v>50</v>
      </c>
      <c r="I2255" s="162" t="s">
        <v>418</v>
      </c>
      <c r="J2255" s="162" t="s">
        <v>51</v>
      </c>
      <c r="K2255" s="162" t="s">
        <v>8</v>
      </c>
    </row>
    <row r="2256" spans="1:11" ht="26" customHeight="1">
      <c r="A2256" s="164" t="s">
        <v>419</v>
      </c>
      <c r="B2256" s="147" t="s">
        <v>1580</v>
      </c>
      <c r="C2256" s="164" t="s">
        <v>58</v>
      </c>
      <c r="D2256" s="164" t="s">
        <v>1581</v>
      </c>
      <c r="E2256" s="217" t="s">
        <v>424</v>
      </c>
      <c r="F2256" s="217"/>
      <c r="G2256" s="165" t="s">
        <v>116</v>
      </c>
      <c r="H2256" s="166">
        <v>1</v>
      </c>
      <c r="I2256" s="148"/>
      <c r="J2256" s="148">
        <v>0.33</v>
      </c>
      <c r="K2256" s="148">
        <v>0.33</v>
      </c>
    </row>
    <row r="2257" spans="1:11" ht="24" customHeight="1">
      <c r="A2257" s="172" t="s">
        <v>430</v>
      </c>
      <c r="B2257" s="173" t="s">
        <v>1582</v>
      </c>
      <c r="C2257" s="172" t="s">
        <v>58</v>
      </c>
      <c r="D2257" s="172" t="s">
        <v>1583</v>
      </c>
      <c r="E2257" s="211" t="s">
        <v>448</v>
      </c>
      <c r="F2257" s="211"/>
      <c r="G2257" s="174" t="s">
        <v>116</v>
      </c>
      <c r="H2257" s="175">
        <v>1.4760000000000001E-2</v>
      </c>
      <c r="I2257" s="175">
        <v>0</v>
      </c>
      <c r="J2257" s="176">
        <v>22.45</v>
      </c>
      <c r="K2257" s="176">
        <v>0.33</v>
      </c>
    </row>
    <row r="2258" spans="1:11" ht="25.5">
      <c r="A2258" s="177"/>
      <c r="B2258" s="177"/>
      <c r="C2258" s="177"/>
      <c r="D2258" s="177"/>
      <c r="E2258" s="177"/>
      <c r="F2258" s="177" t="s">
        <v>440</v>
      </c>
      <c r="G2258" s="178">
        <v>0.33</v>
      </c>
      <c r="H2258" s="177" t="s">
        <v>441</v>
      </c>
      <c r="I2258" s="178">
        <v>0</v>
      </c>
      <c r="J2258" s="177" t="s">
        <v>442</v>
      </c>
      <c r="K2258" s="178">
        <v>0.33</v>
      </c>
    </row>
    <row r="2259" spans="1:11" ht="25.9" thickBot="1">
      <c r="A2259" s="177"/>
      <c r="B2259" s="177"/>
      <c r="C2259" s="177"/>
      <c r="D2259" s="177"/>
      <c r="E2259" s="177"/>
      <c r="F2259" s="177" t="s">
        <v>443</v>
      </c>
      <c r="G2259" s="178">
        <v>0.08</v>
      </c>
      <c r="H2259" s="212"/>
      <c r="I2259" s="212" t="s">
        <v>444</v>
      </c>
      <c r="J2259" s="177"/>
      <c r="K2259" s="178">
        <v>0.41</v>
      </c>
    </row>
    <row r="2260" spans="1:11" ht="1.05" customHeight="1" thickTop="1">
      <c r="A2260" s="179"/>
      <c r="B2260" s="179"/>
      <c r="C2260" s="179"/>
      <c r="D2260" s="179"/>
      <c r="E2260" s="179"/>
      <c r="F2260" s="179"/>
      <c r="G2260" s="179"/>
      <c r="H2260" s="179"/>
      <c r="I2260" s="179"/>
      <c r="J2260" s="179"/>
      <c r="K2260" s="179"/>
    </row>
    <row r="2261" spans="1:11" ht="18" customHeight="1">
      <c r="A2261" s="161"/>
      <c r="B2261" s="162" t="s">
        <v>47</v>
      </c>
      <c r="C2261" s="161" t="s">
        <v>48</v>
      </c>
      <c r="D2261" s="161" t="s">
        <v>7</v>
      </c>
      <c r="E2261" s="216" t="s">
        <v>417</v>
      </c>
      <c r="F2261" s="216"/>
      <c r="G2261" s="163" t="s">
        <v>49</v>
      </c>
      <c r="H2261" s="162" t="s">
        <v>50</v>
      </c>
      <c r="I2261" s="162" t="s">
        <v>418</v>
      </c>
      <c r="J2261" s="162" t="s">
        <v>51</v>
      </c>
      <c r="K2261" s="162" t="s">
        <v>8</v>
      </c>
    </row>
    <row r="2262" spans="1:11" ht="26" customHeight="1">
      <c r="A2262" s="164" t="s">
        <v>419</v>
      </c>
      <c r="B2262" s="147" t="s">
        <v>1584</v>
      </c>
      <c r="C2262" s="164" t="s">
        <v>58</v>
      </c>
      <c r="D2262" s="164" t="s">
        <v>1585</v>
      </c>
      <c r="E2262" s="217" t="s">
        <v>424</v>
      </c>
      <c r="F2262" s="217"/>
      <c r="G2262" s="165" t="s">
        <v>116</v>
      </c>
      <c r="H2262" s="166">
        <v>1</v>
      </c>
      <c r="I2262" s="148"/>
      <c r="J2262" s="148">
        <v>0.25</v>
      </c>
      <c r="K2262" s="148">
        <v>0.25</v>
      </c>
    </row>
    <row r="2263" spans="1:11" ht="24" customHeight="1">
      <c r="A2263" s="172" t="s">
        <v>430</v>
      </c>
      <c r="B2263" s="173" t="s">
        <v>1586</v>
      </c>
      <c r="C2263" s="172" t="s">
        <v>58</v>
      </c>
      <c r="D2263" s="172" t="s">
        <v>1587</v>
      </c>
      <c r="E2263" s="211" t="s">
        <v>448</v>
      </c>
      <c r="F2263" s="211"/>
      <c r="G2263" s="174" t="s">
        <v>116</v>
      </c>
      <c r="H2263" s="175">
        <v>1.154E-2</v>
      </c>
      <c r="I2263" s="175">
        <v>0</v>
      </c>
      <c r="J2263" s="176">
        <v>22.45</v>
      </c>
      <c r="K2263" s="176">
        <v>0.25</v>
      </c>
    </row>
    <row r="2264" spans="1:11" ht="25.5">
      <c r="A2264" s="177"/>
      <c r="B2264" s="177"/>
      <c r="C2264" s="177"/>
      <c r="D2264" s="177"/>
      <c r="E2264" s="177"/>
      <c r="F2264" s="177" t="s">
        <v>440</v>
      </c>
      <c r="G2264" s="178">
        <v>0.25</v>
      </c>
      <c r="H2264" s="177" t="s">
        <v>441</v>
      </c>
      <c r="I2264" s="178">
        <v>0</v>
      </c>
      <c r="J2264" s="177" t="s">
        <v>442</v>
      </c>
      <c r="K2264" s="178">
        <v>0.25</v>
      </c>
    </row>
    <row r="2265" spans="1:11" ht="25.9" thickBot="1">
      <c r="A2265" s="177"/>
      <c r="B2265" s="177"/>
      <c r="C2265" s="177"/>
      <c r="D2265" s="177"/>
      <c r="E2265" s="177"/>
      <c r="F2265" s="177" t="s">
        <v>443</v>
      </c>
      <c r="G2265" s="178">
        <v>0.06</v>
      </c>
      <c r="H2265" s="212"/>
      <c r="I2265" s="212" t="s">
        <v>444</v>
      </c>
      <c r="J2265" s="177"/>
      <c r="K2265" s="178">
        <v>0.31</v>
      </c>
    </row>
    <row r="2266" spans="1:11" ht="1.05" customHeight="1" thickTop="1">
      <c r="A2266" s="179"/>
      <c r="B2266" s="179"/>
      <c r="C2266" s="179"/>
      <c r="D2266" s="179"/>
      <c r="E2266" s="179"/>
      <c r="F2266" s="179"/>
      <c r="G2266" s="179"/>
      <c r="H2266" s="179"/>
      <c r="I2266" s="179"/>
      <c r="J2266" s="179"/>
      <c r="K2266" s="179"/>
    </row>
    <row r="2267" spans="1:11" ht="18" customHeight="1">
      <c r="A2267" s="161"/>
      <c r="B2267" s="162" t="s">
        <v>47</v>
      </c>
      <c r="C2267" s="161" t="s">
        <v>48</v>
      </c>
      <c r="D2267" s="161" t="s">
        <v>7</v>
      </c>
      <c r="E2267" s="216" t="s">
        <v>417</v>
      </c>
      <c r="F2267" s="216"/>
      <c r="G2267" s="163" t="s">
        <v>49</v>
      </c>
      <c r="H2267" s="162" t="s">
        <v>50</v>
      </c>
      <c r="I2267" s="162" t="s">
        <v>51</v>
      </c>
      <c r="J2267" s="162" t="s">
        <v>8</v>
      </c>
    </row>
    <row r="2268" spans="1:11" ht="26" customHeight="1">
      <c r="A2268" s="164" t="s">
        <v>419</v>
      </c>
      <c r="B2268" s="147" t="s">
        <v>1588</v>
      </c>
      <c r="C2268" s="164" t="s">
        <v>72</v>
      </c>
      <c r="D2268" s="164" t="s">
        <v>1589</v>
      </c>
      <c r="E2268" s="217" t="s">
        <v>520</v>
      </c>
      <c r="F2268" s="217"/>
      <c r="G2268" s="165" t="s">
        <v>531</v>
      </c>
      <c r="H2268" s="166">
        <v>1</v>
      </c>
      <c r="I2268" s="148">
        <v>0.34</v>
      </c>
      <c r="J2268" s="148">
        <v>0.34</v>
      </c>
    </row>
    <row r="2269" spans="1:11" ht="20" customHeight="1">
      <c r="A2269" s="161" t="s">
        <v>1147</v>
      </c>
      <c r="B2269" s="162" t="s">
        <v>47</v>
      </c>
      <c r="C2269" s="161" t="s">
        <v>48</v>
      </c>
      <c r="D2269" s="161" t="s">
        <v>448</v>
      </c>
      <c r="E2269" s="162" t="s">
        <v>525</v>
      </c>
      <c r="F2269" s="220" t="s">
        <v>528</v>
      </c>
      <c r="G2269" s="220"/>
      <c r="H2269" s="220"/>
      <c r="I2269" s="220"/>
      <c r="J2269" s="162" t="s">
        <v>1148</v>
      </c>
    </row>
    <row r="2270" spans="1:11" ht="26" customHeight="1">
      <c r="A2270" s="172" t="s">
        <v>430</v>
      </c>
      <c r="B2270" s="173" t="s">
        <v>1590</v>
      </c>
      <c r="C2270" s="172" t="s">
        <v>72</v>
      </c>
      <c r="D2270" s="172" t="s">
        <v>1591</v>
      </c>
      <c r="E2270" s="175">
        <v>2.12E-2</v>
      </c>
      <c r="F2270" s="172"/>
      <c r="G2270" s="172"/>
      <c r="H2270" s="172"/>
      <c r="I2270" s="180" t="s">
        <v>2281</v>
      </c>
      <c r="J2270" s="180" t="s">
        <v>1818</v>
      </c>
    </row>
    <row r="2271" spans="1:11" ht="20" customHeight="1">
      <c r="A2271" s="213"/>
      <c r="B2271" s="213"/>
      <c r="C2271" s="213"/>
      <c r="D2271" s="213"/>
      <c r="E2271" s="213"/>
      <c r="F2271" s="213" t="s">
        <v>1151</v>
      </c>
      <c r="G2271" s="213"/>
      <c r="H2271" s="213"/>
      <c r="I2271" s="213"/>
      <c r="J2271" s="183">
        <v>0</v>
      </c>
    </row>
    <row r="2272" spans="1:11" ht="20" customHeight="1">
      <c r="A2272" s="213"/>
      <c r="B2272" s="213"/>
      <c r="C2272" s="213"/>
      <c r="D2272" s="213"/>
      <c r="E2272" s="213"/>
      <c r="F2272" s="213" t="s">
        <v>1152</v>
      </c>
      <c r="G2272" s="213"/>
      <c r="H2272" s="213"/>
      <c r="I2272" s="213"/>
      <c r="J2272" s="182">
        <v>0.33550000000000002</v>
      </c>
    </row>
    <row r="2273" spans="1:11" ht="20" customHeight="1">
      <c r="A2273" s="213"/>
      <c r="B2273" s="213"/>
      <c r="C2273" s="213"/>
      <c r="D2273" s="213"/>
      <c r="E2273" s="213"/>
      <c r="F2273" s="213" t="s">
        <v>521</v>
      </c>
      <c r="G2273" s="213"/>
      <c r="H2273" s="213"/>
      <c r="I2273" s="213"/>
      <c r="J2273" s="182">
        <v>0.33550000000000002</v>
      </c>
    </row>
    <row r="2274" spans="1:11" ht="20" customHeight="1">
      <c r="A2274" s="213"/>
      <c r="B2274" s="213"/>
      <c r="C2274" s="213"/>
      <c r="D2274" s="213"/>
      <c r="E2274" s="213"/>
      <c r="F2274" s="213" t="s">
        <v>522</v>
      </c>
      <c r="G2274" s="213"/>
      <c r="H2274" s="213"/>
      <c r="I2274" s="213"/>
      <c r="J2274" s="182">
        <v>1</v>
      </c>
    </row>
    <row r="2275" spans="1:11" ht="20" customHeight="1">
      <c r="A2275" s="213"/>
      <c r="B2275" s="213"/>
      <c r="C2275" s="213"/>
      <c r="D2275" s="213"/>
      <c r="E2275" s="213"/>
      <c r="F2275" s="213" t="s">
        <v>523</v>
      </c>
      <c r="G2275" s="213"/>
      <c r="H2275" s="213"/>
      <c r="I2275" s="213"/>
      <c r="J2275" s="182">
        <v>0.33550000000000002</v>
      </c>
    </row>
    <row r="2276" spans="1:11" ht="13.5">
      <c r="A2276" s="177"/>
      <c r="B2276" s="177"/>
      <c r="C2276" s="177"/>
      <c r="D2276" s="177"/>
      <c r="E2276" s="177" t="s">
        <v>440</v>
      </c>
      <c r="F2276" s="178">
        <v>0</v>
      </c>
      <c r="G2276" s="177" t="s">
        <v>441</v>
      </c>
      <c r="H2276" s="178">
        <v>0.34</v>
      </c>
      <c r="I2276" s="177" t="s">
        <v>442</v>
      </c>
      <c r="J2276" s="178">
        <v>0.33550000000000002</v>
      </c>
    </row>
    <row r="2277" spans="1:11" ht="13.9" thickBot="1">
      <c r="A2277" s="177"/>
      <c r="B2277" s="177"/>
      <c r="C2277" s="177"/>
      <c r="D2277" s="177"/>
      <c r="E2277" s="177" t="s">
        <v>443</v>
      </c>
      <c r="F2277" s="178">
        <v>0.08</v>
      </c>
      <c r="G2277" s="177"/>
      <c r="H2277" s="212" t="s">
        <v>444</v>
      </c>
      <c r="I2277" s="212"/>
      <c r="J2277" s="178">
        <v>0.42</v>
      </c>
    </row>
    <row r="2278" spans="1:11" ht="1.05" customHeight="1" thickTop="1">
      <c r="A2278" s="179"/>
      <c r="B2278" s="179"/>
      <c r="C2278" s="179"/>
      <c r="D2278" s="179"/>
      <c r="E2278" s="179"/>
      <c r="F2278" s="179"/>
      <c r="G2278" s="179"/>
      <c r="H2278" s="179"/>
      <c r="I2278" s="179"/>
      <c r="J2278" s="179"/>
    </row>
    <row r="2279" spans="1:11" ht="18" customHeight="1">
      <c r="A2279" s="161"/>
      <c r="B2279" s="162" t="s">
        <v>47</v>
      </c>
      <c r="C2279" s="161" t="s">
        <v>48</v>
      </c>
      <c r="D2279" s="161" t="s">
        <v>7</v>
      </c>
      <c r="E2279" s="216" t="s">
        <v>417</v>
      </c>
      <c r="F2279" s="216"/>
      <c r="G2279" s="163" t="s">
        <v>49</v>
      </c>
      <c r="H2279" s="162" t="s">
        <v>50</v>
      </c>
      <c r="I2279" s="162" t="s">
        <v>418</v>
      </c>
      <c r="J2279" s="162" t="s">
        <v>51</v>
      </c>
      <c r="K2279" s="162" t="s">
        <v>8</v>
      </c>
    </row>
    <row r="2280" spans="1:11" ht="26" customHeight="1">
      <c r="A2280" s="164" t="s">
        <v>419</v>
      </c>
      <c r="B2280" s="147" t="s">
        <v>1592</v>
      </c>
      <c r="C2280" s="164" t="s">
        <v>58</v>
      </c>
      <c r="D2280" s="164" t="s">
        <v>1593</v>
      </c>
      <c r="E2280" s="217" t="s">
        <v>424</v>
      </c>
      <c r="F2280" s="217"/>
      <c r="G2280" s="165" t="s">
        <v>116</v>
      </c>
      <c r="H2280" s="166">
        <v>1</v>
      </c>
      <c r="I2280" s="148"/>
      <c r="J2280" s="148">
        <v>0.35</v>
      </c>
      <c r="K2280" s="148">
        <v>0.35</v>
      </c>
    </row>
    <row r="2281" spans="1:11" ht="24" customHeight="1">
      <c r="A2281" s="172" t="s">
        <v>430</v>
      </c>
      <c r="B2281" s="173" t="s">
        <v>1080</v>
      </c>
      <c r="C2281" s="172" t="s">
        <v>58</v>
      </c>
      <c r="D2281" s="172" t="s">
        <v>1081</v>
      </c>
      <c r="E2281" s="211" t="s">
        <v>448</v>
      </c>
      <c r="F2281" s="211"/>
      <c r="G2281" s="174" t="s">
        <v>116</v>
      </c>
      <c r="H2281" s="175">
        <v>2.12E-2</v>
      </c>
      <c r="I2281" s="175">
        <v>0</v>
      </c>
      <c r="J2281" s="176">
        <v>16.89</v>
      </c>
      <c r="K2281" s="176">
        <v>0.35</v>
      </c>
    </row>
    <row r="2282" spans="1:11" ht="25.5">
      <c r="A2282" s="177"/>
      <c r="B2282" s="177"/>
      <c r="C2282" s="177"/>
      <c r="D2282" s="177"/>
      <c r="E2282" s="177"/>
      <c r="F2282" s="177" t="s">
        <v>440</v>
      </c>
      <c r="G2282" s="178">
        <v>0.35</v>
      </c>
      <c r="H2282" s="177" t="s">
        <v>441</v>
      </c>
      <c r="I2282" s="178">
        <v>0</v>
      </c>
      <c r="J2282" s="177" t="s">
        <v>442</v>
      </c>
      <c r="K2282" s="178">
        <v>0.35</v>
      </c>
    </row>
    <row r="2283" spans="1:11" ht="25.9" thickBot="1">
      <c r="A2283" s="177"/>
      <c r="B2283" s="177"/>
      <c r="C2283" s="177"/>
      <c r="D2283" s="177"/>
      <c r="E2283" s="177"/>
      <c r="F2283" s="177" t="s">
        <v>443</v>
      </c>
      <c r="G2283" s="178">
        <v>0.08</v>
      </c>
      <c r="H2283" s="212"/>
      <c r="I2283" s="212" t="s">
        <v>444</v>
      </c>
      <c r="J2283" s="177"/>
      <c r="K2283" s="178">
        <v>0.43</v>
      </c>
    </row>
    <row r="2284" spans="1:11" ht="1.05" customHeight="1" thickTop="1">
      <c r="A2284" s="179"/>
      <c r="B2284" s="179"/>
      <c r="C2284" s="179"/>
      <c r="D2284" s="179"/>
      <c r="E2284" s="179"/>
      <c r="F2284" s="179"/>
      <c r="G2284" s="179"/>
      <c r="H2284" s="179"/>
      <c r="I2284" s="179"/>
      <c r="J2284" s="179"/>
      <c r="K2284" s="179"/>
    </row>
    <row r="2285" spans="1:11" ht="18" customHeight="1">
      <c r="A2285" s="161"/>
      <c r="B2285" s="162" t="s">
        <v>47</v>
      </c>
      <c r="C2285" s="161" t="s">
        <v>48</v>
      </c>
      <c r="D2285" s="161" t="s">
        <v>7</v>
      </c>
      <c r="E2285" s="216" t="s">
        <v>417</v>
      </c>
      <c r="F2285" s="216"/>
      <c r="G2285" s="163" t="s">
        <v>49</v>
      </c>
      <c r="H2285" s="162" t="s">
        <v>50</v>
      </c>
      <c r="I2285" s="162" t="s">
        <v>51</v>
      </c>
      <c r="J2285" s="162" t="s">
        <v>8</v>
      </c>
    </row>
    <row r="2286" spans="1:11" ht="26" customHeight="1">
      <c r="A2286" s="164" t="s">
        <v>419</v>
      </c>
      <c r="B2286" s="147" t="s">
        <v>1594</v>
      </c>
      <c r="C2286" s="164" t="s">
        <v>72</v>
      </c>
      <c r="D2286" s="164" t="s">
        <v>1595</v>
      </c>
      <c r="E2286" s="217" t="s">
        <v>520</v>
      </c>
      <c r="F2286" s="217"/>
      <c r="G2286" s="165" t="s">
        <v>531</v>
      </c>
      <c r="H2286" s="166">
        <v>1</v>
      </c>
      <c r="I2286" s="148">
        <v>0.27</v>
      </c>
      <c r="J2286" s="148">
        <v>0.27</v>
      </c>
    </row>
    <row r="2287" spans="1:11" ht="20" customHeight="1">
      <c r="A2287" s="161" t="s">
        <v>1147</v>
      </c>
      <c r="B2287" s="162" t="s">
        <v>47</v>
      </c>
      <c r="C2287" s="161" t="s">
        <v>48</v>
      </c>
      <c r="D2287" s="161" t="s">
        <v>448</v>
      </c>
      <c r="E2287" s="162" t="s">
        <v>525</v>
      </c>
      <c r="F2287" s="220" t="s">
        <v>528</v>
      </c>
      <c r="G2287" s="220"/>
      <c r="H2287" s="220"/>
      <c r="I2287" s="220"/>
      <c r="J2287" s="162" t="s">
        <v>1148</v>
      </c>
    </row>
    <row r="2288" spans="1:11" ht="26" customHeight="1">
      <c r="A2288" s="172" t="s">
        <v>430</v>
      </c>
      <c r="B2288" s="173" t="s">
        <v>1596</v>
      </c>
      <c r="C2288" s="172" t="s">
        <v>72</v>
      </c>
      <c r="D2288" s="172" t="s">
        <v>1597</v>
      </c>
      <c r="E2288" s="175">
        <v>1.154E-2</v>
      </c>
      <c r="F2288" s="172"/>
      <c r="G2288" s="172"/>
      <c r="H2288" s="172"/>
      <c r="I2288" s="180" t="s">
        <v>2282</v>
      </c>
      <c r="J2288" s="180" t="s">
        <v>695</v>
      </c>
    </row>
    <row r="2289" spans="1:11" ht="20" customHeight="1">
      <c r="A2289" s="213"/>
      <c r="B2289" s="213"/>
      <c r="C2289" s="213"/>
      <c r="D2289" s="213"/>
      <c r="E2289" s="213"/>
      <c r="F2289" s="213" t="s">
        <v>1151</v>
      </c>
      <c r="G2289" s="213"/>
      <c r="H2289" s="213"/>
      <c r="I2289" s="213"/>
      <c r="J2289" s="183">
        <v>0</v>
      </c>
    </row>
    <row r="2290" spans="1:11" ht="20" customHeight="1">
      <c r="A2290" s="213"/>
      <c r="B2290" s="213"/>
      <c r="C2290" s="213"/>
      <c r="D2290" s="213"/>
      <c r="E2290" s="213"/>
      <c r="F2290" s="213" t="s">
        <v>1152</v>
      </c>
      <c r="G2290" s="213"/>
      <c r="H2290" s="213"/>
      <c r="I2290" s="213"/>
      <c r="J2290" s="182">
        <v>0.27489999999999998</v>
      </c>
    </row>
    <row r="2291" spans="1:11" ht="20" customHeight="1">
      <c r="A2291" s="213"/>
      <c r="B2291" s="213"/>
      <c r="C2291" s="213"/>
      <c r="D2291" s="213"/>
      <c r="E2291" s="213"/>
      <c r="F2291" s="213" t="s">
        <v>521</v>
      </c>
      <c r="G2291" s="213"/>
      <c r="H2291" s="213"/>
      <c r="I2291" s="213"/>
      <c r="J2291" s="182">
        <v>0.27489999999999998</v>
      </c>
    </row>
    <row r="2292" spans="1:11" ht="20" customHeight="1">
      <c r="A2292" s="213"/>
      <c r="B2292" s="213"/>
      <c r="C2292" s="213"/>
      <c r="D2292" s="213"/>
      <c r="E2292" s="213"/>
      <c r="F2292" s="213" t="s">
        <v>522</v>
      </c>
      <c r="G2292" s="213"/>
      <c r="H2292" s="213"/>
      <c r="I2292" s="213"/>
      <c r="J2292" s="182">
        <v>1</v>
      </c>
    </row>
    <row r="2293" spans="1:11" ht="20" customHeight="1">
      <c r="A2293" s="213"/>
      <c r="B2293" s="213"/>
      <c r="C2293" s="213"/>
      <c r="D2293" s="213"/>
      <c r="E2293" s="213"/>
      <c r="F2293" s="213" t="s">
        <v>523</v>
      </c>
      <c r="G2293" s="213"/>
      <c r="H2293" s="213"/>
      <c r="I2293" s="213"/>
      <c r="J2293" s="182">
        <v>0.27489999999999998</v>
      </c>
    </row>
    <row r="2294" spans="1:11" ht="13.5">
      <c r="A2294" s="177"/>
      <c r="B2294" s="177"/>
      <c r="C2294" s="177"/>
      <c r="D2294" s="177"/>
      <c r="E2294" s="177" t="s">
        <v>440</v>
      </c>
      <c r="F2294" s="178">
        <v>0</v>
      </c>
      <c r="G2294" s="177" t="s">
        <v>441</v>
      </c>
      <c r="H2294" s="178">
        <v>0.27</v>
      </c>
      <c r="I2294" s="177" t="s">
        <v>442</v>
      </c>
      <c r="J2294" s="178">
        <v>0.27489999999999998</v>
      </c>
    </row>
    <row r="2295" spans="1:11" ht="13.9" thickBot="1">
      <c r="A2295" s="177"/>
      <c r="B2295" s="177"/>
      <c r="C2295" s="177"/>
      <c r="D2295" s="177"/>
      <c r="E2295" s="177" t="s">
        <v>443</v>
      </c>
      <c r="F2295" s="178">
        <v>0.06</v>
      </c>
      <c r="G2295" s="177"/>
      <c r="H2295" s="212" t="s">
        <v>444</v>
      </c>
      <c r="I2295" s="212"/>
      <c r="J2295" s="178">
        <v>0.33</v>
      </c>
    </row>
    <row r="2296" spans="1:11" ht="1.05" customHeight="1" thickTop="1">
      <c r="A2296" s="179"/>
      <c r="B2296" s="179"/>
      <c r="C2296" s="179"/>
      <c r="D2296" s="179"/>
      <c r="E2296" s="179"/>
      <c r="F2296" s="179"/>
      <c r="G2296" s="179"/>
      <c r="H2296" s="179"/>
      <c r="I2296" s="179"/>
      <c r="J2296" s="179"/>
    </row>
    <row r="2297" spans="1:11" ht="18" customHeight="1">
      <c r="A2297" s="161"/>
      <c r="B2297" s="162" t="s">
        <v>47</v>
      </c>
      <c r="C2297" s="161" t="s">
        <v>48</v>
      </c>
      <c r="D2297" s="161" t="s">
        <v>7</v>
      </c>
      <c r="E2297" s="216" t="s">
        <v>417</v>
      </c>
      <c r="F2297" s="216"/>
      <c r="G2297" s="163" t="s">
        <v>49</v>
      </c>
      <c r="H2297" s="162" t="s">
        <v>50</v>
      </c>
      <c r="I2297" s="162" t="s">
        <v>418</v>
      </c>
      <c r="J2297" s="162" t="s">
        <v>51</v>
      </c>
      <c r="K2297" s="162" t="s">
        <v>8</v>
      </c>
    </row>
    <row r="2298" spans="1:11" ht="26" customHeight="1">
      <c r="A2298" s="164" t="s">
        <v>419</v>
      </c>
      <c r="B2298" s="147" t="s">
        <v>1598</v>
      </c>
      <c r="C2298" s="164" t="s">
        <v>58</v>
      </c>
      <c r="D2298" s="164" t="s">
        <v>1599</v>
      </c>
      <c r="E2298" s="217" t="s">
        <v>424</v>
      </c>
      <c r="F2298" s="217"/>
      <c r="G2298" s="165" t="s">
        <v>116</v>
      </c>
      <c r="H2298" s="166">
        <v>1</v>
      </c>
      <c r="I2298" s="148"/>
      <c r="J2298" s="148">
        <v>0.25</v>
      </c>
      <c r="K2298" s="148">
        <v>0.25</v>
      </c>
    </row>
    <row r="2299" spans="1:11" ht="24" customHeight="1">
      <c r="A2299" s="172" t="s">
        <v>430</v>
      </c>
      <c r="B2299" s="173" t="s">
        <v>1600</v>
      </c>
      <c r="C2299" s="172" t="s">
        <v>58</v>
      </c>
      <c r="D2299" s="172" t="s">
        <v>1601</v>
      </c>
      <c r="E2299" s="211" t="s">
        <v>448</v>
      </c>
      <c r="F2299" s="211"/>
      <c r="G2299" s="174" t="s">
        <v>116</v>
      </c>
      <c r="H2299" s="175">
        <v>1.154E-2</v>
      </c>
      <c r="I2299" s="175">
        <v>0</v>
      </c>
      <c r="J2299" s="176">
        <v>22.17</v>
      </c>
      <c r="K2299" s="176">
        <v>0.25</v>
      </c>
    </row>
    <row r="2300" spans="1:11" ht="25.5">
      <c r="A2300" s="177"/>
      <c r="B2300" s="177"/>
      <c r="C2300" s="177"/>
      <c r="D2300" s="177"/>
      <c r="E2300" s="177"/>
      <c r="F2300" s="177" t="s">
        <v>440</v>
      </c>
      <c r="G2300" s="178">
        <v>0.25</v>
      </c>
      <c r="H2300" s="177" t="s">
        <v>441</v>
      </c>
      <c r="I2300" s="178">
        <v>0</v>
      </c>
      <c r="J2300" s="177" t="s">
        <v>442</v>
      </c>
      <c r="K2300" s="178">
        <v>0.25</v>
      </c>
    </row>
    <row r="2301" spans="1:11" ht="25.9" thickBot="1">
      <c r="A2301" s="177"/>
      <c r="B2301" s="177"/>
      <c r="C2301" s="177"/>
      <c r="D2301" s="177"/>
      <c r="E2301" s="177"/>
      <c r="F2301" s="177" t="s">
        <v>443</v>
      </c>
      <c r="G2301" s="178">
        <v>0.06</v>
      </c>
      <c r="H2301" s="212"/>
      <c r="I2301" s="212" t="s">
        <v>444</v>
      </c>
      <c r="J2301" s="177"/>
      <c r="K2301" s="178">
        <v>0.31</v>
      </c>
    </row>
    <row r="2302" spans="1:11" ht="1.05" customHeight="1" thickTop="1">
      <c r="A2302" s="179"/>
      <c r="B2302" s="179"/>
      <c r="C2302" s="179"/>
      <c r="D2302" s="179"/>
      <c r="E2302" s="179"/>
      <c r="F2302" s="179"/>
      <c r="G2302" s="179"/>
      <c r="H2302" s="179"/>
      <c r="I2302" s="179"/>
      <c r="J2302" s="179"/>
      <c r="K2302" s="179"/>
    </row>
    <row r="2303" spans="1:11" ht="18" customHeight="1">
      <c r="A2303" s="161"/>
      <c r="B2303" s="162" t="s">
        <v>47</v>
      </c>
      <c r="C2303" s="161" t="s">
        <v>48</v>
      </c>
      <c r="D2303" s="161" t="s">
        <v>7</v>
      </c>
      <c r="E2303" s="216" t="s">
        <v>417</v>
      </c>
      <c r="F2303" s="216"/>
      <c r="G2303" s="163" t="s">
        <v>49</v>
      </c>
      <c r="H2303" s="162" t="s">
        <v>50</v>
      </c>
      <c r="I2303" s="162" t="s">
        <v>418</v>
      </c>
      <c r="J2303" s="162" t="s">
        <v>51</v>
      </c>
      <c r="K2303" s="162" t="s">
        <v>8</v>
      </c>
    </row>
    <row r="2304" spans="1:11" ht="26" customHeight="1">
      <c r="A2304" s="164" t="s">
        <v>419</v>
      </c>
      <c r="B2304" s="147" t="s">
        <v>1602</v>
      </c>
      <c r="C2304" s="164" t="s">
        <v>58</v>
      </c>
      <c r="D2304" s="164" t="s">
        <v>1603</v>
      </c>
      <c r="E2304" s="217" t="s">
        <v>424</v>
      </c>
      <c r="F2304" s="217"/>
      <c r="G2304" s="165" t="s">
        <v>116</v>
      </c>
      <c r="H2304" s="166">
        <v>1</v>
      </c>
      <c r="I2304" s="148"/>
      <c r="J2304" s="148">
        <v>0.25</v>
      </c>
      <c r="K2304" s="148">
        <v>0.25</v>
      </c>
    </row>
    <row r="2305" spans="1:11" ht="24" customHeight="1">
      <c r="A2305" s="172" t="s">
        <v>430</v>
      </c>
      <c r="B2305" s="173" t="s">
        <v>1604</v>
      </c>
      <c r="C2305" s="172" t="s">
        <v>58</v>
      </c>
      <c r="D2305" s="172" t="s">
        <v>1605</v>
      </c>
      <c r="E2305" s="211" t="s">
        <v>448</v>
      </c>
      <c r="F2305" s="211"/>
      <c r="G2305" s="174" t="s">
        <v>116</v>
      </c>
      <c r="H2305" s="175">
        <v>1.4760000000000001E-2</v>
      </c>
      <c r="I2305" s="175">
        <v>0</v>
      </c>
      <c r="J2305" s="176">
        <v>17.059999999999999</v>
      </c>
      <c r="K2305" s="176">
        <v>0.25</v>
      </c>
    </row>
    <row r="2306" spans="1:11" ht="25.5">
      <c r="A2306" s="177"/>
      <c r="B2306" s="177"/>
      <c r="C2306" s="177"/>
      <c r="D2306" s="177"/>
      <c r="E2306" s="177"/>
      <c r="F2306" s="177" t="s">
        <v>440</v>
      </c>
      <c r="G2306" s="178">
        <v>0.25</v>
      </c>
      <c r="H2306" s="177" t="s">
        <v>441</v>
      </c>
      <c r="I2306" s="178">
        <v>0</v>
      </c>
      <c r="J2306" s="177" t="s">
        <v>442</v>
      </c>
      <c r="K2306" s="178">
        <v>0.25</v>
      </c>
    </row>
    <row r="2307" spans="1:11" ht="25.9" thickBot="1">
      <c r="A2307" s="177"/>
      <c r="B2307" s="177"/>
      <c r="C2307" s="177"/>
      <c r="D2307" s="177"/>
      <c r="E2307" s="177"/>
      <c r="F2307" s="177" t="s">
        <v>443</v>
      </c>
      <c r="G2307" s="178">
        <v>0.06</v>
      </c>
      <c r="H2307" s="212"/>
      <c r="I2307" s="212" t="s">
        <v>444</v>
      </c>
      <c r="J2307" s="177"/>
      <c r="K2307" s="178">
        <v>0.31</v>
      </c>
    </row>
    <row r="2308" spans="1:11" ht="1.05" customHeight="1" thickTop="1">
      <c r="A2308" s="179"/>
      <c r="B2308" s="179"/>
      <c r="C2308" s="179"/>
      <c r="D2308" s="179"/>
      <c r="E2308" s="179"/>
      <c r="F2308" s="179"/>
      <c r="G2308" s="179"/>
      <c r="H2308" s="179"/>
      <c r="I2308" s="179"/>
      <c r="J2308" s="179"/>
      <c r="K2308" s="179"/>
    </row>
    <row r="2309" spans="1:11" ht="18" customHeight="1">
      <c r="A2309" s="161"/>
      <c r="B2309" s="162" t="s">
        <v>47</v>
      </c>
      <c r="C2309" s="161" t="s">
        <v>48</v>
      </c>
      <c r="D2309" s="161" t="s">
        <v>7</v>
      </c>
      <c r="E2309" s="216" t="s">
        <v>417</v>
      </c>
      <c r="F2309" s="216"/>
      <c r="G2309" s="163" t="s">
        <v>49</v>
      </c>
      <c r="H2309" s="162" t="s">
        <v>50</v>
      </c>
      <c r="I2309" s="162" t="s">
        <v>418</v>
      </c>
      <c r="J2309" s="162" t="s">
        <v>51</v>
      </c>
      <c r="K2309" s="162" t="s">
        <v>8</v>
      </c>
    </row>
    <row r="2310" spans="1:11" ht="52.05" customHeight="1">
      <c r="A2310" s="164" t="s">
        <v>419</v>
      </c>
      <c r="B2310" s="147" t="s">
        <v>1606</v>
      </c>
      <c r="C2310" s="164" t="s">
        <v>374</v>
      </c>
      <c r="D2310" s="164" t="s">
        <v>1607</v>
      </c>
      <c r="E2310" s="217" t="s">
        <v>1608</v>
      </c>
      <c r="F2310" s="217"/>
      <c r="G2310" s="165" t="s">
        <v>449</v>
      </c>
      <c r="H2310" s="166">
        <v>1</v>
      </c>
      <c r="I2310" s="148"/>
      <c r="J2310" s="148">
        <v>35.06</v>
      </c>
      <c r="K2310" s="148">
        <v>35.06</v>
      </c>
    </row>
    <row r="2311" spans="1:11" ht="26" customHeight="1">
      <c r="A2311" s="172" t="s">
        <v>430</v>
      </c>
      <c r="B2311" s="173" t="s">
        <v>1611</v>
      </c>
      <c r="C2311" s="172" t="s">
        <v>374</v>
      </c>
      <c r="D2311" s="172" t="s">
        <v>2283</v>
      </c>
      <c r="E2311" s="211" t="s">
        <v>453</v>
      </c>
      <c r="F2311" s="211"/>
      <c r="G2311" s="174" t="s">
        <v>132</v>
      </c>
      <c r="H2311" s="175">
        <v>5.0000000000000002E-5</v>
      </c>
      <c r="I2311" s="175">
        <v>0</v>
      </c>
      <c r="J2311" s="176">
        <v>32000</v>
      </c>
      <c r="K2311" s="176">
        <v>1.6</v>
      </c>
    </row>
    <row r="2312" spans="1:11" ht="26" customHeight="1">
      <c r="A2312" s="172" t="s">
        <v>430</v>
      </c>
      <c r="B2312" s="173" t="s">
        <v>1610</v>
      </c>
      <c r="C2312" s="172" t="s">
        <v>374</v>
      </c>
      <c r="D2312" s="172" t="s">
        <v>2284</v>
      </c>
      <c r="E2312" s="211" t="s">
        <v>453</v>
      </c>
      <c r="F2312" s="211"/>
      <c r="G2312" s="174" t="s">
        <v>132</v>
      </c>
      <c r="H2312" s="175">
        <v>5.0000000000000002E-5</v>
      </c>
      <c r="I2312" s="175">
        <v>0</v>
      </c>
      <c r="J2312" s="176">
        <v>186850</v>
      </c>
      <c r="K2312" s="176">
        <v>9.34</v>
      </c>
    </row>
    <row r="2313" spans="1:11" ht="26" customHeight="1">
      <c r="A2313" s="172" t="s">
        <v>430</v>
      </c>
      <c r="B2313" s="173" t="s">
        <v>1609</v>
      </c>
      <c r="C2313" s="172" t="s">
        <v>374</v>
      </c>
      <c r="D2313" s="172" t="s">
        <v>2285</v>
      </c>
      <c r="E2313" s="211" t="s">
        <v>448</v>
      </c>
      <c r="F2313" s="211"/>
      <c r="G2313" s="174" t="s">
        <v>449</v>
      </c>
      <c r="H2313" s="175">
        <v>1</v>
      </c>
      <c r="I2313" s="175">
        <v>0</v>
      </c>
      <c r="J2313" s="176">
        <v>24.12</v>
      </c>
      <c r="K2313" s="176">
        <v>24.12</v>
      </c>
    </row>
    <row r="2314" spans="1:11" ht="25.5">
      <c r="A2314" s="177"/>
      <c r="B2314" s="177"/>
      <c r="C2314" s="177"/>
      <c r="D2314" s="177"/>
      <c r="E2314" s="177"/>
      <c r="F2314" s="177" t="s">
        <v>440</v>
      </c>
      <c r="G2314" s="178">
        <v>24.12</v>
      </c>
      <c r="H2314" s="177" t="s">
        <v>441</v>
      </c>
      <c r="I2314" s="178">
        <v>0</v>
      </c>
      <c r="J2314" s="177" t="s">
        <v>442</v>
      </c>
      <c r="K2314" s="178">
        <v>24.12</v>
      </c>
    </row>
    <row r="2315" spans="1:11" ht="25.9" thickBot="1">
      <c r="A2315" s="177"/>
      <c r="B2315" s="177"/>
      <c r="C2315" s="177"/>
      <c r="D2315" s="177"/>
      <c r="E2315" s="177"/>
      <c r="F2315" s="177" t="s">
        <v>443</v>
      </c>
      <c r="G2315" s="178">
        <v>8.58</v>
      </c>
      <c r="H2315" s="212"/>
      <c r="I2315" s="212" t="s">
        <v>444</v>
      </c>
      <c r="J2315" s="177"/>
      <c r="K2315" s="178">
        <v>43.64</v>
      </c>
    </row>
    <row r="2316" spans="1:11" ht="1.05" customHeight="1" thickTop="1">
      <c r="A2316" s="179"/>
      <c r="B2316" s="179"/>
      <c r="C2316" s="179"/>
      <c r="D2316" s="179"/>
      <c r="E2316" s="179"/>
      <c r="F2316" s="179"/>
      <c r="G2316" s="179"/>
      <c r="H2316" s="179"/>
      <c r="I2316" s="179"/>
      <c r="J2316" s="179"/>
      <c r="K2316" s="179"/>
    </row>
    <row r="2317" spans="1:11" ht="18" customHeight="1">
      <c r="A2317" s="161"/>
      <c r="B2317" s="162" t="s">
        <v>47</v>
      </c>
      <c r="C2317" s="161" t="s">
        <v>48</v>
      </c>
      <c r="D2317" s="161" t="s">
        <v>7</v>
      </c>
      <c r="E2317" s="216" t="s">
        <v>417</v>
      </c>
      <c r="F2317" s="216"/>
      <c r="G2317" s="163" t="s">
        <v>49</v>
      </c>
      <c r="H2317" s="162" t="s">
        <v>50</v>
      </c>
      <c r="I2317" s="162" t="s">
        <v>418</v>
      </c>
      <c r="J2317" s="162" t="s">
        <v>51</v>
      </c>
      <c r="K2317" s="162" t="s">
        <v>8</v>
      </c>
    </row>
    <row r="2318" spans="1:11" ht="65" customHeight="1">
      <c r="A2318" s="164" t="s">
        <v>419</v>
      </c>
      <c r="B2318" s="147" t="s">
        <v>1612</v>
      </c>
      <c r="C2318" s="164" t="s">
        <v>374</v>
      </c>
      <c r="D2318" s="164" t="s">
        <v>1613</v>
      </c>
      <c r="E2318" s="217" t="s">
        <v>1608</v>
      </c>
      <c r="F2318" s="217"/>
      <c r="G2318" s="165" t="s">
        <v>449</v>
      </c>
      <c r="H2318" s="166">
        <v>1</v>
      </c>
      <c r="I2318" s="148"/>
      <c r="J2318" s="148">
        <v>181.99</v>
      </c>
      <c r="K2318" s="148">
        <v>181.99</v>
      </c>
    </row>
    <row r="2319" spans="1:11" ht="39" customHeight="1">
      <c r="A2319" s="172" t="s">
        <v>430</v>
      </c>
      <c r="B2319" s="173" t="s">
        <v>1615</v>
      </c>
      <c r="C2319" s="172" t="s">
        <v>374</v>
      </c>
      <c r="D2319" s="172" t="s">
        <v>2286</v>
      </c>
      <c r="E2319" s="211" t="s">
        <v>453</v>
      </c>
      <c r="F2319" s="211"/>
      <c r="G2319" s="174" t="s">
        <v>132</v>
      </c>
      <c r="H2319" s="175">
        <v>6.6000000000000005E-5</v>
      </c>
      <c r="I2319" s="175">
        <v>0</v>
      </c>
      <c r="J2319" s="176">
        <v>32000</v>
      </c>
      <c r="K2319" s="176">
        <v>2.11</v>
      </c>
    </row>
    <row r="2320" spans="1:11" ht="39" customHeight="1">
      <c r="A2320" s="172" t="s">
        <v>430</v>
      </c>
      <c r="B2320" s="173" t="s">
        <v>1614</v>
      </c>
      <c r="C2320" s="172" t="s">
        <v>374</v>
      </c>
      <c r="D2320" s="172" t="s">
        <v>2287</v>
      </c>
      <c r="E2320" s="211" t="s">
        <v>453</v>
      </c>
      <c r="F2320" s="211"/>
      <c r="G2320" s="174" t="s">
        <v>132</v>
      </c>
      <c r="H2320" s="175">
        <v>6.6000000000000005E-5</v>
      </c>
      <c r="I2320" s="175">
        <v>0</v>
      </c>
      <c r="J2320" s="176">
        <v>186850</v>
      </c>
      <c r="K2320" s="176">
        <v>12.33</v>
      </c>
    </row>
    <row r="2321" spans="1:11" ht="26" customHeight="1">
      <c r="A2321" s="172" t="s">
        <v>430</v>
      </c>
      <c r="B2321" s="173" t="s">
        <v>1609</v>
      </c>
      <c r="C2321" s="172" t="s">
        <v>374</v>
      </c>
      <c r="D2321" s="172" t="s">
        <v>2285</v>
      </c>
      <c r="E2321" s="211" t="s">
        <v>448</v>
      </c>
      <c r="F2321" s="211"/>
      <c r="G2321" s="174" t="s">
        <v>449</v>
      </c>
      <c r="H2321" s="175">
        <v>1</v>
      </c>
      <c r="I2321" s="175">
        <v>0</v>
      </c>
      <c r="J2321" s="176">
        <v>24.12</v>
      </c>
      <c r="K2321" s="176">
        <v>24.12</v>
      </c>
    </row>
    <row r="2322" spans="1:11" ht="26" customHeight="1">
      <c r="A2322" s="172" t="s">
        <v>430</v>
      </c>
      <c r="B2322" s="173" t="s">
        <v>1611</v>
      </c>
      <c r="C2322" s="172" t="s">
        <v>374</v>
      </c>
      <c r="D2322" s="172" t="s">
        <v>2283</v>
      </c>
      <c r="E2322" s="211" t="s">
        <v>453</v>
      </c>
      <c r="F2322" s="211"/>
      <c r="G2322" s="174" t="s">
        <v>132</v>
      </c>
      <c r="H2322" s="175">
        <v>5.0000000000000002E-5</v>
      </c>
      <c r="I2322" s="175">
        <v>0</v>
      </c>
      <c r="J2322" s="176">
        <v>32000</v>
      </c>
      <c r="K2322" s="176">
        <v>1.6</v>
      </c>
    </row>
    <row r="2323" spans="1:11" ht="26" customHeight="1">
      <c r="A2323" s="172" t="s">
        <v>430</v>
      </c>
      <c r="B2323" s="173" t="s">
        <v>1610</v>
      </c>
      <c r="C2323" s="172" t="s">
        <v>374</v>
      </c>
      <c r="D2323" s="172" t="s">
        <v>2284</v>
      </c>
      <c r="E2323" s="211" t="s">
        <v>453</v>
      </c>
      <c r="F2323" s="211"/>
      <c r="G2323" s="174" t="s">
        <v>132</v>
      </c>
      <c r="H2323" s="175">
        <v>5.0000000000000002E-5</v>
      </c>
      <c r="I2323" s="175">
        <v>0</v>
      </c>
      <c r="J2323" s="176">
        <v>186850</v>
      </c>
      <c r="K2323" s="176">
        <v>9.34</v>
      </c>
    </row>
    <row r="2324" spans="1:11" ht="52.05" customHeight="1">
      <c r="A2324" s="172" t="s">
        <v>430</v>
      </c>
      <c r="B2324" s="173" t="s">
        <v>1616</v>
      </c>
      <c r="C2324" s="172" t="s">
        <v>374</v>
      </c>
      <c r="D2324" s="172" t="s">
        <v>2288</v>
      </c>
      <c r="E2324" s="211" t="s">
        <v>453</v>
      </c>
      <c r="F2324" s="211"/>
      <c r="G2324" s="174" t="s">
        <v>1617</v>
      </c>
      <c r="H2324" s="175">
        <v>23.284800000000001</v>
      </c>
      <c r="I2324" s="175">
        <v>0</v>
      </c>
      <c r="J2324" s="176">
        <v>5.69</v>
      </c>
      <c r="K2324" s="176">
        <v>132.49</v>
      </c>
    </row>
    <row r="2325" spans="1:11" ht="25.5">
      <c r="A2325" s="177"/>
      <c r="B2325" s="177"/>
      <c r="C2325" s="177"/>
      <c r="D2325" s="177"/>
      <c r="E2325" s="177"/>
      <c r="F2325" s="177" t="s">
        <v>440</v>
      </c>
      <c r="G2325" s="178">
        <v>24.12</v>
      </c>
      <c r="H2325" s="177" t="s">
        <v>441</v>
      </c>
      <c r="I2325" s="178">
        <v>0</v>
      </c>
      <c r="J2325" s="177" t="s">
        <v>442</v>
      </c>
      <c r="K2325" s="178">
        <v>24.12</v>
      </c>
    </row>
    <row r="2326" spans="1:11" ht="25.9" thickBot="1">
      <c r="A2326" s="177"/>
      <c r="B2326" s="177"/>
      <c r="C2326" s="177"/>
      <c r="D2326" s="177"/>
      <c r="E2326" s="177"/>
      <c r="F2326" s="177" t="s">
        <v>443</v>
      </c>
      <c r="G2326" s="178">
        <v>44.58</v>
      </c>
      <c r="H2326" s="212"/>
      <c r="I2326" s="212" t="s">
        <v>444</v>
      </c>
      <c r="J2326" s="177"/>
      <c r="K2326" s="178">
        <v>226.57</v>
      </c>
    </row>
    <row r="2327" spans="1:11" ht="1.05" customHeight="1" thickTop="1">
      <c r="A2327" s="179"/>
      <c r="B2327" s="179"/>
      <c r="C2327" s="179"/>
      <c r="D2327" s="179"/>
      <c r="E2327" s="179"/>
      <c r="F2327" s="179"/>
      <c r="G2327" s="179"/>
      <c r="H2327" s="179"/>
      <c r="I2327" s="179"/>
      <c r="J2327" s="179"/>
      <c r="K2327" s="179"/>
    </row>
    <row r="2328" spans="1:11" ht="18" customHeight="1">
      <c r="A2328" s="161"/>
      <c r="B2328" s="162" t="s">
        <v>47</v>
      </c>
      <c r="C2328" s="161" t="s">
        <v>48</v>
      </c>
      <c r="D2328" s="161" t="s">
        <v>7</v>
      </c>
      <c r="E2328" s="216" t="s">
        <v>417</v>
      </c>
      <c r="F2328" s="216"/>
      <c r="G2328" s="163" t="s">
        <v>49</v>
      </c>
      <c r="H2328" s="162" t="s">
        <v>50</v>
      </c>
      <c r="I2328" s="162" t="s">
        <v>418</v>
      </c>
      <c r="J2328" s="162" t="s">
        <v>51</v>
      </c>
      <c r="K2328" s="162" t="s">
        <v>8</v>
      </c>
    </row>
    <row r="2329" spans="1:11" ht="65" customHeight="1">
      <c r="A2329" s="164" t="s">
        <v>419</v>
      </c>
      <c r="B2329" s="147" t="s">
        <v>1226</v>
      </c>
      <c r="C2329" s="164" t="s">
        <v>374</v>
      </c>
      <c r="D2329" s="164" t="s">
        <v>1227</v>
      </c>
      <c r="E2329" s="217" t="s">
        <v>1224</v>
      </c>
      <c r="F2329" s="217"/>
      <c r="G2329" s="165" t="s">
        <v>1228</v>
      </c>
      <c r="H2329" s="166">
        <v>1</v>
      </c>
      <c r="I2329" s="148"/>
      <c r="J2329" s="148">
        <v>59.63</v>
      </c>
      <c r="K2329" s="148">
        <v>59.63</v>
      </c>
    </row>
    <row r="2330" spans="1:11" ht="65" customHeight="1">
      <c r="A2330" s="167" t="s">
        <v>421</v>
      </c>
      <c r="B2330" s="168" t="s">
        <v>1612</v>
      </c>
      <c r="C2330" s="167" t="s">
        <v>374</v>
      </c>
      <c r="D2330" s="167" t="s">
        <v>1613</v>
      </c>
      <c r="E2330" s="210" t="s">
        <v>1608</v>
      </c>
      <c r="F2330" s="210"/>
      <c r="G2330" s="169" t="s">
        <v>449</v>
      </c>
      <c r="H2330" s="170">
        <v>4.0000000000000001E-3</v>
      </c>
      <c r="I2330" s="170">
        <v>0</v>
      </c>
      <c r="J2330" s="171">
        <v>181.99</v>
      </c>
      <c r="K2330" s="171">
        <v>0.72</v>
      </c>
    </row>
    <row r="2331" spans="1:11" ht="52.05" customHeight="1">
      <c r="A2331" s="167" t="s">
        <v>421</v>
      </c>
      <c r="B2331" s="168" t="s">
        <v>1606</v>
      </c>
      <c r="C2331" s="167" t="s">
        <v>374</v>
      </c>
      <c r="D2331" s="167" t="s">
        <v>1607</v>
      </c>
      <c r="E2331" s="210" t="s">
        <v>1608</v>
      </c>
      <c r="F2331" s="210"/>
      <c r="G2331" s="169" t="s">
        <v>449</v>
      </c>
      <c r="H2331" s="170">
        <v>0.41599999999999998</v>
      </c>
      <c r="I2331" s="170">
        <v>0</v>
      </c>
      <c r="J2331" s="171">
        <v>35.06</v>
      </c>
      <c r="K2331" s="171">
        <v>14.58</v>
      </c>
    </row>
    <row r="2332" spans="1:11" ht="52.05" customHeight="1">
      <c r="A2332" s="172" t="s">
        <v>430</v>
      </c>
      <c r="B2332" s="173" t="s">
        <v>1229</v>
      </c>
      <c r="C2332" s="172" t="s">
        <v>374</v>
      </c>
      <c r="D2332" s="172" t="s">
        <v>2254</v>
      </c>
      <c r="E2332" s="211" t="s">
        <v>2255</v>
      </c>
      <c r="F2332" s="211"/>
      <c r="G2332" s="174" t="s">
        <v>1230</v>
      </c>
      <c r="H2332" s="175">
        <v>43.04</v>
      </c>
      <c r="I2332" s="175">
        <v>3</v>
      </c>
      <c r="J2332" s="176">
        <v>1</v>
      </c>
      <c r="K2332" s="176">
        <v>1.29</v>
      </c>
    </row>
    <row r="2333" spans="1:11" ht="26" customHeight="1">
      <c r="A2333" s="172" t="s">
        <v>430</v>
      </c>
      <c r="B2333" s="173" t="s">
        <v>1231</v>
      </c>
      <c r="C2333" s="172" t="s">
        <v>374</v>
      </c>
      <c r="D2333" s="172" t="s">
        <v>2256</v>
      </c>
      <c r="E2333" s="211" t="s">
        <v>448</v>
      </c>
      <c r="F2333" s="211"/>
      <c r="G2333" s="174" t="s">
        <v>449</v>
      </c>
      <c r="H2333" s="175">
        <v>1.66</v>
      </c>
      <c r="I2333" s="175">
        <v>0</v>
      </c>
      <c r="J2333" s="176">
        <v>25.93</v>
      </c>
      <c r="K2333" s="176">
        <v>43.04</v>
      </c>
    </row>
    <row r="2334" spans="1:11" ht="25.5">
      <c r="A2334" s="177"/>
      <c r="B2334" s="177"/>
      <c r="C2334" s="177"/>
      <c r="D2334" s="177"/>
      <c r="E2334" s="177"/>
      <c r="F2334" s="177" t="s">
        <v>440</v>
      </c>
      <c r="G2334" s="178">
        <v>53.16</v>
      </c>
      <c r="H2334" s="177" t="s">
        <v>441</v>
      </c>
      <c r="I2334" s="178">
        <v>0</v>
      </c>
      <c r="J2334" s="177" t="s">
        <v>442</v>
      </c>
      <c r="K2334" s="178">
        <v>53.16</v>
      </c>
    </row>
    <row r="2335" spans="1:11" ht="25.9" thickBot="1">
      <c r="A2335" s="177"/>
      <c r="B2335" s="177"/>
      <c r="C2335" s="177"/>
      <c r="D2335" s="177"/>
      <c r="E2335" s="177"/>
      <c r="F2335" s="177" t="s">
        <v>443</v>
      </c>
      <c r="G2335" s="178">
        <v>14.6</v>
      </c>
      <c r="H2335" s="212"/>
      <c r="I2335" s="212" t="s">
        <v>444</v>
      </c>
      <c r="J2335" s="177"/>
      <c r="K2335" s="178">
        <v>74.23</v>
      </c>
    </row>
    <row r="2336" spans="1:11" ht="1.05" customHeight="1" thickTop="1">
      <c r="A2336" s="179"/>
      <c r="B2336" s="179"/>
      <c r="C2336" s="179"/>
      <c r="D2336" s="179"/>
      <c r="E2336" s="179"/>
      <c r="F2336" s="179"/>
      <c r="G2336" s="179"/>
      <c r="H2336" s="179"/>
      <c r="I2336" s="179"/>
      <c r="J2336" s="179"/>
      <c r="K2336" s="179"/>
    </row>
    <row r="2337" spans="1:10" ht="18" customHeight="1">
      <c r="A2337" s="161"/>
      <c r="B2337" s="162" t="s">
        <v>47</v>
      </c>
      <c r="C2337" s="161" t="s">
        <v>48</v>
      </c>
      <c r="D2337" s="161" t="s">
        <v>7</v>
      </c>
      <c r="E2337" s="216" t="s">
        <v>417</v>
      </c>
      <c r="F2337" s="216"/>
      <c r="G2337" s="163" t="s">
        <v>49</v>
      </c>
      <c r="H2337" s="162" t="s">
        <v>50</v>
      </c>
      <c r="I2337" s="162" t="s">
        <v>51</v>
      </c>
      <c r="J2337" s="162" t="s">
        <v>8</v>
      </c>
    </row>
    <row r="2338" spans="1:10" ht="26" customHeight="1">
      <c r="A2338" s="164" t="s">
        <v>419</v>
      </c>
      <c r="B2338" s="147" t="s">
        <v>1267</v>
      </c>
      <c r="C2338" s="164" t="s">
        <v>63</v>
      </c>
      <c r="D2338" s="164" t="s">
        <v>1268</v>
      </c>
      <c r="E2338" s="217" t="s">
        <v>1269</v>
      </c>
      <c r="F2338" s="217"/>
      <c r="G2338" s="165" t="s">
        <v>80</v>
      </c>
      <c r="H2338" s="166">
        <v>1</v>
      </c>
      <c r="I2338" s="148">
        <v>547.75</v>
      </c>
      <c r="J2338" s="148">
        <v>547.75</v>
      </c>
    </row>
    <row r="2339" spans="1:10" ht="15" customHeight="1">
      <c r="A2339" s="161" t="s">
        <v>6</v>
      </c>
      <c r="B2339" s="162" t="s">
        <v>47</v>
      </c>
      <c r="C2339" s="161" t="s">
        <v>48</v>
      </c>
      <c r="D2339" s="161" t="s">
        <v>7</v>
      </c>
      <c r="E2339" s="216" t="s">
        <v>417</v>
      </c>
      <c r="F2339" s="220"/>
      <c r="G2339" s="163" t="s">
        <v>49</v>
      </c>
      <c r="H2339" s="162" t="s">
        <v>50</v>
      </c>
      <c r="I2339" s="162" t="s">
        <v>51</v>
      </c>
      <c r="J2339" s="162" t="s">
        <v>8</v>
      </c>
    </row>
    <row r="2340" spans="1:10" ht="24" customHeight="1">
      <c r="A2340" s="167" t="s">
        <v>419</v>
      </c>
      <c r="B2340" s="168" t="s">
        <v>456</v>
      </c>
      <c r="C2340" s="167" t="s">
        <v>63</v>
      </c>
      <c r="D2340" s="167" t="s">
        <v>457</v>
      </c>
      <c r="E2340" s="210" t="s">
        <v>458</v>
      </c>
      <c r="F2340" s="210"/>
      <c r="G2340" s="169" t="s">
        <v>449</v>
      </c>
      <c r="H2340" s="170">
        <v>6</v>
      </c>
      <c r="I2340" s="171" t="s">
        <v>2113</v>
      </c>
      <c r="J2340" s="181" t="s">
        <v>2289</v>
      </c>
    </row>
    <row r="2341" spans="1:10" ht="26" customHeight="1">
      <c r="A2341" s="172" t="s">
        <v>430</v>
      </c>
      <c r="B2341" s="173" t="s">
        <v>1282</v>
      </c>
      <c r="C2341" s="172" t="s">
        <v>63</v>
      </c>
      <c r="D2341" s="172" t="s">
        <v>1283</v>
      </c>
      <c r="E2341" s="211" t="s">
        <v>433</v>
      </c>
      <c r="F2341" s="211"/>
      <c r="G2341" s="174" t="s">
        <v>80</v>
      </c>
      <c r="H2341" s="175">
        <v>0.627</v>
      </c>
      <c r="I2341" s="176" t="s">
        <v>1284</v>
      </c>
      <c r="J2341" s="180" t="s">
        <v>1619</v>
      </c>
    </row>
    <row r="2342" spans="1:10" ht="24" customHeight="1">
      <c r="A2342" s="172" t="s">
        <v>430</v>
      </c>
      <c r="B2342" s="173" t="s">
        <v>446</v>
      </c>
      <c r="C2342" s="172" t="s">
        <v>63</v>
      </c>
      <c r="D2342" s="172" t="s">
        <v>447</v>
      </c>
      <c r="E2342" s="211" t="s">
        <v>448</v>
      </c>
      <c r="F2342" s="211"/>
      <c r="G2342" s="174" t="s">
        <v>449</v>
      </c>
      <c r="H2342" s="175">
        <v>6</v>
      </c>
      <c r="I2342" s="176" t="s">
        <v>450</v>
      </c>
      <c r="J2342" s="180" t="s">
        <v>1620</v>
      </c>
    </row>
    <row r="2343" spans="1:10" ht="26" customHeight="1">
      <c r="A2343" s="172" t="s">
        <v>430</v>
      </c>
      <c r="B2343" s="173" t="s">
        <v>1286</v>
      </c>
      <c r="C2343" s="172" t="s">
        <v>63</v>
      </c>
      <c r="D2343" s="172" t="s">
        <v>1287</v>
      </c>
      <c r="E2343" s="211" t="s">
        <v>433</v>
      </c>
      <c r="F2343" s="211"/>
      <c r="G2343" s="174" t="s">
        <v>80</v>
      </c>
      <c r="H2343" s="175">
        <v>0.20899999999999999</v>
      </c>
      <c r="I2343" s="176" t="s">
        <v>1288</v>
      </c>
      <c r="J2343" s="180" t="s">
        <v>1621</v>
      </c>
    </row>
    <row r="2344" spans="1:10" ht="24" customHeight="1">
      <c r="A2344" s="172" t="s">
        <v>430</v>
      </c>
      <c r="B2344" s="173" t="s">
        <v>701</v>
      </c>
      <c r="C2344" s="172" t="s">
        <v>63</v>
      </c>
      <c r="D2344" s="172" t="s">
        <v>702</v>
      </c>
      <c r="E2344" s="211" t="s">
        <v>433</v>
      </c>
      <c r="F2344" s="211"/>
      <c r="G2344" s="174" t="s">
        <v>668</v>
      </c>
      <c r="H2344" s="175">
        <v>293</v>
      </c>
      <c r="I2344" s="176" t="s">
        <v>1037</v>
      </c>
      <c r="J2344" s="180" t="s">
        <v>2290</v>
      </c>
    </row>
    <row r="2345" spans="1:10" ht="26" customHeight="1">
      <c r="A2345" s="172" t="s">
        <v>430</v>
      </c>
      <c r="B2345" s="173" t="s">
        <v>1278</v>
      </c>
      <c r="C2345" s="172" t="s">
        <v>63</v>
      </c>
      <c r="D2345" s="172" t="s">
        <v>1279</v>
      </c>
      <c r="E2345" s="211" t="s">
        <v>433</v>
      </c>
      <c r="F2345" s="211"/>
      <c r="G2345" s="174" t="s">
        <v>80</v>
      </c>
      <c r="H2345" s="175">
        <v>0.91300000000000003</v>
      </c>
      <c r="I2345" s="176" t="s">
        <v>1280</v>
      </c>
      <c r="J2345" s="180" t="s">
        <v>1618</v>
      </c>
    </row>
    <row r="2346" spans="1:10" ht="40.049999999999997" customHeight="1">
      <c r="A2346" s="219" t="s">
        <v>459</v>
      </c>
      <c r="B2346" s="220"/>
      <c r="C2346" s="220"/>
      <c r="D2346" s="220"/>
      <c r="E2346" s="220"/>
      <c r="F2346" s="220"/>
      <c r="G2346" s="220"/>
      <c r="H2346" s="220"/>
      <c r="I2346" s="220"/>
      <c r="J2346" s="220"/>
    </row>
    <row r="2347" spans="1:10" ht="15" customHeight="1">
      <c r="A2347" s="161" t="s">
        <v>6</v>
      </c>
      <c r="B2347" s="162" t="s">
        <v>47</v>
      </c>
      <c r="C2347" s="161" t="s">
        <v>48</v>
      </c>
      <c r="D2347" s="161" t="s">
        <v>7</v>
      </c>
      <c r="E2347" s="216" t="s">
        <v>417</v>
      </c>
      <c r="F2347" s="220"/>
      <c r="G2347" s="163" t="s">
        <v>49</v>
      </c>
      <c r="H2347" s="162" t="s">
        <v>50</v>
      </c>
      <c r="I2347" s="162" t="s">
        <v>51</v>
      </c>
      <c r="J2347" s="162" t="s">
        <v>8</v>
      </c>
    </row>
    <row r="2348" spans="1:10" ht="24" customHeight="1">
      <c r="A2348" s="172" t="s">
        <v>430</v>
      </c>
      <c r="B2348" s="173" t="s">
        <v>508</v>
      </c>
      <c r="C2348" s="172" t="s">
        <v>63</v>
      </c>
      <c r="D2348" s="172" t="s">
        <v>509</v>
      </c>
      <c r="E2348" s="211" t="s">
        <v>433</v>
      </c>
      <c r="F2348" s="211"/>
      <c r="G2348" s="174" t="s">
        <v>388</v>
      </c>
      <c r="H2348" s="175">
        <v>1.38E-2</v>
      </c>
      <c r="I2348" s="176" t="s">
        <v>2114</v>
      </c>
      <c r="J2348" s="180" t="s">
        <v>689</v>
      </c>
    </row>
    <row r="2349" spans="1:10" ht="26" customHeight="1">
      <c r="A2349" s="172" t="s">
        <v>430</v>
      </c>
      <c r="B2349" s="173" t="s">
        <v>506</v>
      </c>
      <c r="C2349" s="172" t="s">
        <v>63</v>
      </c>
      <c r="D2349" s="172" t="s">
        <v>507</v>
      </c>
      <c r="E2349" s="211" t="s">
        <v>433</v>
      </c>
      <c r="F2349" s="211"/>
      <c r="G2349" s="174" t="s">
        <v>132</v>
      </c>
      <c r="H2349" s="175">
        <v>3.5999999999999999E-3</v>
      </c>
      <c r="I2349" s="176" t="s">
        <v>2115</v>
      </c>
      <c r="J2349" s="180" t="s">
        <v>559</v>
      </c>
    </row>
    <row r="2350" spans="1:10" ht="24" customHeight="1">
      <c r="A2350" s="172" t="s">
        <v>430</v>
      </c>
      <c r="B2350" s="173" t="s">
        <v>470</v>
      </c>
      <c r="C2350" s="172" t="s">
        <v>63</v>
      </c>
      <c r="D2350" s="172" t="s">
        <v>471</v>
      </c>
      <c r="E2350" s="211" t="s">
        <v>433</v>
      </c>
      <c r="F2350" s="211"/>
      <c r="G2350" s="174" t="s">
        <v>132</v>
      </c>
      <c r="H2350" s="175">
        <v>0.56459999999999999</v>
      </c>
      <c r="I2350" s="176" t="s">
        <v>472</v>
      </c>
      <c r="J2350" s="180" t="s">
        <v>1623</v>
      </c>
    </row>
    <row r="2351" spans="1:10" ht="24" customHeight="1">
      <c r="A2351" s="172" t="s">
        <v>430</v>
      </c>
      <c r="B2351" s="173" t="s">
        <v>474</v>
      </c>
      <c r="C2351" s="172" t="s">
        <v>63</v>
      </c>
      <c r="D2351" s="172" t="s">
        <v>475</v>
      </c>
      <c r="E2351" s="211" t="s">
        <v>433</v>
      </c>
      <c r="F2351" s="211"/>
      <c r="G2351" s="174" t="s">
        <v>132</v>
      </c>
      <c r="H2351" s="175">
        <v>1.0800000000000001E-2</v>
      </c>
      <c r="I2351" s="176" t="s">
        <v>476</v>
      </c>
      <c r="J2351" s="180" t="s">
        <v>1111</v>
      </c>
    </row>
    <row r="2352" spans="1:10" ht="26" customHeight="1">
      <c r="A2352" s="172" t="s">
        <v>430</v>
      </c>
      <c r="B2352" s="173" t="s">
        <v>487</v>
      </c>
      <c r="C2352" s="172" t="s">
        <v>63</v>
      </c>
      <c r="D2352" s="172" t="s">
        <v>488</v>
      </c>
      <c r="E2352" s="211" t="s">
        <v>433</v>
      </c>
      <c r="F2352" s="211"/>
      <c r="G2352" s="174" t="s">
        <v>132</v>
      </c>
      <c r="H2352" s="175">
        <v>1.1999999999999999E-3</v>
      </c>
      <c r="I2352" s="176" t="s">
        <v>2116</v>
      </c>
      <c r="J2352" s="180" t="s">
        <v>562</v>
      </c>
    </row>
    <row r="2353" spans="1:10" ht="26" customHeight="1">
      <c r="A2353" s="172" t="s">
        <v>430</v>
      </c>
      <c r="B2353" s="173" t="s">
        <v>467</v>
      </c>
      <c r="C2353" s="172" t="s">
        <v>63</v>
      </c>
      <c r="D2353" s="172" t="s">
        <v>468</v>
      </c>
      <c r="E2353" s="211" t="s">
        <v>433</v>
      </c>
      <c r="F2353" s="211"/>
      <c r="G2353" s="174" t="s">
        <v>388</v>
      </c>
      <c r="H2353" s="175">
        <v>4.7999999999999996E-3</v>
      </c>
      <c r="I2353" s="176" t="s">
        <v>2117</v>
      </c>
      <c r="J2353" s="180" t="s">
        <v>1144</v>
      </c>
    </row>
    <row r="2354" spans="1:10" ht="26" customHeight="1">
      <c r="A2354" s="172" t="s">
        <v>430</v>
      </c>
      <c r="B2354" s="173" t="s">
        <v>493</v>
      </c>
      <c r="C2354" s="172" t="s">
        <v>63</v>
      </c>
      <c r="D2354" s="172" t="s">
        <v>494</v>
      </c>
      <c r="E2354" s="211" t="s">
        <v>491</v>
      </c>
      <c r="F2354" s="211"/>
      <c r="G2354" s="174" t="s">
        <v>132</v>
      </c>
      <c r="H2354" s="175">
        <v>0.61080000000000001</v>
      </c>
      <c r="I2354" s="176" t="s">
        <v>495</v>
      </c>
      <c r="J2354" s="180" t="s">
        <v>1624</v>
      </c>
    </row>
    <row r="2355" spans="1:10" ht="24" customHeight="1">
      <c r="A2355" s="172" t="s">
        <v>430</v>
      </c>
      <c r="B2355" s="173" t="s">
        <v>489</v>
      </c>
      <c r="C2355" s="172" t="s">
        <v>63</v>
      </c>
      <c r="D2355" s="172" t="s">
        <v>490</v>
      </c>
      <c r="E2355" s="211" t="s">
        <v>491</v>
      </c>
      <c r="F2355" s="211"/>
      <c r="G2355" s="174" t="s">
        <v>132</v>
      </c>
      <c r="H2355" s="175">
        <v>2.7E-2</v>
      </c>
      <c r="I2355" s="176" t="s">
        <v>492</v>
      </c>
      <c r="J2355" s="180" t="s">
        <v>747</v>
      </c>
    </row>
    <row r="2356" spans="1:10" ht="24" customHeight="1">
      <c r="A2356" s="172" t="s">
        <v>430</v>
      </c>
      <c r="B2356" s="173" t="s">
        <v>502</v>
      </c>
      <c r="C2356" s="172" t="s">
        <v>63</v>
      </c>
      <c r="D2356" s="172" t="s">
        <v>503</v>
      </c>
      <c r="E2356" s="211" t="s">
        <v>433</v>
      </c>
      <c r="F2356" s="211"/>
      <c r="G2356" s="174" t="s">
        <v>132</v>
      </c>
      <c r="H2356" s="175">
        <v>0.61080000000000001</v>
      </c>
      <c r="I2356" s="176" t="s">
        <v>504</v>
      </c>
      <c r="J2356" s="180" t="s">
        <v>1625</v>
      </c>
    </row>
    <row r="2357" spans="1:10" ht="24" customHeight="1">
      <c r="A2357" s="172" t="s">
        <v>430</v>
      </c>
      <c r="B2357" s="173" t="s">
        <v>497</v>
      </c>
      <c r="C2357" s="172" t="s">
        <v>63</v>
      </c>
      <c r="D2357" s="172" t="s">
        <v>498</v>
      </c>
      <c r="E2357" s="211" t="s">
        <v>433</v>
      </c>
      <c r="F2357" s="211"/>
      <c r="G2357" s="174" t="s">
        <v>132</v>
      </c>
      <c r="H2357" s="175">
        <v>8.9999999999999993E-3</v>
      </c>
      <c r="I2357" s="176" t="s">
        <v>2118</v>
      </c>
      <c r="J2357" s="180" t="s">
        <v>1780</v>
      </c>
    </row>
    <row r="2358" spans="1:10" ht="26" customHeight="1">
      <c r="A2358" s="172" t="s">
        <v>430</v>
      </c>
      <c r="B2358" s="173" t="s">
        <v>500</v>
      </c>
      <c r="C2358" s="172" t="s">
        <v>63</v>
      </c>
      <c r="D2358" s="172" t="s">
        <v>501</v>
      </c>
      <c r="E2358" s="211" t="s">
        <v>433</v>
      </c>
      <c r="F2358" s="211"/>
      <c r="G2358" s="174" t="s">
        <v>132</v>
      </c>
      <c r="H2358" s="175">
        <v>1.1999999999999999E-3</v>
      </c>
      <c r="I2358" s="176" t="s">
        <v>2120</v>
      </c>
      <c r="J2358" s="180" t="s">
        <v>462</v>
      </c>
    </row>
    <row r="2359" spans="1:10" ht="24" customHeight="1">
      <c r="A2359" s="172" t="s">
        <v>430</v>
      </c>
      <c r="B2359" s="173" t="s">
        <v>478</v>
      </c>
      <c r="C2359" s="172" t="s">
        <v>63</v>
      </c>
      <c r="D2359" s="172" t="s">
        <v>479</v>
      </c>
      <c r="E2359" s="211" t="s">
        <v>433</v>
      </c>
      <c r="F2359" s="211"/>
      <c r="G2359" s="174" t="s">
        <v>132</v>
      </c>
      <c r="H2359" s="175">
        <v>5.9999999999999995E-4</v>
      </c>
      <c r="I2359" s="176" t="s">
        <v>480</v>
      </c>
      <c r="J2359" s="180" t="s">
        <v>462</v>
      </c>
    </row>
    <row r="2360" spans="1:10" ht="24" customHeight="1">
      <c r="A2360" s="172" t="s">
        <v>430</v>
      </c>
      <c r="B2360" s="173" t="s">
        <v>513</v>
      </c>
      <c r="C2360" s="172" t="s">
        <v>63</v>
      </c>
      <c r="D2360" s="172" t="s">
        <v>514</v>
      </c>
      <c r="E2360" s="211" t="s">
        <v>491</v>
      </c>
      <c r="F2360" s="211"/>
      <c r="G2360" s="174" t="s">
        <v>286</v>
      </c>
      <c r="H2360" s="175">
        <v>2.3999999999999998E-3</v>
      </c>
      <c r="I2360" s="176" t="s">
        <v>515</v>
      </c>
      <c r="J2360" s="180" t="s">
        <v>1626</v>
      </c>
    </row>
    <row r="2361" spans="1:10" ht="24" customHeight="1">
      <c r="A2361" s="172" t="s">
        <v>430</v>
      </c>
      <c r="B2361" s="173" t="s">
        <v>460</v>
      </c>
      <c r="C2361" s="172" t="s">
        <v>63</v>
      </c>
      <c r="D2361" s="172" t="s">
        <v>461</v>
      </c>
      <c r="E2361" s="211" t="s">
        <v>433</v>
      </c>
      <c r="F2361" s="211"/>
      <c r="G2361" s="174" t="s">
        <v>132</v>
      </c>
      <c r="H2361" s="175">
        <v>2.7E-2</v>
      </c>
      <c r="I2361" s="176" t="s">
        <v>2121</v>
      </c>
      <c r="J2361" s="180" t="s">
        <v>516</v>
      </c>
    </row>
    <row r="2362" spans="1:10" ht="24" customHeight="1">
      <c r="A2362" s="172" t="s">
        <v>430</v>
      </c>
      <c r="B2362" s="173" t="s">
        <v>484</v>
      </c>
      <c r="C2362" s="172" t="s">
        <v>63</v>
      </c>
      <c r="D2362" s="172" t="s">
        <v>485</v>
      </c>
      <c r="E2362" s="211" t="s">
        <v>433</v>
      </c>
      <c r="F2362" s="211"/>
      <c r="G2362" s="174" t="s">
        <v>132</v>
      </c>
      <c r="H2362" s="175">
        <v>1.1999999999999999E-3</v>
      </c>
      <c r="I2362" s="176" t="s">
        <v>486</v>
      </c>
      <c r="J2362" s="180" t="s">
        <v>559</v>
      </c>
    </row>
    <row r="2363" spans="1:10" ht="24" customHeight="1">
      <c r="A2363" s="172" t="s">
        <v>430</v>
      </c>
      <c r="B2363" s="173" t="s">
        <v>463</v>
      </c>
      <c r="C2363" s="172" t="s">
        <v>63</v>
      </c>
      <c r="D2363" s="172" t="s">
        <v>464</v>
      </c>
      <c r="E2363" s="211" t="s">
        <v>433</v>
      </c>
      <c r="F2363" s="211"/>
      <c r="G2363" s="174" t="s">
        <v>465</v>
      </c>
      <c r="H2363" s="175">
        <v>4.7999999999999996E-3</v>
      </c>
      <c r="I2363" s="176" t="s">
        <v>2122</v>
      </c>
      <c r="J2363" s="180" t="s">
        <v>462</v>
      </c>
    </row>
    <row r="2364" spans="1:10" ht="24" customHeight="1">
      <c r="A2364" s="172" t="s">
        <v>430</v>
      </c>
      <c r="B2364" s="173" t="s">
        <v>481</v>
      </c>
      <c r="C2364" s="172" t="s">
        <v>63</v>
      </c>
      <c r="D2364" s="172" t="s">
        <v>482</v>
      </c>
      <c r="E2364" s="211" t="s">
        <v>433</v>
      </c>
      <c r="F2364" s="211"/>
      <c r="G2364" s="174" t="s">
        <v>132</v>
      </c>
      <c r="H2364" s="175">
        <v>1.8E-3</v>
      </c>
      <c r="I2364" s="176" t="s">
        <v>483</v>
      </c>
      <c r="J2364" s="180" t="s">
        <v>477</v>
      </c>
    </row>
    <row r="2365" spans="1:10" ht="24" customHeight="1">
      <c r="A2365" s="172" t="s">
        <v>430</v>
      </c>
      <c r="B2365" s="173" t="s">
        <v>510</v>
      </c>
      <c r="C2365" s="172" t="s">
        <v>63</v>
      </c>
      <c r="D2365" s="172" t="s">
        <v>511</v>
      </c>
      <c r="E2365" s="211" t="s">
        <v>433</v>
      </c>
      <c r="F2365" s="211"/>
      <c r="G2365" s="174" t="s">
        <v>132</v>
      </c>
      <c r="H2365" s="175">
        <v>2.7E-2</v>
      </c>
      <c r="I2365" s="176" t="s">
        <v>2123</v>
      </c>
      <c r="J2365" s="180" t="s">
        <v>2291</v>
      </c>
    </row>
    <row r="2366" spans="1:10" ht="26" customHeight="1">
      <c r="A2366" s="172" t="s">
        <v>430</v>
      </c>
      <c r="B2366" s="173" t="s">
        <v>1282</v>
      </c>
      <c r="C2366" s="172" t="s">
        <v>63</v>
      </c>
      <c r="D2366" s="172" t="s">
        <v>1283</v>
      </c>
      <c r="E2366" s="211" t="s">
        <v>433</v>
      </c>
      <c r="F2366" s="211"/>
      <c r="G2366" s="174" t="s">
        <v>80</v>
      </c>
      <c r="H2366" s="175">
        <v>0.627</v>
      </c>
      <c r="I2366" s="176" t="s">
        <v>1284</v>
      </c>
      <c r="J2366" s="180" t="s">
        <v>1619</v>
      </c>
    </row>
    <row r="2367" spans="1:10" ht="24" customHeight="1">
      <c r="A2367" s="172" t="s">
        <v>430</v>
      </c>
      <c r="B2367" s="173" t="s">
        <v>446</v>
      </c>
      <c r="C2367" s="172" t="s">
        <v>63</v>
      </c>
      <c r="D2367" s="172" t="s">
        <v>447</v>
      </c>
      <c r="E2367" s="211" t="s">
        <v>448</v>
      </c>
      <c r="F2367" s="211"/>
      <c r="G2367" s="174" t="s">
        <v>449</v>
      </c>
      <c r="H2367" s="175">
        <v>6</v>
      </c>
      <c r="I2367" s="176" t="s">
        <v>450</v>
      </c>
      <c r="J2367" s="180" t="s">
        <v>1620</v>
      </c>
    </row>
    <row r="2368" spans="1:10" ht="26" customHeight="1">
      <c r="A2368" s="172" t="s">
        <v>430</v>
      </c>
      <c r="B2368" s="173" t="s">
        <v>1286</v>
      </c>
      <c r="C2368" s="172" t="s">
        <v>63</v>
      </c>
      <c r="D2368" s="172" t="s">
        <v>1287</v>
      </c>
      <c r="E2368" s="211" t="s">
        <v>433</v>
      </c>
      <c r="F2368" s="211"/>
      <c r="G2368" s="174" t="s">
        <v>80</v>
      </c>
      <c r="H2368" s="175">
        <v>0.20899999999999999</v>
      </c>
      <c r="I2368" s="176" t="s">
        <v>1288</v>
      </c>
      <c r="J2368" s="180" t="s">
        <v>1621</v>
      </c>
    </row>
    <row r="2369" spans="1:11" ht="24" customHeight="1">
      <c r="A2369" s="172" t="s">
        <v>430</v>
      </c>
      <c r="B2369" s="173" t="s">
        <v>701</v>
      </c>
      <c r="C2369" s="172" t="s">
        <v>63</v>
      </c>
      <c r="D2369" s="172" t="s">
        <v>702</v>
      </c>
      <c r="E2369" s="211" t="s">
        <v>433</v>
      </c>
      <c r="F2369" s="211"/>
      <c r="G2369" s="174" t="s">
        <v>668</v>
      </c>
      <c r="H2369" s="175">
        <v>293</v>
      </c>
      <c r="I2369" s="176" t="s">
        <v>1037</v>
      </c>
      <c r="J2369" s="180" t="s">
        <v>2290</v>
      </c>
    </row>
    <row r="2370" spans="1:11" ht="26" customHeight="1">
      <c r="A2370" s="172" t="s">
        <v>430</v>
      </c>
      <c r="B2370" s="173" t="s">
        <v>1278</v>
      </c>
      <c r="C2370" s="172" t="s">
        <v>63</v>
      </c>
      <c r="D2370" s="172" t="s">
        <v>1279</v>
      </c>
      <c r="E2370" s="211" t="s">
        <v>433</v>
      </c>
      <c r="F2370" s="211"/>
      <c r="G2370" s="174" t="s">
        <v>80</v>
      </c>
      <c r="H2370" s="175">
        <v>0.91300000000000003</v>
      </c>
      <c r="I2370" s="176" t="s">
        <v>1280</v>
      </c>
      <c r="J2370" s="180" t="s">
        <v>1618</v>
      </c>
    </row>
    <row r="2371" spans="1:11" ht="13.5">
      <c r="A2371" s="177"/>
      <c r="B2371" s="177"/>
      <c r="C2371" s="177"/>
      <c r="D2371" s="177"/>
      <c r="E2371" s="177" t="s">
        <v>440</v>
      </c>
      <c r="F2371" s="178">
        <v>87.48</v>
      </c>
      <c r="G2371" s="177" t="s">
        <v>441</v>
      </c>
      <c r="H2371" s="178">
        <v>0</v>
      </c>
      <c r="I2371" s="177" t="s">
        <v>442</v>
      </c>
      <c r="J2371" s="178">
        <v>87.48</v>
      </c>
    </row>
    <row r="2372" spans="1:11" ht="13.9" thickBot="1">
      <c r="A2372" s="177"/>
      <c r="B2372" s="177"/>
      <c r="C2372" s="177"/>
      <c r="D2372" s="177"/>
      <c r="E2372" s="177" t="s">
        <v>443</v>
      </c>
      <c r="F2372" s="178">
        <v>134.19</v>
      </c>
      <c r="G2372" s="177"/>
      <c r="H2372" s="212" t="s">
        <v>444</v>
      </c>
      <c r="I2372" s="212"/>
      <c r="J2372" s="178">
        <v>681.94</v>
      </c>
    </row>
    <row r="2373" spans="1:11" ht="1.05" customHeight="1" thickTop="1">
      <c r="A2373" s="179"/>
      <c r="B2373" s="179"/>
      <c r="C2373" s="179"/>
      <c r="D2373" s="179"/>
      <c r="E2373" s="179"/>
      <c r="F2373" s="179"/>
      <c r="G2373" s="179"/>
      <c r="H2373" s="179"/>
      <c r="I2373" s="179"/>
      <c r="J2373" s="179"/>
    </row>
    <row r="2374" spans="1:11" ht="18" customHeight="1">
      <c r="A2374" s="161"/>
      <c r="B2374" s="162" t="s">
        <v>47</v>
      </c>
      <c r="C2374" s="161" t="s">
        <v>48</v>
      </c>
      <c r="D2374" s="161" t="s">
        <v>7</v>
      </c>
      <c r="E2374" s="216" t="s">
        <v>417</v>
      </c>
      <c r="F2374" s="216"/>
      <c r="G2374" s="163" t="s">
        <v>49</v>
      </c>
      <c r="H2374" s="162" t="s">
        <v>50</v>
      </c>
      <c r="I2374" s="162" t="s">
        <v>418</v>
      </c>
      <c r="J2374" s="162" t="s">
        <v>51</v>
      </c>
      <c r="K2374" s="162" t="s">
        <v>8</v>
      </c>
    </row>
    <row r="2375" spans="1:11" ht="24" customHeight="1">
      <c r="A2375" s="164" t="s">
        <v>419</v>
      </c>
      <c r="B2375" s="147" t="s">
        <v>1173</v>
      </c>
      <c r="C2375" s="164" t="s">
        <v>338</v>
      </c>
      <c r="D2375" s="164" t="s">
        <v>979</v>
      </c>
      <c r="E2375" s="217">
        <v>0</v>
      </c>
      <c r="F2375" s="217"/>
      <c r="G2375" s="165" t="s">
        <v>449</v>
      </c>
      <c r="H2375" s="166">
        <v>1</v>
      </c>
      <c r="I2375" s="148"/>
      <c r="J2375" s="148">
        <v>32.520000000000003</v>
      </c>
      <c r="K2375" s="148">
        <v>32.520000000000003</v>
      </c>
    </row>
    <row r="2376" spans="1:11" ht="26" customHeight="1">
      <c r="A2376" s="167" t="s">
        <v>421</v>
      </c>
      <c r="B2376" s="168" t="s">
        <v>1541</v>
      </c>
      <c r="C2376" s="167" t="s">
        <v>338</v>
      </c>
      <c r="D2376" s="167" t="s">
        <v>1542</v>
      </c>
      <c r="E2376" s="210">
        <v>0</v>
      </c>
      <c r="F2376" s="210"/>
      <c r="G2376" s="169" t="s">
        <v>449</v>
      </c>
      <c r="H2376" s="170">
        <v>1</v>
      </c>
      <c r="I2376" s="170">
        <v>0</v>
      </c>
      <c r="J2376" s="171">
        <v>0.85</v>
      </c>
      <c r="K2376" s="171">
        <v>0.85</v>
      </c>
    </row>
    <row r="2377" spans="1:11" ht="24" customHeight="1">
      <c r="A2377" s="172" t="s">
        <v>430</v>
      </c>
      <c r="B2377" s="173" t="s">
        <v>1543</v>
      </c>
      <c r="C2377" s="172" t="s">
        <v>338</v>
      </c>
      <c r="D2377" s="172" t="s">
        <v>1187</v>
      </c>
      <c r="E2377" s="211" t="s">
        <v>448</v>
      </c>
      <c r="F2377" s="211"/>
      <c r="G2377" s="174" t="s">
        <v>449</v>
      </c>
      <c r="H2377" s="175">
        <v>1</v>
      </c>
      <c r="I2377" s="175">
        <v>0</v>
      </c>
      <c r="J2377" s="176">
        <v>21.8</v>
      </c>
      <c r="K2377" s="176">
        <v>21.8</v>
      </c>
    </row>
    <row r="2378" spans="1:11" ht="26" customHeight="1">
      <c r="A2378" s="172" t="s">
        <v>430</v>
      </c>
      <c r="B2378" s="173" t="s">
        <v>1412</v>
      </c>
      <c r="C2378" s="172" t="s">
        <v>338</v>
      </c>
      <c r="D2378" s="172" t="s">
        <v>1413</v>
      </c>
      <c r="E2378" s="211" t="s">
        <v>433</v>
      </c>
      <c r="F2378" s="211"/>
      <c r="G2378" s="174" t="s">
        <v>449</v>
      </c>
      <c r="H2378" s="175">
        <v>1</v>
      </c>
      <c r="I2378" s="175">
        <v>0</v>
      </c>
      <c r="J2378" s="176">
        <v>1.43</v>
      </c>
      <c r="K2378" s="176">
        <v>1.43</v>
      </c>
    </row>
    <row r="2379" spans="1:11" ht="26" customHeight="1">
      <c r="A2379" s="172" t="s">
        <v>430</v>
      </c>
      <c r="B2379" s="173" t="s">
        <v>1407</v>
      </c>
      <c r="C2379" s="172" t="s">
        <v>338</v>
      </c>
      <c r="D2379" s="172" t="s">
        <v>1408</v>
      </c>
      <c r="E2379" s="211" t="s">
        <v>433</v>
      </c>
      <c r="F2379" s="211"/>
      <c r="G2379" s="174" t="s">
        <v>449</v>
      </c>
      <c r="H2379" s="175">
        <v>1</v>
      </c>
      <c r="I2379" s="175">
        <v>0</v>
      </c>
      <c r="J2379" s="176">
        <v>1.26</v>
      </c>
      <c r="K2379" s="176">
        <v>1.26</v>
      </c>
    </row>
    <row r="2380" spans="1:11" ht="26" customHeight="1">
      <c r="A2380" s="172" t="s">
        <v>430</v>
      </c>
      <c r="B2380" s="173" t="s">
        <v>1409</v>
      </c>
      <c r="C2380" s="172" t="s">
        <v>338</v>
      </c>
      <c r="D2380" s="172" t="s">
        <v>1410</v>
      </c>
      <c r="E2380" s="211" t="s">
        <v>433</v>
      </c>
      <c r="F2380" s="211"/>
      <c r="G2380" s="174" t="s">
        <v>449</v>
      </c>
      <c r="H2380" s="175">
        <v>1</v>
      </c>
      <c r="I2380" s="175">
        <v>0</v>
      </c>
      <c r="J2380" s="176">
        <v>0.86</v>
      </c>
      <c r="K2380" s="176">
        <v>0.86</v>
      </c>
    </row>
    <row r="2381" spans="1:11" ht="26" customHeight="1">
      <c r="A2381" s="172" t="s">
        <v>430</v>
      </c>
      <c r="B2381" s="173" t="s">
        <v>1405</v>
      </c>
      <c r="C2381" s="172" t="s">
        <v>338</v>
      </c>
      <c r="D2381" s="172" t="s">
        <v>1406</v>
      </c>
      <c r="E2381" s="211" t="s">
        <v>433</v>
      </c>
      <c r="F2381" s="211"/>
      <c r="G2381" s="174" t="s">
        <v>449</v>
      </c>
      <c r="H2381" s="175">
        <v>1</v>
      </c>
      <c r="I2381" s="175">
        <v>0</v>
      </c>
      <c r="J2381" s="176">
        <v>0.08</v>
      </c>
      <c r="K2381" s="176">
        <v>0.08</v>
      </c>
    </row>
    <row r="2382" spans="1:11" ht="26" customHeight="1">
      <c r="A2382" s="172" t="s">
        <v>430</v>
      </c>
      <c r="B2382" s="173" t="s">
        <v>1403</v>
      </c>
      <c r="C2382" s="172" t="s">
        <v>338</v>
      </c>
      <c r="D2382" s="172" t="s">
        <v>1404</v>
      </c>
      <c r="E2382" s="211" t="s">
        <v>433</v>
      </c>
      <c r="F2382" s="211"/>
      <c r="G2382" s="174" t="s">
        <v>449</v>
      </c>
      <c r="H2382" s="175">
        <v>1</v>
      </c>
      <c r="I2382" s="175">
        <v>0</v>
      </c>
      <c r="J2382" s="176">
        <v>5.24</v>
      </c>
      <c r="K2382" s="176">
        <v>5.24</v>
      </c>
    </row>
    <row r="2383" spans="1:11" ht="26" customHeight="1">
      <c r="A2383" s="172" t="s">
        <v>430</v>
      </c>
      <c r="B2383" s="173" t="s">
        <v>1401</v>
      </c>
      <c r="C2383" s="172" t="s">
        <v>338</v>
      </c>
      <c r="D2383" s="172" t="s">
        <v>1402</v>
      </c>
      <c r="E2383" s="211" t="s">
        <v>433</v>
      </c>
      <c r="F2383" s="211"/>
      <c r="G2383" s="174" t="s">
        <v>449</v>
      </c>
      <c r="H2383" s="175">
        <v>1</v>
      </c>
      <c r="I2383" s="175">
        <v>0</v>
      </c>
      <c r="J2383" s="176">
        <v>1</v>
      </c>
      <c r="K2383" s="176">
        <v>1</v>
      </c>
    </row>
    <row r="2384" spans="1:11" ht="25.5">
      <c r="A2384" s="177"/>
      <c r="B2384" s="177"/>
      <c r="C2384" s="177"/>
      <c r="D2384" s="177"/>
      <c r="E2384" s="177"/>
      <c r="F2384" s="177" t="s">
        <v>440</v>
      </c>
      <c r="G2384" s="178">
        <v>22.65</v>
      </c>
      <c r="H2384" s="177" t="s">
        <v>441</v>
      </c>
      <c r="I2384" s="178">
        <v>0</v>
      </c>
      <c r="J2384" s="177" t="s">
        <v>442</v>
      </c>
      <c r="K2384" s="178">
        <v>22.65</v>
      </c>
    </row>
    <row r="2385" spans="1:11" ht="25.9" thickBot="1">
      <c r="A2385" s="177"/>
      <c r="B2385" s="177"/>
      <c r="C2385" s="177"/>
      <c r="D2385" s="177"/>
      <c r="E2385" s="177"/>
      <c r="F2385" s="177" t="s">
        <v>443</v>
      </c>
      <c r="G2385" s="178">
        <v>7.96</v>
      </c>
      <c r="H2385" s="212"/>
      <c r="I2385" s="212" t="s">
        <v>444</v>
      </c>
      <c r="J2385" s="177"/>
      <c r="K2385" s="178">
        <v>40.479999999999997</v>
      </c>
    </row>
    <row r="2386" spans="1:11" ht="1.05" customHeight="1" thickTop="1">
      <c r="A2386" s="179"/>
      <c r="B2386" s="179"/>
      <c r="C2386" s="179"/>
      <c r="D2386" s="179"/>
      <c r="E2386" s="179"/>
      <c r="F2386" s="179"/>
      <c r="G2386" s="179"/>
      <c r="H2386" s="179"/>
      <c r="I2386" s="179"/>
      <c r="J2386" s="179"/>
      <c r="K2386" s="179"/>
    </row>
    <row r="2387" spans="1:11" ht="18" customHeight="1">
      <c r="A2387" s="161"/>
      <c r="B2387" s="162" t="s">
        <v>47</v>
      </c>
      <c r="C2387" s="161" t="s">
        <v>48</v>
      </c>
      <c r="D2387" s="161" t="s">
        <v>7</v>
      </c>
      <c r="E2387" s="216" t="s">
        <v>417</v>
      </c>
      <c r="F2387" s="216"/>
      <c r="G2387" s="163" t="s">
        <v>49</v>
      </c>
      <c r="H2387" s="162" t="s">
        <v>50</v>
      </c>
      <c r="I2387" s="162" t="s">
        <v>418</v>
      </c>
      <c r="J2387" s="162" t="s">
        <v>51</v>
      </c>
      <c r="K2387" s="162" t="s">
        <v>8</v>
      </c>
    </row>
    <row r="2388" spans="1:11" ht="24" customHeight="1">
      <c r="A2388" s="164" t="s">
        <v>419</v>
      </c>
      <c r="B2388" s="147" t="s">
        <v>978</v>
      </c>
      <c r="C2388" s="164" t="s">
        <v>58</v>
      </c>
      <c r="D2388" s="164" t="s">
        <v>979</v>
      </c>
      <c r="E2388" s="217" t="s">
        <v>424</v>
      </c>
      <c r="F2388" s="217"/>
      <c r="G2388" s="165" t="s">
        <v>116</v>
      </c>
      <c r="H2388" s="166">
        <v>1</v>
      </c>
      <c r="I2388" s="148"/>
      <c r="J2388" s="148">
        <v>30.24</v>
      </c>
      <c r="K2388" s="148">
        <v>30.24</v>
      </c>
    </row>
    <row r="2389" spans="1:11" ht="26" customHeight="1">
      <c r="A2389" s="167" t="s">
        <v>421</v>
      </c>
      <c r="B2389" s="168" t="s">
        <v>1537</v>
      </c>
      <c r="C2389" s="167" t="s">
        <v>58</v>
      </c>
      <c r="D2389" s="167" t="s">
        <v>1538</v>
      </c>
      <c r="E2389" s="210" t="s">
        <v>424</v>
      </c>
      <c r="F2389" s="210"/>
      <c r="G2389" s="169" t="s">
        <v>116</v>
      </c>
      <c r="H2389" s="170">
        <v>1</v>
      </c>
      <c r="I2389" s="170">
        <v>0</v>
      </c>
      <c r="J2389" s="171">
        <v>0.83</v>
      </c>
      <c r="K2389" s="171">
        <v>0.83</v>
      </c>
    </row>
    <row r="2390" spans="1:11" ht="26" customHeight="1">
      <c r="A2390" s="172" t="s">
        <v>430</v>
      </c>
      <c r="B2390" s="173" t="s">
        <v>1420</v>
      </c>
      <c r="C2390" s="172" t="s">
        <v>58</v>
      </c>
      <c r="D2390" s="172" t="s">
        <v>1421</v>
      </c>
      <c r="E2390" s="211" t="s">
        <v>433</v>
      </c>
      <c r="F2390" s="211"/>
      <c r="G2390" s="174" t="s">
        <v>116</v>
      </c>
      <c r="H2390" s="175">
        <v>1</v>
      </c>
      <c r="I2390" s="175">
        <v>0</v>
      </c>
      <c r="J2390" s="176">
        <v>1.26</v>
      </c>
      <c r="K2390" s="176">
        <v>1.26</v>
      </c>
    </row>
    <row r="2391" spans="1:11" ht="26" customHeight="1">
      <c r="A2391" s="172" t="s">
        <v>430</v>
      </c>
      <c r="B2391" s="173" t="s">
        <v>1418</v>
      </c>
      <c r="C2391" s="172" t="s">
        <v>58</v>
      </c>
      <c r="D2391" s="172" t="s">
        <v>1419</v>
      </c>
      <c r="E2391" s="211" t="s">
        <v>433</v>
      </c>
      <c r="F2391" s="211"/>
      <c r="G2391" s="174" t="s">
        <v>116</v>
      </c>
      <c r="H2391" s="175">
        <v>1</v>
      </c>
      <c r="I2391" s="175">
        <v>0</v>
      </c>
      <c r="J2391" s="176">
        <v>0.86</v>
      </c>
      <c r="K2391" s="176">
        <v>0.86</v>
      </c>
    </row>
    <row r="2392" spans="1:11" ht="26" customHeight="1">
      <c r="A2392" s="172" t="s">
        <v>430</v>
      </c>
      <c r="B2392" s="173" t="s">
        <v>1041</v>
      </c>
      <c r="C2392" s="172" t="s">
        <v>58</v>
      </c>
      <c r="D2392" s="172" t="s">
        <v>1042</v>
      </c>
      <c r="E2392" s="211" t="s">
        <v>433</v>
      </c>
      <c r="F2392" s="211"/>
      <c r="G2392" s="174" t="s">
        <v>116</v>
      </c>
      <c r="H2392" s="175">
        <v>1</v>
      </c>
      <c r="I2392" s="175">
        <v>0</v>
      </c>
      <c r="J2392" s="176">
        <v>2.79</v>
      </c>
      <c r="K2392" s="176">
        <v>2.79</v>
      </c>
    </row>
    <row r="2393" spans="1:11" ht="26" customHeight="1">
      <c r="A2393" s="172" t="s">
        <v>430</v>
      </c>
      <c r="B2393" s="173" t="s">
        <v>625</v>
      </c>
      <c r="C2393" s="172" t="s">
        <v>58</v>
      </c>
      <c r="D2393" s="172" t="s">
        <v>626</v>
      </c>
      <c r="E2393" s="211" t="s">
        <v>433</v>
      </c>
      <c r="F2393" s="211"/>
      <c r="G2393" s="174" t="s">
        <v>116</v>
      </c>
      <c r="H2393" s="175">
        <v>1</v>
      </c>
      <c r="I2393" s="175">
        <v>0</v>
      </c>
      <c r="J2393" s="176">
        <v>1.43</v>
      </c>
      <c r="K2393" s="176">
        <v>1.43</v>
      </c>
    </row>
    <row r="2394" spans="1:11" ht="24" customHeight="1">
      <c r="A2394" s="172" t="s">
        <v>430</v>
      </c>
      <c r="B2394" s="173" t="s">
        <v>1539</v>
      </c>
      <c r="C2394" s="172" t="s">
        <v>58</v>
      </c>
      <c r="D2394" s="172" t="s">
        <v>1540</v>
      </c>
      <c r="E2394" s="211" t="s">
        <v>448</v>
      </c>
      <c r="F2394" s="211"/>
      <c r="G2394" s="174" t="s">
        <v>116</v>
      </c>
      <c r="H2394" s="175">
        <v>1</v>
      </c>
      <c r="I2394" s="175">
        <v>0</v>
      </c>
      <c r="J2394" s="176">
        <v>22.45</v>
      </c>
      <c r="K2394" s="176">
        <v>22.45</v>
      </c>
    </row>
    <row r="2395" spans="1:11" ht="26" customHeight="1">
      <c r="A2395" s="172" t="s">
        <v>430</v>
      </c>
      <c r="B2395" s="173" t="s">
        <v>1031</v>
      </c>
      <c r="C2395" s="172" t="s">
        <v>58</v>
      </c>
      <c r="D2395" s="172" t="s">
        <v>1032</v>
      </c>
      <c r="E2395" s="211" t="s">
        <v>433</v>
      </c>
      <c r="F2395" s="211"/>
      <c r="G2395" s="174" t="s">
        <v>116</v>
      </c>
      <c r="H2395" s="175">
        <v>1</v>
      </c>
      <c r="I2395" s="175">
        <v>0</v>
      </c>
      <c r="J2395" s="176">
        <v>0.54</v>
      </c>
      <c r="K2395" s="176">
        <v>0.54</v>
      </c>
    </row>
    <row r="2396" spans="1:11" ht="26" customHeight="1">
      <c r="A2396" s="172" t="s">
        <v>430</v>
      </c>
      <c r="B2396" s="173" t="s">
        <v>631</v>
      </c>
      <c r="C2396" s="172" t="s">
        <v>58</v>
      </c>
      <c r="D2396" s="172" t="s">
        <v>632</v>
      </c>
      <c r="E2396" s="211" t="s">
        <v>433</v>
      </c>
      <c r="F2396" s="211"/>
      <c r="G2396" s="174" t="s">
        <v>116</v>
      </c>
      <c r="H2396" s="175">
        <v>1</v>
      </c>
      <c r="I2396" s="175">
        <v>0</v>
      </c>
      <c r="J2396" s="176">
        <v>0.08</v>
      </c>
      <c r="K2396" s="176">
        <v>0.08</v>
      </c>
    </row>
    <row r="2397" spans="1:11" ht="25.5">
      <c r="A2397" s="177"/>
      <c r="B2397" s="177"/>
      <c r="C2397" s="177"/>
      <c r="D2397" s="177"/>
      <c r="E2397" s="177"/>
      <c r="F2397" s="177" t="s">
        <v>440</v>
      </c>
      <c r="G2397" s="178">
        <v>23.28</v>
      </c>
      <c r="H2397" s="177" t="s">
        <v>441</v>
      </c>
      <c r="I2397" s="178">
        <v>0</v>
      </c>
      <c r="J2397" s="177" t="s">
        <v>442</v>
      </c>
      <c r="K2397" s="178">
        <v>23.28</v>
      </c>
    </row>
    <row r="2398" spans="1:11" ht="25.9" thickBot="1">
      <c r="A2398" s="177"/>
      <c r="B2398" s="177"/>
      <c r="C2398" s="177"/>
      <c r="D2398" s="177"/>
      <c r="E2398" s="177"/>
      <c r="F2398" s="177" t="s">
        <v>443</v>
      </c>
      <c r="G2398" s="178">
        <v>7.4</v>
      </c>
      <c r="H2398" s="212"/>
      <c r="I2398" s="212" t="s">
        <v>444</v>
      </c>
      <c r="J2398" s="177"/>
      <c r="K2398" s="178">
        <v>37.64</v>
      </c>
    </row>
    <row r="2399" spans="1:11" ht="1.05" customHeight="1" thickTop="1">
      <c r="A2399" s="179"/>
      <c r="B2399" s="179"/>
      <c r="C2399" s="179"/>
      <c r="D2399" s="179"/>
      <c r="E2399" s="179"/>
      <c r="F2399" s="179"/>
      <c r="G2399" s="179"/>
      <c r="H2399" s="179"/>
      <c r="I2399" s="179"/>
      <c r="J2399" s="179"/>
      <c r="K2399" s="179"/>
    </row>
    <row r="2400" spans="1:11" ht="18" customHeight="1">
      <c r="A2400" s="161"/>
      <c r="B2400" s="162" t="s">
        <v>47</v>
      </c>
      <c r="C2400" s="161" t="s">
        <v>48</v>
      </c>
      <c r="D2400" s="161" t="s">
        <v>7</v>
      </c>
      <c r="E2400" s="216" t="s">
        <v>417</v>
      </c>
      <c r="F2400" s="216"/>
      <c r="G2400" s="163" t="s">
        <v>49</v>
      </c>
      <c r="H2400" s="162" t="s">
        <v>50</v>
      </c>
      <c r="I2400" s="162" t="s">
        <v>418</v>
      </c>
      <c r="J2400" s="162" t="s">
        <v>51</v>
      </c>
      <c r="K2400" s="162" t="s">
        <v>8</v>
      </c>
    </row>
    <row r="2401" spans="1:11" ht="26" customHeight="1">
      <c r="A2401" s="164" t="s">
        <v>419</v>
      </c>
      <c r="B2401" s="147" t="s">
        <v>980</v>
      </c>
      <c r="C2401" s="164" t="s">
        <v>58</v>
      </c>
      <c r="D2401" s="164" t="s">
        <v>981</v>
      </c>
      <c r="E2401" s="217" t="s">
        <v>424</v>
      </c>
      <c r="F2401" s="217"/>
      <c r="G2401" s="165" t="s">
        <v>116</v>
      </c>
      <c r="H2401" s="166">
        <v>1</v>
      </c>
      <c r="I2401" s="148"/>
      <c r="J2401" s="148">
        <v>29.13</v>
      </c>
      <c r="K2401" s="148">
        <v>29.13</v>
      </c>
    </row>
    <row r="2402" spans="1:11" ht="26" customHeight="1">
      <c r="A2402" s="167" t="s">
        <v>421</v>
      </c>
      <c r="B2402" s="168" t="s">
        <v>1544</v>
      </c>
      <c r="C2402" s="167" t="s">
        <v>58</v>
      </c>
      <c r="D2402" s="167" t="s">
        <v>1545</v>
      </c>
      <c r="E2402" s="210" t="s">
        <v>424</v>
      </c>
      <c r="F2402" s="210"/>
      <c r="G2402" s="169" t="s">
        <v>116</v>
      </c>
      <c r="H2402" s="170">
        <v>1</v>
      </c>
      <c r="I2402" s="170">
        <v>0</v>
      </c>
      <c r="J2402" s="171">
        <v>0.4</v>
      </c>
      <c r="K2402" s="171">
        <v>0.4</v>
      </c>
    </row>
    <row r="2403" spans="1:11" ht="26" customHeight="1">
      <c r="A2403" s="172" t="s">
        <v>430</v>
      </c>
      <c r="B2403" s="173" t="s">
        <v>1426</v>
      </c>
      <c r="C2403" s="172" t="s">
        <v>58</v>
      </c>
      <c r="D2403" s="172" t="s">
        <v>1427</v>
      </c>
      <c r="E2403" s="211" t="s">
        <v>433</v>
      </c>
      <c r="F2403" s="211"/>
      <c r="G2403" s="174" t="s">
        <v>116</v>
      </c>
      <c r="H2403" s="175">
        <v>1</v>
      </c>
      <c r="I2403" s="175">
        <v>0</v>
      </c>
      <c r="J2403" s="176">
        <v>0.31</v>
      </c>
      <c r="K2403" s="176">
        <v>0.31</v>
      </c>
    </row>
    <row r="2404" spans="1:11" ht="24" customHeight="1">
      <c r="A2404" s="172" t="s">
        <v>430</v>
      </c>
      <c r="B2404" s="173" t="s">
        <v>1546</v>
      </c>
      <c r="C2404" s="172" t="s">
        <v>58</v>
      </c>
      <c r="D2404" s="172" t="s">
        <v>1547</v>
      </c>
      <c r="E2404" s="211" t="s">
        <v>448</v>
      </c>
      <c r="F2404" s="211"/>
      <c r="G2404" s="174" t="s">
        <v>116</v>
      </c>
      <c r="H2404" s="175">
        <v>1</v>
      </c>
      <c r="I2404" s="175">
        <v>0</v>
      </c>
      <c r="J2404" s="176">
        <v>22.45</v>
      </c>
      <c r="K2404" s="176">
        <v>22.45</v>
      </c>
    </row>
    <row r="2405" spans="1:11" ht="26" customHeight="1">
      <c r="A2405" s="172" t="s">
        <v>430</v>
      </c>
      <c r="B2405" s="173" t="s">
        <v>1031</v>
      </c>
      <c r="C2405" s="172" t="s">
        <v>58</v>
      </c>
      <c r="D2405" s="172" t="s">
        <v>1032</v>
      </c>
      <c r="E2405" s="211" t="s">
        <v>433</v>
      </c>
      <c r="F2405" s="211"/>
      <c r="G2405" s="174" t="s">
        <v>116</v>
      </c>
      <c r="H2405" s="175">
        <v>1</v>
      </c>
      <c r="I2405" s="175">
        <v>0</v>
      </c>
      <c r="J2405" s="176">
        <v>0.54</v>
      </c>
      <c r="K2405" s="176">
        <v>0.54</v>
      </c>
    </row>
    <row r="2406" spans="1:11" ht="26" customHeight="1">
      <c r="A2406" s="172" t="s">
        <v>430</v>
      </c>
      <c r="B2406" s="173" t="s">
        <v>1041</v>
      </c>
      <c r="C2406" s="172" t="s">
        <v>58</v>
      </c>
      <c r="D2406" s="172" t="s">
        <v>1042</v>
      </c>
      <c r="E2406" s="211" t="s">
        <v>433</v>
      </c>
      <c r="F2406" s="211"/>
      <c r="G2406" s="174" t="s">
        <v>116</v>
      </c>
      <c r="H2406" s="175">
        <v>1</v>
      </c>
      <c r="I2406" s="175">
        <v>0</v>
      </c>
      <c r="J2406" s="176">
        <v>2.79</v>
      </c>
      <c r="K2406" s="176">
        <v>2.79</v>
      </c>
    </row>
    <row r="2407" spans="1:11" ht="26" customHeight="1">
      <c r="A2407" s="172" t="s">
        <v>430</v>
      </c>
      <c r="B2407" s="173" t="s">
        <v>625</v>
      </c>
      <c r="C2407" s="172" t="s">
        <v>58</v>
      </c>
      <c r="D2407" s="172" t="s">
        <v>626</v>
      </c>
      <c r="E2407" s="211" t="s">
        <v>433</v>
      </c>
      <c r="F2407" s="211"/>
      <c r="G2407" s="174" t="s">
        <v>116</v>
      </c>
      <c r="H2407" s="175">
        <v>1</v>
      </c>
      <c r="I2407" s="175">
        <v>0</v>
      </c>
      <c r="J2407" s="176">
        <v>1.43</v>
      </c>
      <c r="K2407" s="176">
        <v>1.43</v>
      </c>
    </row>
    <row r="2408" spans="1:11" ht="26" customHeight="1">
      <c r="A2408" s="172" t="s">
        <v>430</v>
      </c>
      <c r="B2408" s="173" t="s">
        <v>1424</v>
      </c>
      <c r="C2408" s="172" t="s">
        <v>58</v>
      </c>
      <c r="D2408" s="172" t="s">
        <v>1425</v>
      </c>
      <c r="E2408" s="211" t="s">
        <v>433</v>
      </c>
      <c r="F2408" s="211"/>
      <c r="G2408" s="174" t="s">
        <v>116</v>
      </c>
      <c r="H2408" s="175">
        <v>1</v>
      </c>
      <c r="I2408" s="175">
        <v>0</v>
      </c>
      <c r="J2408" s="176">
        <v>1.1299999999999999</v>
      </c>
      <c r="K2408" s="176">
        <v>1.1299999999999999</v>
      </c>
    </row>
    <row r="2409" spans="1:11" ht="26" customHeight="1">
      <c r="A2409" s="172" t="s">
        <v>430</v>
      </c>
      <c r="B2409" s="173" t="s">
        <v>631</v>
      </c>
      <c r="C2409" s="172" t="s">
        <v>58</v>
      </c>
      <c r="D2409" s="172" t="s">
        <v>632</v>
      </c>
      <c r="E2409" s="211" t="s">
        <v>433</v>
      </c>
      <c r="F2409" s="211"/>
      <c r="G2409" s="174" t="s">
        <v>116</v>
      </c>
      <c r="H2409" s="175">
        <v>1</v>
      </c>
      <c r="I2409" s="175">
        <v>0</v>
      </c>
      <c r="J2409" s="176">
        <v>0.08</v>
      </c>
      <c r="K2409" s="176">
        <v>0.08</v>
      </c>
    </row>
    <row r="2410" spans="1:11" ht="25.5">
      <c r="A2410" s="177"/>
      <c r="B2410" s="177"/>
      <c r="C2410" s="177"/>
      <c r="D2410" s="177"/>
      <c r="E2410" s="177"/>
      <c r="F2410" s="177" t="s">
        <v>440</v>
      </c>
      <c r="G2410" s="178">
        <v>22.85</v>
      </c>
      <c r="H2410" s="177" t="s">
        <v>441</v>
      </c>
      <c r="I2410" s="178">
        <v>0</v>
      </c>
      <c r="J2410" s="177" t="s">
        <v>442</v>
      </c>
      <c r="K2410" s="178">
        <v>22.85</v>
      </c>
    </row>
    <row r="2411" spans="1:11" ht="25.9" thickBot="1">
      <c r="A2411" s="177"/>
      <c r="B2411" s="177"/>
      <c r="C2411" s="177"/>
      <c r="D2411" s="177"/>
      <c r="E2411" s="177"/>
      <c r="F2411" s="177" t="s">
        <v>443</v>
      </c>
      <c r="G2411" s="178">
        <v>7.13</v>
      </c>
      <c r="H2411" s="212"/>
      <c r="I2411" s="212" t="s">
        <v>444</v>
      </c>
      <c r="J2411" s="177"/>
      <c r="K2411" s="178">
        <v>36.26</v>
      </c>
    </row>
    <row r="2412" spans="1:11" ht="1.05" customHeight="1" thickTop="1">
      <c r="A2412" s="179"/>
      <c r="B2412" s="179"/>
      <c r="C2412" s="179"/>
      <c r="D2412" s="179"/>
      <c r="E2412" s="179"/>
      <c r="F2412" s="179"/>
      <c r="G2412" s="179"/>
      <c r="H2412" s="179"/>
      <c r="I2412" s="179"/>
      <c r="J2412" s="179"/>
      <c r="K2412" s="179"/>
    </row>
    <row r="2413" spans="1:11" ht="18" customHeight="1">
      <c r="A2413" s="161"/>
      <c r="B2413" s="162" t="s">
        <v>47</v>
      </c>
      <c r="C2413" s="161" t="s">
        <v>48</v>
      </c>
      <c r="D2413" s="161" t="s">
        <v>7</v>
      </c>
      <c r="E2413" s="216" t="s">
        <v>417</v>
      </c>
      <c r="F2413" s="216"/>
      <c r="G2413" s="163" t="s">
        <v>49</v>
      </c>
      <c r="H2413" s="162" t="s">
        <v>50</v>
      </c>
      <c r="I2413" s="162" t="s">
        <v>418</v>
      </c>
      <c r="J2413" s="162" t="s">
        <v>51</v>
      </c>
      <c r="K2413" s="162" t="s">
        <v>8</v>
      </c>
    </row>
    <row r="2414" spans="1:11" ht="26" customHeight="1">
      <c r="A2414" s="164" t="s">
        <v>419</v>
      </c>
      <c r="B2414" s="147" t="s">
        <v>1005</v>
      </c>
      <c r="C2414" s="164" t="s">
        <v>58</v>
      </c>
      <c r="D2414" s="164" t="s">
        <v>1006</v>
      </c>
      <c r="E2414" s="217" t="s">
        <v>994</v>
      </c>
      <c r="F2414" s="217"/>
      <c r="G2414" s="165" t="s">
        <v>148</v>
      </c>
      <c r="H2414" s="166">
        <v>1</v>
      </c>
      <c r="I2414" s="148"/>
      <c r="J2414" s="148">
        <v>10.19</v>
      </c>
      <c r="K2414" s="148">
        <v>10.19</v>
      </c>
    </row>
    <row r="2415" spans="1:11" ht="24" customHeight="1">
      <c r="A2415" s="167" t="s">
        <v>421</v>
      </c>
      <c r="B2415" s="168" t="s">
        <v>422</v>
      </c>
      <c r="C2415" s="167" t="s">
        <v>58</v>
      </c>
      <c r="D2415" s="167" t="s">
        <v>423</v>
      </c>
      <c r="E2415" s="210" t="s">
        <v>424</v>
      </c>
      <c r="F2415" s="210"/>
      <c r="G2415" s="169" t="s">
        <v>116</v>
      </c>
      <c r="H2415" s="170">
        <v>4.8099999999999997E-2</v>
      </c>
      <c r="I2415" s="170">
        <v>0</v>
      </c>
      <c r="J2415" s="171">
        <v>24.08</v>
      </c>
      <c r="K2415" s="171">
        <v>1.1499999999999999</v>
      </c>
    </row>
    <row r="2416" spans="1:11" ht="26" customHeight="1">
      <c r="A2416" s="167" t="s">
        <v>421</v>
      </c>
      <c r="B2416" s="168" t="s">
        <v>980</v>
      </c>
      <c r="C2416" s="167" t="s">
        <v>58</v>
      </c>
      <c r="D2416" s="167" t="s">
        <v>981</v>
      </c>
      <c r="E2416" s="210" t="s">
        <v>424</v>
      </c>
      <c r="F2416" s="210"/>
      <c r="G2416" s="169" t="s">
        <v>116</v>
      </c>
      <c r="H2416" s="170">
        <v>0.1525</v>
      </c>
      <c r="I2416" s="170">
        <v>0</v>
      </c>
      <c r="J2416" s="171">
        <v>29.13</v>
      </c>
      <c r="K2416" s="171">
        <v>4.4400000000000004</v>
      </c>
    </row>
    <row r="2417" spans="1:11" ht="26" customHeight="1">
      <c r="A2417" s="172" t="s">
        <v>430</v>
      </c>
      <c r="B2417" s="173" t="s">
        <v>1627</v>
      </c>
      <c r="C2417" s="172" t="s">
        <v>58</v>
      </c>
      <c r="D2417" s="172" t="s">
        <v>1628</v>
      </c>
      <c r="E2417" s="211" t="s">
        <v>433</v>
      </c>
      <c r="F2417" s="211"/>
      <c r="G2417" s="174" t="s">
        <v>148</v>
      </c>
      <c r="H2417" s="175">
        <v>1</v>
      </c>
      <c r="I2417" s="175">
        <v>0</v>
      </c>
      <c r="J2417" s="176">
        <v>4.53</v>
      </c>
      <c r="K2417" s="176">
        <v>4.53</v>
      </c>
    </row>
    <row r="2418" spans="1:11" ht="26" customHeight="1">
      <c r="A2418" s="172" t="s">
        <v>430</v>
      </c>
      <c r="B2418" s="173" t="s">
        <v>1013</v>
      </c>
      <c r="C2418" s="172" t="s">
        <v>58</v>
      </c>
      <c r="D2418" s="172" t="s">
        <v>1014</v>
      </c>
      <c r="E2418" s="211" t="s">
        <v>433</v>
      </c>
      <c r="F2418" s="211"/>
      <c r="G2418" s="174" t="s">
        <v>148</v>
      </c>
      <c r="H2418" s="175">
        <v>2.1000000000000001E-2</v>
      </c>
      <c r="I2418" s="175">
        <v>0</v>
      </c>
      <c r="J2418" s="176">
        <v>3.75</v>
      </c>
      <c r="K2418" s="176">
        <v>7.0000000000000007E-2</v>
      </c>
    </row>
    <row r="2419" spans="1:11" ht="25.5">
      <c r="A2419" s="177"/>
      <c r="B2419" s="177"/>
      <c r="C2419" s="177"/>
      <c r="D2419" s="177"/>
      <c r="E2419" s="177"/>
      <c r="F2419" s="177" t="s">
        <v>440</v>
      </c>
      <c r="G2419" s="178">
        <v>4.3</v>
      </c>
      <c r="H2419" s="177" t="s">
        <v>441</v>
      </c>
      <c r="I2419" s="178">
        <v>0</v>
      </c>
      <c r="J2419" s="177" t="s">
        <v>442</v>
      </c>
      <c r="K2419" s="178">
        <v>4.3</v>
      </c>
    </row>
    <row r="2420" spans="1:11" ht="25.9" thickBot="1">
      <c r="A2420" s="177"/>
      <c r="B2420" s="177"/>
      <c r="C2420" s="177"/>
      <c r="D2420" s="177"/>
      <c r="E2420" s="177"/>
      <c r="F2420" s="177" t="s">
        <v>443</v>
      </c>
      <c r="G2420" s="178">
        <v>2.4900000000000002</v>
      </c>
      <c r="H2420" s="212"/>
      <c r="I2420" s="212" t="s">
        <v>444</v>
      </c>
      <c r="J2420" s="177"/>
      <c r="K2420" s="178">
        <v>12.68</v>
      </c>
    </row>
    <row r="2421" spans="1:11" ht="1.05" customHeight="1" thickTop="1">
      <c r="A2421" s="179"/>
      <c r="B2421" s="179"/>
      <c r="C2421" s="179"/>
      <c r="D2421" s="179"/>
      <c r="E2421" s="179"/>
      <c r="F2421" s="179"/>
      <c r="G2421" s="179"/>
      <c r="H2421" s="179"/>
      <c r="I2421" s="179"/>
      <c r="J2421" s="179"/>
      <c r="K2421" s="179"/>
    </row>
    <row r="2422" spans="1:11" ht="18" customHeight="1">
      <c r="A2422" s="161"/>
      <c r="B2422" s="162" t="s">
        <v>47</v>
      </c>
      <c r="C2422" s="161" t="s">
        <v>48</v>
      </c>
      <c r="D2422" s="161" t="s">
        <v>7</v>
      </c>
      <c r="E2422" s="216" t="s">
        <v>417</v>
      </c>
      <c r="F2422" s="216"/>
      <c r="G2422" s="163" t="s">
        <v>49</v>
      </c>
      <c r="H2422" s="162" t="s">
        <v>50</v>
      </c>
      <c r="I2422" s="162" t="s">
        <v>51</v>
      </c>
      <c r="J2422" s="162" t="s">
        <v>8</v>
      </c>
    </row>
    <row r="2423" spans="1:11" ht="26" customHeight="1">
      <c r="A2423" s="164" t="s">
        <v>419</v>
      </c>
      <c r="B2423" s="147" t="s">
        <v>1370</v>
      </c>
      <c r="C2423" s="164" t="s">
        <v>72</v>
      </c>
      <c r="D2423" s="164" t="s">
        <v>1371</v>
      </c>
      <c r="E2423" s="217" t="s">
        <v>520</v>
      </c>
      <c r="F2423" s="217"/>
      <c r="G2423" s="165" t="s">
        <v>531</v>
      </c>
      <c r="H2423" s="166">
        <v>1</v>
      </c>
      <c r="I2423" s="148">
        <v>1.43</v>
      </c>
      <c r="J2423" s="148">
        <v>1.43</v>
      </c>
    </row>
    <row r="2424" spans="1:11" ht="20" customHeight="1">
      <c r="A2424" s="213"/>
      <c r="B2424" s="213"/>
      <c r="C2424" s="213"/>
      <c r="D2424" s="213"/>
      <c r="E2424" s="213"/>
      <c r="F2424" s="213" t="s">
        <v>521</v>
      </c>
      <c r="G2424" s="213"/>
      <c r="H2424" s="213"/>
      <c r="I2424" s="213"/>
      <c r="J2424" s="182">
        <v>0</v>
      </c>
    </row>
    <row r="2425" spans="1:11" ht="20" customHeight="1">
      <c r="A2425" s="213"/>
      <c r="B2425" s="213"/>
      <c r="C2425" s="213"/>
      <c r="D2425" s="213"/>
      <c r="E2425" s="213"/>
      <c r="F2425" s="213" t="s">
        <v>522</v>
      </c>
      <c r="G2425" s="213"/>
      <c r="H2425" s="213"/>
      <c r="I2425" s="213"/>
      <c r="J2425" s="182">
        <v>1</v>
      </c>
    </row>
    <row r="2426" spans="1:11" ht="20" customHeight="1">
      <c r="A2426" s="213"/>
      <c r="B2426" s="213"/>
      <c r="C2426" s="213"/>
      <c r="D2426" s="213"/>
      <c r="E2426" s="213"/>
      <c r="F2426" s="213" t="s">
        <v>523</v>
      </c>
      <c r="G2426" s="213"/>
      <c r="H2426" s="213"/>
      <c r="I2426" s="213"/>
      <c r="J2426" s="182">
        <v>0</v>
      </c>
    </row>
    <row r="2427" spans="1:11" ht="20" customHeight="1">
      <c r="A2427" s="161" t="s">
        <v>881</v>
      </c>
      <c r="B2427" s="162" t="s">
        <v>47</v>
      </c>
      <c r="C2427" s="161" t="s">
        <v>48</v>
      </c>
      <c r="D2427" s="161" t="s">
        <v>882</v>
      </c>
      <c r="E2427" s="162" t="s">
        <v>525</v>
      </c>
      <c r="F2427" s="162" t="s">
        <v>526</v>
      </c>
      <c r="G2427" s="162" t="s">
        <v>527</v>
      </c>
      <c r="H2427" s="162"/>
      <c r="I2427" s="162"/>
      <c r="J2427" s="162" t="s">
        <v>528</v>
      </c>
    </row>
    <row r="2428" spans="1:11" ht="26" customHeight="1">
      <c r="A2428" s="172" t="s">
        <v>430</v>
      </c>
      <c r="B2428" s="173" t="s">
        <v>1629</v>
      </c>
      <c r="C2428" s="172" t="s">
        <v>72</v>
      </c>
      <c r="D2428" s="172" t="s">
        <v>1630</v>
      </c>
      <c r="E2428" s="175">
        <v>1</v>
      </c>
      <c r="F2428" s="174" t="s">
        <v>531</v>
      </c>
      <c r="G2428" s="218" t="s">
        <v>1034</v>
      </c>
      <c r="H2428" s="218"/>
      <c r="I2428" s="211"/>
      <c r="J2428" s="180" t="s">
        <v>1034</v>
      </c>
    </row>
    <row r="2429" spans="1:11" ht="20" customHeight="1">
      <c r="A2429" s="213"/>
      <c r="B2429" s="213"/>
      <c r="C2429" s="213"/>
      <c r="D2429" s="213"/>
      <c r="E2429" s="213"/>
      <c r="F2429" s="213" t="s">
        <v>886</v>
      </c>
      <c r="G2429" s="213"/>
      <c r="H2429" s="213"/>
      <c r="I2429" s="213"/>
      <c r="J2429" s="182">
        <v>1.43</v>
      </c>
    </row>
    <row r="2430" spans="1:11" ht="13.5">
      <c r="A2430" s="177"/>
      <c r="B2430" s="177"/>
      <c r="C2430" s="177"/>
      <c r="D2430" s="177"/>
      <c r="E2430" s="177" t="s">
        <v>440</v>
      </c>
      <c r="F2430" s="178">
        <v>0</v>
      </c>
      <c r="G2430" s="177" t="s">
        <v>441</v>
      </c>
      <c r="H2430" s="178">
        <v>0</v>
      </c>
      <c r="I2430" s="177" t="s">
        <v>442</v>
      </c>
      <c r="J2430" s="178">
        <v>0</v>
      </c>
    </row>
    <row r="2431" spans="1:11" ht="13.9" thickBot="1">
      <c r="A2431" s="177"/>
      <c r="B2431" s="177"/>
      <c r="C2431" s="177"/>
      <c r="D2431" s="177"/>
      <c r="E2431" s="177" t="s">
        <v>443</v>
      </c>
      <c r="F2431" s="178">
        <v>0.35</v>
      </c>
      <c r="G2431" s="177"/>
      <c r="H2431" s="212" t="s">
        <v>444</v>
      </c>
      <c r="I2431" s="212"/>
      <c r="J2431" s="178">
        <v>1.78</v>
      </c>
    </row>
    <row r="2432" spans="1:11" ht="1.05" customHeight="1" thickTop="1">
      <c r="A2432" s="179"/>
      <c r="B2432" s="179"/>
      <c r="C2432" s="179"/>
      <c r="D2432" s="179"/>
      <c r="E2432" s="179"/>
      <c r="F2432" s="179"/>
      <c r="G2432" s="179"/>
      <c r="H2432" s="179"/>
      <c r="I2432" s="179"/>
      <c r="J2432" s="179"/>
    </row>
    <row r="2433" spans="1:10" ht="18" customHeight="1">
      <c r="A2433" s="161"/>
      <c r="B2433" s="162" t="s">
        <v>47</v>
      </c>
      <c r="C2433" s="161" t="s">
        <v>48</v>
      </c>
      <c r="D2433" s="161" t="s">
        <v>7</v>
      </c>
      <c r="E2433" s="216" t="s">
        <v>417</v>
      </c>
      <c r="F2433" s="216"/>
      <c r="G2433" s="163" t="s">
        <v>49</v>
      </c>
      <c r="H2433" s="162" t="s">
        <v>50</v>
      </c>
      <c r="I2433" s="162" t="s">
        <v>51</v>
      </c>
      <c r="J2433" s="162" t="s">
        <v>8</v>
      </c>
    </row>
    <row r="2434" spans="1:10" ht="26" customHeight="1">
      <c r="A2434" s="164" t="s">
        <v>419</v>
      </c>
      <c r="B2434" s="147" t="s">
        <v>1631</v>
      </c>
      <c r="C2434" s="164" t="s">
        <v>72</v>
      </c>
      <c r="D2434" s="164" t="s">
        <v>1632</v>
      </c>
      <c r="E2434" s="217" t="s">
        <v>520</v>
      </c>
      <c r="F2434" s="217"/>
      <c r="G2434" s="165" t="s">
        <v>531</v>
      </c>
      <c r="H2434" s="166">
        <v>1</v>
      </c>
      <c r="I2434" s="148">
        <v>1.31</v>
      </c>
      <c r="J2434" s="148">
        <v>1.31</v>
      </c>
    </row>
    <row r="2435" spans="1:10" ht="20" customHeight="1">
      <c r="A2435" s="213"/>
      <c r="B2435" s="213"/>
      <c r="C2435" s="213"/>
      <c r="D2435" s="213"/>
      <c r="E2435" s="213"/>
      <c r="F2435" s="213" t="s">
        <v>521</v>
      </c>
      <c r="G2435" s="213"/>
      <c r="H2435" s="213"/>
      <c r="I2435" s="213"/>
      <c r="J2435" s="182">
        <v>0</v>
      </c>
    </row>
    <row r="2436" spans="1:10" ht="20" customHeight="1">
      <c r="A2436" s="213"/>
      <c r="B2436" s="213"/>
      <c r="C2436" s="213"/>
      <c r="D2436" s="213"/>
      <c r="E2436" s="213"/>
      <c r="F2436" s="213" t="s">
        <v>522</v>
      </c>
      <c r="G2436" s="213"/>
      <c r="H2436" s="213"/>
      <c r="I2436" s="213"/>
      <c r="J2436" s="182">
        <v>1</v>
      </c>
    </row>
    <row r="2437" spans="1:10" ht="20" customHeight="1">
      <c r="A2437" s="213"/>
      <c r="B2437" s="213"/>
      <c r="C2437" s="213"/>
      <c r="D2437" s="213"/>
      <c r="E2437" s="213"/>
      <c r="F2437" s="213" t="s">
        <v>523</v>
      </c>
      <c r="G2437" s="213"/>
      <c r="H2437" s="213"/>
      <c r="I2437" s="213"/>
      <c r="J2437" s="182">
        <v>0</v>
      </c>
    </row>
    <row r="2438" spans="1:10" ht="20" customHeight="1">
      <c r="A2438" s="161" t="s">
        <v>881</v>
      </c>
      <c r="B2438" s="162" t="s">
        <v>47</v>
      </c>
      <c r="C2438" s="161" t="s">
        <v>48</v>
      </c>
      <c r="D2438" s="161" t="s">
        <v>882</v>
      </c>
      <c r="E2438" s="162" t="s">
        <v>525</v>
      </c>
      <c r="F2438" s="162" t="s">
        <v>526</v>
      </c>
      <c r="G2438" s="162" t="s">
        <v>527</v>
      </c>
      <c r="H2438" s="162"/>
      <c r="I2438" s="162"/>
      <c r="J2438" s="162" t="s">
        <v>528</v>
      </c>
    </row>
    <row r="2439" spans="1:10" ht="26" customHeight="1">
      <c r="A2439" s="172" t="s">
        <v>430</v>
      </c>
      <c r="B2439" s="173" t="s">
        <v>1633</v>
      </c>
      <c r="C2439" s="172" t="s">
        <v>72</v>
      </c>
      <c r="D2439" s="172" t="s">
        <v>1634</v>
      </c>
      <c r="E2439" s="175">
        <v>1</v>
      </c>
      <c r="F2439" s="174" t="s">
        <v>531</v>
      </c>
      <c r="G2439" s="218" t="s">
        <v>1040</v>
      </c>
      <c r="H2439" s="218"/>
      <c r="I2439" s="211"/>
      <c r="J2439" s="180" t="s">
        <v>1040</v>
      </c>
    </row>
    <row r="2440" spans="1:10" ht="20" customHeight="1">
      <c r="A2440" s="213"/>
      <c r="B2440" s="213"/>
      <c r="C2440" s="213"/>
      <c r="D2440" s="213"/>
      <c r="E2440" s="213"/>
      <c r="F2440" s="213" t="s">
        <v>886</v>
      </c>
      <c r="G2440" s="213"/>
      <c r="H2440" s="213"/>
      <c r="I2440" s="213"/>
      <c r="J2440" s="182">
        <v>1.31</v>
      </c>
    </row>
    <row r="2441" spans="1:10" ht="13.5">
      <c r="A2441" s="177"/>
      <c r="B2441" s="177"/>
      <c r="C2441" s="177"/>
      <c r="D2441" s="177"/>
      <c r="E2441" s="177" t="s">
        <v>440</v>
      </c>
      <c r="F2441" s="178">
        <v>0</v>
      </c>
      <c r="G2441" s="177" t="s">
        <v>441</v>
      </c>
      <c r="H2441" s="178">
        <v>0</v>
      </c>
      <c r="I2441" s="177" t="s">
        <v>442</v>
      </c>
      <c r="J2441" s="178">
        <v>0</v>
      </c>
    </row>
    <row r="2442" spans="1:10" ht="13.9" thickBot="1">
      <c r="A2442" s="177"/>
      <c r="B2442" s="177"/>
      <c r="C2442" s="177"/>
      <c r="D2442" s="177"/>
      <c r="E2442" s="177" t="s">
        <v>443</v>
      </c>
      <c r="F2442" s="178">
        <v>0.32</v>
      </c>
      <c r="G2442" s="177"/>
      <c r="H2442" s="212" t="s">
        <v>444</v>
      </c>
      <c r="I2442" s="212"/>
      <c r="J2442" s="178">
        <v>1.63</v>
      </c>
    </row>
    <row r="2443" spans="1:10" ht="1.05" customHeight="1" thickTop="1">
      <c r="A2443" s="179"/>
      <c r="B2443" s="179"/>
      <c r="C2443" s="179"/>
      <c r="D2443" s="179"/>
      <c r="E2443" s="179"/>
      <c r="F2443" s="179"/>
      <c r="G2443" s="179"/>
      <c r="H2443" s="179"/>
      <c r="I2443" s="179"/>
      <c r="J2443" s="179"/>
    </row>
    <row r="2444" spans="1:10" ht="18" customHeight="1">
      <c r="A2444" s="161"/>
      <c r="B2444" s="162" t="s">
        <v>47</v>
      </c>
      <c r="C2444" s="161" t="s">
        <v>48</v>
      </c>
      <c r="D2444" s="161" t="s">
        <v>7</v>
      </c>
      <c r="E2444" s="216" t="s">
        <v>417</v>
      </c>
      <c r="F2444" s="216"/>
      <c r="G2444" s="163" t="s">
        <v>49</v>
      </c>
      <c r="H2444" s="162" t="s">
        <v>50</v>
      </c>
      <c r="I2444" s="162" t="s">
        <v>51</v>
      </c>
      <c r="J2444" s="162" t="s">
        <v>8</v>
      </c>
    </row>
    <row r="2445" spans="1:10" ht="26" customHeight="1">
      <c r="A2445" s="164" t="s">
        <v>419</v>
      </c>
      <c r="B2445" s="147" t="s">
        <v>1635</v>
      </c>
      <c r="C2445" s="164" t="s">
        <v>72</v>
      </c>
      <c r="D2445" s="164" t="s">
        <v>1636</v>
      </c>
      <c r="E2445" s="217" t="s">
        <v>520</v>
      </c>
      <c r="F2445" s="217"/>
      <c r="G2445" s="165" t="s">
        <v>531</v>
      </c>
      <c r="H2445" s="166">
        <v>1</v>
      </c>
      <c r="I2445" s="148">
        <v>1.39</v>
      </c>
      <c r="J2445" s="148">
        <v>1.39</v>
      </c>
    </row>
    <row r="2446" spans="1:10" ht="20" customHeight="1">
      <c r="A2446" s="213"/>
      <c r="B2446" s="213"/>
      <c r="C2446" s="213"/>
      <c r="D2446" s="213"/>
      <c r="E2446" s="213"/>
      <c r="F2446" s="213" t="s">
        <v>521</v>
      </c>
      <c r="G2446" s="213"/>
      <c r="H2446" s="213"/>
      <c r="I2446" s="213"/>
      <c r="J2446" s="182">
        <v>0</v>
      </c>
    </row>
    <row r="2447" spans="1:10" ht="20" customHeight="1">
      <c r="A2447" s="213"/>
      <c r="B2447" s="213"/>
      <c r="C2447" s="213"/>
      <c r="D2447" s="213"/>
      <c r="E2447" s="213"/>
      <c r="F2447" s="213" t="s">
        <v>522</v>
      </c>
      <c r="G2447" s="213"/>
      <c r="H2447" s="213"/>
      <c r="I2447" s="213"/>
      <c r="J2447" s="182">
        <v>1</v>
      </c>
    </row>
    <row r="2448" spans="1:10" ht="20" customHeight="1">
      <c r="A2448" s="213"/>
      <c r="B2448" s="213"/>
      <c r="C2448" s="213"/>
      <c r="D2448" s="213"/>
      <c r="E2448" s="213"/>
      <c r="F2448" s="213" t="s">
        <v>523</v>
      </c>
      <c r="G2448" s="213"/>
      <c r="H2448" s="213"/>
      <c r="I2448" s="213"/>
      <c r="J2448" s="182">
        <v>0</v>
      </c>
    </row>
    <row r="2449" spans="1:10" ht="20" customHeight="1">
      <c r="A2449" s="161" t="s">
        <v>881</v>
      </c>
      <c r="B2449" s="162" t="s">
        <v>47</v>
      </c>
      <c r="C2449" s="161" t="s">
        <v>48</v>
      </c>
      <c r="D2449" s="161" t="s">
        <v>882</v>
      </c>
      <c r="E2449" s="162" t="s">
        <v>525</v>
      </c>
      <c r="F2449" s="162" t="s">
        <v>526</v>
      </c>
      <c r="G2449" s="162" t="s">
        <v>527</v>
      </c>
      <c r="H2449" s="162"/>
      <c r="I2449" s="162"/>
      <c r="J2449" s="162" t="s">
        <v>528</v>
      </c>
    </row>
    <row r="2450" spans="1:10" ht="26" customHeight="1">
      <c r="A2450" s="172" t="s">
        <v>430</v>
      </c>
      <c r="B2450" s="173" t="s">
        <v>1637</v>
      </c>
      <c r="C2450" s="172" t="s">
        <v>72</v>
      </c>
      <c r="D2450" s="172" t="s">
        <v>1638</v>
      </c>
      <c r="E2450" s="175">
        <v>1</v>
      </c>
      <c r="F2450" s="174" t="s">
        <v>531</v>
      </c>
      <c r="G2450" s="218" t="s">
        <v>1089</v>
      </c>
      <c r="H2450" s="218"/>
      <c r="I2450" s="211"/>
      <c r="J2450" s="180" t="s">
        <v>1089</v>
      </c>
    </row>
    <row r="2451" spans="1:10" ht="20" customHeight="1">
      <c r="A2451" s="213"/>
      <c r="B2451" s="213"/>
      <c r="C2451" s="213"/>
      <c r="D2451" s="213"/>
      <c r="E2451" s="213"/>
      <c r="F2451" s="213" t="s">
        <v>886</v>
      </c>
      <c r="G2451" s="213"/>
      <c r="H2451" s="213"/>
      <c r="I2451" s="213"/>
      <c r="J2451" s="182">
        <v>1.39</v>
      </c>
    </row>
    <row r="2452" spans="1:10" ht="13.5">
      <c r="A2452" s="177"/>
      <c r="B2452" s="177"/>
      <c r="C2452" s="177"/>
      <c r="D2452" s="177"/>
      <c r="E2452" s="177" t="s">
        <v>440</v>
      </c>
      <c r="F2452" s="178">
        <v>0</v>
      </c>
      <c r="G2452" s="177" t="s">
        <v>441</v>
      </c>
      <c r="H2452" s="178">
        <v>0</v>
      </c>
      <c r="I2452" s="177" t="s">
        <v>442</v>
      </c>
      <c r="J2452" s="178">
        <v>0</v>
      </c>
    </row>
    <row r="2453" spans="1:10" ht="13.9" thickBot="1">
      <c r="A2453" s="177"/>
      <c r="B2453" s="177"/>
      <c r="C2453" s="177"/>
      <c r="D2453" s="177"/>
      <c r="E2453" s="177" t="s">
        <v>443</v>
      </c>
      <c r="F2453" s="178">
        <v>0.34</v>
      </c>
      <c r="G2453" s="177"/>
      <c r="H2453" s="212" t="s">
        <v>444</v>
      </c>
      <c r="I2453" s="212"/>
      <c r="J2453" s="178">
        <v>1.73</v>
      </c>
    </row>
    <row r="2454" spans="1:10" ht="1.05" customHeight="1" thickTop="1">
      <c r="A2454" s="179"/>
      <c r="B2454" s="179"/>
      <c r="C2454" s="179"/>
      <c r="D2454" s="179"/>
      <c r="E2454" s="179"/>
      <c r="F2454" s="179"/>
      <c r="G2454" s="179"/>
      <c r="H2454" s="179"/>
      <c r="I2454" s="179"/>
      <c r="J2454" s="179"/>
    </row>
    <row r="2455" spans="1:10" ht="18" customHeight="1">
      <c r="A2455" s="161"/>
      <c r="B2455" s="162" t="s">
        <v>47</v>
      </c>
      <c r="C2455" s="161" t="s">
        <v>48</v>
      </c>
      <c r="D2455" s="161" t="s">
        <v>7</v>
      </c>
      <c r="E2455" s="216" t="s">
        <v>417</v>
      </c>
      <c r="F2455" s="216"/>
      <c r="G2455" s="163" t="s">
        <v>49</v>
      </c>
      <c r="H2455" s="162" t="s">
        <v>50</v>
      </c>
      <c r="I2455" s="162" t="s">
        <v>51</v>
      </c>
      <c r="J2455" s="162" t="s">
        <v>8</v>
      </c>
    </row>
    <row r="2456" spans="1:10" ht="26" customHeight="1">
      <c r="A2456" s="164" t="s">
        <v>419</v>
      </c>
      <c r="B2456" s="147" t="s">
        <v>1639</v>
      </c>
      <c r="C2456" s="164" t="s">
        <v>72</v>
      </c>
      <c r="D2456" s="164" t="s">
        <v>1640</v>
      </c>
      <c r="E2456" s="217" t="s">
        <v>520</v>
      </c>
      <c r="F2456" s="217"/>
      <c r="G2456" s="165" t="s">
        <v>531</v>
      </c>
      <c r="H2456" s="166">
        <v>1</v>
      </c>
      <c r="I2456" s="148">
        <v>1.43</v>
      </c>
      <c r="J2456" s="148">
        <v>1.43</v>
      </c>
    </row>
    <row r="2457" spans="1:10" ht="20" customHeight="1">
      <c r="A2457" s="213"/>
      <c r="B2457" s="213"/>
      <c r="C2457" s="213"/>
      <c r="D2457" s="213"/>
      <c r="E2457" s="213"/>
      <c r="F2457" s="213" t="s">
        <v>521</v>
      </c>
      <c r="G2457" s="213"/>
      <c r="H2457" s="213"/>
      <c r="I2457" s="213"/>
      <c r="J2457" s="182">
        <v>0</v>
      </c>
    </row>
    <row r="2458" spans="1:10" ht="20" customHeight="1">
      <c r="A2458" s="213"/>
      <c r="B2458" s="213"/>
      <c r="C2458" s="213"/>
      <c r="D2458" s="213"/>
      <c r="E2458" s="213"/>
      <c r="F2458" s="213" t="s">
        <v>522</v>
      </c>
      <c r="G2458" s="213"/>
      <c r="H2458" s="213"/>
      <c r="I2458" s="213"/>
      <c r="J2458" s="182">
        <v>1</v>
      </c>
    </row>
    <row r="2459" spans="1:10" ht="20" customHeight="1">
      <c r="A2459" s="213"/>
      <c r="B2459" s="213"/>
      <c r="C2459" s="213"/>
      <c r="D2459" s="213"/>
      <c r="E2459" s="213"/>
      <c r="F2459" s="213" t="s">
        <v>523</v>
      </c>
      <c r="G2459" s="213"/>
      <c r="H2459" s="213"/>
      <c r="I2459" s="213"/>
      <c r="J2459" s="182">
        <v>0</v>
      </c>
    </row>
    <row r="2460" spans="1:10" ht="20" customHeight="1">
      <c r="A2460" s="161" t="s">
        <v>881</v>
      </c>
      <c r="B2460" s="162" t="s">
        <v>47</v>
      </c>
      <c r="C2460" s="161" t="s">
        <v>48</v>
      </c>
      <c r="D2460" s="161" t="s">
        <v>882</v>
      </c>
      <c r="E2460" s="162" t="s">
        <v>525</v>
      </c>
      <c r="F2460" s="162" t="s">
        <v>526</v>
      </c>
      <c r="G2460" s="162" t="s">
        <v>527</v>
      </c>
      <c r="H2460" s="162"/>
      <c r="I2460" s="162"/>
      <c r="J2460" s="162" t="s">
        <v>528</v>
      </c>
    </row>
    <row r="2461" spans="1:10" ht="26" customHeight="1">
      <c r="A2461" s="172" t="s">
        <v>430</v>
      </c>
      <c r="B2461" s="173" t="s">
        <v>1629</v>
      </c>
      <c r="C2461" s="172" t="s">
        <v>72</v>
      </c>
      <c r="D2461" s="172" t="s">
        <v>1630</v>
      </c>
      <c r="E2461" s="175">
        <v>1</v>
      </c>
      <c r="F2461" s="174" t="s">
        <v>531</v>
      </c>
      <c r="G2461" s="218" t="s">
        <v>1034</v>
      </c>
      <c r="H2461" s="218"/>
      <c r="I2461" s="211"/>
      <c r="J2461" s="180" t="s">
        <v>1034</v>
      </c>
    </row>
    <row r="2462" spans="1:10" ht="20" customHeight="1">
      <c r="A2462" s="213"/>
      <c r="B2462" s="213"/>
      <c r="C2462" s="213"/>
      <c r="D2462" s="213"/>
      <c r="E2462" s="213"/>
      <c r="F2462" s="213" t="s">
        <v>886</v>
      </c>
      <c r="G2462" s="213"/>
      <c r="H2462" s="213"/>
      <c r="I2462" s="213"/>
      <c r="J2462" s="182">
        <v>1.43</v>
      </c>
    </row>
    <row r="2463" spans="1:10" ht="13.5">
      <c r="A2463" s="177"/>
      <c r="B2463" s="177"/>
      <c r="C2463" s="177"/>
      <c r="D2463" s="177"/>
      <c r="E2463" s="177" t="s">
        <v>440</v>
      </c>
      <c r="F2463" s="178">
        <v>0</v>
      </c>
      <c r="G2463" s="177" t="s">
        <v>441</v>
      </c>
      <c r="H2463" s="178">
        <v>0</v>
      </c>
      <c r="I2463" s="177" t="s">
        <v>442</v>
      </c>
      <c r="J2463" s="178">
        <v>0</v>
      </c>
    </row>
    <row r="2464" spans="1:10" ht="13.9" thickBot="1">
      <c r="A2464" s="177"/>
      <c r="B2464" s="177"/>
      <c r="C2464" s="177"/>
      <c r="D2464" s="177"/>
      <c r="E2464" s="177" t="s">
        <v>443</v>
      </c>
      <c r="F2464" s="178">
        <v>0.35</v>
      </c>
      <c r="G2464" s="177"/>
      <c r="H2464" s="212" t="s">
        <v>444</v>
      </c>
      <c r="I2464" s="212"/>
      <c r="J2464" s="178">
        <v>1.78</v>
      </c>
    </row>
    <row r="2465" spans="1:11" ht="1.05" customHeight="1" thickTop="1">
      <c r="A2465" s="179"/>
      <c r="B2465" s="179"/>
      <c r="C2465" s="179"/>
      <c r="D2465" s="179"/>
      <c r="E2465" s="179"/>
      <c r="F2465" s="179"/>
      <c r="G2465" s="179"/>
      <c r="H2465" s="179"/>
      <c r="I2465" s="179"/>
      <c r="J2465" s="179"/>
    </row>
    <row r="2466" spans="1:11" ht="18" customHeight="1">
      <c r="A2466" s="161"/>
      <c r="B2466" s="162" t="s">
        <v>47</v>
      </c>
      <c r="C2466" s="161" t="s">
        <v>48</v>
      </c>
      <c r="D2466" s="161" t="s">
        <v>7</v>
      </c>
      <c r="E2466" s="216" t="s">
        <v>417</v>
      </c>
      <c r="F2466" s="216"/>
      <c r="G2466" s="163" t="s">
        <v>49</v>
      </c>
      <c r="H2466" s="162" t="s">
        <v>50</v>
      </c>
      <c r="I2466" s="162" t="s">
        <v>418</v>
      </c>
      <c r="J2466" s="162" t="s">
        <v>51</v>
      </c>
      <c r="K2466" s="162" t="s">
        <v>8</v>
      </c>
    </row>
    <row r="2467" spans="1:11" ht="52.05" customHeight="1">
      <c r="A2467" s="164" t="s">
        <v>419</v>
      </c>
      <c r="B2467" s="147" t="s">
        <v>1309</v>
      </c>
      <c r="C2467" s="164" t="s">
        <v>213</v>
      </c>
      <c r="D2467" s="164" t="s">
        <v>1310</v>
      </c>
      <c r="E2467" s="217">
        <v>3</v>
      </c>
      <c r="F2467" s="217"/>
      <c r="G2467" s="165" t="s">
        <v>80</v>
      </c>
      <c r="H2467" s="166">
        <v>1</v>
      </c>
      <c r="I2467" s="148"/>
      <c r="J2467" s="148">
        <v>67.09</v>
      </c>
      <c r="K2467" s="148">
        <v>67.09</v>
      </c>
    </row>
    <row r="2468" spans="1:11" ht="26" customHeight="1">
      <c r="A2468" s="172" t="s">
        <v>430</v>
      </c>
      <c r="B2468" s="173" t="s">
        <v>1339</v>
      </c>
      <c r="C2468" s="172" t="s">
        <v>213</v>
      </c>
      <c r="D2468" s="172" t="s">
        <v>1340</v>
      </c>
      <c r="E2468" s="211" t="s">
        <v>448</v>
      </c>
      <c r="F2468" s="211"/>
      <c r="G2468" s="174" t="s">
        <v>116</v>
      </c>
      <c r="H2468" s="175">
        <v>3.4</v>
      </c>
      <c r="I2468" s="175">
        <v>3</v>
      </c>
      <c r="J2468" s="176">
        <v>19.16</v>
      </c>
      <c r="K2468" s="176">
        <v>67.09</v>
      </c>
    </row>
    <row r="2469" spans="1:11" ht="25.5">
      <c r="A2469" s="177"/>
      <c r="B2469" s="177"/>
      <c r="C2469" s="177"/>
      <c r="D2469" s="177"/>
      <c r="E2469" s="177"/>
      <c r="F2469" s="177" t="s">
        <v>440</v>
      </c>
      <c r="G2469" s="178">
        <v>67.09</v>
      </c>
      <c r="H2469" s="177" t="s">
        <v>441</v>
      </c>
      <c r="I2469" s="178">
        <v>0</v>
      </c>
      <c r="J2469" s="177" t="s">
        <v>442</v>
      </c>
      <c r="K2469" s="178">
        <v>67.09</v>
      </c>
    </row>
    <row r="2470" spans="1:11" ht="25.9" thickBot="1">
      <c r="A2470" s="177"/>
      <c r="B2470" s="177"/>
      <c r="C2470" s="177"/>
      <c r="D2470" s="177"/>
      <c r="E2470" s="177"/>
      <c r="F2470" s="177" t="s">
        <v>443</v>
      </c>
      <c r="G2470" s="178">
        <v>16.43</v>
      </c>
      <c r="H2470" s="212"/>
      <c r="I2470" s="212" t="s">
        <v>444</v>
      </c>
      <c r="J2470" s="177"/>
      <c r="K2470" s="178">
        <v>83.52</v>
      </c>
    </row>
    <row r="2471" spans="1:11" ht="1.05" customHeight="1" thickTop="1">
      <c r="A2471" s="179"/>
      <c r="B2471" s="179"/>
      <c r="C2471" s="179"/>
      <c r="D2471" s="179"/>
      <c r="E2471" s="179"/>
      <c r="F2471" s="179"/>
      <c r="G2471" s="179"/>
      <c r="H2471" s="179"/>
      <c r="I2471" s="179"/>
      <c r="J2471" s="179"/>
      <c r="K2471" s="179"/>
    </row>
    <row r="2472" spans="1:11" ht="18" customHeight="1">
      <c r="A2472" s="161"/>
      <c r="B2472" s="162" t="s">
        <v>47</v>
      </c>
      <c r="C2472" s="161" t="s">
        <v>48</v>
      </c>
      <c r="D2472" s="161" t="s">
        <v>7</v>
      </c>
      <c r="E2472" s="216" t="s">
        <v>417</v>
      </c>
      <c r="F2472" s="216"/>
      <c r="G2472" s="163" t="s">
        <v>49</v>
      </c>
      <c r="H2472" s="162" t="s">
        <v>50</v>
      </c>
      <c r="I2472" s="162" t="s">
        <v>418</v>
      </c>
      <c r="J2472" s="162" t="s">
        <v>51</v>
      </c>
      <c r="K2472" s="162" t="s">
        <v>8</v>
      </c>
    </row>
    <row r="2473" spans="1:11" ht="39" customHeight="1">
      <c r="A2473" s="164" t="s">
        <v>419</v>
      </c>
      <c r="B2473" s="147" t="s">
        <v>544</v>
      </c>
      <c r="C2473" s="164" t="s">
        <v>58</v>
      </c>
      <c r="D2473" s="164" t="s">
        <v>545</v>
      </c>
      <c r="E2473" s="217" t="s">
        <v>538</v>
      </c>
      <c r="F2473" s="217"/>
      <c r="G2473" s="165" t="s">
        <v>546</v>
      </c>
      <c r="H2473" s="166">
        <v>1</v>
      </c>
      <c r="I2473" s="148"/>
      <c r="J2473" s="148">
        <v>89.02</v>
      </c>
      <c r="K2473" s="148">
        <v>89.02</v>
      </c>
    </row>
    <row r="2474" spans="1:11" ht="26" customHeight="1">
      <c r="A2474" s="167" t="s">
        <v>421</v>
      </c>
      <c r="B2474" s="168" t="s">
        <v>1641</v>
      </c>
      <c r="C2474" s="167" t="s">
        <v>58</v>
      </c>
      <c r="D2474" s="167" t="s">
        <v>1642</v>
      </c>
      <c r="E2474" s="210" t="s">
        <v>424</v>
      </c>
      <c r="F2474" s="210"/>
      <c r="G2474" s="169" t="s">
        <v>116</v>
      </c>
      <c r="H2474" s="170">
        <v>1</v>
      </c>
      <c r="I2474" s="170">
        <v>0</v>
      </c>
      <c r="J2474" s="171">
        <v>28.44</v>
      </c>
      <c r="K2474" s="171">
        <v>28.44</v>
      </c>
    </row>
    <row r="2475" spans="1:11" ht="39" customHeight="1">
      <c r="A2475" s="167" t="s">
        <v>421</v>
      </c>
      <c r="B2475" s="168" t="s">
        <v>1645</v>
      </c>
      <c r="C2475" s="167" t="s">
        <v>58</v>
      </c>
      <c r="D2475" s="167" t="s">
        <v>1646</v>
      </c>
      <c r="E2475" s="210" t="s">
        <v>1449</v>
      </c>
      <c r="F2475" s="210"/>
      <c r="G2475" s="169" t="s">
        <v>116</v>
      </c>
      <c r="H2475" s="170">
        <v>1</v>
      </c>
      <c r="I2475" s="170">
        <v>0</v>
      </c>
      <c r="J2475" s="171">
        <v>12.66</v>
      </c>
      <c r="K2475" s="171">
        <v>12.66</v>
      </c>
    </row>
    <row r="2476" spans="1:11" ht="39" customHeight="1">
      <c r="A2476" s="167" t="s">
        <v>421</v>
      </c>
      <c r="B2476" s="168" t="s">
        <v>1643</v>
      </c>
      <c r="C2476" s="167" t="s">
        <v>58</v>
      </c>
      <c r="D2476" s="167" t="s">
        <v>1644</v>
      </c>
      <c r="E2476" s="210" t="s">
        <v>1449</v>
      </c>
      <c r="F2476" s="210"/>
      <c r="G2476" s="169" t="s">
        <v>116</v>
      </c>
      <c r="H2476" s="170">
        <v>1</v>
      </c>
      <c r="I2476" s="170">
        <v>0</v>
      </c>
      <c r="J2476" s="171">
        <v>47.92</v>
      </c>
      <c r="K2476" s="171">
        <v>47.92</v>
      </c>
    </row>
    <row r="2477" spans="1:11" ht="25.5">
      <c r="A2477" s="177"/>
      <c r="B2477" s="177"/>
      <c r="C2477" s="177"/>
      <c r="D2477" s="177"/>
      <c r="E2477" s="177"/>
      <c r="F2477" s="177" t="s">
        <v>440</v>
      </c>
      <c r="G2477" s="178">
        <v>22.7</v>
      </c>
      <c r="H2477" s="177" t="s">
        <v>441</v>
      </c>
      <c r="I2477" s="178">
        <v>0</v>
      </c>
      <c r="J2477" s="177" t="s">
        <v>442</v>
      </c>
      <c r="K2477" s="178">
        <v>22.7</v>
      </c>
    </row>
    <row r="2478" spans="1:11" ht="25.9" thickBot="1">
      <c r="A2478" s="177"/>
      <c r="B2478" s="177"/>
      <c r="C2478" s="177"/>
      <c r="D2478" s="177"/>
      <c r="E2478" s="177"/>
      <c r="F2478" s="177" t="s">
        <v>443</v>
      </c>
      <c r="G2478" s="178">
        <v>21.8</v>
      </c>
      <c r="H2478" s="212"/>
      <c r="I2478" s="212" t="s">
        <v>444</v>
      </c>
      <c r="J2478" s="177"/>
      <c r="K2478" s="178">
        <v>110.82</v>
      </c>
    </row>
    <row r="2479" spans="1:11" ht="1.05" customHeight="1" thickTop="1">
      <c r="A2479" s="179"/>
      <c r="B2479" s="179"/>
      <c r="C2479" s="179"/>
      <c r="D2479" s="179"/>
      <c r="E2479" s="179"/>
      <c r="F2479" s="179"/>
      <c r="G2479" s="179"/>
      <c r="H2479" s="179"/>
      <c r="I2479" s="179"/>
      <c r="J2479" s="179"/>
      <c r="K2479" s="179"/>
    </row>
    <row r="2480" spans="1:11" ht="18" customHeight="1">
      <c r="A2480" s="161"/>
      <c r="B2480" s="162" t="s">
        <v>47</v>
      </c>
      <c r="C2480" s="161" t="s">
        <v>48</v>
      </c>
      <c r="D2480" s="161" t="s">
        <v>7</v>
      </c>
      <c r="E2480" s="216" t="s">
        <v>417</v>
      </c>
      <c r="F2480" s="216"/>
      <c r="G2480" s="163" t="s">
        <v>49</v>
      </c>
      <c r="H2480" s="162" t="s">
        <v>50</v>
      </c>
      <c r="I2480" s="162" t="s">
        <v>418</v>
      </c>
      <c r="J2480" s="162" t="s">
        <v>51</v>
      </c>
      <c r="K2480" s="162" t="s">
        <v>8</v>
      </c>
    </row>
    <row r="2481" spans="1:11" ht="39" customHeight="1">
      <c r="A2481" s="164" t="s">
        <v>419</v>
      </c>
      <c r="B2481" s="147" t="s">
        <v>542</v>
      </c>
      <c r="C2481" s="164" t="s">
        <v>58</v>
      </c>
      <c r="D2481" s="164" t="s">
        <v>543</v>
      </c>
      <c r="E2481" s="217" t="s">
        <v>538</v>
      </c>
      <c r="F2481" s="217"/>
      <c r="G2481" s="165" t="s">
        <v>539</v>
      </c>
      <c r="H2481" s="166">
        <v>1</v>
      </c>
      <c r="I2481" s="148"/>
      <c r="J2481" s="148">
        <v>213.21</v>
      </c>
      <c r="K2481" s="148">
        <v>213.21</v>
      </c>
    </row>
    <row r="2482" spans="1:11" ht="39" customHeight="1">
      <c r="A2482" s="167" t="s">
        <v>421</v>
      </c>
      <c r="B2482" s="168" t="s">
        <v>1647</v>
      </c>
      <c r="C2482" s="167" t="s">
        <v>58</v>
      </c>
      <c r="D2482" s="167" t="s">
        <v>1648</v>
      </c>
      <c r="E2482" s="210" t="s">
        <v>1449</v>
      </c>
      <c r="F2482" s="210"/>
      <c r="G2482" s="169" t="s">
        <v>116</v>
      </c>
      <c r="H2482" s="170">
        <v>1</v>
      </c>
      <c r="I2482" s="170">
        <v>0</v>
      </c>
      <c r="J2482" s="171">
        <v>64.290000000000006</v>
      </c>
      <c r="K2482" s="171">
        <v>64.290000000000006</v>
      </c>
    </row>
    <row r="2483" spans="1:11" ht="39" customHeight="1">
      <c r="A2483" s="167" t="s">
        <v>421</v>
      </c>
      <c r="B2483" s="168" t="s">
        <v>1643</v>
      </c>
      <c r="C2483" s="167" t="s">
        <v>58</v>
      </c>
      <c r="D2483" s="167" t="s">
        <v>1644</v>
      </c>
      <c r="E2483" s="210" t="s">
        <v>1449</v>
      </c>
      <c r="F2483" s="210"/>
      <c r="G2483" s="169" t="s">
        <v>116</v>
      </c>
      <c r="H2483" s="170">
        <v>1</v>
      </c>
      <c r="I2483" s="170">
        <v>0</v>
      </c>
      <c r="J2483" s="171">
        <v>47.92</v>
      </c>
      <c r="K2483" s="171">
        <v>47.92</v>
      </c>
    </row>
    <row r="2484" spans="1:11" ht="26" customHeight="1">
      <c r="A2484" s="167" t="s">
        <v>421</v>
      </c>
      <c r="B2484" s="168" t="s">
        <v>1641</v>
      </c>
      <c r="C2484" s="167" t="s">
        <v>58</v>
      </c>
      <c r="D2484" s="167" t="s">
        <v>1642</v>
      </c>
      <c r="E2484" s="210" t="s">
        <v>424</v>
      </c>
      <c r="F2484" s="210"/>
      <c r="G2484" s="169" t="s">
        <v>116</v>
      </c>
      <c r="H2484" s="170">
        <v>1</v>
      </c>
      <c r="I2484" s="170">
        <v>0</v>
      </c>
      <c r="J2484" s="171">
        <v>28.44</v>
      </c>
      <c r="K2484" s="171">
        <v>28.44</v>
      </c>
    </row>
    <row r="2485" spans="1:11" ht="39" customHeight="1">
      <c r="A2485" s="167" t="s">
        <v>421</v>
      </c>
      <c r="B2485" s="168" t="s">
        <v>1649</v>
      </c>
      <c r="C2485" s="167" t="s">
        <v>58</v>
      </c>
      <c r="D2485" s="167" t="s">
        <v>1650</v>
      </c>
      <c r="E2485" s="210" t="s">
        <v>1449</v>
      </c>
      <c r="F2485" s="210"/>
      <c r="G2485" s="169" t="s">
        <v>116</v>
      </c>
      <c r="H2485" s="170">
        <v>1</v>
      </c>
      <c r="I2485" s="170">
        <v>0</v>
      </c>
      <c r="J2485" s="171">
        <v>59.9</v>
      </c>
      <c r="K2485" s="171">
        <v>59.9</v>
      </c>
    </row>
    <row r="2486" spans="1:11" ht="39" customHeight="1">
      <c r="A2486" s="167" t="s">
        <v>421</v>
      </c>
      <c r="B2486" s="168" t="s">
        <v>1645</v>
      </c>
      <c r="C2486" s="167" t="s">
        <v>58</v>
      </c>
      <c r="D2486" s="167" t="s">
        <v>1646</v>
      </c>
      <c r="E2486" s="210" t="s">
        <v>1449</v>
      </c>
      <c r="F2486" s="210"/>
      <c r="G2486" s="169" t="s">
        <v>116</v>
      </c>
      <c r="H2486" s="170">
        <v>1</v>
      </c>
      <c r="I2486" s="170">
        <v>0</v>
      </c>
      <c r="J2486" s="171">
        <v>12.66</v>
      </c>
      <c r="K2486" s="171">
        <v>12.66</v>
      </c>
    </row>
    <row r="2487" spans="1:11" ht="25.5">
      <c r="A2487" s="177"/>
      <c r="B2487" s="177"/>
      <c r="C2487" s="177"/>
      <c r="D2487" s="177"/>
      <c r="E2487" s="177"/>
      <c r="F2487" s="177" t="s">
        <v>440</v>
      </c>
      <c r="G2487" s="178">
        <v>22.7</v>
      </c>
      <c r="H2487" s="177" t="s">
        <v>441</v>
      </c>
      <c r="I2487" s="178">
        <v>0</v>
      </c>
      <c r="J2487" s="177" t="s">
        <v>442</v>
      </c>
      <c r="K2487" s="178">
        <v>22.7</v>
      </c>
    </row>
    <row r="2488" spans="1:11" ht="25.9" thickBot="1">
      <c r="A2488" s="177"/>
      <c r="B2488" s="177"/>
      <c r="C2488" s="177"/>
      <c r="D2488" s="177"/>
      <c r="E2488" s="177"/>
      <c r="F2488" s="177" t="s">
        <v>443</v>
      </c>
      <c r="G2488" s="178">
        <v>52.23</v>
      </c>
      <c r="H2488" s="212"/>
      <c r="I2488" s="212" t="s">
        <v>444</v>
      </c>
      <c r="J2488" s="177"/>
      <c r="K2488" s="178">
        <v>265.44</v>
      </c>
    </row>
    <row r="2489" spans="1:11" ht="1.05" customHeight="1" thickTop="1">
      <c r="A2489" s="179"/>
      <c r="B2489" s="179"/>
      <c r="C2489" s="179"/>
      <c r="D2489" s="179"/>
      <c r="E2489" s="179"/>
      <c r="F2489" s="179"/>
      <c r="G2489" s="179"/>
      <c r="H2489" s="179"/>
      <c r="I2489" s="179"/>
      <c r="J2489" s="179"/>
      <c r="K2489" s="179"/>
    </row>
    <row r="2490" spans="1:11" ht="18" customHeight="1">
      <c r="A2490" s="161"/>
      <c r="B2490" s="162" t="s">
        <v>47</v>
      </c>
      <c r="C2490" s="161" t="s">
        <v>48</v>
      </c>
      <c r="D2490" s="161" t="s">
        <v>7</v>
      </c>
      <c r="E2490" s="216" t="s">
        <v>417</v>
      </c>
      <c r="F2490" s="216"/>
      <c r="G2490" s="163" t="s">
        <v>49</v>
      </c>
      <c r="H2490" s="162" t="s">
        <v>50</v>
      </c>
      <c r="I2490" s="162" t="s">
        <v>418</v>
      </c>
      <c r="J2490" s="162" t="s">
        <v>51</v>
      </c>
      <c r="K2490" s="162" t="s">
        <v>8</v>
      </c>
    </row>
    <row r="2491" spans="1:11" ht="39" customHeight="1">
      <c r="A2491" s="164" t="s">
        <v>419</v>
      </c>
      <c r="B2491" s="147" t="s">
        <v>1643</v>
      </c>
      <c r="C2491" s="164" t="s">
        <v>58</v>
      </c>
      <c r="D2491" s="164" t="s">
        <v>1644</v>
      </c>
      <c r="E2491" s="217" t="s">
        <v>1449</v>
      </c>
      <c r="F2491" s="217"/>
      <c r="G2491" s="165" t="s">
        <v>116</v>
      </c>
      <c r="H2491" s="166">
        <v>1</v>
      </c>
      <c r="I2491" s="148"/>
      <c r="J2491" s="148">
        <v>47.92</v>
      </c>
      <c r="K2491" s="148">
        <v>47.92</v>
      </c>
    </row>
    <row r="2492" spans="1:11" ht="26" customHeight="1">
      <c r="A2492" s="172" t="s">
        <v>430</v>
      </c>
      <c r="B2492" s="173" t="s">
        <v>1651</v>
      </c>
      <c r="C2492" s="172" t="s">
        <v>58</v>
      </c>
      <c r="D2492" s="172" t="s">
        <v>1652</v>
      </c>
      <c r="E2492" s="211" t="s">
        <v>992</v>
      </c>
      <c r="F2492" s="211"/>
      <c r="G2492" s="174" t="s">
        <v>148</v>
      </c>
      <c r="H2492" s="175">
        <v>5.5999999999999999E-5</v>
      </c>
      <c r="I2492" s="175">
        <v>0</v>
      </c>
      <c r="J2492" s="176">
        <v>855799.07</v>
      </c>
      <c r="K2492" s="176">
        <v>47.92</v>
      </c>
    </row>
    <row r="2493" spans="1:11" ht="25.5">
      <c r="A2493" s="177"/>
      <c r="B2493" s="177"/>
      <c r="C2493" s="177"/>
      <c r="D2493" s="177"/>
      <c r="E2493" s="177"/>
      <c r="F2493" s="177" t="s">
        <v>440</v>
      </c>
      <c r="G2493" s="178">
        <v>0</v>
      </c>
      <c r="H2493" s="177" t="s">
        <v>441</v>
      </c>
      <c r="I2493" s="178">
        <v>0</v>
      </c>
      <c r="J2493" s="177" t="s">
        <v>442</v>
      </c>
      <c r="K2493" s="178">
        <v>0</v>
      </c>
    </row>
    <row r="2494" spans="1:11" ht="25.9" thickBot="1">
      <c r="A2494" s="177"/>
      <c r="B2494" s="177"/>
      <c r="C2494" s="177"/>
      <c r="D2494" s="177"/>
      <c r="E2494" s="177"/>
      <c r="F2494" s="177" t="s">
        <v>443</v>
      </c>
      <c r="G2494" s="178">
        <v>11.74</v>
      </c>
      <c r="H2494" s="212"/>
      <c r="I2494" s="212" t="s">
        <v>444</v>
      </c>
      <c r="J2494" s="177"/>
      <c r="K2494" s="178">
        <v>59.66</v>
      </c>
    </row>
    <row r="2495" spans="1:11" ht="1.05" customHeight="1" thickTop="1">
      <c r="A2495" s="179"/>
      <c r="B2495" s="179"/>
      <c r="C2495" s="179"/>
      <c r="D2495" s="179"/>
      <c r="E2495" s="179"/>
      <c r="F2495" s="179"/>
      <c r="G2495" s="179"/>
      <c r="H2495" s="179"/>
      <c r="I2495" s="179"/>
      <c r="J2495" s="179"/>
      <c r="K2495" s="179"/>
    </row>
    <row r="2496" spans="1:11" ht="18" customHeight="1">
      <c r="A2496" s="161"/>
      <c r="B2496" s="162" t="s">
        <v>47</v>
      </c>
      <c r="C2496" s="161" t="s">
        <v>48</v>
      </c>
      <c r="D2496" s="161" t="s">
        <v>7</v>
      </c>
      <c r="E2496" s="216" t="s">
        <v>417</v>
      </c>
      <c r="F2496" s="216"/>
      <c r="G2496" s="163" t="s">
        <v>49</v>
      </c>
      <c r="H2496" s="162" t="s">
        <v>50</v>
      </c>
      <c r="I2496" s="162" t="s">
        <v>418</v>
      </c>
      <c r="J2496" s="162" t="s">
        <v>51</v>
      </c>
      <c r="K2496" s="162" t="s">
        <v>8</v>
      </c>
    </row>
    <row r="2497" spans="1:11" ht="39" customHeight="1">
      <c r="A2497" s="164" t="s">
        <v>419</v>
      </c>
      <c r="B2497" s="147" t="s">
        <v>1645</v>
      </c>
      <c r="C2497" s="164" t="s">
        <v>58</v>
      </c>
      <c r="D2497" s="164" t="s">
        <v>1646</v>
      </c>
      <c r="E2497" s="217" t="s">
        <v>1449</v>
      </c>
      <c r="F2497" s="217"/>
      <c r="G2497" s="165" t="s">
        <v>116</v>
      </c>
      <c r="H2497" s="166">
        <v>1</v>
      </c>
      <c r="I2497" s="148"/>
      <c r="J2497" s="148">
        <v>12.66</v>
      </c>
      <c r="K2497" s="148">
        <v>12.66</v>
      </c>
    </row>
    <row r="2498" spans="1:11" ht="26" customHeight="1">
      <c r="A2498" s="172" t="s">
        <v>430</v>
      </c>
      <c r="B2498" s="173" t="s">
        <v>1651</v>
      </c>
      <c r="C2498" s="172" t="s">
        <v>58</v>
      </c>
      <c r="D2498" s="172" t="s">
        <v>1652</v>
      </c>
      <c r="E2498" s="211" t="s">
        <v>992</v>
      </c>
      <c r="F2498" s="211"/>
      <c r="G2498" s="174" t="s">
        <v>148</v>
      </c>
      <c r="H2498" s="175">
        <v>1.4800000000000001E-5</v>
      </c>
      <c r="I2498" s="175">
        <v>0</v>
      </c>
      <c r="J2498" s="176">
        <v>855799.07</v>
      </c>
      <c r="K2498" s="176">
        <v>12.66</v>
      </c>
    </row>
    <row r="2499" spans="1:11" ht="25.5">
      <c r="A2499" s="177"/>
      <c r="B2499" s="177"/>
      <c r="C2499" s="177"/>
      <c r="D2499" s="177"/>
      <c r="E2499" s="177"/>
      <c r="F2499" s="177" t="s">
        <v>440</v>
      </c>
      <c r="G2499" s="178">
        <v>0</v>
      </c>
      <c r="H2499" s="177" t="s">
        <v>441</v>
      </c>
      <c r="I2499" s="178">
        <v>0</v>
      </c>
      <c r="J2499" s="177" t="s">
        <v>442</v>
      </c>
      <c r="K2499" s="178">
        <v>0</v>
      </c>
    </row>
    <row r="2500" spans="1:11" ht="25.9" thickBot="1">
      <c r="A2500" s="177"/>
      <c r="B2500" s="177"/>
      <c r="C2500" s="177"/>
      <c r="D2500" s="177"/>
      <c r="E2500" s="177"/>
      <c r="F2500" s="177" t="s">
        <v>443</v>
      </c>
      <c r="G2500" s="178">
        <v>3.1</v>
      </c>
      <c r="H2500" s="212"/>
      <c r="I2500" s="212" t="s">
        <v>444</v>
      </c>
      <c r="J2500" s="177"/>
      <c r="K2500" s="178">
        <v>15.76</v>
      </c>
    </row>
    <row r="2501" spans="1:11" ht="1.05" customHeight="1" thickTop="1">
      <c r="A2501" s="179"/>
      <c r="B2501" s="179"/>
      <c r="C2501" s="179"/>
      <c r="D2501" s="179"/>
      <c r="E2501" s="179"/>
      <c r="F2501" s="179"/>
      <c r="G2501" s="179"/>
      <c r="H2501" s="179"/>
      <c r="I2501" s="179"/>
      <c r="J2501" s="179"/>
      <c r="K2501" s="179"/>
    </row>
    <row r="2502" spans="1:11" ht="18" customHeight="1">
      <c r="A2502" s="161"/>
      <c r="B2502" s="162" t="s">
        <v>47</v>
      </c>
      <c r="C2502" s="161" t="s">
        <v>48</v>
      </c>
      <c r="D2502" s="161" t="s">
        <v>7</v>
      </c>
      <c r="E2502" s="216" t="s">
        <v>417</v>
      </c>
      <c r="F2502" s="216"/>
      <c r="G2502" s="163" t="s">
        <v>49</v>
      </c>
      <c r="H2502" s="162" t="s">
        <v>50</v>
      </c>
      <c r="I2502" s="162" t="s">
        <v>418</v>
      </c>
      <c r="J2502" s="162" t="s">
        <v>51</v>
      </c>
      <c r="K2502" s="162" t="s">
        <v>8</v>
      </c>
    </row>
    <row r="2503" spans="1:11" ht="39" customHeight="1">
      <c r="A2503" s="164" t="s">
        <v>419</v>
      </c>
      <c r="B2503" s="147" t="s">
        <v>1649</v>
      </c>
      <c r="C2503" s="164" t="s">
        <v>58</v>
      </c>
      <c r="D2503" s="164" t="s">
        <v>1650</v>
      </c>
      <c r="E2503" s="217" t="s">
        <v>1449</v>
      </c>
      <c r="F2503" s="217"/>
      <c r="G2503" s="165" t="s">
        <v>116</v>
      </c>
      <c r="H2503" s="166">
        <v>1</v>
      </c>
      <c r="I2503" s="148"/>
      <c r="J2503" s="148">
        <v>59.9</v>
      </c>
      <c r="K2503" s="148">
        <v>59.9</v>
      </c>
    </row>
    <row r="2504" spans="1:11" ht="26" customHeight="1">
      <c r="A2504" s="172" t="s">
        <v>430</v>
      </c>
      <c r="B2504" s="173" t="s">
        <v>1651</v>
      </c>
      <c r="C2504" s="172" t="s">
        <v>58</v>
      </c>
      <c r="D2504" s="172" t="s">
        <v>1652</v>
      </c>
      <c r="E2504" s="211" t="s">
        <v>992</v>
      </c>
      <c r="F2504" s="211"/>
      <c r="G2504" s="174" t="s">
        <v>148</v>
      </c>
      <c r="H2504" s="175">
        <v>6.9999999999999994E-5</v>
      </c>
      <c r="I2504" s="175">
        <v>0</v>
      </c>
      <c r="J2504" s="176">
        <v>855799.07</v>
      </c>
      <c r="K2504" s="176">
        <v>59.9</v>
      </c>
    </row>
    <row r="2505" spans="1:11" ht="25.5">
      <c r="A2505" s="177"/>
      <c r="B2505" s="177"/>
      <c r="C2505" s="177"/>
      <c r="D2505" s="177"/>
      <c r="E2505" s="177"/>
      <c r="F2505" s="177" t="s">
        <v>440</v>
      </c>
      <c r="G2505" s="178">
        <v>0</v>
      </c>
      <c r="H2505" s="177" t="s">
        <v>441</v>
      </c>
      <c r="I2505" s="178">
        <v>0</v>
      </c>
      <c r="J2505" s="177" t="s">
        <v>442</v>
      </c>
      <c r="K2505" s="178">
        <v>0</v>
      </c>
    </row>
    <row r="2506" spans="1:11" ht="25.9" thickBot="1">
      <c r="A2506" s="177"/>
      <c r="B2506" s="177"/>
      <c r="C2506" s="177"/>
      <c r="D2506" s="177"/>
      <c r="E2506" s="177"/>
      <c r="F2506" s="177" t="s">
        <v>443</v>
      </c>
      <c r="G2506" s="178">
        <v>14.67</v>
      </c>
      <c r="H2506" s="212"/>
      <c r="I2506" s="212" t="s">
        <v>444</v>
      </c>
      <c r="J2506" s="177"/>
      <c r="K2506" s="178">
        <v>74.569999999999993</v>
      </c>
    </row>
    <row r="2507" spans="1:11" ht="1.05" customHeight="1" thickTop="1">
      <c r="A2507" s="179"/>
      <c r="B2507" s="179"/>
      <c r="C2507" s="179"/>
      <c r="D2507" s="179"/>
      <c r="E2507" s="179"/>
      <c r="F2507" s="179"/>
      <c r="G2507" s="179"/>
      <c r="H2507" s="179"/>
      <c r="I2507" s="179"/>
      <c r="J2507" s="179"/>
      <c r="K2507" s="179"/>
    </row>
    <row r="2508" spans="1:11" ht="18" customHeight="1">
      <c r="A2508" s="161"/>
      <c r="B2508" s="162" t="s">
        <v>47</v>
      </c>
      <c r="C2508" s="161" t="s">
        <v>48</v>
      </c>
      <c r="D2508" s="161" t="s">
        <v>7</v>
      </c>
      <c r="E2508" s="216" t="s">
        <v>417</v>
      </c>
      <c r="F2508" s="216"/>
      <c r="G2508" s="163" t="s">
        <v>49</v>
      </c>
      <c r="H2508" s="162" t="s">
        <v>50</v>
      </c>
      <c r="I2508" s="162" t="s">
        <v>418</v>
      </c>
      <c r="J2508" s="162" t="s">
        <v>51</v>
      </c>
      <c r="K2508" s="162" t="s">
        <v>8</v>
      </c>
    </row>
    <row r="2509" spans="1:11" ht="39" customHeight="1">
      <c r="A2509" s="164" t="s">
        <v>419</v>
      </c>
      <c r="B2509" s="147" t="s">
        <v>1647</v>
      </c>
      <c r="C2509" s="164" t="s">
        <v>58</v>
      </c>
      <c r="D2509" s="164" t="s">
        <v>1648</v>
      </c>
      <c r="E2509" s="217" t="s">
        <v>1449</v>
      </c>
      <c r="F2509" s="217"/>
      <c r="G2509" s="165" t="s">
        <v>116</v>
      </c>
      <c r="H2509" s="166">
        <v>1</v>
      </c>
      <c r="I2509" s="148"/>
      <c r="J2509" s="148">
        <v>64.290000000000006</v>
      </c>
      <c r="K2509" s="148">
        <v>64.290000000000006</v>
      </c>
    </row>
    <row r="2510" spans="1:11" ht="26" customHeight="1">
      <c r="A2510" s="172" t="s">
        <v>430</v>
      </c>
      <c r="B2510" s="173" t="s">
        <v>1498</v>
      </c>
      <c r="C2510" s="172" t="s">
        <v>58</v>
      </c>
      <c r="D2510" s="172" t="s">
        <v>1499</v>
      </c>
      <c r="E2510" s="211" t="s">
        <v>433</v>
      </c>
      <c r="F2510" s="211"/>
      <c r="G2510" s="174" t="s">
        <v>871</v>
      </c>
      <c r="H2510" s="175">
        <v>10.77</v>
      </c>
      <c r="I2510" s="175">
        <v>0</v>
      </c>
      <c r="J2510" s="176">
        <v>5.97</v>
      </c>
      <c r="K2510" s="176">
        <v>64.290000000000006</v>
      </c>
    </row>
    <row r="2511" spans="1:11" ht="25.5">
      <c r="A2511" s="177"/>
      <c r="B2511" s="177"/>
      <c r="C2511" s="177"/>
      <c r="D2511" s="177"/>
      <c r="E2511" s="177"/>
      <c r="F2511" s="177" t="s">
        <v>440</v>
      </c>
      <c r="G2511" s="178">
        <v>0</v>
      </c>
      <c r="H2511" s="177" t="s">
        <v>441</v>
      </c>
      <c r="I2511" s="178">
        <v>0</v>
      </c>
      <c r="J2511" s="177" t="s">
        <v>442</v>
      </c>
      <c r="K2511" s="178">
        <v>0</v>
      </c>
    </row>
    <row r="2512" spans="1:11" ht="25.9" thickBot="1">
      <c r="A2512" s="177"/>
      <c r="B2512" s="177"/>
      <c r="C2512" s="177"/>
      <c r="D2512" s="177"/>
      <c r="E2512" s="177"/>
      <c r="F2512" s="177" t="s">
        <v>443</v>
      </c>
      <c r="G2512" s="178">
        <v>15.75</v>
      </c>
      <c r="H2512" s="212"/>
      <c r="I2512" s="212" t="s">
        <v>444</v>
      </c>
      <c r="J2512" s="177"/>
      <c r="K2512" s="178">
        <v>80.040000000000006</v>
      </c>
    </row>
    <row r="2513" spans="1:11" ht="1.05" customHeight="1" thickTop="1">
      <c r="A2513" s="179"/>
      <c r="B2513" s="179"/>
      <c r="C2513" s="179"/>
      <c r="D2513" s="179"/>
      <c r="E2513" s="179"/>
      <c r="F2513" s="179"/>
      <c r="G2513" s="179"/>
      <c r="H2513" s="179"/>
      <c r="I2513" s="179"/>
      <c r="J2513" s="179"/>
      <c r="K2513" s="179"/>
    </row>
    <row r="2514" spans="1:11" ht="18" customHeight="1">
      <c r="A2514" s="161"/>
      <c r="B2514" s="162" t="s">
        <v>47</v>
      </c>
      <c r="C2514" s="161" t="s">
        <v>48</v>
      </c>
      <c r="D2514" s="161" t="s">
        <v>7</v>
      </c>
      <c r="E2514" s="216" t="s">
        <v>417</v>
      </c>
      <c r="F2514" s="216"/>
      <c r="G2514" s="163" t="s">
        <v>49</v>
      </c>
      <c r="H2514" s="162" t="s">
        <v>50</v>
      </c>
      <c r="I2514" s="162" t="s">
        <v>51</v>
      </c>
      <c r="J2514" s="162" t="s">
        <v>8</v>
      </c>
    </row>
    <row r="2515" spans="1:11" ht="24" customHeight="1">
      <c r="A2515" s="164" t="s">
        <v>419</v>
      </c>
      <c r="B2515" s="147" t="s">
        <v>1212</v>
      </c>
      <c r="C2515" s="164" t="s">
        <v>63</v>
      </c>
      <c r="D2515" s="164" t="s">
        <v>1213</v>
      </c>
      <c r="E2515" s="217" t="s">
        <v>458</v>
      </c>
      <c r="F2515" s="217"/>
      <c r="G2515" s="165" t="s">
        <v>449</v>
      </c>
      <c r="H2515" s="166">
        <v>1</v>
      </c>
      <c r="I2515" s="148">
        <v>3.86</v>
      </c>
      <c r="J2515" s="148">
        <v>3.86</v>
      </c>
    </row>
    <row r="2516" spans="1:11" ht="15" customHeight="1">
      <c r="A2516" s="161" t="s">
        <v>6</v>
      </c>
      <c r="B2516" s="162" t="s">
        <v>47</v>
      </c>
      <c r="C2516" s="161" t="s">
        <v>48</v>
      </c>
      <c r="D2516" s="161" t="s">
        <v>7</v>
      </c>
      <c r="E2516" s="216" t="s">
        <v>417</v>
      </c>
      <c r="F2516" s="220"/>
      <c r="G2516" s="163" t="s">
        <v>49</v>
      </c>
      <c r="H2516" s="162" t="s">
        <v>50</v>
      </c>
      <c r="I2516" s="162" t="s">
        <v>51</v>
      </c>
      <c r="J2516" s="162" t="s">
        <v>8</v>
      </c>
    </row>
    <row r="2517" spans="1:11" ht="24" customHeight="1">
      <c r="A2517" s="172" t="s">
        <v>430</v>
      </c>
      <c r="B2517" s="173" t="s">
        <v>497</v>
      </c>
      <c r="C2517" s="172" t="s">
        <v>63</v>
      </c>
      <c r="D2517" s="172" t="s">
        <v>498</v>
      </c>
      <c r="E2517" s="211" t="s">
        <v>433</v>
      </c>
      <c r="F2517" s="211"/>
      <c r="G2517" s="174" t="s">
        <v>132</v>
      </c>
      <c r="H2517" s="175">
        <v>1.5E-3</v>
      </c>
      <c r="I2517" s="176" t="s">
        <v>2118</v>
      </c>
      <c r="J2517" s="180" t="s">
        <v>2119</v>
      </c>
    </row>
    <row r="2518" spans="1:11" ht="24" customHeight="1">
      <c r="A2518" s="172" t="s">
        <v>430</v>
      </c>
      <c r="B2518" s="173" t="s">
        <v>489</v>
      </c>
      <c r="C2518" s="172" t="s">
        <v>63</v>
      </c>
      <c r="D2518" s="172" t="s">
        <v>490</v>
      </c>
      <c r="E2518" s="211" t="s">
        <v>491</v>
      </c>
      <c r="F2518" s="211"/>
      <c r="G2518" s="174" t="s">
        <v>132</v>
      </c>
      <c r="H2518" s="175">
        <v>4.4999999999999997E-3</v>
      </c>
      <c r="I2518" s="176" t="s">
        <v>492</v>
      </c>
      <c r="J2518" s="180" t="s">
        <v>469</v>
      </c>
    </row>
    <row r="2519" spans="1:11" ht="24" customHeight="1">
      <c r="A2519" s="172" t="s">
        <v>430</v>
      </c>
      <c r="B2519" s="173" t="s">
        <v>513</v>
      </c>
      <c r="C2519" s="172" t="s">
        <v>63</v>
      </c>
      <c r="D2519" s="172" t="s">
        <v>514</v>
      </c>
      <c r="E2519" s="211" t="s">
        <v>491</v>
      </c>
      <c r="F2519" s="211"/>
      <c r="G2519" s="174" t="s">
        <v>286</v>
      </c>
      <c r="H2519" s="175">
        <v>4.0000000000000002E-4</v>
      </c>
      <c r="I2519" s="176" t="s">
        <v>515</v>
      </c>
      <c r="J2519" s="180" t="s">
        <v>516</v>
      </c>
    </row>
    <row r="2520" spans="1:11" ht="26" customHeight="1">
      <c r="A2520" s="172" t="s">
        <v>430</v>
      </c>
      <c r="B2520" s="173" t="s">
        <v>493</v>
      </c>
      <c r="C2520" s="172" t="s">
        <v>63</v>
      </c>
      <c r="D2520" s="172" t="s">
        <v>494</v>
      </c>
      <c r="E2520" s="211" t="s">
        <v>491</v>
      </c>
      <c r="F2520" s="211"/>
      <c r="G2520" s="174" t="s">
        <v>132</v>
      </c>
      <c r="H2520" s="175">
        <v>0.1018</v>
      </c>
      <c r="I2520" s="176" t="s">
        <v>495</v>
      </c>
      <c r="J2520" s="180" t="s">
        <v>496</v>
      </c>
    </row>
    <row r="2521" spans="1:11" ht="26" customHeight="1">
      <c r="A2521" s="172" t="s">
        <v>430</v>
      </c>
      <c r="B2521" s="173" t="s">
        <v>487</v>
      </c>
      <c r="C2521" s="172" t="s">
        <v>63</v>
      </c>
      <c r="D2521" s="172" t="s">
        <v>488</v>
      </c>
      <c r="E2521" s="211" t="s">
        <v>433</v>
      </c>
      <c r="F2521" s="211"/>
      <c r="G2521" s="174" t="s">
        <v>132</v>
      </c>
      <c r="H2521" s="175">
        <v>2.0000000000000001E-4</v>
      </c>
      <c r="I2521" s="176" t="s">
        <v>2116</v>
      </c>
      <c r="J2521" s="180" t="s">
        <v>477</v>
      </c>
    </row>
    <row r="2522" spans="1:11" ht="24" customHeight="1">
      <c r="A2522" s="172" t="s">
        <v>430</v>
      </c>
      <c r="B2522" s="173" t="s">
        <v>484</v>
      </c>
      <c r="C2522" s="172" t="s">
        <v>63</v>
      </c>
      <c r="D2522" s="172" t="s">
        <v>485</v>
      </c>
      <c r="E2522" s="211" t="s">
        <v>433</v>
      </c>
      <c r="F2522" s="211"/>
      <c r="G2522" s="174" t="s">
        <v>132</v>
      </c>
      <c r="H2522" s="175">
        <v>2.0000000000000001E-4</v>
      </c>
      <c r="I2522" s="176" t="s">
        <v>486</v>
      </c>
      <c r="J2522" s="180" t="s">
        <v>466</v>
      </c>
    </row>
    <row r="2523" spans="1:11" ht="24" customHeight="1">
      <c r="A2523" s="172" t="s">
        <v>430</v>
      </c>
      <c r="B2523" s="173" t="s">
        <v>478</v>
      </c>
      <c r="C2523" s="172" t="s">
        <v>63</v>
      </c>
      <c r="D2523" s="172" t="s">
        <v>479</v>
      </c>
      <c r="E2523" s="211" t="s">
        <v>433</v>
      </c>
      <c r="F2523" s="211"/>
      <c r="G2523" s="174" t="s">
        <v>132</v>
      </c>
      <c r="H2523" s="175">
        <v>1E-4</v>
      </c>
      <c r="I2523" s="176" t="s">
        <v>480</v>
      </c>
      <c r="J2523" s="180" t="s">
        <v>466</v>
      </c>
    </row>
    <row r="2524" spans="1:11" ht="26" customHeight="1">
      <c r="A2524" s="172" t="s">
        <v>430</v>
      </c>
      <c r="B2524" s="173" t="s">
        <v>467</v>
      </c>
      <c r="C2524" s="172" t="s">
        <v>63</v>
      </c>
      <c r="D2524" s="172" t="s">
        <v>468</v>
      </c>
      <c r="E2524" s="211" t="s">
        <v>433</v>
      </c>
      <c r="F2524" s="211"/>
      <c r="G2524" s="174" t="s">
        <v>388</v>
      </c>
      <c r="H2524" s="175">
        <v>8.0000000000000004E-4</v>
      </c>
      <c r="I2524" s="176" t="s">
        <v>2117</v>
      </c>
      <c r="J2524" s="180" t="s">
        <v>469</v>
      </c>
    </row>
    <row r="2525" spans="1:11" ht="24" customHeight="1">
      <c r="A2525" s="172" t="s">
        <v>430</v>
      </c>
      <c r="B2525" s="173" t="s">
        <v>463</v>
      </c>
      <c r="C2525" s="172" t="s">
        <v>63</v>
      </c>
      <c r="D2525" s="172" t="s">
        <v>464</v>
      </c>
      <c r="E2525" s="211" t="s">
        <v>433</v>
      </c>
      <c r="F2525" s="211"/>
      <c r="G2525" s="174" t="s">
        <v>465</v>
      </c>
      <c r="H2525" s="175">
        <v>8.0000000000000004E-4</v>
      </c>
      <c r="I2525" s="176" t="s">
        <v>2122</v>
      </c>
      <c r="J2525" s="180" t="s">
        <v>466</v>
      </c>
    </row>
    <row r="2526" spans="1:11" ht="26" customHeight="1">
      <c r="A2526" s="172" t="s">
        <v>430</v>
      </c>
      <c r="B2526" s="173" t="s">
        <v>506</v>
      </c>
      <c r="C2526" s="172" t="s">
        <v>63</v>
      </c>
      <c r="D2526" s="172" t="s">
        <v>507</v>
      </c>
      <c r="E2526" s="211" t="s">
        <v>433</v>
      </c>
      <c r="F2526" s="211"/>
      <c r="G2526" s="174" t="s">
        <v>132</v>
      </c>
      <c r="H2526" s="175">
        <v>5.9999999999999995E-4</v>
      </c>
      <c r="I2526" s="176" t="s">
        <v>2115</v>
      </c>
      <c r="J2526" s="180" t="s">
        <v>466</v>
      </c>
    </row>
    <row r="2527" spans="1:11" ht="24" customHeight="1">
      <c r="A2527" s="172" t="s">
        <v>430</v>
      </c>
      <c r="B2527" s="173" t="s">
        <v>510</v>
      </c>
      <c r="C2527" s="172" t="s">
        <v>63</v>
      </c>
      <c r="D2527" s="172" t="s">
        <v>511</v>
      </c>
      <c r="E2527" s="211" t="s">
        <v>433</v>
      </c>
      <c r="F2527" s="211"/>
      <c r="G2527" s="174" t="s">
        <v>132</v>
      </c>
      <c r="H2527" s="175">
        <v>4.4999999999999997E-3</v>
      </c>
      <c r="I2527" s="176" t="s">
        <v>2123</v>
      </c>
      <c r="J2527" s="180" t="s">
        <v>2124</v>
      </c>
    </row>
    <row r="2528" spans="1:11" ht="24" customHeight="1">
      <c r="A2528" s="172" t="s">
        <v>430</v>
      </c>
      <c r="B2528" s="173" t="s">
        <v>481</v>
      </c>
      <c r="C2528" s="172" t="s">
        <v>63</v>
      </c>
      <c r="D2528" s="172" t="s">
        <v>482</v>
      </c>
      <c r="E2528" s="211" t="s">
        <v>433</v>
      </c>
      <c r="F2528" s="211"/>
      <c r="G2528" s="174" t="s">
        <v>132</v>
      </c>
      <c r="H2528" s="175">
        <v>2.9999999999999997E-4</v>
      </c>
      <c r="I2528" s="176" t="s">
        <v>483</v>
      </c>
      <c r="J2528" s="180" t="s">
        <v>466</v>
      </c>
    </row>
    <row r="2529" spans="1:10" ht="24" customHeight="1">
      <c r="A2529" s="172" t="s">
        <v>430</v>
      </c>
      <c r="B2529" s="173" t="s">
        <v>460</v>
      </c>
      <c r="C2529" s="172" t="s">
        <v>63</v>
      </c>
      <c r="D2529" s="172" t="s">
        <v>461</v>
      </c>
      <c r="E2529" s="211" t="s">
        <v>433</v>
      </c>
      <c r="F2529" s="211"/>
      <c r="G2529" s="174" t="s">
        <v>132</v>
      </c>
      <c r="H2529" s="175">
        <v>4.4999999999999997E-3</v>
      </c>
      <c r="I2529" s="176" t="s">
        <v>2121</v>
      </c>
      <c r="J2529" s="180" t="s">
        <v>462</v>
      </c>
    </row>
    <row r="2530" spans="1:10" ht="24" customHeight="1">
      <c r="A2530" s="172" t="s">
        <v>430</v>
      </c>
      <c r="B2530" s="173" t="s">
        <v>508</v>
      </c>
      <c r="C2530" s="172" t="s">
        <v>63</v>
      </c>
      <c r="D2530" s="172" t="s">
        <v>509</v>
      </c>
      <c r="E2530" s="211" t="s">
        <v>433</v>
      </c>
      <c r="F2530" s="211"/>
      <c r="G2530" s="174" t="s">
        <v>388</v>
      </c>
      <c r="H2530" s="175">
        <v>2.3E-3</v>
      </c>
      <c r="I2530" s="176" t="s">
        <v>2114</v>
      </c>
      <c r="J2530" s="180" t="s">
        <v>462</v>
      </c>
    </row>
    <row r="2531" spans="1:10" ht="24" customHeight="1">
      <c r="A2531" s="172" t="s">
        <v>430</v>
      </c>
      <c r="B2531" s="173" t="s">
        <v>474</v>
      </c>
      <c r="C2531" s="172" t="s">
        <v>63</v>
      </c>
      <c r="D2531" s="172" t="s">
        <v>475</v>
      </c>
      <c r="E2531" s="211" t="s">
        <v>433</v>
      </c>
      <c r="F2531" s="211"/>
      <c r="G2531" s="174" t="s">
        <v>132</v>
      </c>
      <c r="H2531" s="175">
        <v>1.8E-3</v>
      </c>
      <c r="I2531" s="176" t="s">
        <v>476</v>
      </c>
      <c r="J2531" s="180" t="s">
        <v>477</v>
      </c>
    </row>
    <row r="2532" spans="1:10" ht="26" customHeight="1">
      <c r="A2532" s="172" t="s">
        <v>430</v>
      </c>
      <c r="B2532" s="173" t="s">
        <v>500</v>
      </c>
      <c r="C2532" s="172" t="s">
        <v>63</v>
      </c>
      <c r="D2532" s="172" t="s">
        <v>501</v>
      </c>
      <c r="E2532" s="211" t="s">
        <v>433</v>
      </c>
      <c r="F2532" s="211"/>
      <c r="G2532" s="174" t="s">
        <v>132</v>
      </c>
      <c r="H2532" s="175">
        <v>2.0000000000000001E-4</v>
      </c>
      <c r="I2532" s="176" t="s">
        <v>2120</v>
      </c>
      <c r="J2532" s="180" t="s">
        <v>466</v>
      </c>
    </row>
    <row r="2533" spans="1:10" ht="24" customHeight="1">
      <c r="A2533" s="172" t="s">
        <v>430</v>
      </c>
      <c r="B2533" s="173" t="s">
        <v>502</v>
      </c>
      <c r="C2533" s="172" t="s">
        <v>63</v>
      </c>
      <c r="D2533" s="172" t="s">
        <v>503</v>
      </c>
      <c r="E2533" s="211" t="s">
        <v>433</v>
      </c>
      <c r="F2533" s="211"/>
      <c r="G2533" s="174" t="s">
        <v>132</v>
      </c>
      <c r="H2533" s="175">
        <v>0.1018</v>
      </c>
      <c r="I2533" s="176" t="s">
        <v>504</v>
      </c>
      <c r="J2533" s="180" t="s">
        <v>505</v>
      </c>
    </row>
    <row r="2534" spans="1:10" ht="24" customHeight="1">
      <c r="A2534" s="172" t="s">
        <v>430</v>
      </c>
      <c r="B2534" s="173" t="s">
        <v>470</v>
      </c>
      <c r="C2534" s="172" t="s">
        <v>63</v>
      </c>
      <c r="D2534" s="172" t="s">
        <v>471</v>
      </c>
      <c r="E2534" s="211" t="s">
        <v>433</v>
      </c>
      <c r="F2534" s="211"/>
      <c r="G2534" s="174" t="s">
        <v>132</v>
      </c>
      <c r="H2534" s="175">
        <v>9.4100000000000003E-2</v>
      </c>
      <c r="I2534" s="176" t="s">
        <v>472</v>
      </c>
      <c r="J2534" s="180" t="s">
        <v>473</v>
      </c>
    </row>
    <row r="2535" spans="1:10" ht="40.049999999999997" customHeight="1">
      <c r="A2535" s="219" t="s">
        <v>459</v>
      </c>
      <c r="B2535" s="220"/>
      <c r="C2535" s="220"/>
      <c r="D2535" s="220"/>
      <c r="E2535" s="220"/>
      <c r="F2535" s="220"/>
      <c r="G2535" s="220"/>
      <c r="H2535" s="220"/>
      <c r="I2535" s="220"/>
      <c r="J2535" s="220"/>
    </row>
    <row r="2536" spans="1:10" ht="15" customHeight="1">
      <c r="A2536" s="161" t="s">
        <v>6</v>
      </c>
      <c r="B2536" s="162" t="s">
        <v>47</v>
      </c>
      <c r="C2536" s="161" t="s">
        <v>48</v>
      </c>
      <c r="D2536" s="161" t="s">
        <v>7</v>
      </c>
      <c r="E2536" s="216" t="s">
        <v>417</v>
      </c>
      <c r="F2536" s="220"/>
      <c r="G2536" s="163" t="s">
        <v>49</v>
      </c>
      <c r="H2536" s="162" t="s">
        <v>50</v>
      </c>
      <c r="I2536" s="162" t="s">
        <v>51</v>
      </c>
      <c r="J2536" s="162" t="s">
        <v>8</v>
      </c>
    </row>
    <row r="2537" spans="1:10" ht="24" customHeight="1">
      <c r="A2537" s="172" t="s">
        <v>430</v>
      </c>
      <c r="B2537" s="173" t="s">
        <v>497</v>
      </c>
      <c r="C2537" s="172" t="s">
        <v>63</v>
      </c>
      <c r="D2537" s="172" t="s">
        <v>498</v>
      </c>
      <c r="E2537" s="211" t="s">
        <v>433</v>
      </c>
      <c r="F2537" s="211"/>
      <c r="G2537" s="174" t="s">
        <v>132</v>
      </c>
      <c r="H2537" s="175">
        <v>1.5E-3</v>
      </c>
      <c r="I2537" s="176" t="s">
        <v>2118</v>
      </c>
      <c r="J2537" s="180" t="s">
        <v>2119</v>
      </c>
    </row>
    <row r="2538" spans="1:10" ht="24" customHeight="1">
      <c r="A2538" s="172" t="s">
        <v>430</v>
      </c>
      <c r="B2538" s="173" t="s">
        <v>489</v>
      </c>
      <c r="C2538" s="172" t="s">
        <v>63</v>
      </c>
      <c r="D2538" s="172" t="s">
        <v>490</v>
      </c>
      <c r="E2538" s="211" t="s">
        <v>491</v>
      </c>
      <c r="F2538" s="211"/>
      <c r="G2538" s="174" t="s">
        <v>132</v>
      </c>
      <c r="H2538" s="175">
        <v>4.4999999999999997E-3</v>
      </c>
      <c r="I2538" s="176" t="s">
        <v>492</v>
      </c>
      <c r="J2538" s="180" t="s">
        <v>469</v>
      </c>
    </row>
    <row r="2539" spans="1:10" ht="24" customHeight="1">
      <c r="A2539" s="172" t="s">
        <v>430</v>
      </c>
      <c r="B2539" s="173" t="s">
        <v>513</v>
      </c>
      <c r="C2539" s="172" t="s">
        <v>63</v>
      </c>
      <c r="D2539" s="172" t="s">
        <v>514</v>
      </c>
      <c r="E2539" s="211" t="s">
        <v>491</v>
      </c>
      <c r="F2539" s="211"/>
      <c r="G2539" s="174" t="s">
        <v>286</v>
      </c>
      <c r="H2539" s="175">
        <v>4.0000000000000002E-4</v>
      </c>
      <c r="I2539" s="176" t="s">
        <v>515</v>
      </c>
      <c r="J2539" s="180" t="s">
        <v>516</v>
      </c>
    </row>
    <row r="2540" spans="1:10" ht="26" customHeight="1">
      <c r="A2540" s="172" t="s">
        <v>430</v>
      </c>
      <c r="B2540" s="173" t="s">
        <v>493</v>
      </c>
      <c r="C2540" s="172" t="s">
        <v>63</v>
      </c>
      <c r="D2540" s="172" t="s">
        <v>494</v>
      </c>
      <c r="E2540" s="211" t="s">
        <v>491</v>
      </c>
      <c r="F2540" s="211"/>
      <c r="G2540" s="174" t="s">
        <v>132</v>
      </c>
      <c r="H2540" s="175">
        <v>0.1018</v>
      </c>
      <c r="I2540" s="176" t="s">
        <v>495</v>
      </c>
      <c r="J2540" s="180" t="s">
        <v>496</v>
      </c>
    </row>
    <row r="2541" spans="1:10" ht="26" customHeight="1">
      <c r="A2541" s="172" t="s">
        <v>430</v>
      </c>
      <c r="B2541" s="173" t="s">
        <v>487</v>
      </c>
      <c r="C2541" s="172" t="s">
        <v>63</v>
      </c>
      <c r="D2541" s="172" t="s">
        <v>488</v>
      </c>
      <c r="E2541" s="211" t="s">
        <v>433</v>
      </c>
      <c r="F2541" s="211"/>
      <c r="G2541" s="174" t="s">
        <v>132</v>
      </c>
      <c r="H2541" s="175">
        <v>2.0000000000000001E-4</v>
      </c>
      <c r="I2541" s="176" t="s">
        <v>2116</v>
      </c>
      <c r="J2541" s="180" t="s">
        <v>477</v>
      </c>
    </row>
    <row r="2542" spans="1:10" ht="24" customHeight="1">
      <c r="A2542" s="172" t="s">
        <v>430</v>
      </c>
      <c r="B2542" s="173" t="s">
        <v>484</v>
      </c>
      <c r="C2542" s="172" t="s">
        <v>63</v>
      </c>
      <c r="D2542" s="172" t="s">
        <v>485</v>
      </c>
      <c r="E2542" s="211" t="s">
        <v>433</v>
      </c>
      <c r="F2542" s="211"/>
      <c r="G2542" s="174" t="s">
        <v>132</v>
      </c>
      <c r="H2542" s="175">
        <v>2.0000000000000001E-4</v>
      </c>
      <c r="I2542" s="176" t="s">
        <v>486</v>
      </c>
      <c r="J2542" s="180" t="s">
        <v>466</v>
      </c>
    </row>
    <row r="2543" spans="1:10" ht="24" customHeight="1">
      <c r="A2543" s="172" t="s">
        <v>430</v>
      </c>
      <c r="B2543" s="173" t="s">
        <v>478</v>
      </c>
      <c r="C2543" s="172" t="s">
        <v>63</v>
      </c>
      <c r="D2543" s="172" t="s">
        <v>479</v>
      </c>
      <c r="E2543" s="211" t="s">
        <v>433</v>
      </c>
      <c r="F2543" s="211"/>
      <c r="G2543" s="174" t="s">
        <v>132</v>
      </c>
      <c r="H2543" s="175">
        <v>1E-4</v>
      </c>
      <c r="I2543" s="176" t="s">
        <v>480</v>
      </c>
      <c r="J2543" s="180" t="s">
        <v>466</v>
      </c>
    </row>
    <row r="2544" spans="1:10" ht="26" customHeight="1">
      <c r="A2544" s="172" t="s">
        <v>430</v>
      </c>
      <c r="B2544" s="173" t="s">
        <v>467</v>
      </c>
      <c r="C2544" s="172" t="s">
        <v>63</v>
      </c>
      <c r="D2544" s="172" t="s">
        <v>468</v>
      </c>
      <c r="E2544" s="211" t="s">
        <v>433</v>
      </c>
      <c r="F2544" s="211"/>
      <c r="G2544" s="174" t="s">
        <v>388</v>
      </c>
      <c r="H2544" s="175">
        <v>8.0000000000000004E-4</v>
      </c>
      <c r="I2544" s="176" t="s">
        <v>2117</v>
      </c>
      <c r="J2544" s="180" t="s">
        <v>469</v>
      </c>
    </row>
    <row r="2545" spans="1:10" ht="24" customHeight="1">
      <c r="A2545" s="172" t="s">
        <v>430</v>
      </c>
      <c r="B2545" s="173" t="s">
        <v>463</v>
      </c>
      <c r="C2545" s="172" t="s">
        <v>63</v>
      </c>
      <c r="D2545" s="172" t="s">
        <v>464</v>
      </c>
      <c r="E2545" s="211" t="s">
        <v>433</v>
      </c>
      <c r="F2545" s="211"/>
      <c r="G2545" s="174" t="s">
        <v>465</v>
      </c>
      <c r="H2545" s="175">
        <v>8.0000000000000004E-4</v>
      </c>
      <c r="I2545" s="176" t="s">
        <v>2122</v>
      </c>
      <c r="J2545" s="180" t="s">
        <v>466</v>
      </c>
    </row>
    <row r="2546" spans="1:10" ht="26" customHeight="1">
      <c r="A2546" s="172" t="s">
        <v>430</v>
      </c>
      <c r="B2546" s="173" t="s">
        <v>506</v>
      </c>
      <c r="C2546" s="172" t="s">
        <v>63</v>
      </c>
      <c r="D2546" s="172" t="s">
        <v>507</v>
      </c>
      <c r="E2546" s="211" t="s">
        <v>433</v>
      </c>
      <c r="F2546" s="211"/>
      <c r="G2546" s="174" t="s">
        <v>132</v>
      </c>
      <c r="H2546" s="175">
        <v>5.9999999999999995E-4</v>
      </c>
      <c r="I2546" s="176" t="s">
        <v>2115</v>
      </c>
      <c r="J2546" s="180" t="s">
        <v>466</v>
      </c>
    </row>
    <row r="2547" spans="1:10" ht="24" customHeight="1">
      <c r="A2547" s="172" t="s">
        <v>430</v>
      </c>
      <c r="B2547" s="173" t="s">
        <v>510</v>
      </c>
      <c r="C2547" s="172" t="s">
        <v>63</v>
      </c>
      <c r="D2547" s="172" t="s">
        <v>511</v>
      </c>
      <c r="E2547" s="211" t="s">
        <v>433</v>
      </c>
      <c r="F2547" s="211"/>
      <c r="G2547" s="174" t="s">
        <v>132</v>
      </c>
      <c r="H2547" s="175">
        <v>4.4999999999999997E-3</v>
      </c>
      <c r="I2547" s="176" t="s">
        <v>2123</v>
      </c>
      <c r="J2547" s="180" t="s">
        <v>2124</v>
      </c>
    </row>
    <row r="2548" spans="1:10" ht="24" customHeight="1">
      <c r="A2548" s="172" t="s">
        <v>430</v>
      </c>
      <c r="B2548" s="173" t="s">
        <v>481</v>
      </c>
      <c r="C2548" s="172" t="s">
        <v>63</v>
      </c>
      <c r="D2548" s="172" t="s">
        <v>482</v>
      </c>
      <c r="E2548" s="211" t="s">
        <v>433</v>
      </c>
      <c r="F2548" s="211"/>
      <c r="G2548" s="174" t="s">
        <v>132</v>
      </c>
      <c r="H2548" s="175">
        <v>2.9999999999999997E-4</v>
      </c>
      <c r="I2548" s="176" t="s">
        <v>483</v>
      </c>
      <c r="J2548" s="180" t="s">
        <v>466</v>
      </c>
    </row>
    <row r="2549" spans="1:10" ht="24" customHeight="1">
      <c r="A2549" s="172" t="s">
        <v>430</v>
      </c>
      <c r="B2549" s="173" t="s">
        <v>460</v>
      </c>
      <c r="C2549" s="172" t="s">
        <v>63</v>
      </c>
      <c r="D2549" s="172" t="s">
        <v>461</v>
      </c>
      <c r="E2549" s="211" t="s">
        <v>433</v>
      </c>
      <c r="F2549" s="211"/>
      <c r="G2549" s="174" t="s">
        <v>132</v>
      </c>
      <c r="H2549" s="175">
        <v>4.4999999999999997E-3</v>
      </c>
      <c r="I2549" s="176" t="s">
        <v>2121</v>
      </c>
      <c r="J2549" s="180" t="s">
        <v>462</v>
      </c>
    </row>
    <row r="2550" spans="1:10" ht="24" customHeight="1">
      <c r="A2550" s="172" t="s">
        <v>430</v>
      </c>
      <c r="B2550" s="173" t="s">
        <v>508</v>
      </c>
      <c r="C2550" s="172" t="s">
        <v>63</v>
      </c>
      <c r="D2550" s="172" t="s">
        <v>509</v>
      </c>
      <c r="E2550" s="211" t="s">
        <v>433</v>
      </c>
      <c r="F2550" s="211"/>
      <c r="G2550" s="174" t="s">
        <v>388</v>
      </c>
      <c r="H2550" s="175">
        <v>2.3E-3</v>
      </c>
      <c r="I2550" s="176" t="s">
        <v>2114</v>
      </c>
      <c r="J2550" s="180" t="s">
        <v>462</v>
      </c>
    </row>
    <row r="2551" spans="1:10" ht="24" customHeight="1">
      <c r="A2551" s="172" t="s">
        <v>430</v>
      </c>
      <c r="B2551" s="173" t="s">
        <v>474</v>
      </c>
      <c r="C2551" s="172" t="s">
        <v>63</v>
      </c>
      <c r="D2551" s="172" t="s">
        <v>475</v>
      </c>
      <c r="E2551" s="211" t="s">
        <v>433</v>
      </c>
      <c r="F2551" s="211"/>
      <c r="G2551" s="174" t="s">
        <v>132</v>
      </c>
      <c r="H2551" s="175">
        <v>1.8E-3</v>
      </c>
      <c r="I2551" s="176" t="s">
        <v>476</v>
      </c>
      <c r="J2551" s="180" t="s">
        <v>477</v>
      </c>
    </row>
    <row r="2552" spans="1:10" ht="26" customHeight="1">
      <c r="A2552" s="172" t="s">
        <v>430</v>
      </c>
      <c r="B2552" s="173" t="s">
        <v>500</v>
      </c>
      <c r="C2552" s="172" t="s">
        <v>63</v>
      </c>
      <c r="D2552" s="172" t="s">
        <v>501</v>
      </c>
      <c r="E2552" s="211" t="s">
        <v>433</v>
      </c>
      <c r="F2552" s="211"/>
      <c r="G2552" s="174" t="s">
        <v>132</v>
      </c>
      <c r="H2552" s="175">
        <v>2.0000000000000001E-4</v>
      </c>
      <c r="I2552" s="176" t="s">
        <v>2120</v>
      </c>
      <c r="J2552" s="180" t="s">
        <v>466</v>
      </c>
    </row>
    <row r="2553" spans="1:10" ht="24" customHeight="1">
      <c r="A2553" s="172" t="s">
        <v>430</v>
      </c>
      <c r="B2553" s="173" t="s">
        <v>502</v>
      </c>
      <c r="C2553" s="172" t="s">
        <v>63</v>
      </c>
      <c r="D2553" s="172" t="s">
        <v>503</v>
      </c>
      <c r="E2553" s="211" t="s">
        <v>433</v>
      </c>
      <c r="F2553" s="211"/>
      <c r="G2553" s="174" t="s">
        <v>132</v>
      </c>
      <c r="H2553" s="175">
        <v>0.1018</v>
      </c>
      <c r="I2553" s="176" t="s">
        <v>504</v>
      </c>
      <c r="J2553" s="180" t="s">
        <v>505</v>
      </c>
    </row>
    <row r="2554" spans="1:10" ht="24" customHeight="1">
      <c r="A2554" s="172" t="s">
        <v>430</v>
      </c>
      <c r="B2554" s="173" t="s">
        <v>470</v>
      </c>
      <c r="C2554" s="172" t="s">
        <v>63</v>
      </c>
      <c r="D2554" s="172" t="s">
        <v>471</v>
      </c>
      <c r="E2554" s="211" t="s">
        <v>433</v>
      </c>
      <c r="F2554" s="211"/>
      <c r="G2554" s="174" t="s">
        <v>132</v>
      </c>
      <c r="H2554" s="175">
        <v>9.4100000000000003E-2</v>
      </c>
      <c r="I2554" s="176" t="s">
        <v>472</v>
      </c>
      <c r="J2554" s="180" t="s">
        <v>473</v>
      </c>
    </row>
    <row r="2555" spans="1:10" ht="13.5">
      <c r="A2555" s="177"/>
      <c r="B2555" s="177"/>
      <c r="C2555" s="177"/>
      <c r="D2555" s="177"/>
      <c r="E2555" s="177" t="s">
        <v>440</v>
      </c>
      <c r="F2555" s="178">
        <v>0</v>
      </c>
      <c r="G2555" s="177" t="s">
        <v>441</v>
      </c>
      <c r="H2555" s="178">
        <v>0</v>
      </c>
      <c r="I2555" s="177" t="s">
        <v>442</v>
      </c>
      <c r="J2555" s="178">
        <v>0</v>
      </c>
    </row>
    <row r="2556" spans="1:10" ht="13.9" thickBot="1">
      <c r="A2556" s="177"/>
      <c r="B2556" s="177"/>
      <c r="C2556" s="177"/>
      <c r="D2556" s="177"/>
      <c r="E2556" s="177" t="s">
        <v>443</v>
      </c>
      <c r="F2556" s="178">
        <v>0.94</v>
      </c>
      <c r="G2556" s="177"/>
      <c r="H2556" s="212" t="s">
        <v>444</v>
      </c>
      <c r="I2556" s="212"/>
      <c r="J2556" s="178">
        <v>4.8</v>
      </c>
    </row>
    <row r="2557" spans="1:10" ht="1.05" customHeight="1" thickTop="1">
      <c r="A2557" s="179"/>
      <c r="B2557" s="179"/>
      <c r="C2557" s="179"/>
      <c r="D2557" s="179"/>
      <c r="E2557" s="179"/>
      <c r="F2557" s="179"/>
      <c r="G2557" s="179"/>
      <c r="H2557" s="179"/>
      <c r="I2557" s="179"/>
      <c r="J2557" s="179"/>
    </row>
    <row r="2558" spans="1:10" ht="18" customHeight="1">
      <c r="A2558" s="161"/>
      <c r="B2558" s="162" t="s">
        <v>47</v>
      </c>
      <c r="C2558" s="161" t="s">
        <v>48</v>
      </c>
      <c r="D2558" s="161" t="s">
        <v>7</v>
      </c>
      <c r="E2558" s="216" t="s">
        <v>417</v>
      </c>
      <c r="F2558" s="216"/>
      <c r="G2558" s="163" t="s">
        <v>49</v>
      </c>
      <c r="H2558" s="162" t="s">
        <v>50</v>
      </c>
      <c r="I2558" s="162" t="s">
        <v>51</v>
      </c>
      <c r="J2558" s="162" t="s">
        <v>8</v>
      </c>
    </row>
    <row r="2559" spans="1:10" ht="24" customHeight="1">
      <c r="A2559" s="164" t="s">
        <v>419</v>
      </c>
      <c r="B2559" s="147" t="s">
        <v>682</v>
      </c>
      <c r="C2559" s="164" t="s">
        <v>63</v>
      </c>
      <c r="D2559" s="164" t="s">
        <v>683</v>
      </c>
      <c r="E2559" s="217" t="s">
        <v>458</v>
      </c>
      <c r="F2559" s="217"/>
      <c r="G2559" s="165" t="s">
        <v>449</v>
      </c>
      <c r="H2559" s="166">
        <v>1</v>
      </c>
      <c r="I2559" s="148">
        <v>3.81</v>
      </c>
      <c r="J2559" s="148">
        <v>3.81</v>
      </c>
    </row>
    <row r="2560" spans="1:10" ht="15" customHeight="1">
      <c r="A2560" s="161" t="s">
        <v>6</v>
      </c>
      <c r="B2560" s="162" t="s">
        <v>47</v>
      </c>
      <c r="C2560" s="161" t="s">
        <v>48</v>
      </c>
      <c r="D2560" s="161" t="s">
        <v>7</v>
      </c>
      <c r="E2560" s="216" t="s">
        <v>417</v>
      </c>
      <c r="F2560" s="220"/>
      <c r="G2560" s="163" t="s">
        <v>49</v>
      </c>
      <c r="H2560" s="162" t="s">
        <v>50</v>
      </c>
      <c r="I2560" s="162" t="s">
        <v>51</v>
      </c>
      <c r="J2560" s="162" t="s">
        <v>8</v>
      </c>
    </row>
    <row r="2561" spans="1:10" ht="26" customHeight="1">
      <c r="A2561" s="172" t="s">
        <v>430</v>
      </c>
      <c r="B2561" s="173" t="s">
        <v>705</v>
      </c>
      <c r="C2561" s="172" t="s">
        <v>63</v>
      </c>
      <c r="D2561" s="172" t="s">
        <v>706</v>
      </c>
      <c r="E2561" s="211" t="s">
        <v>453</v>
      </c>
      <c r="F2561" s="211"/>
      <c r="G2561" s="174" t="s">
        <v>132</v>
      </c>
      <c r="H2561" s="175">
        <v>1E-4</v>
      </c>
      <c r="I2561" s="176" t="s">
        <v>707</v>
      </c>
      <c r="J2561" s="180" t="s">
        <v>462</v>
      </c>
    </row>
    <row r="2562" spans="1:10" ht="24" customHeight="1">
      <c r="A2562" s="172" t="s">
        <v>430</v>
      </c>
      <c r="B2562" s="173" t="s">
        <v>489</v>
      </c>
      <c r="C2562" s="172" t="s">
        <v>63</v>
      </c>
      <c r="D2562" s="172" t="s">
        <v>490</v>
      </c>
      <c r="E2562" s="211" t="s">
        <v>491</v>
      </c>
      <c r="F2562" s="211"/>
      <c r="G2562" s="174" t="s">
        <v>132</v>
      </c>
      <c r="H2562" s="175">
        <v>4.4999999999999997E-3</v>
      </c>
      <c r="I2562" s="176" t="s">
        <v>492</v>
      </c>
      <c r="J2562" s="180" t="s">
        <v>469</v>
      </c>
    </row>
    <row r="2563" spans="1:10" ht="24" customHeight="1">
      <c r="A2563" s="172" t="s">
        <v>430</v>
      </c>
      <c r="B2563" s="173" t="s">
        <v>714</v>
      </c>
      <c r="C2563" s="172" t="s">
        <v>63</v>
      </c>
      <c r="D2563" s="172" t="s">
        <v>715</v>
      </c>
      <c r="E2563" s="211" t="s">
        <v>433</v>
      </c>
      <c r="F2563" s="211"/>
      <c r="G2563" s="174" t="s">
        <v>132</v>
      </c>
      <c r="H2563" s="175">
        <v>2.0000000000000001E-4</v>
      </c>
      <c r="I2563" s="176" t="s">
        <v>2153</v>
      </c>
      <c r="J2563" s="180" t="s">
        <v>466</v>
      </c>
    </row>
    <row r="2564" spans="1:10" ht="26" customHeight="1">
      <c r="A2564" s="172" t="s">
        <v>430</v>
      </c>
      <c r="B2564" s="173" t="s">
        <v>506</v>
      </c>
      <c r="C2564" s="172" t="s">
        <v>63</v>
      </c>
      <c r="D2564" s="172" t="s">
        <v>507</v>
      </c>
      <c r="E2564" s="211" t="s">
        <v>433</v>
      </c>
      <c r="F2564" s="211"/>
      <c r="G2564" s="174" t="s">
        <v>132</v>
      </c>
      <c r="H2564" s="175">
        <v>5.9999999999999995E-4</v>
      </c>
      <c r="I2564" s="176" t="s">
        <v>2115</v>
      </c>
      <c r="J2564" s="180" t="s">
        <v>466</v>
      </c>
    </row>
    <row r="2565" spans="1:10" ht="24" customHeight="1">
      <c r="A2565" s="172" t="s">
        <v>430</v>
      </c>
      <c r="B2565" s="173" t="s">
        <v>460</v>
      </c>
      <c r="C2565" s="172" t="s">
        <v>63</v>
      </c>
      <c r="D2565" s="172" t="s">
        <v>461</v>
      </c>
      <c r="E2565" s="211" t="s">
        <v>433</v>
      </c>
      <c r="F2565" s="211"/>
      <c r="G2565" s="174" t="s">
        <v>132</v>
      </c>
      <c r="H2565" s="175">
        <v>4.4999999999999997E-3</v>
      </c>
      <c r="I2565" s="176" t="s">
        <v>2121</v>
      </c>
      <c r="J2565" s="180" t="s">
        <v>462</v>
      </c>
    </row>
    <row r="2566" spans="1:10" ht="26" customHeight="1">
      <c r="A2566" s="172" t="s">
        <v>430</v>
      </c>
      <c r="B2566" s="173" t="s">
        <v>467</v>
      </c>
      <c r="C2566" s="172" t="s">
        <v>63</v>
      </c>
      <c r="D2566" s="172" t="s">
        <v>468</v>
      </c>
      <c r="E2566" s="211" t="s">
        <v>433</v>
      </c>
      <c r="F2566" s="211"/>
      <c r="G2566" s="174" t="s">
        <v>388</v>
      </c>
      <c r="H2566" s="175">
        <v>6.9999999999999999E-4</v>
      </c>
      <c r="I2566" s="176" t="s">
        <v>2117</v>
      </c>
      <c r="J2566" s="180" t="s">
        <v>469</v>
      </c>
    </row>
    <row r="2567" spans="1:10" ht="24" customHeight="1">
      <c r="A2567" s="172" t="s">
        <v>430</v>
      </c>
      <c r="B2567" s="173" t="s">
        <v>502</v>
      </c>
      <c r="C2567" s="172" t="s">
        <v>63</v>
      </c>
      <c r="D2567" s="172" t="s">
        <v>503</v>
      </c>
      <c r="E2567" s="211" t="s">
        <v>433</v>
      </c>
      <c r="F2567" s="211"/>
      <c r="G2567" s="174" t="s">
        <v>132</v>
      </c>
      <c r="H2567" s="175">
        <v>0.1018</v>
      </c>
      <c r="I2567" s="176" t="s">
        <v>504</v>
      </c>
      <c r="J2567" s="180" t="s">
        <v>505</v>
      </c>
    </row>
    <row r="2568" spans="1:10" ht="24" customHeight="1">
      <c r="A2568" s="172" t="s">
        <v>430</v>
      </c>
      <c r="B2568" s="173" t="s">
        <v>470</v>
      </c>
      <c r="C2568" s="172" t="s">
        <v>63</v>
      </c>
      <c r="D2568" s="172" t="s">
        <v>471</v>
      </c>
      <c r="E2568" s="211" t="s">
        <v>433</v>
      </c>
      <c r="F2568" s="211"/>
      <c r="G2568" s="174" t="s">
        <v>132</v>
      </c>
      <c r="H2568" s="175">
        <v>6.54E-2</v>
      </c>
      <c r="I2568" s="176" t="s">
        <v>472</v>
      </c>
      <c r="J2568" s="180" t="s">
        <v>499</v>
      </c>
    </row>
    <row r="2569" spans="1:10" ht="26" customHeight="1">
      <c r="A2569" s="172" t="s">
        <v>430</v>
      </c>
      <c r="B2569" s="173" t="s">
        <v>500</v>
      </c>
      <c r="C2569" s="172" t="s">
        <v>63</v>
      </c>
      <c r="D2569" s="172" t="s">
        <v>501</v>
      </c>
      <c r="E2569" s="211" t="s">
        <v>433</v>
      </c>
      <c r="F2569" s="211"/>
      <c r="G2569" s="174" t="s">
        <v>132</v>
      </c>
      <c r="H2569" s="175">
        <v>2.0000000000000001E-4</v>
      </c>
      <c r="I2569" s="176" t="s">
        <v>2120</v>
      </c>
      <c r="J2569" s="180" t="s">
        <v>466</v>
      </c>
    </row>
    <row r="2570" spans="1:10" ht="24" customHeight="1">
      <c r="A2570" s="172" t="s">
        <v>430</v>
      </c>
      <c r="B2570" s="173" t="s">
        <v>510</v>
      </c>
      <c r="C2570" s="172" t="s">
        <v>63</v>
      </c>
      <c r="D2570" s="172" t="s">
        <v>511</v>
      </c>
      <c r="E2570" s="211" t="s">
        <v>433</v>
      </c>
      <c r="F2570" s="211"/>
      <c r="G2570" s="174" t="s">
        <v>132</v>
      </c>
      <c r="H2570" s="175">
        <v>4.4999999999999997E-3</v>
      </c>
      <c r="I2570" s="176" t="s">
        <v>2123</v>
      </c>
      <c r="J2570" s="180" t="s">
        <v>2124</v>
      </c>
    </row>
    <row r="2571" spans="1:10" ht="24" customHeight="1">
      <c r="A2571" s="172" t="s">
        <v>430</v>
      </c>
      <c r="B2571" s="173" t="s">
        <v>716</v>
      </c>
      <c r="C2571" s="172" t="s">
        <v>63</v>
      </c>
      <c r="D2571" s="172" t="s">
        <v>717</v>
      </c>
      <c r="E2571" s="211" t="s">
        <v>453</v>
      </c>
      <c r="F2571" s="211"/>
      <c r="G2571" s="174" t="s">
        <v>132</v>
      </c>
      <c r="H2571" s="175">
        <v>1E-4</v>
      </c>
      <c r="I2571" s="176" t="s">
        <v>2154</v>
      </c>
      <c r="J2571" s="180" t="s">
        <v>565</v>
      </c>
    </row>
    <row r="2572" spans="1:10" ht="26" customHeight="1">
      <c r="A2572" s="172" t="s">
        <v>430</v>
      </c>
      <c r="B2572" s="173" t="s">
        <v>493</v>
      </c>
      <c r="C2572" s="172" t="s">
        <v>63</v>
      </c>
      <c r="D2572" s="172" t="s">
        <v>494</v>
      </c>
      <c r="E2572" s="211" t="s">
        <v>491</v>
      </c>
      <c r="F2572" s="211"/>
      <c r="G2572" s="174" t="s">
        <v>132</v>
      </c>
      <c r="H2572" s="175">
        <v>0.1018</v>
      </c>
      <c r="I2572" s="176" t="s">
        <v>495</v>
      </c>
      <c r="J2572" s="180" t="s">
        <v>496</v>
      </c>
    </row>
    <row r="2573" spans="1:10" ht="24" customHeight="1">
      <c r="A2573" s="172" t="s">
        <v>430</v>
      </c>
      <c r="B2573" s="173" t="s">
        <v>474</v>
      </c>
      <c r="C2573" s="172" t="s">
        <v>63</v>
      </c>
      <c r="D2573" s="172" t="s">
        <v>475</v>
      </c>
      <c r="E2573" s="211" t="s">
        <v>433</v>
      </c>
      <c r="F2573" s="211"/>
      <c r="G2573" s="174" t="s">
        <v>132</v>
      </c>
      <c r="H2573" s="175">
        <v>1.8E-3</v>
      </c>
      <c r="I2573" s="176" t="s">
        <v>476</v>
      </c>
      <c r="J2573" s="180" t="s">
        <v>477</v>
      </c>
    </row>
    <row r="2574" spans="1:10" ht="24" customHeight="1">
      <c r="A2574" s="172" t="s">
        <v>430</v>
      </c>
      <c r="B2574" s="173" t="s">
        <v>497</v>
      </c>
      <c r="C2574" s="172" t="s">
        <v>63</v>
      </c>
      <c r="D2574" s="172" t="s">
        <v>498</v>
      </c>
      <c r="E2574" s="211" t="s">
        <v>433</v>
      </c>
      <c r="F2574" s="211"/>
      <c r="G2574" s="174" t="s">
        <v>132</v>
      </c>
      <c r="H2574" s="175">
        <v>1.5E-3</v>
      </c>
      <c r="I2574" s="176" t="s">
        <v>2118</v>
      </c>
      <c r="J2574" s="180" t="s">
        <v>2119</v>
      </c>
    </row>
    <row r="2575" spans="1:10" ht="24" customHeight="1">
      <c r="A2575" s="172" t="s">
        <v>430</v>
      </c>
      <c r="B2575" s="173" t="s">
        <v>513</v>
      </c>
      <c r="C2575" s="172" t="s">
        <v>63</v>
      </c>
      <c r="D2575" s="172" t="s">
        <v>514</v>
      </c>
      <c r="E2575" s="211" t="s">
        <v>491</v>
      </c>
      <c r="F2575" s="211"/>
      <c r="G2575" s="174" t="s">
        <v>286</v>
      </c>
      <c r="H2575" s="175">
        <v>4.0000000000000002E-4</v>
      </c>
      <c r="I2575" s="176" t="s">
        <v>515</v>
      </c>
      <c r="J2575" s="180" t="s">
        <v>516</v>
      </c>
    </row>
    <row r="2576" spans="1:10" ht="24" customHeight="1">
      <c r="A2576" s="172" t="s">
        <v>430</v>
      </c>
      <c r="B2576" s="173" t="s">
        <v>508</v>
      </c>
      <c r="C2576" s="172" t="s">
        <v>63</v>
      </c>
      <c r="D2576" s="172" t="s">
        <v>509</v>
      </c>
      <c r="E2576" s="211" t="s">
        <v>433</v>
      </c>
      <c r="F2576" s="211"/>
      <c r="G2576" s="174" t="s">
        <v>388</v>
      </c>
      <c r="H2576" s="175">
        <v>2.3E-3</v>
      </c>
      <c r="I2576" s="176" t="s">
        <v>2114</v>
      </c>
      <c r="J2576" s="180" t="s">
        <v>462</v>
      </c>
    </row>
    <row r="2577" spans="1:10" ht="24" customHeight="1">
      <c r="A2577" s="172" t="s">
        <v>430</v>
      </c>
      <c r="B2577" s="173" t="s">
        <v>463</v>
      </c>
      <c r="C2577" s="172" t="s">
        <v>63</v>
      </c>
      <c r="D2577" s="172" t="s">
        <v>464</v>
      </c>
      <c r="E2577" s="211" t="s">
        <v>433</v>
      </c>
      <c r="F2577" s="211"/>
      <c r="G2577" s="174" t="s">
        <v>465</v>
      </c>
      <c r="H2577" s="175">
        <v>6.9999999999999999E-4</v>
      </c>
      <c r="I2577" s="176" t="s">
        <v>2122</v>
      </c>
      <c r="J2577" s="180" t="s">
        <v>466</v>
      </c>
    </row>
    <row r="2578" spans="1:10" ht="24" customHeight="1">
      <c r="A2578" s="172" t="s">
        <v>430</v>
      </c>
      <c r="B2578" s="173" t="s">
        <v>712</v>
      </c>
      <c r="C2578" s="172" t="s">
        <v>63</v>
      </c>
      <c r="D2578" s="172" t="s">
        <v>713</v>
      </c>
      <c r="E2578" s="211" t="s">
        <v>433</v>
      </c>
      <c r="F2578" s="211"/>
      <c r="G2578" s="174" t="s">
        <v>132</v>
      </c>
      <c r="H2578" s="175">
        <v>1E-4</v>
      </c>
      <c r="I2578" s="176" t="s">
        <v>2155</v>
      </c>
      <c r="J2578" s="180" t="s">
        <v>466</v>
      </c>
    </row>
    <row r="2579" spans="1:10" ht="24" customHeight="1">
      <c r="A2579" s="172" t="s">
        <v>430</v>
      </c>
      <c r="B2579" s="173" t="s">
        <v>709</v>
      </c>
      <c r="C2579" s="172" t="s">
        <v>63</v>
      </c>
      <c r="D2579" s="172" t="s">
        <v>710</v>
      </c>
      <c r="E2579" s="211" t="s">
        <v>433</v>
      </c>
      <c r="F2579" s="211"/>
      <c r="G2579" s="174" t="s">
        <v>132</v>
      </c>
      <c r="H2579" s="175">
        <v>2.0000000000000001E-4</v>
      </c>
      <c r="I2579" s="176" t="s">
        <v>711</v>
      </c>
      <c r="J2579" s="180" t="s">
        <v>466</v>
      </c>
    </row>
    <row r="2580" spans="1:10" ht="24" customHeight="1">
      <c r="A2580" s="172" t="s">
        <v>430</v>
      </c>
      <c r="B2580" s="173" t="s">
        <v>703</v>
      </c>
      <c r="C2580" s="172" t="s">
        <v>63</v>
      </c>
      <c r="D2580" s="172" t="s">
        <v>704</v>
      </c>
      <c r="E2580" s="211" t="s">
        <v>433</v>
      </c>
      <c r="F2580" s="211"/>
      <c r="G2580" s="174" t="s">
        <v>132</v>
      </c>
      <c r="H2580" s="175">
        <v>2.0000000000000001E-4</v>
      </c>
      <c r="I2580" s="176" t="s">
        <v>2156</v>
      </c>
      <c r="J2580" s="180" t="s">
        <v>466</v>
      </c>
    </row>
    <row r="2581" spans="1:10" ht="40.049999999999997" customHeight="1">
      <c r="A2581" s="219" t="s">
        <v>459</v>
      </c>
      <c r="B2581" s="220"/>
      <c r="C2581" s="220"/>
      <c r="D2581" s="220"/>
      <c r="E2581" s="220"/>
      <c r="F2581" s="220"/>
      <c r="G2581" s="220"/>
      <c r="H2581" s="220"/>
      <c r="I2581" s="220"/>
      <c r="J2581" s="220"/>
    </row>
    <row r="2582" spans="1:10" ht="15" customHeight="1">
      <c r="A2582" s="161" t="s">
        <v>6</v>
      </c>
      <c r="B2582" s="162" t="s">
        <v>47</v>
      </c>
      <c r="C2582" s="161" t="s">
        <v>48</v>
      </c>
      <c r="D2582" s="161" t="s">
        <v>7</v>
      </c>
      <c r="E2582" s="216" t="s">
        <v>417</v>
      </c>
      <c r="F2582" s="220"/>
      <c r="G2582" s="163" t="s">
        <v>49</v>
      </c>
      <c r="H2582" s="162" t="s">
        <v>50</v>
      </c>
      <c r="I2582" s="162" t="s">
        <v>51</v>
      </c>
      <c r="J2582" s="162" t="s">
        <v>8</v>
      </c>
    </row>
    <row r="2583" spans="1:10" ht="26" customHeight="1">
      <c r="A2583" s="172" t="s">
        <v>430</v>
      </c>
      <c r="B2583" s="173" t="s">
        <v>705</v>
      </c>
      <c r="C2583" s="172" t="s">
        <v>63</v>
      </c>
      <c r="D2583" s="172" t="s">
        <v>706</v>
      </c>
      <c r="E2583" s="211" t="s">
        <v>453</v>
      </c>
      <c r="F2583" s="211"/>
      <c r="G2583" s="174" t="s">
        <v>132</v>
      </c>
      <c r="H2583" s="175">
        <v>1E-4</v>
      </c>
      <c r="I2583" s="176" t="s">
        <v>707</v>
      </c>
      <c r="J2583" s="180" t="s">
        <v>462</v>
      </c>
    </row>
    <row r="2584" spans="1:10" ht="24" customHeight="1">
      <c r="A2584" s="172" t="s">
        <v>430</v>
      </c>
      <c r="B2584" s="173" t="s">
        <v>489</v>
      </c>
      <c r="C2584" s="172" t="s">
        <v>63</v>
      </c>
      <c r="D2584" s="172" t="s">
        <v>490</v>
      </c>
      <c r="E2584" s="211" t="s">
        <v>491</v>
      </c>
      <c r="F2584" s="211"/>
      <c r="G2584" s="174" t="s">
        <v>132</v>
      </c>
      <c r="H2584" s="175">
        <v>4.4999999999999997E-3</v>
      </c>
      <c r="I2584" s="176" t="s">
        <v>492</v>
      </c>
      <c r="J2584" s="180" t="s">
        <v>469</v>
      </c>
    </row>
    <row r="2585" spans="1:10" ht="24" customHeight="1">
      <c r="A2585" s="172" t="s">
        <v>430</v>
      </c>
      <c r="B2585" s="173" t="s">
        <v>714</v>
      </c>
      <c r="C2585" s="172" t="s">
        <v>63</v>
      </c>
      <c r="D2585" s="172" t="s">
        <v>715</v>
      </c>
      <c r="E2585" s="211" t="s">
        <v>433</v>
      </c>
      <c r="F2585" s="211"/>
      <c r="G2585" s="174" t="s">
        <v>132</v>
      </c>
      <c r="H2585" s="175">
        <v>2.0000000000000001E-4</v>
      </c>
      <c r="I2585" s="176" t="s">
        <v>2153</v>
      </c>
      <c r="J2585" s="180" t="s">
        <v>466</v>
      </c>
    </row>
    <row r="2586" spans="1:10" ht="26" customHeight="1">
      <c r="A2586" s="172" t="s">
        <v>430</v>
      </c>
      <c r="B2586" s="173" t="s">
        <v>506</v>
      </c>
      <c r="C2586" s="172" t="s">
        <v>63</v>
      </c>
      <c r="D2586" s="172" t="s">
        <v>507</v>
      </c>
      <c r="E2586" s="211" t="s">
        <v>433</v>
      </c>
      <c r="F2586" s="211"/>
      <c r="G2586" s="174" t="s">
        <v>132</v>
      </c>
      <c r="H2586" s="175">
        <v>5.9999999999999995E-4</v>
      </c>
      <c r="I2586" s="176" t="s">
        <v>2115</v>
      </c>
      <c r="J2586" s="180" t="s">
        <v>466</v>
      </c>
    </row>
    <row r="2587" spans="1:10" ht="24" customHeight="1">
      <c r="A2587" s="172" t="s">
        <v>430</v>
      </c>
      <c r="B2587" s="173" t="s">
        <v>460</v>
      </c>
      <c r="C2587" s="172" t="s">
        <v>63</v>
      </c>
      <c r="D2587" s="172" t="s">
        <v>461</v>
      </c>
      <c r="E2587" s="211" t="s">
        <v>433</v>
      </c>
      <c r="F2587" s="211"/>
      <c r="G2587" s="174" t="s">
        <v>132</v>
      </c>
      <c r="H2587" s="175">
        <v>4.4999999999999997E-3</v>
      </c>
      <c r="I2587" s="176" t="s">
        <v>2121</v>
      </c>
      <c r="J2587" s="180" t="s">
        <v>462</v>
      </c>
    </row>
    <row r="2588" spans="1:10" ht="26" customHeight="1">
      <c r="A2588" s="172" t="s">
        <v>430</v>
      </c>
      <c r="B2588" s="173" t="s">
        <v>467</v>
      </c>
      <c r="C2588" s="172" t="s">
        <v>63</v>
      </c>
      <c r="D2588" s="172" t="s">
        <v>468</v>
      </c>
      <c r="E2588" s="211" t="s">
        <v>433</v>
      </c>
      <c r="F2588" s="211"/>
      <c r="G2588" s="174" t="s">
        <v>388</v>
      </c>
      <c r="H2588" s="175">
        <v>6.9999999999999999E-4</v>
      </c>
      <c r="I2588" s="176" t="s">
        <v>2117</v>
      </c>
      <c r="J2588" s="180" t="s">
        <v>469</v>
      </c>
    </row>
    <row r="2589" spans="1:10" ht="24" customHeight="1">
      <c r="A2589" s="172" t="s">
        <v>430</v>
      </c>
      <c r="B2589" s="173" t="s">
        <v>502</v>
      </c>
      <c r="C2589" s="172" t="s">
        <v>63</v>
      </c>
      <c r="D2589" s="172" t="s">
        <v>503</v>
      </c>
      <c r="E2589" s="211" t="s">
        <v>433</v>
      </c>
      <c r="F2589" s="211"/>
      <c r="G2589" s="174" t="s">
        <v>132</v>
      </c>
      <c r="H2589" s="175">
        <v>0.1018</v>
      </c>
      <c r="I2589" s="176" t="s">
        <v>504</v>
      </c>
      <c r="J2589" s="180" t="s">
        <v>505</v>
      </c>
    </row>
    <row r="2590" spans="1:10" ht="24" customHeight="1">
      <c r="A2590" s="172" t="s">
        <v>430</v>
      </c>
      <c r="B2590" s="173" t="s">
        <v>470</v>
      </c>
      <c r="C2590" s="172" t="s">
        <v>63</v>
      </c>
      <c r="D2590" s="172" t="s">
        <v>471</v>
      </c>
      <c r="E2590" s="211" t="s">
        <v>433</v>
      </c>
      <c r="F2590" s="211"/>
      <c r="G2590" s="174" t="s">
        <v>132</v>
      </c>
      <c r="H2590" s="175">
        <v>6.54E-2</v>
      </c>
      <c r="I2590" s="176" t="s">
        <v>472</v>
      </c>
      <c r="J2590" s="180" t="s">
        <v>499</v>
      </c>
    </row>
    <row r="2591" spans="1:10" ht="26" customHeight="1">
      <c r="A2591" s="172" t="s">
        <v>430</v>
      </c>
      <c r="B2591" s="173" t="s">
        <v>500</v>
      </c>
      <c r="C2591" s="172" t="s">
        <v>63</v>
      </c>
      <c r="D2591" s="172" t="s">
        <v>501</v>
      </c>
      <c r="E2591" s="211" t="s">
        <v>433</v>
      </c>
      <c r="F2591" s="211"/>
      <c r="G2591" s="174" t="s">
        <v>132</v>
      </c>
      <c r="H2591" s="175">
        <v>2.0000000000000001E-4</v>
      </c>
      <c r="I2591" s="176" t="s">
        <v>2120</v>
      </c>
      <c r="J2591" s="180" t="s">
        <v>466</v>
      </c>
    </row>
    <row r="2592" spans="1:10" ht="24" customHeight="1">
      <c r="A2592" s="172" t="s">
        <v>430</v>
      </c>
      <c r="B2592" s="173" t="s">
        <v>510</v>
      </c>
      <c r="C2592" s="172" t="s">
        <v>63</v>
      </c>
      <c r="D2592" s="172" t="s">
        <v>511</v>
      </c>
      <c r="E2592" s="211" t="s">
        <v>433</v>
      </c>
      <c r="F2592" s="211"/>
      <c r="G2592" s="174" t="s">
        <v>132</v>
      </c>
      <c r="H2592" s="175">
        <v>4.4999999999999997E-3</v>
      </c>
      <c r="I2592" s="176" t="s">
        <v>2123</v>
      </c>
      <c r="J2592" s="180" t="s">
        <v>2124</v>
      </c>
    </row>
    <row r="2593" spans="1:10" ht="24" customHeight="1">
      <c r="A2593" s="172" t="s">
        <v>430</v>
      </c>
      <c r="B2593" s="173" t="s">
        <v>716</v>
      </c>
      <c r="C2593" s="172" t="s">
        <v>63</v>
      </c>
      <c r="D2593" s="172" t="s">
        <v>717</v>
      </c>
      <c r="E2593" s="211" t="s">
        <v>453</v>
      </c>
      <c r="F2593" s="211"/>
      <c r="G2593" s="174" t="s">
        <v>132</v>
      </c>
      <c r="H2593" s="175">
        <v>1E-4</v>
      </c>
      <c r="I2593" s="176" t="s">
        <v>2154</v>
      </c>
      <c r="J2593" s="180" t="s">
        <v>565</v>
      </c>
    </row>
    <row r="2594" spans="1:10" ht="26" customHeight="1">
      <c r="A2594" s="172" t="s">
        <v>430</v>
      </c>
      <c r="B2594" s="173" t="s">
        <v>493</v>
      </c>
      <c r="C2594" s="172" t="s">
        <v>63</v>
      </c>
      <c r="D2594" s="172" t="s">
        <v>494</v>
      </c>
      <c r="E2594" s="211" t="s">
        <v>491</v>
      </c>
      <c r="F2594" s="211"/>
      <c r="G2594" s="174" t="s">
        <v>132</v>
      </c>
      <c r="H2594" s="175">
        <v>0.1018</v>
      </c>
      <c r="I2594" s="176" t="s">
        <v>495</v>
      </c>
      <c r="J2594" s="180" t="s">
        <v>496</v>
      </c>
    </row>
    <row r="2595" spans="1:10" ht="24" customHeight="1">
      <c r="A2595" s="172" t="s">
        <v>430</v>
      </c>
      <c r="B2595" s="173" t="s">
        <v>474</v>
      </c>
      <c r="C2595" s="172" t="s">
        <v>63</v>
      </c>
      <c r="D2595" s="172" t="s">
        <v>475</v>
      </c>
      <c r="E2595" s="211" t="s">
        <v>433</v>
      </c>
      <c r="F2595" s="211"/>
      <c r="G2595" s="174" t="s">
        <v>132</v>
      </c>
      <c r="H2595" s="175">
        <v>1.8E-3</v>
      </c>
      <c r="I2595" s="176" t="s">
        <v>476</v>
      </c>
      <c r="J2595" s="180" t="s">
        <v>477</v>
      </c>
    </row>
    <row r="2596" spans="1:10" ht="24" customHeight="1">
      <c r="A2596" s="172" t="s">
        <v>430</v>
      </c>
      <c r="B2596" s="173" t="s">
        <v>497</v>
      </c>
      <c r="C2596" s="172" t="s">
        <v>63</v>
      </c>
      <c r="D2596" s="172" t="s">
        <v>498</v>
      </c>
      <c r="E2596" s="211" t="s">
        <v>433</v>
      </c>
      <c r="F2596" s="211"/>
      <c r="G2596" s="174" t="s">
        <v>132</v>
      </c>
      <c r="H2596" s="175">
        <v>1.5E-3</v>
      </c>
      <c r="I2596" s="176" t="s">
        <v>2118</v>
      </c>
      <c r="J2596" s="180" t="s">
        <v>2119</v>
      </c>
    </row>
    <row r="2597" spans="1:10" ht="24" customHeight="1">
      <c r="A2597" s="172" t="s">
        <v>430</v>
      </c>
      <c r="B2597" s="173" t="s">
        <v>513</v>
      </c>
      <c r="C2597" s="172" t="s">
        <v>63</v>
      </c>
      <c r="D2597" s="172" t="s">
        <v>514</v>
      </c>
      <c r="E2597" s="211" t="s">
        <v>491</v>
      </c>
      <c r="F2597" s="211"/>
      <c r="G2597" s="174" t="s">
        <v>286</v>
      </c>
      <c r="H2597" s="175">
        <v>4.0000000000000002E-4</v>
      </c>
      <c r="I2597" s="176" t="s">
        <v>515</v>
      </c>
      <c r="J2597" s="180" t="s">
        <v>516</v>
      </c>
    </row>
    <row r="2598" spans="1:10" ht="24" customHeight="1">
      <c r="A2598" s="172" t="s">
        <v>430</v>
      </c>
      <c r="B2598" s="173" t="s">
        <v>508</v>
      </c>
      <c r="C2598" s="172" t="s">
        <v>63</v>
      </c>
      <c r="D2598" s="172" t="s">
        <v>509</v>
      </c>
      <c r="E2598" s="211" t="s">
        <v>433</v>
      </c>
      <c r="F2598" s="211"/>
      <c r="G2598" s="174" t="s">
        <v>388</v>
      </c>
      <c r="H2598" s="175">
        <v>2.3E-3</v>
      </c>
      <c r="I2598" s="176" t="s">
        <v>2114</v>
      </c>
      <c r="J2598" s="180" t="s">
        <v>462</v>
      </c>
    </row>
    <row r="2599" spans="1:10" ht="24" customHeight="1">
      <c r="A2599" s="172" t="s">
        <v>430</v>
      </c>
      <c r="B2599" s="173" t="s">
        <v>463</v>
      </c>
      <c r="C2599" s="172" t="s">
        <v>63</v>
      </c>
      <c r="D2599" s="172" t="s">
        <v>464</v>
      </c>
      <c r="E2599" s="211" t="s">
        <v>433</v>
      </c>
      <c r="F2599" s="211"/>
      <c r="G2599" s="174" t="s">
        <v>465</v>
      </c>
      <c r="H2599" s="175">
        <v>6.9999999999999999E-4</v>
      </c>
      <c r="I2599" s="176" t="s">
        <v>2122</v>
      </c>
      <c r="J2599" s="180" t="s">
        <v>466</v>
      </c>
    </row>
    <row r="2600" spans="1:10" ht="24" customHeight="1">
      <c r="A2600" s="172" t="s">
        <v>430</v>
      </c>
      <c r="B2600" s="173" t="s">
        <v>712</v>
      </c>
      <c r="C2600" s="172" t="s">
        <v>63</v>
      </c>
      <c r="D2600" s="172" t="s">
        <v>713</v>
      </c>
      <c r="E2600" s="211" t="s">
        <v>433</v>
      </c>
      <c r="F2600" s="211"/>
      <c r="G2600" s="174" t="s">
        <v>132</v>
      </c>
      <c r="H2600" s="175">
        <v>1E-4</v>
      </c>
      <c r="I2600" s="176" t="s">
        <v>2155</v>
      </c>
      <c r="J2600" s="180" t="s">
        <v>466</v>
      </c>
    </row>
    <row r="2601" spans="1:10" ht="24" customHeight="1">
      <c r="A2601" s="172" t="s">
        <v>430</v>
      </c>
      <c r="B2601" s="173" t="s">
        <v>709</v>
      </c>
      <c r="C2601" s="172" t="s">
        <v>63</v>
      </c>
      <c r="D2601" s="172" t="s">
        <v>710</v>
      </c>
      <c r="E2601" s="211" t="s">
        <v>433</v>
      </c>
      <c r="F2601" s="211"/>
      <c r="G2601" s="174" t="s">
        <v>132</v>
      </c>
      <c r="H2601" s="175">
        <v>2.0000000000000001E-4</v>
      </c>
      <c r="I2601" s="176" t="s">
        <v>711</v>
      </c>
      <c r="J2601" s="180" t="s">
        <v>466</v>
      </c>
    </row>
    <row r="2602" spans="1:10" ht="24" customHeight="1">
      <c r="A2602" s="172" t="s">
        <v>430</v>
      </c>
      <c r="B2602" s="173" t="s">
        <v>703</v>
      </c>
      <c r="C2602" s="172" t="s">
        <v>63</v>
      </c>
      <c r="D2602" s="172" t="s">
        <v>704</v>
      </c>
      <c r="E2602" s="211" t="s">
        <v>433</v>
      </c>
      <c r="F2602" s="211"/>
      <c r="G2602" s="174" t="s">
        <v>132</v>
      </c>
      <c r="H2602" s="175">
        <v>2.0000000000000001E-4</v>
      </c>
      <c r="I2602" s="176" t="s">
        <v>2156</v>
      </c>
      <c r="J2602" s="180" t="s">
        <v>466</v>
      </c>
    </row>
    <row r="2603" spans="1:10" ht="13.5">
      <c r="A2603" s="177"/>
      <c r="B2603" s="177"/>
      <c r="C2603" s="177"/>
      <c r="D2603" s="177"/>
      <c r="E2603" s="177" t="s">
        <v>440</v>
      </c>
      <c r="F2603" s="178">
        <v>0</v>
      </c>
      <c r="G2603" s="177" t="s">
        <v>441</v>
      </c>
      <c r="H2603" s="178">
        <v>0</v>
      </c>
      <c r="I2603" s="177" t="s">
        <v>442</v>
      </c>
      <c r="J2603" s="178">
        <v>0</v>
      </c>
    </row>
    <row r="2604" spans="1:10" ht="13.9" thickBot="1">
      <c r="A2604" s="177"/>
      <c r="B2604" s="177"/>
      <c r="C2604" s="177"/>
      <c r="D2604" s="177"/>
      <c r="E2604" s="177" t="s">
        <v>443</v>
      </c>
      <c r="F2604" s="178">
        <v>0.93</v>
      </c>
      <c r="G2604" s="177"/>
      <c r="H2604" s="212" t="s">
        <v>444</v>
      </c>
      <c r="I2604" s="212"/>
      <c r="J2604" s="178">
        <v>4.74</v>
      </c>
    </row>
    <row r="2605" spans="1:10" ht="1.05" customHeight="1" thickTop="1">
      <c r="A2605" s="179"/>
      <c r="B2605" s="179"/>
      <c r="C2605" s="179"/>
      <c r="D2605" s="179"/>
      <c r="E2605" s="179"/>
      <c r="F2605" s="179"/>
      <c r="G2605" s="179"/>
      <c r="H2605" s="179"/>
      <c r="I2605" s="179"/>
      <c r="J2605" s="179"/>
    </row>
    <row r="2606" spans="1:10" ht="18" customHeight="1">
      <c r="A2606" s="161"/>
      <c r="B2606" s="162" t="s">
        <v>47</v>
      </c>
      <c r="C2606" s="161" t="s">
        <v>48</v>
      </c>
      <c r="D2606" s="161" t="s">
        <v>7</v>
      </c>
      <c r="E2606" s="216" t="s">
        <v>417</v>
      </c>
      <c r="F2606" s="216"/>
      <c r="G2606" s="163" t="s">
        <v>49</v>
      </c>
      <c r="H2606" s="162" t="s">
        <v>50</v>
      </c>
      <c r="I2606" s="162" t="s">
        <v>51</v>
      </c>
      <c r="J2606" s="162" t="s">
        <v>8</v>
      </c>
    </row>
    <row r="2607" spans="1:10" ht="24" customHeight="1">
      <c r="A2607" s="164" t="s">
        <v>419</v>
      </c>
      <c r="B2607" s="147" t="s">
        <v>1067</v>
      </c>
      <c r="C2607" s="164" t="s">
        <v>63</v>
      </c>
      <c r="D2607" s="164" t="s">
        <v>1068</v>
      </c>
      <c r="E2607" s="217" t="s">
        <v>458</v>
      </c>
      <c r="F2607" s="217"/>
      <c r="G2607" s="165" t="s">
        <v>449</v>
      </c>
      <c r="H2607" s="166">
        <v>1</v>
      </c>
      <c r="I2607" s="148">
        <v>3.73</v>
      </c>
      <c r="J2607" s="148">
        <v>3.73</v>
      </c>
    </row>
    <row r="2608" spans="1:10" ht="15" customHeight="1">
      <c r="A2608" s="161" t="s">
        <v>6</v>
      </c>
      <c r="B2608" s="162" t="s">
        <v>47</v>
      </c>
      <c r="C2608" s="161" t="s">
        <v>48</v>
      </c>
      <c r="D2608" s="161" t="s">
        <v>7</v>
      </c>
      <c r="E2608" s="216" t="s">
        <v>417</v>
      </c>
      <c r="F2608" s="220"/>
      <c r="G2608" s="163" t="s">
        <v>49</v>
      </c>
      <c r="H2608" s="162" t="s">
        <v>50</v>
      </c>
      <c r="I2608" s="162" t="s">
        <v>51</v>
      </c>
      <c r="J2608" s="162" t="s">
        <v>8</v>
      </c>
    </row>
    <row r="2609" spans="1:10" ht="24" customHeight="1">
      <c r="A2609" s="172" t="s">
        <v>430</v>
      </c>
      <c r="B2609" s="173" t="s">
        <v>508</v>
      </c>
      <c r="C2609" s="172" t="s">
        <v>63</v>
      </c>
      <c r="D2609" s="172" t="s">
        <v>509</v>
      </c>
      <c r="E2609" s="211" t="s">
        <v>433</v>
      </c>
      <c r="F2609" s="211"/>
      <c r="G2609" s="174" t="s">
        <v>388</v>
      </c>
      <c r="H2609" s="175">
        <v>2.3E-3</v>
      </c>
      <c r="I2609" s="176" t="s">
        <v>2114</v>
      </c>
      <c r="J2609" s="180" t="s">
        <v>462</v>
      </c>
    </row>
    <row r="2610" spans="1:10" ht="24" customHeight="1">
      <c r="A2610" s="172" t="s">
        <v>430</v>
      </c>
      <c r="B2610" s="173" t="s">
        <v>1109</v>
      </c>
      <c r="C2610" s="172" t="s">
        <v>63</v>
      </c>
      <c r="D2610" s="172" t="s">
        <v>1110</v>
      </c>
      <c r="E2610" s="211" t="s">
        <v>433</v>
      </c>
      <c r="F2610" s="211"/>
      <c r="G2610" s="174" t="s">
        <v>132</v>
      </c>
      <c r="H2610" s="175">
        <v>1E-4</v>
      </c>
      <c r="I2610" s="176" t="s">
        <v>571</v>
      </c>
      <c r="J2610" s="180" t="s">
        <v>466</v>
      </c>
    </row>
    <row r="2611" spans="1:10" ht="24" customHeight="1">
      <c r="A2611" s="172" t="s">
        <v>430</v>
      </c>
      <c r="B2611" s="173" t="s">
        <v>1117</v>
      </c>
      <c r="C2611" s="172" t="s">
        <v>63</v>
      </c>
      <c r="D2611" s="172" t="s">
        <v>1118</v>
      </c>
      <c r="E2611" s="211" t="s">
        <v>433</v>
      </c>
      <c r="F2611" s="211"/>
      <c r="G2611" s="174" t="s">
        <v>132</v>
      </c>
      <c r="H2611" s="175">
        <v>2.0000000000000001E-4</v>
      </c>
      <c r="I2611" s="176" t="s">
        <v>1119</v>
      </c>
      <c r="J2611" s="180" t="s">
        <v>466</v>
      </c>
    </row>
    <row r="2612" spans="1:10" ht="26" customHeight="1">
      <c r="A2612" s="172" t="s">
        <v>430</v>
      </c>
      <c r="B2612" s="173" t="s">
        <v>493</v>
      </c>
      <c r="C2612" s="172" t="s">
        <v>63</v>
      </c>
      <c r="D2612" s="172" t="s">
        <v>494</v>
      </c>
      <c r="E2612" s="211" t="s">
        <v>491</v>
      </c>
      <c r="F2612" s="211"/>
      <c r="G2612" s="174" t="s">
        <v>132</v>
      </c>
      <c r="H2612" s="175">
        <v>0.1018</v>
      </c>
      <c r="I2612" s="176" t="s">
        <v>495</v>
      </c>
      <c r="J2612" s="180" t="s">
        <v>496</v>
      </c>
    </row>
    <row r="2613" spans="1:10" ht="24" customHeight="1">
      <c r="A2613" s="172" t="s">
        <v>430</v>
      </c>
      <c r="B2613" s="173" t="s">
        <v>510</v>
      </c>
      <c r="C2613" s="172" t="s">
        <v>63</v>
      </c>
      <c r="D2613" s="172" t="s">
        <v>511</v>
      </c>
      <c r="E2613" s="211" t="s">
        <v>433</v>
      </c>
      <c r="F2613" s="211"/>
      <c r="G2613" s="174" t="s">
        <v>132</v>
      </c>
      <c r="H2613" s="175">
        <v>4.4999999999999997E-3</v>
      </c>
      <c r="I2613" s="176" t="s">
        <v>2123</v>
      </c>
      <c r="J2613" s="180" t="s">
        <v>2124</v>
      </c>
    </row>
    <row r="2614" spans="1:10" ht="26" customHeight="1">
      <c r="A2614" s="172" t="s">
        <v>430</v>
      </c>
      <c r="B2614" s="173" t="s">
        <v>467</v>
      </c>
      <c r="C2614" s="172" t="s">
        <v>63</v>
      </c>
      <c r="D2614" s="172" t="s">
        <v>468</v>
      </c>
      <c r="E2614" s="211" t="s">
        <v>433</v>
      </c>
      <c r="F2614" s="211"/>
      <c r="G2614" s="174" t="s">
        <v>388</v>
      </c>
      <c r="H2614" s="175">
        <v>6.9999999999999999E-4</v>
      </c>
      <c r="I2614" s="176" t="s">
        <v>2117</v>
      </c>
      <c r="J2614" s="180" t="s">
        <v>469</v>
      </c>
    </row>
    <row r="2615" spans="1:10" ht="26" customHeight="1">
      <c r="A2615" s="172" t="s">
        <v>430</v>
      </c>
      <c r="B2615" s="173" t="s">
        <v>506</v>
      </c>
      <c r="C2615" s="172" t="s">
        <v>63</v>
      </c>
      <c r="D2615" s="172" t="s">
        <v>507</v>
      </c>
      <c r="E2615" s="211" t="s">
        <v>433</v>
      </c>
      <c r="F2615" s="211"/>
      <c r="G2615" s="174" t="s">
        <v>132</v>
      </c>
      <c r="H2615" s="175">
        <v>5.9999999999999995E-4</v>
      </c>
      <c r="I2615" s="176" t="s">
        <v>2115</v>
      </c>
      <c r="J2615" s="180" t="s">
        <v>466</v>
      </c>
    </row>
    <row r="2616" spans="1:10" ht="24" customHeight="1">
      <c r="A2616" s="172" t="s">
        <v>430</v>
      </c>
      <c r="B2616" s="173" t="s">
        <v>470</v>
      </c>
      <c r="C2616" s="172" t="s">
        <v>63</v>
      </c>
      <c r="D2616" s="172" t="s">
        <v>471</v>
      </c>
      <c r="E2616" s="211" t="s">
        <v>433</v>
      </c>
      <c r="F2616" s="211"/>
      <c r="G2616" s="174" t="s">
        <v>132</v>
      </c>
      <c r="H2616" s="175">
        <v>6.54E-2</v>
      </c>
      <c r="I2616" s="176" t="s">
        <v>472</v>
      </c>
      <c r="J2616" s="180" t="s">
        <v>499</v>
      </c>
    </row>
    <row r="2617" spans="1:10" ht="24" customHeight="1">
      <c r="A2617" s="172" t="s">
        <v>430</v>
      </c>
      <c r="B2617" s="173" t="s">
        <v>709</v>
      </c>
      <c r="C2617" s="172" t="s">
        <v>63</v>
      </c>
      <c r="D2617" s="172" t="s">
        <v>710</v>
      </c>
      <c r="E2617" s="211" t="s">
        <v>433</v>
      </c>
      <c r="F2617" s="211"/>
      <c r="G2617" s="174" t="s">
        <v>132</v>
      </c>
      <c r="H2617" s="175">
        <v>2.0000000000000001E-4</v>
      </c>
      <c r="I2617" s="176" t="s">
        <v>711</v>
      </c>
      <c r="J2617" s="180" t="s">
        <v>466</v>
      </c>
    </row>
    <row r="2618" spans="1:10" ht="24" customHeight="1">
      <c r="A2618" s="172" t="s">
        <v>430</v>
      </c>
      <c r="B2618" s="173" t="s">
        <v>463</v>
      </c>
      <c r="C2618" s="172" t="s">
        <v>63</v>
      </c>
      <c r="D2618" s="172" t="s">
        <v>464</v>
      </c>
      <c r="E2618" s="211" t="s">
        <v>433</v>
      </c>
      <c r="F2618" s="211"/>
      <c r="G2618" s="174" t="s">
        <v>465</v>
      </c>
      <c r="H2618" s="175">
        <v>8.0000000000000004E-4</v>
      </c>
      <c r="I2618" s="176" t="s">
        <v>2122</v>
      </c>
      <c r="J2618" s="180" t="s">
        <v>466</v>
      </c>
    </row>
    <row r="2619" spans="1:10" ht="24" customHeight="1">
      <c r="A2619" s="172" t="s">
        <v>430</v>
      </c>
      <c r="B2619" s="173" t="s">
        <v>513</v>
      </c>
      <c r="C2619" s="172" t="s">
        <v>63</v>
      </c>
      <c r="D2619" s="172" t="s">
        <v>514</v>
      </c>
      <c r="E2619" s="211" t="s">
        <v>491</v>
      </c>
      <c r="F2619" s="211"/>
      <c r="G2619" s="174" t="s">
        <v>286</v>
      </c>
      <c r="H2619" s="175">
        <v>4.0000000000000002E-4</v>
      </c>
      <c r="I2619" s="176" t="s">
        <v>515</v>
      </c>
      <c r="J2619" s="180" t="s">
        <v>516</v>
      </c>
    </row>
    <row r="2620" spans="1:10" ht="24" customHeight="1">
      <c r="A2620" s="172" t="s">
        <v>430</v>
      </c>
      <c r="B2620" s="173" t="s">
        <v>497</v>
      </c>
      <c r="C2620" s="172" t="s">
        <v>63</v>
      </c>
      <c r="D2620" s="172" t="s">
        <v>498</v>
      </c>
      <c r="E2620" s="211" t="s">
        <v>433</v>
      </c>
      <c r="F2620" s="211"/>
      <c r="G2620" s="174" t="s">
        <v>132</v>
      </c>
      <c r="H2620" s="175">
        <v>1.5E-3</v>
      </c>
      <c r="I2620" s="176" t="s">
        <v>2118</v>
      </c>
      <c r="J2620" s="180" t="s">
        <v>2119</v>
      </c>
    </row>
    <row r="2621" spans="1:10" ht="24" customHeight="1">
      <c r="A2621" s="172" t="s">
        <v>430</v>
      </c>
      <c r="B2621" s="173" t="s">
        <v>502</v>
      </c>
      <c r="C2621" s="172" t="s">
        <v>63</v>
      </c>
      <c r="D2621" s="172" t="s">
        <v>503</v>
      </c>
      <c r="E2621" s="211" t="s">
        <v>433</v>
      </c>
      <c r="F2621" s="211"/>
      <c r="G2621" s="174" t="s">
        <v>132</v>
      </c>
      <c r="H2621" s="175">
        <v>0.1018</v>
      </c>
      <c r="I2621" s="176" t="s">
        <v>504</v>
      </c>
      <c r="J2621" s="180" t="s">
        <v>505</v>
      </c>
    </row>
    <row r="2622" spans="1:10" ht="26" customHeight="1">
      <c r="A2622" s="172" t="s">
        <v>430</v>
      </c>
      <c r="B2622" s="173" t="s">
        <v>500</v>
      </c>
      <c r="C2622" s="172" t="s">
        <v>63</v>
      </c>
      <c r="D2622" s="172" t="s">
        <v>501</v>
      </c>
      <c r="E2622" s="211" t="s">
        <v>433</v>
      </c>
      <c r="F2622" s="211"/>
      <c r="G2622" s="174" t="s">
        <v>132</v>
      </c>
      <c r="H2622" s="175">
        <v>2.0000000000000001E-4</v>
      </c>
      <c r="I2622" s="176" t="s">
        <v>2120</v>
      </c>
      <c r="J2622" s="180" t="s">
        <v>466</v>
      </c>
    </row>
    <row r="2623" spans="1:10" ht="24" customHeight="1">
      <c r="A2623" s="172" t="s">
        <v>430</v>
      </c>
      <c r="B2623" s="173" t="s">
        <v>460</v>
      </c>
      <c r="C2623" s="172" t="s">
        <v>63</v>
      </c>
      <c r="D2623" s="172" t="s">
        <v>461</v>
      </c>
      <c r="E2623" s="211" t="s">
        <v>433</v>
      </c>
      <c r="F2623" s="211"/>
      <c r="G2623" s="174" t="s">
        <v>132</v>
      </c>
      <c r="H2623" s="175">
        <v>4.4999999999999997E-3</v>
      </c>
      <c r="I2623" s="176" t="s">
        <v>2121</v>
      </c>
      <c r="J2623" s="180" t="s">
        <v>462</v>
      </c>
    </row>
    <row r="2624" spans="1:10" ht="24" customHeight="1">
      <c r="A2624" s="172" t="s">
        <v>430</v>
      </c>
      <c r="B2624" s="173" t="s">
        <v>489</v>
      </c>
      <c r="C2624" s="172" t="s">
        <v>63</v>
      </c>
      <c r="D2624" s="172" t="s">
        <v>490</v>
      </c>
      <c r="E2624" s="211" t="s">
        <v>491</v>
      </c>
      <c r="F2624" s="211"/>
      <c r="G2624" s="174" t="s">
        <v>132</v>
      </c>
      <c r="H2624" s="175">
        <v>4.4999999999999997E-3</v>
      </c>
      <c r="I2624" s="176" t="s">
        <v>492</v>
      </c>
      <c r="J2624" s="180" t="s">
        <v>469</v>
      </c>
    </row>
    <row r="2625" spans="1:10" ht="24" customHeight="1">
      <c r="A2625" s="172" t="s">
        <v>430</v>
      </c>
      <c r="B2625" s="173" t="s">
        <v>1121</v>
      </c>
      <c r="C2625" s="172" t="s">
        <v>63</v>
      </c>
      <c r="D2625" s="172" t="s">
        <v>1122</v>
      </c>
      <c r="E2625" s="211" t="s">
        <v>433</v>
      </c>
      <c r="F2625" s="211"/>
      <c r="G2625" s="174" t="s">
        <v>132</v>
      </c>
      <c r="H2625" s="175">
        <v>2.0000000000000001E-4</v>
      </c>
      <c r="I2625" s="176" t="s">
        <v>1123</v>
      </c>
      <c r="J2625" s="180" t="s">
        <v>477</v>
      </c>
    </row>
    <row r="2626" spans="1:10" ht="24" customHeight="1">
      <c r="A2626" s="172" t="s">
        <v>430</v>
      </c>
      <c r="B2626" s="173" t="s">
        <v>474</v>
      </c>
      <c r="C2626" s="172" t="s">
        <v>63</v>
      </c>
      <c r="D2626" s="172" t="s">
        <v>475</v>
      </c>
      <c r="E2626" s="211" t="s">
        <v>433</v>
      </c>
      <c r="F2626" s="211"/>
      <c r="G2626" s="174" t="s">
        <v>132</v>
      </c>
      <c r="H2626" s="175">
        <v>1.8E-3</v>
      </c>
      <c r="I2626" s="176" t="s">
        <v>476</v>
      </c>
      <c r="J2626" s="180" t="s">
        <v>477</v>
      </c>
    </row>
    <row r="2627" spans="1:10" ht="40.049999999999997" customHeight="1">
      <c r="A2627" s="219" t="s">
        <v>459</v>
      </c>
      <c r="B2627" s="220"/>
      <c r="C2627" s="220"/>
      <c r="D2627" s="220"/>
      <c r="E2627" s="220"/>
      <c r="F2627" s="220"/>
      <c r="G2627" s="220"/>
      <c r="H2627" s="220"/>
      <c r="I2627" s="220"/>
      <c r="J2627" s="220"/>
    </row>
    <row r="2628" spans="1:10" ht="15" customHeight="1">
      <c r="A2628" s="161" t="s">
        <v>6</v>
      </c>
      <c r="B2628" s="162" t="s">
        <v>47</v>
      </c>
      <c r="C2628" s="161" t="s">
        <v>48</v>
      </c>
      <c r="D2628" s="161" t="s">
        <v>7</v>
      </c>
      <c r="E2628" s="216" t="s">
        <v>417</v>
      </c>
      <c r="F2628" s="220"/>
      <c r="G2628" s="163" t="s">
        <v>49</v>
      </c>
      <c r="H2628" s="162" t="s">
        <v>50</v>
      </c>
      <c r="I2628" s="162" t="s">
        <v>51</v>
      </c>
      <c r="J2628" s="162" t="s">
        <v>8</v>
      </c>
    </row>
    <row r="2629" spans="1:10" ht="24" customHeight="1">
      <c r="A2629" s="172" t="s">
        <v>430</v>
      </c>
      <c r="B2629" s="173" t="s">
        <v>508</v>
      </c>
      <c r="C2629" s="172" t="s">
        <v>63</v>
      </c>
      <c r="D2629" s="172" t="s">
        <v>509</v>
      </c>
      <c r="E2629" s="211" t="s">
        <v>433</v>
      </c>
      <c r="F2629" s="211"/>
      <c r="G2629" s="174" t="s">
        <v>388</v>
      </c>
      <c r="H2629" s="175">
        <v>2.3E-3</v>
      </c>
      <c r="I2629" s="176" t="s">
        <v>2114</v>
      </c>
      <c r="J2629" s="180" t="s">
        <v>462</v>
      </c>
    </row>
    <row r="2630" spans="1:10" ht="24" customHeight="1">
      <c r="A2630" s="172" t="s">
        <v>430</v>
      </c>
      <c r="B2630" s="173" t="s">
        <v>1109</v>
      </c>
      <c r="C2630" s="172" t="s">
        <v>63</v>
      </c>
      <c r="D2630" s="172" t="s">
        <v>1110</v>
      </c>
      <c r="E2630" s="211" t="s">
        <v>433</v>
      </c>
      <c r="F2630" s="211"/>
      <c r="G2630" s="174" t="s">
        <v>132</v>
      </c>
      <c r="H2630" s="175">
        <v>1E-4</v>
      </c>
      <c r="I2630" s="176" t="s">
        <v>571</v>
      </c>
      <c r="J2630" s="180" t="s">
        <v>466</v>
      </c>
    </row>
    <row r="2631" spans="1:10" ht="24" customHeight="1">
      <c r="A2631" s="172" t="s">
        <v>430</v>
      </c>
      <c r="B2631" s="173" t="s">
        <v>1117</v>
      </c>
      <c r="C2631" s="172" t="s">
        <v>63</v>
      </c>
      <c r="D2631" s="172" t="s">
        <v>1118</v>
      </c>
      <c r="E2631" s="211" t="s">
        <v>433</v>
      </c>
      <c r="F2631" s="211"/>
      <c r="G2631" s="174" t="s">
        <v>132</v>
      </c>
      <c r="H2631" s="175">
        <v>2.0000000000000001E-4</v>
      </c>
      <c r="I2631" s="176" t="s">
        <v>1119</v>
      </c>
      <c r="J2631" s="180" t="s">
        <v>466</v>
      </c>
    </row>
    <row r="2632" spans="1:10" ht="26" customHeight="1">
      <c r="A2632" s="172" t="s">
        <v>430</v>
      </c>
      <c r="B2632" s="173" t="s">
        <v>493</v>
      </c>
      <c r="C2632" s="172" t="s">
        <v>63</v>
      </c>
      <c r="D2632" s="172" t="s">
        <v>494</v>
      </c>
      <c r="E2632" s="211" t="s">
        <v>491</v>
      </c>
      <c r="F2632" s="211"/>
      <c r="G2632" s="174" t="s">
        <v>132</v>
      </c>
      <c r="H2632" s="175">
        <v>0.1018</v>
      </c>
      <c r="I2632" s="176" t="s">
        <v>495</v>
      </c>
      <c r="J2632" s="180" t="s">
        <v>496</v>
      </c>
    </row>
    <row r="2633" spans="1:10" ht="24" customHeight="1">
      <c r="A2633" s="172" t="s">
        <v>430</v>
      </c>
      <c r="B2633" s="173" t="s">
        <v>510</v>
      </c>
      <c r="C2633" s="172" t="s">
        <v>63</v>
      </c>
      <c r="D2633" s="172" t="s">
        <v>511</v>
      </c>
      <c r="E2633" s="211" t="s">
        <v>433</v>
      </c>
      <c r="F2633" s="211"/>
      <c r="G2633" s="174" t="s">
        <v>132</v>
      </c>
      <c r="H2633" s="175">
        <v>4.4999999999999997E-3</v>
      </c>
      <c r="I2633" s="176" t="s">
        <v>2123</v>
      </c>
      <c r="J2633" s="180" t="s">
        <v>2124</v>
      </c>
    </row>
    <row r="2634" spans="1:10" ht="26" customHeight="1">
      <c r="A2634" s="172" t="s">
        <v>430</v>
      </c>
      <c r="B2634" s="173" t="s">
        <v>467</v>
      </c>
      <c r="C2634" s="172" t="s">
        <v>63</v>
      </c>
      <c r="D2634" s="172" t="s">
        <v>468</v>
      </c>
      <c r="E2634" s="211" t="s">
        <v>433</v>
      </c>
      <c r="F2634" s="211"/>
      <c r="G2634" s="174" t="s">
        <v>388</v>
      </c>
      <c r="H2634" s="175">
        <v>6.9999999999999999E-4</v>
      </c>
      <c r="I2634" s="176" t="s">
        <v>2117</v>
      </c>
      <c r="J2634" s="180" t="s">
        <v>469</v>
      </c>
    </row>
    <row r="2635" spans="1:10" ht="26" customHeight="1">
      <c r="A2635" s="172" t="s">
        <v>430</v>
      </c>
      <c r="B2635" s="173" t="s">
        <v>506</v>
      </c>
      <c r="C2635" s="172" t="s">
        <v>63</v>
      </c>
      <c r="D2635" s="172" t="s">
        <v>507</v>
      </c>
      <c r="E2635" s="211" t="s">
        <v>433</v>
      </c>
      <c r="F2635" s="211"/>
      <c r="G2635" s="174" t="s">
        <v>132</v>
      </c>
      <c r="H2635" s="175">
        <v>5.9999999999999995E-4</v>
      </c>
      <c r="I2635" s="176" t="s">
        <v>2115</v>
      </c>
      <c r="J2635" s="180" t="s">
        <v>466</v>
      </c>
    </row>
    <row r="2636" spans="1:10" ht="24" customHeight="1">
      <c r="A2636" s="172" t="s">
        <v>430</v>
      </c>
      <c r="B2636" s="173" t="s">
        <v>470</v>
      </c>
      <c r="C2636" s="172" t="s">
        <v>63</v>
      </c>
      <c r="D2636" s="172" t="s">
        <v>471</v>
      </c>
      <c r="E2636" s="211" t="s">
        <v>433</v>
      </c>
      <c r="F2636" s="211"/>
      <c r="G2636" s="174" t="s">
        <v>132</v>
      </c>
      <c r="H2636" s="175">
        <v>6.54E-2</v>
      </c>
      <c r="I2636" s="176" t="s">
        <v>472</v>
      </c>
      <c r="J2636" s="180" t="s">
        <v>499</v>
      </c>
    </row>
    <row r="2637" spans="1:10" ht="24" customHeight="1">
      <c r="A2637" s="172" t="s">
        <v>430</v>
      </c>
      <c r="B2637" s="173" t="s">
        <v>709</v>
      </c>
      <c r="C2637" s="172" t="s">
        <v>63</v>
      </c>
      <c r="D2637" s="172" t="s">
        <v>710</v>
      </c>
      <c r="E2637" s="211" t="s">
        <v>433</v>
      </c>
      <c r="F2637" s="211"/>
      <c r="G2637" s="174" t="s">
        <v>132</v>
      </c>
      <c r="H2637" s="175">
        <v>2.0000000000000001E-4</v>
      </c>
      <c r="I2637" s="176" t="s">
        <v>711</v>
      </c>
      <c r="J2637" s="180" t="s">
        <v>466</v>
      </c>
    </row>
    <row r="2638" spans="1:10" ht="24" customHeight="1">
      <c r="A2638" s="172" t="s">
        <v>430</v>
      </c>
      <c r="B2638" s="173" t="s">
        <v>463</v>
      </c>
      <c r="C2638" s="172" t="s">
        <v>63</v>
      </c>
      <c r="D2638" s="172" t="s">
        <v>464</v>
      </c>
      <c r="E2638" s="211" t="s">
        <v>433</v>
      </c>
      <c r="F2638" s="211"/>
      <c r="G2638" s="174" t="s">
        <v>465</v>
      </c>
      <c r="H2638" s="175">
        <v>8.0000000000000004E-4</v>
      </c>
      <c r="I2638" s="176" t="s">
        <v>2122</v>
      </c>
      <c r="J2638" s="180" t="s">
        <v>466</v>
      </c>
    </row>
    <row r="2639" spans="1:10" ht="24" customHeight="1">
      <c r="A2639" s="172" t="s">
        <v>430</v>
      </c>
      <c r="B2639" s="173" t="s">
        <v>513</v>
      </c>
      <c r="C2639" s="172" t="s">
        <v>63</v>
      </c>
      <c r="D2639" s="172" t="s">
        <v>514</v>
      </c>
      <c r="E2639" s="211" t="s">
        <v>491</v>
      </c>
      <c r="F2639" s="211"/>
      <c r="G2639" s="174" t="s">
        <v>286</v>
      </c>
      <c r="H2639" s="175">
        <v>4.0000000000000002E-4</v>
      </c>
      <c r="I2639" s="176" t="s">
        <v>515</v>
      </c>
      <c r="J2639" s="180" t="s">
        <v>516</v>
      </c>
    </row>
    <row r="2640" spans="1:10" ht="24" customHeight="1">
      <c r="A2640" s="172" t="s">
        <v>430</v>
      </c>
      <c r="B2640" s="173" t="s">
        <v>497</v>
      </c>
      <c r="C2640" s="172" t="s">
        <v>63</v>
      </c>
      <c r="D2640" s="172" t="s">
        <v>498</v>
      </c>
      <c r="E2640" s="211" t="s">
        <v>433</v>
      </c>
      <c r="F2640" s="211"/>
      <c r="G2640" s="174" t="s">
        <v>132</v>
      </c>
      <c r="H2640" s="175">
        <v>1.5E-3</v>
      </c>
      <c r="I2640" s="176" t="s">
        <v>2118</v>
      </c>
      <c r="J2640" s="180" t="s">
        <v>2119</v>
      </c>
    </row>
    <row r="2641" spans="1:10" ht="24" customHeight="1">
      <c r="A2641" s="172" t="s">
        <v>430</v>
      </c>
      <c r="B2641" s="173" t="s">
        <v>502</v>
      </c>
      <c r="C2641" s="172" t="s">
        <v>63</v>
      </c>
      <c r="D2641" s="172" t="s">
        <v>503</v>
      </c>
      <c r="E2641" s="211" t="s">
        <v>433</v>
      </c>
      <c r="F2641" s="211"/>
      <c r="G2641" s="174" t="s">
        <v>132</v>
      </c>
      <c r="H2641" s="175">
        <v>0.1018</v>
      </c>
      <c r="I2641" s="176" t="s">
        <v>504</v>
      </c>
      <c r="J2641" s="180" t="s">
        <v>505</v>
      </c>
    </row>
    <row r="2642" spans="1:10" ht="26" customHeight="1">
      <c r="A2642" s="172" t="s">
        <v>430</v>
      </c>
      <c r="B2642" s="173" t="s">
        <v>500</v>
      </c>
      <c r="C2642" s="172" t="s">
        <v>63</v>
      </c>
      <c r="D2642" s="172" t="s">
        <v>501</v>
      </c>
      <c r="E2642" s="211" t="s">
        <v>433</v>
      </c>
      <c r="F2642" s="211"/>
      <c r="G2642" s="174" t="s">
        <v>132</v>
      </c>
      <c r="H2642" s="175">
        <v>2.0000000000000001E-4</v>
      </c>
      <c r="I2642" s="176" t="s">
        <v>2120</v>
      </c>
      <c r="J2642" s="180" t="s">
        <v>466</v>
      </c>
    </row>
    <row r="2643" spans="1:10" ht="24" customHeight="1">
      <c r="A2643" s="172" t="s">
        <v>430</v>
      </c>
      <c r="B2643" s="173" t="s">
        <v>460</v>
      </c>
      <c r="C2643" s="172" t="s">
        <v>63</v>
      </c>
      <c r="D2643" s="172" t="s">
        <v>461</v>
      </c>
      <c r="E2643" s="211" t="s">
        <v>433</v>
      </c>
      <c r="F2643" s="211"/>
      <c r="G2643" s="174" t="s">
        <v>132</v>
      </c>
      <c r="H2643" s="175">
        <v>4.4999999999999997E-3</v>
      </c>
      <c r="I2643" s="176" t="s">
        <v>2121</v>
      </c>
      <c r="J2643" s="180" t="s">
        <v>462</v>
      </c>
    </row>
    <row r="2644" spans="1:10" ht="24" customHeight="1">
      <c r="A2644" s="172" t="s">
        <v>430</v>
      </c>
      <c r="B2644" s="173" t="s">
        <v>489</v>
      </c>
      <c r="C2644" s="172" t="s">
        <v>63</v>
      </c>
      <c r="D2644" s="172" t="s">
        <v>490</v>
      </c>
      <c r="E2644" s="211" t="s">
        <v>491</v>
      </c>
      <c r="F2644" s="211"/>
      <c r="G2644" s="174" t="s">
        <v>132</v>
      </c>
      <c r="H2644" s="175">
        <v>4.4999999999999997E-3</v>
      </c>
      <c r="I2644" s="176" t="s">
        <v>492</v>
      </c>
      <c r="J2644" s="180" t="s">
        <v>469</v>
      </c>
    </row>
    <row r="2645" spans="1:10" ht="24" customHeight="1">
      <c r="A2645" s="172" t="s">
        <v>430</v>
      </c>
      <c r="B2645" s="173" t="s">
        <v>1121</v>
      </c>
      <c r="C2645" s="172" t="s">
        <v>63</v>
      </c>
      <c r="D2645" s="172" t="s">
        <v>1122</v>
      </c>
      <c r="E2645" s="211" t="s">
        <v>433</v>
      </c>
      <c r="F2645" s="211"/>
      <c r="G2645" s="174" t="s">
        <v>132</v>
      </c>
      <c r="H2645" s="175">
        <v>2.0000000000000001E-4</v>
      </c>
      <c r="I2645" s="176" t="s">
        <v>1123</v>
      </c>
      <c r="J2645" s="180" t="s">
        <v>477</v>
      </c>
    </row>
    <row r="2646" spans="1:10" ht="24" customHeight="1">
      <c r="A2646" s="172" t="s">
        <v>430</v>
      </c>
      <c r="B2646" s="173" t="s">
        <v>474</v>
      </c>
      <c r="C2646" s="172" t="s">
        <v>63</v>
      </c>
      <c r="D2646" s="172" t="s">
        <v>475</v>
      </c>
      <c r="E2646" s="211" t="s">
        <v>433</v>
      </c>
      <c r="F2646" s="211"/>
      <c r="G2646" s="174" t="s">
        <v>132</v>
      </c>
      <c r="H2646" s="175">
        <v>1.8E-3</v>
      </c>
      <c r="I2646" s="176" t="s">
        <v>476</v>
      </c>
      <c r="J2646" s="180" t="s">
        <v>477</v>
      </c>
    </row>
    <row r="2647" spans="1:10" ht="13.5">
      <c r="A2647" s="177"/>
      <c r="B2647" s="177"/>
      <c r="C2647" s="177"/>
      <c r="D2647" s="177"/>
      <c r="E2647" s="177" t="s">
        <v>440</v>
      </c>
      <c r="F2647" s="178">
        <v>0</v>
      </c>
      <c r="G2647" s="177" t="s">
        <v>441</v>
      </c>
      <c r="H2647" s="178">
        <v>0</v>
      </c>
      <c r="I2647" s="177" t="s">
        <v>442</v>
      </c>
      <c r="J2647" s="178">
        <v>0</v>
      </c>
    </row>
    <row r="2648" spans="1:10" ht="13.9" thickBot="1">
      <c r="A2648" s="177"/>
      <c r="B2648" s="177"/>
      <c r="C2648" s="177"/>
      <c r="D2648" s="177"/>
      <c r="E2648" s="177" t="s">
        <v>443</v>
      </c>
      <c r="F2648" s="178">
        <v>0.91</v>
      </c>
      <c r="G2648" s="177"/>
      <c r="H2648" s="212" t="s">
        <v>444</v>
      </c>
      <c r="I2648" s="212"/>
      <c r="J2648" s="178">
        <v>4.6399999999999997</v>
      </c>
    </row>
    <row r="2649" spans="1:10" ht="1.05" customHeight="1" thickTop="1">
      <c r="A2649" s="179"/>
      <c r="B2649" s="179"/>
      <c r="C2649" s="179"/>
      <c r="D2649" s="179"/>
      <c r="E2649" s="179"/>
      <c r="F2649" s="179"/>
      <c r="G2649" s="179"/>
      <c r="H2649" s="179"/>
      <c r="I2649" s="179"/>
      <c r="J2649" s="179"/>
    </row>
    <row r="2650" spans="1:10" ht="18" customHeight="1">
      <c r="A2650" s="161"/>
      <c r="B2650" s="162" t="s">
        <v>47</v>
      </c>
      <c r="C2650" s="161" t="s">
        <v>48</v>
      </c>
      <c r="D2650" s="161" t="s">
        <v>7</v>
      </c>
      <c r="E2650" s="216" t="s">
        <v>417</v>
      </c>
      <c r="F2650" s="216"/>
      <c r="G2650" s="163" t="s">
        <v>49</v>
      </c>
      <c r="H2650" s="162" t="s">
        <v>50</v>
      </c>
      <c r="I2650" s="162" t="s">
        <v>51</v>
      </c>
      <c r="J2650" s="162" t="s">
        <v>8</v>
      </c>
    </row>
    <row r="2651" spans="1:10" ht="24" customHeight="1">
      <c r="A2651" s="164" t="s">
        <v>419</v>
      </c>
      <c r="B2651" s="147" t="s">
        <v>555</v>
      </c>
      <c r="C2651" s="164" t="s">
        <v>63</v>
      </c>
      <c r="D2651" s="164" t="s">
        <v>556</v>
      </c>
      <c r="E2651" s="217" t="s">
        <v>458</v>
      </c>
      <c r="F2651" s="217"/>
      <c r="G2651" s="165" t="s">
        <v>449</v>
      </c>
      <c r="H2651" s="166">
        <v>1</v>
      </c>
      <c r="I2651" s="148">
        <v>3.73</v>
      </c>
      <c r="J2651" s="148">
        <v>3.73</v>
      </c>
    </row>
    <row r="2652" spans="1:10" ht="15" customHeight="1">
      <c r="A2652" s="161" t="s">
        <v>6</v>
      </c>
      <c r="B2652" s="162" t="s">
        <v>47</v>
      </c>
      <c r="C2652" s="161" t="s">
        <v>48</v>
      </c>
      <c r="D2652" s="161" t="s">
        <v>7</v>
      </c>
      <c r="E2652" s="216" t="s">
        <v>417</v>
      </c>
      <c r="F2652" s="220"/>
      <c r="G2652" s="163" t="s">
        <v>49</v>
      </c>
      <c r="H2652" s="162" t="s">
        <v>50</v>
      </c>
      <c r="I2652" s="162" t="s">
        <v>51</v>
      </c>
      <c r="J2652" s="162" t="s">
        <v>8</v>
      </c>
    </row>
    <row r="2653" spans="1:10" ht="24" customHeight="1">
      <c r="A2653" s="172" t="s">
        <v>430</v>
      </c>
      <c r="B2653" s="173" t="s">
        <v>470</v>
      </c>
      <c r="C2653" s="172" t="s">
        <v>63</v>
      </c>
      <c r="D2653" s="172" t="s">
        <v>471</v>
      </c>
      <c r="E2653" s="211" t="s">
        <v>433</v>
      </c>
      <c r="F2653" s="211"/>
      <c r="G2653" s="174" t="s">
        <v>132</v>
      </c>
      <c r="H2653" s="175">
        <v>6.54E-2</v>
      </c>
      <c r="I2653" s="176" t="s">
        <v>472</v>
      </c>
      <c r="J2653" s="180" t="s">
        <v>499</v>
      </c>
    </row>
    <row r="2654" spans="1:10" ht="24" customHeight="1">
      <c r="A2654" s="172" t="s">
        <v>430</v>
      </c>
      <c r="B2654" s="173" t="s">
        <v>585</v>
      </c>
      <c r="C2654" s="172" t="s">
        <v>63</v>
      </c>
      <c r="D2654" s="172" t="s">
        <v>586</v>
      </c>
      <c r="E2654" s="211" t="s">
        <v>433</v>
      </c>
      <c r="F2654" s="211"/>
      <c r="G2654" s="174" t="s">
        <v>132</v>
      </c>
      <c r="H2654" s="175">
        <v>4.0000000000000002E-4</v>
      </c>
      <c r="I2654" s="176" t="s">
        <v>587</v>
      </c>
      <c r="J2654" s="180" t="s">
        <v>466</v>
      </c>
    </row>
    <row r="2655" spans="1:10" ht="24" customHeight="1">
      <c r="A2655" s="172" t="s">
        <v>430</v>
      </c>
      <c r="B2655" s="173" t="s">
        <v>502</v>
      </c>
      <c r="C2655" s="172" t="s">
        <v>63</v>
      </c>
      <c r="D2655" s="172" t="s">
        <v>503</v>
      </c>
      <c r="E2655" s="211" t="s">
        <v>433</v>
      </c>
      <c r="F2655" s="211"/>
      <c r="G2655" s="174" t="s">
        <v>132</v>
      </c>
      <c r="H2655" s="175">
        <v>0.1018</v>
      </c>
      <c r="I2655" s="176" t="s">
        <v>504</v>
      </c>
      <c r="J2655" s="180" t="s">
        <v>505</v>
      </c>
    </row>
    <row r="2656" spans="1:10" ht="24" customHeight="1">
      <c r="A2656" s="172" t="s">
        <v>430</v>
      </c>
      <c r="B2656" s="173" t="s">
        <v>460</v>
      </c>
      <c r="C2656" s="172" t="s">
        <v>63</v>
      </c>
      <c r="D2656" s="172" t="s">
        <v>461</v>
      </c>
      <c r="E2656" s="211" t="s">
        <v>433</v>
      </c>
      <c r="F2656" s="211"/>
      <c r="G2656" s="174" t="s">
        <v>132</v>
      </c>
      <c r="H2656" s="175">
        <v>4.4999999999999997E-3</v>
      </c>
      <c r="I2656" s="176" t="s">
        <v>2121</v>
      </c>
      <c r="J2656" s="180" t="s">
        <v>462</v>
      </c>
    </row>
    <row r="2657" spans="1:10" ht="24" customHeight="1">
      <c r="A2657" s="172" t="s">
        <v>430</v>
      </c>
      <c r="B2657" s="173" t="s">
        <v>513</v>
      </c>
      <c r="C2657" s="172" t="s">
        <v>63</v>
      </c>
      <c r="D2657" s="172" t="s">
        <v>514</v>
      </c>
      <c r="E2657" s="211" t="s">
        <v>491</v>
      </c>
      <c r="F2657" s="211"/>
      <c r="G2657" s="174" t="s">
        <v>286</v>
      </c>
      <c r="H2657" s="175">
        <v>4.0000000000000002E-4</v>
      </c>
      <c r="I2657" s="176" t="s">
        <v>515</v>
      </c>
      <c r="J2657" s="180" t="s">
        <v>516</v>
      </c>
    </row>
    <row r="2658" spans="1:10" ht="24" customHeight="1">
      <c r="A2658" s="172" t="s">
        <v>430</v>
      </c>
      <c r="B2658" s="173" t="s">
        <v>597</v>
      </c>
      <c r="C2658" s="172" t="s">
        <v>63</v>
      </c>
      <c r="D2658" s="172" t="s">
        <v>598</v>
      </c>
      <c r="E2658" s="211" t="s">
        <v>433</v>
      </c>
      <c r="F2658" s="211"/>
      <c r="G2658" s="174" t="s">
        <v>132</v>
      </c>
      <c r="H2658" s="175">
        <v>1E-4</v>
      </c>
      <c r="I2658" s="176" t="s">
        <v>2132</v>
      </c>
      <c r="J2658" s="180" t="s">
        <v>477</v>
      </c>
    </row>
    <row r="2659" spans="1:10" ht="24" customHeight="1">
      <c r="A2659" s="172" t="s">
        <v>430</v>
      </c>
      <c r="B2659" s="173" t="s">
        <v>569</v>
      </c>
      <c r="C2659" s="172" t="s">
        <v>63</v>
      </c>
      <c r="D2659" s="172" t="s">
        <v>570</v>
      </c>
      <c r="E2659" s="211" t="s">
        <v>433</v>
      </c>
      <c r="F2659" s="211"/>
      <c r="G2659" s="174" t="s">
        <v>132</v>
      </c>
      <c r="H2659" s="175">
        <v>2.0000000000000001E-4</v>
      </c>
      <c r="I2659" s="176" t="s">
        <v>571</v>
      </c>
      <c r="J2659" s="180" t="s">
        <v>466</v>
      </c>
    </row>
    <row r="2660" spans="1:10" ht="24" customHeight="1">
      <c r="A2660" s="172" t="s">
        <v>430</v>
      </c>
      <c r="B2660" s="173" t="s">
        <v>508</v>
      </c>
      <c r="C2660" s="172" t="s">
        <v>63</v>
      </c>
      <c r="D2660" s="172" t="s">
        <v>509</v>
      </c>
      <c r="E2660" s="211" t="s">
        <v>433</v>
      </c>
      <c r="F2660" s="211"/>
      <c r="G2660" s="174" t="s">
        <v>388</v>
      </c>
      <c r="H2660" s="175">
        <v>2.3E-3</v>
      </c>
      <c r="I2660" s="176" t="s">
        <v>2114</v>
      </c>
      <c r="J2660" s="180" t="s">
        <v>462</v>
      </c>
    </row>
    <row r="2661" spans="1:10" ht="24" customHeight="1">
      <c r="A2661" s="172" t="s">
        <v>430</v>
      </c>
      <c r="B2661" s="173" t="s">
        <v>594</v>
      </c>
      <c r="C2661" s="172" t="s">
        <v>63</v>
      </c>
      <c r="D2661" s="172" t="s">
        <v>595</v>
      </c>
      <c r="E2661" s="211" t="s">
        <v>433</v>
      </c>
      <c r="F2661" s="211"/>
      <c r="G2661" s="174" t="s">
        <v>132</v>
      </c>
      <c r="H2661" s="175">
        <v>1E-4</v>
      </c>
      <c r="I2661" s="176" t="s">
        <v>596</v>
      </c>
      <c r="J2661" s="180" t="s">
        <v>466</v>
      </c>
    </row>
    <row r="2662" spans="1:10" ht="24" customHeight="1">
      <c r="A2662" s="172" t="s">
        <v>430</v>
      </c>
      <c r="B2662" s="173" t="s">
        <v>489</v>
      </c>
      <c r="C2662" s="172" t="s">
        <v>63</v>
      </c>
      <c r="D2662" s="172" t="s">
        <v>490</v>
      </c>
      <c r="E2662" s="211" t="s">
        <v>491</v>
      </c>
      <c r="F2662" s="211"/>
      <c r="G2662" s="174" t="s">
        <v>132</v>
      </c>
      <c r="H2662" s="175">
        <v>4.4999999999999997E-3</v>
      </c>
      <c r="I2662" s="176" t="s">
        <v>492</v>
      </c>
      <c r="J2662" s="180" t="s">
        <v>469</v>
      </c>
    </row>
    <row r="2663" spans="1:10" ht="26" customHeight="1">
      <c r="A2663" s="172" t="s">
        <v>430</v>
      </c>
      <c r="B2663" s="173" t="s">
        <v>588</v>
      </c>
      <c r="C2663" s="172" t="s">
        <v>63</v>
      </c>
      <c r="D2663" s="172" t="s">
        <v>589</v>
      </c>
      <c r="E2663" s="211" t="s">
        <v>433</v>
      </c>
      <c r="F2663" s="211"/>
      <c r="G2663" s="174" t="s">
        <v>132</v>
      </c>
      <c r="H2663" s="175">
        <v>5.0000000000000001E-4</v>
      </c>
      <c r="I2663" s="176" t="s">
        <v>2133</v>
      </c>
      <c r="J2663" s="180" t="s">
        <v>466</v>
      </c>
    </row>
    <row r="2664" spans="1:10" ht="26" customHeight="1">
      <c r="A2664" s="172" t="s">
        <v>430</v>
      </c>
      <c r="B2664" s="173" t="s">
        <v>493</v>
      </c>
      <c r="C2664" s="172" t="s">
        <v>63</v>
      </c>
      <c r="D2664" s="172" t="s">
        <v>494</v>
      </c>
      <c r="E2664" s="211" t="s">
        <v>491</v>
      </c>
      <c r="F2664" s="211"/>
      <c r="G2664" s="174" t="s">
        <v>132</v>
      </c>
      <c r="H2664" s="175">
        <v>0.1018</v>
      </c>
      <c r="I2664" s="176" t="s">
        <v>495</v>
      </c>
      <c r="J2664" s="180" t="s">
        <v>496</v>
      </c>
    </row>
    <row r="2665" spans="1:10" ht="24" customHeight="1">
      <c r="A2665" s="172" t="s">
        <v>430</v>
      </c>
      <c r="B2665" s="173" t="s">
        <v>582</v>
      </c>
      <c r="C2665" s="172" t="s">
        <v>63</v>
      </c>
      <c r="D2665" s="172" t="s">
        <v>583</v>
      </c>
      <c r="E2665" s="211" t="s">
        <v>433</v>
      </c>
      <c r="F2665" s="211"/>
      <c r="G2665" s="174" t="s">
        <v>132</v>
      </c>
      <c r="H2665" s="175">
        <v>6.9999999999999999E-4</v>
      </c>
      <c r="I2665" s="176" t="s">
        <v>584</v>
      </c>
      <c r="J2665" s="180" t="s">
        <v>466</v>
      </c>
    </row>
    <row r="2666" spans="1:10" ht="24" customHeight="1">
      <c r="A2666" s="172" t="s">
        <v>430</v>
      </c>
      <c r="B2666" s="173" t="s">
        <v>510</v>
      </c>
      <c r="C2666" s="172" t="s">
        <v>63</v>
      </c>
      <c r="D2666" s="172" t="s">
        <v>511</v>
      </c>
      <c r="E2666" s="211" t="s">
        <v>433</v>
      </c>
      <c r="F2666" s="211"/>
      <c r="G2666" s="174" t="s">
        <v>132</v>
      </c>
      <c r="H2666" s="175">
        <v>4.4999999999999997E-3</v>
      </c>
      <c r="I2666" s="176" t="s">
        <v>2123</v>
      </c>
      <c r="J2666" s="180" t="s">
        <v>2124</v>
      </c>
    </row>
    <row r="2667" spans="1:10" ht="24" customHeight="1">
      <c r="A2667" s="172" t="s">
        <v>430</v>
      </c>
      <c r="B2667" s="173" t="s">
        <v>572</v>
      </c>
      <c r="C2667" s="172" t="s">
        <v>63</v>
      </c>
      <c r="D2667" s="172" t="s">
        <v>573</v>
      </c>
      <c r="E2667" s="211" t="s">
        <v>433</v>
      </c>
      <c r="F2667" s="211"/>
      <c r="G2667" s="174" t="s">
        <v>132</v>
      </c>
      <c r="H2667" s="175">
        <v>2.0000000000000001E-4</v>
      </c>
      <c r="I2667" s="176" t="s">
        <v>574</v>
      </c>
      <c r="J2667" s="180" t="s">
        <v>466</v>
      </c>
    </row>
    <row r="2668" spans="1:10" ht="26" customHeight="1">
      <c r="A2668" s="172" t="s">
        <v>430</v>
      </c>
      <c r="B2668" s="173" t="s">
        <v>500</v>
      </c>
      <c r="C2668" s="172" t="s">
        <v>63</v>
      </c>
      <c r="D2668" s="172" t="s">
        <v>501</v>
      </c>
      <c r="E2668" s="211" t="s">
        <v>433</v>
      </c>
      <c r="F2668" s="211"/>
      <c r="G2668" s="174" t="s">
        <v>132</v>
      </c>
      <c r="H2668" s="175">
        <v>2.0000000000000001E-4</v>
      </c>
      <c r="I2668" s="176" t="s">
        <v>2120</v>
      </c>
      <c r="J2668" s="180" t="s">
        <v>466</v>
      </c>
    </row>
    <row r="2669" spans="1:10" ht="24" customHeight="1">
      <c r="A2669" s="172" t="s">
        <v>430</v>
      </c>
      <c r="B2669" s="173" t="s">
        <v>575</v>
      </c>
      <c r="C2669" s="172" t="s">
        <v>63</v>
      </c>
      <c r="D2669" s="172" t="s">
        <v>576</v>
      </c>
      <c r="E2669" s="211" t="s">
        <v>433</v>
      </c>
      <c r="F2669" s="211"/>
      <c r="G2669" s="174" t="s">
        <v>132</v>
      </c>
      <c r="H2669" s="175">
        <v>4.0000000000000002E-4</v>
      </c>
      <c r="I2669" s="176" t="s">
        <v>577</v>
      </c>
      <c r="J2669" s="180" t="s">
        <v>466</v>
      </c>
    </row>
    <row r="2670" spans="1:10" ht="26" customHeight="1">
      <c r="A2670" s="172" t="s">
        <v>430</v>
      </c>
      <c r="B2670" s="173" t="s">
        <v>506</v>
      </c>
      <c r="C2670" s="172" t="s">
        <v>63</v>
      </c>
      <c r="D2670" s="172" t="s">
        <v>507</v>
      </c>
      <c r="E2670" s="211" t="s">
        <v>433</v>
      </c>
      <c r="F2670" s="211"/>
      <c r="G2670" s="174" t="s">
        <v>132</v>
      </c>
      <c r="H2670" s="175">
        <v>5.9999999999999995E-4</v>
      </c>
      <c r="I2670" s="176" t="s">
        <v>2115</v>
      </c>
      <c r="J2670" s="180" t="s">
        <v>466</v>
      </c>
    </row>
    <row r="2671" spans="1:10" ht="24" customHeight="1">
      <c r="A2671" s="172" t="s">
        <v>430</v>
      </c>
      <c r="B2671" s="173" t="s">
        <v>578</v>
      </c>
      <c r="C2671" s="172" t="s">
        <v>63</v>
      </c>
      <c r="D2671" s="172" t="s">
        <v>579</v>
      </c>
      <c r="E2671" s="211" t="s">
        <v>433</v>
      </c>
      <c r="F2671" s="211"/>
      <c r="G2671" s="174" t="s">
        <v>580</v>
      </c>
      <c r="H2671" s="175">
        <v>6.9999999999999999E-4</v>
      </c>
      <c r="I2671" s="176" t="s">
        <v>581</v>
      </c>
      <c r="J2671" s="180" t="s">
        <v>466</v>
      </c>
    </row>
    <row r="2672" spans="1:10" ht="24" customHeight="1">
      <c r="A2672" s="172" t="s">
        <v>430</v>
      </c>
      <c r="B2672" s="173" t="s">
        <v>474</v>
      </c>
      <c r="C2672" s="172" t="s">
        <v>63</v>
      </c>
      <c r="D2672" s="172" t="s">
        <v>475</v>
      </c>
      <c r="E2672" s="211" t="s">
        <v>433</v>
      </c>
      <c r="F2672" s="211"/>
      <c r="G2672" s="174" t="s">
        <v>132</v>
      </c>
      <c r="H2672" s="175">
        <v>1.8E-3</v>
      </c>
      <c r="I2672" s="176" t="s">
        <v>476</v>
      </c>
      <c r="J2672" s="180" t="s">
        <v>477</v>
      </c>
    </row>
    <row r="2673" spans="1:10" ht="24" customHeight="1">
      <c r="A2673" s="172" t="s">
        <v>430</v>
      </c>
      <c r="B2673" s="173" t="s">
        <v>463</v>
      </c>
      <c r="C2673" s="172" t="s">
        <v>63</v>
      </c>
      <c r="D2673" s="172" t="s">
        <v>464</v>
      </c>
      <c r="E2673" s="211" t="s">
        <v>433</v>
      </c>
      <c r="F2673" s="211"/>
      <c r="G2673" s="174" t="s">
        <v>465</v>
      </c>
      <c r="H2673" s="175">
        <v>8.0000000000000004E-4</v>
      </c>
      <c r="I2673" s="176" t="s">
        <v>2122</v>
      </c>
      <c r="J2673" s="180" t="s">
        <v>466</v>
      </c>
    </row>
    <row r="2674" spans="1:10" ht="24" customHeight="1">
      <c r="A2674" s="172" t="s">
        <v>430</v>
      </c>
      <c r="B2674" s="173" t="s">
        <v>591</v>
      </c>
      <c r="C2674" s="172" t="s">
        <v>63</v>
      </c>
      <c r="D2674" s="172" t="s">
        <v>592</v>
      </c>
      <c r="E2674" s="211" t="s">
        <v>433</v>
      </c>
      <c r="F2674" s="211"/>
      <c r="G2674" s="174" t="s">
        <v>132</v>
      </c>
      <c r="H2674" s="175">
        <v>2.0000000000000001E-4</v>
      </c>
      <c r="I2674" s="176" t="s">
        <v>593</v>
      </c>
      <c r="J2674" s="180" t="s">
        <v>466</v>
      </c>
    </row>
    <row r="2675" spans="1:10" ht="26" customHeight="1">
      <c r="A2675" s="172" t="s">
        <v>430</v>
      </c>
      <c r="B2675" s="173" t="s">
        <v>467</v>
      </c>
      <c r="C2675" s="172" t="s">
        <v>63</v>
      </c>
      <c r="D2675" s="172" t="s">
        <v>468</v>
      </c>
      <c r="E2675" s="211" t="s">
        <v>433</v>
      </c>
      <c r="F2675" s="211"/>
      <c r="G2675" s="174" t="s">
        <v>388</v>
      </c>
      <c r="H2675" s="175">
        <v>8.0000000000000004E-4</v>
      </c>
      <c r="I2675" s="176" t="s">
        <v>2117</v>
      </c>
      <c r="J2675" s="180" t="s">
        <v>469</v>
      </c>
    </row>
    <row r="2676" spans="1:10" ht="24" customHeight="1">
      <c r="A2676" s="172" t="s">
        <v>430</v>
      </c>
      <c r="B2676" s="173" t="s">
        <v>566</v>
      </c>
      <c r="C2676" s="172" t="s">
        <v>63</v>
      </c>
      <c r="D2676" s="172" t="s">
        <v>567</v>
      </c>
      <c r="E2676" s="211" t="s">
        <v>433</v>
      </c>
      <c r="F2676" s="211"/>
      <c r="G2676" s="174" t="s">
        <v>132</v>
      </c>
      <c r="H2676" s="175">
        <v>1E-4</v>
      </c>
      <c r="I2676" s="176" t="s">
        <v>568</v>
      </c>
      <c r="J2676" s="180" t="s">
        <v>466</v>
      </c>
    </row>
    <row r="2677" spans="1:10" ht="24" customHeight="1">
      <c r="A2677" s="172" t="s">
        <v>430</v>
      </c>
      <c r="B2677" s="173" t="s">
        <v>497</v>
      </c>
      <c r="C2677" s="172" t="s">
        <v>63</v>
      </c>
      <c r="D2677" s="172" t="s">
        <v>498</v>
      </c>
      <c r="E2677" s="211" t="s">
        <v>433</v>
      </c>
      <c r="F2677" s="211"/>
      <c r="G2677" s="174" t="s">
        <v>132</v>
      </c>
      <c r="H2677" s="175">
        <v>1.5E-3</v>
      </c>
      <c r="I2677" s="176" t="s">
        <v>2118</v>
      </c>
      <c r="J2677" s="180" t="s">
        <v>2119</v>
      </c>
    </row>
    <row r="2678" spans="1:10" ht="40.049999999999997" customHeight="1">
      <c r="A2678" s="219" t="s">
        <v>459</v>
      </c>
      <c r="B2678" s="220"/>
      <c r="C2678" s="220"/>
      <c r="D2678" s="220"/>
      <c r="E2678" s="220"/>
      <c r="F2678" s="220"/>
      <c r="G2678" s="220"/>
      <c r="H2678" s="220"/>
      <c r="I2678" s="220"/>
      <c r="J2678" s="220"/>
    </row>
    <row r="2679" spans="1:10" ht="15" customHeight="1">
      <c r="A2679" s="161" t="s">
        <v>6</v>
      </c>
      <c r="B2679" s="162" t="s">
        <v>47</v>
      </c>
      <c r="C2679" s="161" t="s">
        <v>48</v>
      </c>
      <c r="D2679" s="161" t="s">
        <v>7</v>
      </c>
      <c r="E2679" s="216" t="s">
        <v>417</v>
      </c>
      <c r="F2679" s="220"/>
      <c r="G2679" s="163" t="s">
        <v>49</v>
      </c>
      <c r="H2679" s="162" t="s">
        <v>50</v>
      </c>
      <c r="I2679" s="162" t="s">
        <v>51</v>
      </c>
      <c r="J2679" s="162" t="s">
        <v>8</v>
      </c>
    </row>
    <row r="2680" spans="1:10" ht="24" customHeight="1">
      <c r="A2680" s="172" t="s">
        <v>430</v>
      </c>
      <c r="B2680" s="173" t="s">
        <v>470</v>
      </c>
      <c r="C2680" s="172" t="s">
        <v>63</v>
      </c>
      <c r="D2680" s="172" t="s">
        <v>471</v>
      </c>
      <c r="E2680" s="211" t="s">
        <v>433</v>
      </c>
      <c r="F2680" s="211"/>
      <c r="G2680" s="174" t="s">
        <v>132</v>
      </c>
      <c r="H2680" s="175">
        <v>6.54E-2</v>
      </c>
      <c r="I2680" s="176" t="s">
        <v>472</v>
      </c>
      <c r="J2680" s="180" t="s">
        <v>499</v>
      </c>
    </row>
    <row r="2681" spans="1:10" ht="24" customHeight="1">
      <c r="A2681" s="172" t="s">
        <v>430</v>
      </c>
      <c r="B2681" s="173" t="s">
        <v>585</v>
      </c>
      <c r="C2681" s="172" t="s">
        <v>63</v>
      </c>
      <c r="D2681" s="172" t="s">
        <v>586</v>
      </c>
      <c r="E2681" s="211" t="s">
        <v>433</v>
      </c>
      <c r="F2681" s="211"/>
      <c r="G2681" s="174" t="s">
        <v>132</v>
      </c>
      <c r="H2681" s="175">
        <v>4.0000000000000002E-4</v>
      </c>
      <c r="I2681" s="176" t="s">
        <v>587</v>
      </c>
      <c r="J2681" s="180" t="s">
        <v>466</v>
      </c>
    </row>
    <row r="2682" spans="1:10" ht="24" customHeight="1">
      <c r="A2682" s="172" t="s">
        <v>430</v>
      </c>
      <c r="B2682" s="173" t="s">
        <v>502</v>
      </c>
      <c r="C2682" s="172" t="s">
        <v>63</v>
      </c>
      <c r="D2682" s="172" t="s">
        <v>503</v>
      </c>
      <c r="E2682" s="211" t="s">
        <v>433</v>
      </c>
      <c r="F2682" s="211"/>
      <c r="G2682" s="174" t="s">
        <v>132</v>
      </c>
      <c r="H2682" s="175">
        <v>0.1018</v>
      </c>
      <c r="I2682" s="176" t="s">
        <v>504</v>
      </c>
      <c r="J2682" s="180" t="s">
        <v>505</v>
      </c>
    </row>
    <row r="2683" spans="1:10" ht="24" customHeight="1">
      <c r="A2683" s="172" t="s">
        <v>430</v>
      </c>
      <c r="B2683" s="173" t="s">
        <v>460</v>
      </c>
      <c r="C2683" s="172" t="s">
        <v>63</v>
      </c>
      <c r="D2683" s="172" t="s">
        <v>461</v>
      </c>
      <c r="E2683" s="211" t="s">
        <v>433</v>
      </c>
      <c r="F2683" s="211"/>
      <c r="G2683" s="174" t="s">
        <v>132</v>
      </c>
      <c r="H2683" s="175">
        <v>4.4999999999999997E-3</v>
      </c>
      <c r="I2683" s="176" t="s">
        <v>2121</v>
      </c>
      <c r="J2683" s="180" t="s">
        <v>462</v>
      </c>
    </row>
    <row r="2684" spans="1:10" ht="24" customHeight="1">
      <c r="A2684" s="172" t="s">
        <v>430</v>
      </c>
      <c r="B2684" s="173" t="s">
        <v>513</v>
      </c>
      <c r="C2684" s="172" t="s">
        <v>63</v>
      </c>
      <c r="D2684" s="172" t="s">
        <v>514</v>
      </c>
      <c r="E2684" s="211" t="s">
        <v>491</v>
      </c>
      <c r="F2684" s="211"/>
      <c r="G2684" s="174" t="s">
        <v>286</v>
      </c>
      <c r="H2684" s="175">
        <v>4.0000000000000002E-4</v>
      </c>
      <c r="I2684" s="176" t="s">
        <v>515</v>
      </c>
      <c r="J2684" s="180" t="s">
        <v>516</v>
      </c>
    </row>
    <row r="2685" spans="1:10" ht="24" customHeight="1">
      <c r="A2685" s="172" t="s">
        <v>430</v>
      </c>
      <c r="B2685" s="173" t="s">
        <v>597</v>
      </c>
      <c r="C2685" s="172" t="s">
        <v>63</v>
      </c>
      <c r="D2685" s="172" t="s">
        <v>598</v>
      </c>
      <c r="E2685" s="211" t="s">
        <v>433</v>
      </c>
      <c r="F2685" s="211"/>
      <c r="G2685" s="174" t="s">
        <v>132</v>
      </c>
      <c r="H2685" s="175">
        <v>1E-4</v>
      </c>
      <c r="I2685" s="176" t="s">
        <v>2132</v>
      </c>
      <c r="J2685" s="180" t="s">
        <v>477</v>
      </c>
    </row>
    <row r="2686" spans="1:10" ht="24" customHeight="1">
      <c r="A2686" s="172" t="s">
        <v>430</v>
      </c>
      <c r="B2686" s="173" t="s">
        <v>569</v>
      </c>
      <c r="C2686" s="172" t="s">
        <v>63</v>
      </c>
      <c r="D2686" s="172" t="s">
        <v>570</v>
      </c>
      <c r="E2686" s="211" t="s">
        <v>433</v>
      </c>
      <c r="F2686" s="211"/>
      <c r="G2686" s="174" t="s">
        <v>132</v>
      </c>
      <c r="H2686" s="175">
        <v>2.0000000000000001E-4</v>
      </c>
      <c r="I2686" s="176" t="s">
        <v>571</v>
      </c>
      <c r="J2686" s="180" t="s">
        <v>466</v>
      </c>
    </row>
    <row r="2687" spans="1:10" ht="24" customHeight="1">
      <c r="A2687" s="172" t="s">
        <v>430</v>
      </c>
      <c r="B2687" s="173" t="s">
        <v>508</v>
      </c>
      <c r="C2687" s="172" t="s">
        <v>63</v>
      </c>
      <c r="D2687" s="172" t="s">
        <v>509</v>
      </c>
      <c r="E2687" s="211" t="s">
        <v>433</v>
      </c>
      <c r="F2687" s="211"/>
      <c r="G2687" s="174" t="s">
        <v>388</v>
      </c>
      <c r="H2687" s="175">
        <v>2.3E-3</v>
      </c>
      <c r="I2687" s="176" t="s">
        <v>2114</v>
      </c>
      <c r="J2687" s="180" t="s">
        <v>462</v>
      </c>
    </row>
    <row r="2688" spans="1:10" ht="24" customHeight="1">
      <c r="A2688" s="172" t="s">
        <v>430</v>
      </c>
      <c r="B2688" s="173" t="s">
        <v>594</v>
      </c>
      <c r="C2688" s="172" t="s">
        <v>63</v>
      </c>
      <c r="D2688" s="172" t="s">
        <v>595</v>
      </c>
      <c r="E2688" s="211" t="s">
        <v>433</v>
      </c>
      <c r="F2688" s="211"/>
      <c r="G2688" s="174" t="s">
        <v>132</v>
      </c>
      <c r="H2688" s="175">
        <v>1E-4</v>
      </c>
      <c r="I2688" s="176" t="s">
        <v>596</v>
      </c>
      <c r="J2688" s="180" t="s">
        <v>466</v>
      </c>
    </row>
    <row r="2689" spans="1:10" ht="24" customHeight="1">
      <c r="A2689" s="172" t="s">
        <v>430</v>
      </c>
      <c r="B2689" s="173" t="s">
        <v>489</v>
      </c>
      <c r="C2689" s="172" t="s">
        <v>63</v>
      </c>
      <c r="D2689" s="172" t="s">
        <v>490</v>
      </c>
      <c r="E2689" s="211" t="s">
        <v>491</v>
      </c>
      <c r="F2689" s="211"/>
      <c r="G2689" s="174" t="s">
        <v>132</v>
      </c>
      <c r="H2689" s="175">
        <v>4.4999999999999997E-3</v>
      </c>
      <c r="I2689" s="176" t="s">
        <v>492</v>
      </c>
      <c r="J2689" s="180" t="s">
        <v>469</v>
      </c>
    </row>
    <row r="2690" spans="1:10" ht="26" customHeight="1">
      <c r="A2690" s="172" t="s">
        <v>430</v>
      </c>
      <c r="B2690" s="173" t="s">
        <v>588</v>
      </c>
      <c r="C2690" s="172" t="s">
        <v>63</v>
      </c>
      <c r="D2690" s="172" t="s">
        <v>589</v>
      </c>
      <c r="E2690" s="211" t="s">
        <v>433</v>
      </c>
      <c r="F2690" s="211"/>
      <c r="G2690" s="174" t="s">
        <v>132</v>
      </c>
      <c r="H2690" s="175">
        <v>5.0000000000000001E-4</v>
      </c>
      <c r="I2690" s="176" t="s">
        <v>2133</v>
      </c>
      <c r="J2690" s="180" t="s">
        <v>466</v>
      </c>
    </row>
    <row r="2691" spans="1:10" ht="26" customHeight="1">
      <c r="A2691" s="172" t="s">
        <v>430</v>
      </c>
      <c r="B2691" s="173" t="s">
        <v>493</v>
      </c>
      <c r="C2691" s="172" t="s">
        <v>63</v>
      </c>
      <c r="D2691" s="172" t="s">
        <v>494</v>
      </c>
      <c r="E2691" s="211" t="s">
        <v>491</v>
      </c>
      <c r="F2691" s="211"/>
      <c r="G2691" s="174" t="s">
        <v>132</v>
      </c>
      <c r="H2691" s="175">
        <v>0.1018</v>
      </c>
      <c r="I2691" s="176" t="s">
        <v>495</v>
      </c>
      <c r="J2691" s="180" t="s">
        <v>496</v>
      </c>
    </row>
    <row r="2692" spans="1:10" ht="24" customHeight="1">
      <c r="A2692" s="172" t="s">
        <v>430</v>
      </c>
      <c r="B2692" s="173" t="s">
        <v>582</v>
      </c>
      <c r="C2692" s="172" t="s">
        <v>63</v>
      </c>
      <c r="D2692" s="172" t="s">
        <v>583</v>
      </c>
      <c r="E2692" s="211" t="s">
        <v>433</v>
      </c>
      <c r="F2692" s="211"/>
      <c r="G2692" s="174" t="s">
        <v>132</v>
      </c>
      <c r="H2692" s="175">
        <v>6.9999999999999999E-4</v>
      </c>
      <c r="I2692" s="176" t="s">
        <v>584</v>
      </c>
      <c r="J2692" s="180" t="s">
        <v>466</v>
      </c>
    </row>
    <row r="2693" spans="1:10" ht="24" customHeight="1">
      <c r="A2693" s="172" t="s">
        <v>430</v>
      </c>
      <c r="B2693" s="173" t="s">
        <v>510</v>
      </c>
      <c r="C2693" s="172" t="s">
        <v>63</v>
      </c>
      <c r="D2693" s="172" t="s">
        <v>511</v>
      </c>
      <c r="E2693" s="211" t="s">
        <v>433</v>
      </c>
      <c r="F2693" s="211"/>
      <c r="G2693" s="174" t="s">
        <v>132</v>
      </c>
      <c r="H2693" s="175">
        <v>4.4999999999999997E-3</v>
      </c>
      <c r="I2693" s="176" t="s">
        <v>2123</v>
      </c>
      <c r="J2693" s="180" t="s">
        <v>2124</v>
      </c>
    </row>
    <row r="2694" spans="1:10" ht="24" customHeight="1">
      <c r="A2694" s="172" t="s">
        <v>430</v>
      </c>
      <c r="B2694" s="173" t="s">
        <v>572</v>
      </c>
      <c r="C2694" s="172" t="s">
        <v>63</v>
      </c>
      <c r="D2694" s="172" t="s">
        <v>573</v>
      </c>
      <c r="E2694" s="211" t="s">
        <v>433</v>
      </c>
      <c r="F2694" s="211"/>
      <c r="G2694" s="174" t="s">
        <v>132</v>
      </c>
      <c r="H2694" s="175">
        <v>2.0000000000000001E-4</v>
      </c>
      <c r="I2694" s="176" t="s">
        <v>574</v>
      </c>
      <c r="J2694" s="180" t="s">
        <v>466</v>
      </c>
    </row>
    <row r="2695" spans="1:10" ht="26" customHeight="1">
      <c r="A2695" s="172" t="s">
        <v>430</v>
      </c>
      <c r="B2695" s="173" t="s">
        <v>500</v>
      </c>
      <c r="C2695" s="172" t="s">
        <v>63</v>
      </c>
      <c r="D2695" s="172" t="s">
        <v>501</v>
      </c>
      <c r="E2695" s="211" t="s">
        <v>433</v>
      </c>
      <c r="F2695" s="211"/>
      <c r="G2695" s="174" t="s">
        <v>132</v>
      </c>
      <c r="H2695" s="175">
        <v>2.0000000000000001E-4</v>
      </c>
      <c r="I2695" s="176" t="s">
        <v>2120</v>
      </c>
      <c r="J2695" s="180" t="s">
        <v>466</v>
      </c>
    </row>
    <row r="2696" spans="1:10" ht="24" customHeight="1">
      <c r="A2696" s="172" t="s">
        <v>430</v>
      </c>
      <c r="B2696" s="173" t="s">
        <v>575</v>
      </c>
      <c r="C2696" s="172" t="s">
        <v>63</v>
      </c>
      <c r="D2696" s="172" t="s">
        <v>576</v>
      </c>
      <c r="E2696" s="211" t="s">
        <v>433</v>
      </c>
      <c r="F2696" s="211"/>
      <c r="G2696" s="174" t="s">
        <v>132</v>
      </c>
      <c r="H2696" s="175">
        <v>4.0000000000000002E-4</v>
      </c>
      <c r="I2696" s="176" t="s">
        <v>577</v>
      </c>
      <c r="J2696" s="180" t="s">
        <v>466</v>
      </c>
    </row>
    <row r="2697" spans="1:10" ht="26" customHeight="1">
      <c r="A2697" s="172" t="s">
        <v>430</v>
      </c>
      <c r="B2697" s="173" t="s">
        <v>506</v>
      </c>
      <c r="C2697" s="172" t="s">
        <v>63</v>
      </c>
      <c r="D2697" s="172" t="s">
        <v>507</v>
      </c>
      <c r="E2697" s="211" t="s">
        <v>433</v>
      </c>
      <c r="F2697" s="211"/>
      <c r="G2697" s="174" t="s">
        <v>132</v>
      </c>
      <c r="H2697" s="175">
        <v>5.9999999999999995E-4</v>
      </c>
      <c r="I2697" s="176" t="s">
        <v>2115</v>
      </c>
      <c r="J2697" s="180" t="s">
        <v>466</v>
      </c>
    </row>
    <row r="2698" spans="1:10" ht="24" customHeight="1">
      <c r="A2698" s="172" t="s">
        <v>430</v>
      </c>
      <c r="B2698" s="173" t="s">
        <v>578</v>
      </c>
      <c r="C2698" s="172" t="s">
        <v>63</v>
      </c>
      <c r="D2698" s="172" t="s">
        <v>579</v>
      </c>
      <c r="E2698" s="211" t="s">
        <v>433</v>
      </c>
      <c r="F2698" s="211"/>
      <c r="G2698" s="174" t="s">
        <v>580</v>
      </c>
      <c r="H2698" s="175">
        <v>6.9999999999999999E-4</v>
      </c>
      <c r="I2698" s="176" t="s">
        <v>581</v>
      </c>
      <c r="J2698" s="180" t="s">
        <v>466</v>
      </c>
    </row>
    <row r="2699" spans="1:10" ht="24" customHeight="1">
      <c r="A2699" s="172" t="s">
        <v>430</v>
      </c>
      <c r="B2699" s="173" t="s">
        <v>474</v>
      </c>
      <c r="C2699" s="172" t="s">
        <v>63</v>
      </c>
      <c r="D2699" s="172" t="s">
        <v>475</v>
      </c>
      <c r="E2699" s="211" t="s">
        <v>433</v>
      </c>
      <c r="F2699" s="211"/>
      <c r="G2699" s="174" t="s">
        <v>132</v>
      </c>
      <c r="H2699" s="175">
        <v>1.8E-3</v>
      </c>
      <c r="I2699" s="176" t="s">
        <v>476</v>
      </c>
      <c r="J2699" s="180" t="s">
        <v>477</v>
      </c>
    </row>
    <row r="2700" spans="1:10" ht="24" customHeight="1">
      <c r="A2700" s="172" t="s">
        <v>430</v>
      </c>
      <c r="B2700" s="173" t="s">
        <v>463</v>
      </c>
      <c r="C2700" s="172" t="s">
        <v>63</v>
      </c>
      <c r="D2700" s="172" t="s">
        <v>464</v>
      </c>
      <c r="E2700" s="211" t="s">
        <v>433</v>
      </c>
      <c r="F2700" s="211"/>
      <c r="G2700" s="174" t="s">
        <v>465</v>
      </c>
      <c r="H2700" s="175">
        <v>8.0000000000000004E-4</v>
      </c>
      <c r="I2700" s="176" t="s">
        <v>2122</v>
      </c>
      <c r="J2700" s="180" t="s">
        <v>466</v>
      </c>
    </row>
    <row r="2701" spans="1:10" ht="24" customHeight="1">
      <c r="A2701" s="172" t="s">
        <v>430</v>
      </c>
      <c r="B2701" s="173" t="s">
        <v>591</v>
      </c>
      <c r="C2701" s="172" t="s">
        <v>63</v>
      </c>
      <c r="D2701" s="172" t="s">
        <v>592</v>
      </c>
      <c r="E2701" s="211" t="s">
        <v>433</v>
      </c>
      <c r="F2701" s="211"/>
      <c r="G2701" s="174" t="s">
        <v>132</v>
      </c>
      <c r="H2701" s="175">
        <v>2.0000000000000001E-4</v>
      </c>
      <c r="I2701" s="176" t="s">
        <v>593</v>
      </c>
      <c r="J2701" s="180" t="s">
        <v>466</v>
      </c>
    </row>
    <row r="2702" spans="1:10" ht="26" customHeight="1">
      <c r="A2702" s="172" t="s">
        <v>430</v>
      </c>
      <c r="B2702" s="173" t="s">
        <v>467</v>
      </c>
      <c r="C2702" s="172" t="s">
        <v>63</v>
      </c>
      <c r="D2702" s="172" t="s">
        <v>468</v>
      </c>
      <c r="E2702" s="211" t="s">
        <v>433</v>
      </c>
      <c r="F2702" s="211"/>
      <c r="G2702" s="174" t="s">
        <v>388</v>
      </c>
      <c r="H2702" s="175">
        <v>8.0000000000000004E-4</v>
      </c>
      <c r="I2702" s="176" t="s">
        <v>2117</v>
      </c>
      <c r="J2702" s="180" t="s">
        <v>469</v>
      </c>
    </row>
    <row r="2703" spans="1:10" ht="24" customHeight="1">
      <c r="A2703" s="172" t="s">
        <v>430</v>
      </c>
      <c r="B2703" s="173" t="s">
        <v>566</v>
      </c>
      <c r="C2703" s="172" t="s">
        <v>63</v>
      </c>
      <c r="D2703" s="172" t="s">
        <v>567</v>
      </c>
      <c r="E2703" s="211" t="s">
        <v>433</v>
      </c>
      <c r="F2703" s="211"/>
      <c r="G2703" s="174" t="s">
        <v>132</v>
      </c>
      <c r="H2703" s="175">
        <v>1E-4</v>
      </c>
      <c r="I2703" s="176" t="s">
        <v>568</v>
      </c>
      <c r="J2703" s="180" t="s">
        <v>466</v>
      </c>
    </row>
    <row r="2704" spans="1:10" ht="24" customHeight="1">
      <c r="A2704" s="172" t="s">
        <v>430</v>
      </c>
      <c r="B2704" s="173" t="s">
        <v>497</v>
      </c>
      <c r="C2704" s="172" t="s">
        <v>63</v>
      </c>
      <c r="D2704" s="172" t="s">
        <v>498</v>
      </c>
      <c r="E2704" s="211" t="s">
        <v>433</v>
      </c>
      <c r="F2704" s="211"/>
      <c r="G2704" s="174" t="s">
        <v>132</v>
      </c>
      <c r="H2704" s="175">
        <v>1.5E-3</v>
      </c>
      <c r="I2704" s="176" t="s">
        <v>2118</v>
      </c>
      <c r="J2704" s="180" t="s">
        <v>2119</v>
      </c>
    </row>
    <row r="2705" spans="1:10" ht="13.5">
      <c r="A2705" s="177"/>
      <c r="B2705" s="177"/>
      <c r="C2705" s="177"/>
      <c r="D2705" s="177"/>
      <c r="E2705" s="177" t="s">
        <v>440</v>
      </c>
      <c r="F2705" s="178">
        <v>0</v>
      </c>
      <c r="G2705" s="177" t="s">
        <v>441</v>
      </c>
      <c r="H2705" s="178">
        <v>0</v>
      </c>
      <c r="I2705" s="177" t="s">
        <v>442</v>
      </c>
      <c r="J2705" s="178">
        <v>0</v>
      </c>
    </row>
    <row r="2706" spans="1:10" ht="13.9" thickBot="1">
      <c r="A2706" s="177"/>
      <c r="B2706" s="177"/>
      <c r="C2706" s="177"/>
      <c r="D2706" s="177"/>
      <c r="E2706" s="177" t="s">
        <v>443</v>
      </c>
      <c r="F2706" s="178">
        <v>0.91</v>
      </c>
      <c r="G2706" s="177"/>
      <c r="H2706" s="212" t="s">
        <v>444</v>
      </c>
      <c r="I2706" s="212"/>
      <c r="J2706" s="178">
        <v>4.6399999999999997</v>
      </c>
    </row>
    <row r="2707" spans="1:10" ht="1.05" customHeight="1" thickTop="1">
      <c r="A2707" s="179"/>
      <c r="B2707" s="179"/>
      <c r="C2707" s="179"/>
      <c r="D2707" s="179"/>
      <c r="E2707" s="179"/>
      <c r="F2707" s="179"/>
      <c r="G2707" s="179"/>
      <c r="H2707" s="179"/>
      <c r="I2707" s="179"/>
      <c r="J2707" s="179"/>
    </row>
    <row r="2708" spans="1:10" ht="18" customHeight="1">
      <c r="A2708" s="161"/>
      <c r="B2708" s="162" t="s">
        <v>47</v>
      </c>
      <c r="C2708" s="161" t="s">
        <v>48</v>
      </c>
      <c r="D2708" s="161" t="s">
        <v>7</v>
      </c>
      <c r="E2708" s="216" t="s">
        <v>417</v>
      </c>
      <c r="F2708" s="216"/>
      <c r="G2708" s="163" t="s">
        <v>49</v>
      </c>
      <c r="H2708" s="162" t="s">
        <v>50</v>
      </c>
      <c r="I2708" s="162" t="s">
        <v>51</v>
      </c>
      <c r="J2708" s="162" t="s">
        <v>8</v>
      </c>
    </row>
    <row r="2709" spans="1:10" ht="24" customHeight="1">
      <c r="A2709" s="164" t="s">
        <v>419</v>
      </c>
      <c r="B2709" s="147" t="s">
        <v>456</v>
      </c>
      <c r="C2709" s="164" t="s">
        <v>63</v>
      </c>
      <c r="D2709" s="164" t="s">
        <v>457</v>
      </c>
      <c r="E2709" s="217" t="s">
        <v>458</v>
      </c>
      <c r="F2709" s="217"/>
      <c r="G2709" s="165" t="s">
        <v>449</v>
      </c>
      <c r="H2709" s="166">
        <v>1</v>
      </c>
      <c r="I2709" s="148">
        <v>3.86</v>
      </c>
      <c r="J2709" s="148">
        <v>3.86</v>
      </c>
    </row>
    <row r="2710" spans="1:10" ht="15" customHeight="1">
      <c r="A2710" s="161" t="s">
        <v>6</v>
      </c>
      <c r="B2710" s="162" t="s">
        <v>47</v>
      </c>
      <c r="C2710" s="161" t="s">
        <v>48</v>
      </c>
      <c r="D2710" s="161" t="s">
        <v>7</v>
      </c>
      <c r="E2710" s="216" t="s">
        <v>417</v>
      </c>
      <c r="F2710" s="220"/>
      <c r="G2710" s="163" t="s">
        <v>49</v>
      </c>
      <c r="H2710" s="162" t="s">
        <v>50</v>
      </c>
      <c r="I2710" s="162" t="s">
        <v>51</v>
      </c>
      <c r="J2710" s="162" t="s">
        <v>8</v>
      </c>
    </row>
    <row r="2711" spans="1:10" ht="24" customHeight="1">
      <c r="A2711" s="172" t="s">
        <v>430</v>
      </c>
      <c r="B2711" s="173" t="s">
        <v>508</v>
      </c>
      <c r="C2711" s="172" t="s">
        <v>63</v>
      </c>
      <c r="D2711" s="172" t="s">
        <v>509</v>
      </c>
      <c r="E2711" s="211" t="s">
        <v>433</v>
      </c>
      <c r="F2711" s="211"/>
      <c r="G2711" s="174" t="s">
        <v>388</v>
      </c>
      <c r="H2711" s="175">
        <v>2.3E-3</v>
      </c>
      <c r="I2711" s="176" t="s">
        <v>2114</v>
      </c>
      <c r="J2711" s="180" t="s">
        <v>462</v>
      </c>
    </row>
    <row r="2712" spans="1:10" ht="26" customHeight="1">
      <c r="A2712" s="172" t="s">
        <v>430</v>
      </c>
      <c r="B2712" s="173" t="s">
        <v>506</v>
      </c>
      <c r="C2712" s="172" t="s">
        <v>63</v>
      </c>
      <c r="D2712" s="172" t="s">
        <v>507</v>
      </c>
      <c r="E2712" s="211" t="s">
        <v>433</v>
      </c>
      <c r="F2712" s="211"/>
      <c r="G2712" s="174" t="s">
        <v>132</v>
      </c>
      <c r="H2712" s="175">
        <v>5.9999999999999995E-4</v>
      </c>
      <c r="I2712" s="176" t="s">
        <v>2115</v>
      </c>
      <c r="J2712" s="180" t="s">
        <v>466</v>
      </c>
    </row>
    <row r="2713" spans="1:10" ht="24" customHeight="1">
      <c r="A2713" s="172" t="s">
        <v>430</v>
      </c>
      <c r="B2713" s="173" t="s">
        <v>470</v>
      </c>
      <c r="C2713" s="172" t="s">
        <v>63</v>
      </c>
      <c r="D2713" s="172" t="s">
        <v>471</v>
      </c>
      <c r="E2713" s="211" t="s">
        <v>433</v>
      </c>
      <c r="F2713" s="211"/>
      <c r="G2713" s="174" t="s">
        <v>132</v>
      </c>
      <c r="H2713" s="175">
        <v>9.4100000000000003E-2</v>
      </c>
      <c r="I2713" s="176" t="s">
        <v>472</v>
      </c>
      <c r="J2713" s="180" t="s">
        <v>473</v>
      </c>
    </row>
    <row r="2714" spans="1:10" ht="24" customHeight="1">
      <c r="A2714" s="172" t="s">
        <v>430</v>
      </c>
      <c r="B2714" s="173" t="s">
        <v>474</v>
      </c>
      <c r="C2714" s="172" t="s">
        <v>63</v>
      </c>
      <c r="D2714" s="172" t="s">
        <v>475</v>
      </c>
      <c r="E2714" s="211" t="s">
        <v>433</v>
      </c>
      <c r="F2714" s="211"/>
      <c r="G2714" s="174" t="s">
        <v>132</v>
      </c>
      <c r="H2714" s="175">
        <v>1.8E-3</v>
      </c>
      <c r="I2714" s="176" t="s">
        <v>476</v>
      </c>
      <c r="J2714" s="180" t="s">
        <v>477</v>
      </c>
    </row>
    <row r="2715" spans="1:10" ht="26" customHeight="1">
      <c r="A2715" s="172" t="s">
        <v>430</v>
      </c>
      <c r="B2715" s="173" t="s">
        <v>487</v>
      </c>
      <c r="C2715" s="172" t="s">
        <v>63</v>
      </c>
      <c r="D2715" s="172" t="s">
        <v>488</v>
      </c>
      <c r="E2715" s="211" t="s">
        <v>433</v>
      </c>
      <c r="F2715" s="211"/>
      <c r="G2715" s="174" t="s">
        <v>132</v>
      </c>
      <c r="H2715" s="175">
        <v>2.0000000000000001E-4</v>
      </c>
      <c r="I2715" s="176" t="s">
        <v>2116</v>
      </c>
      <c r="J2715" s="180" t="s">
        <v>477</v>
      </c>
    </row>
    <row r="2716" spans="1:10" ht="26" customHeight="1">
      <c r="A2716" s="172" t="s">
        <v>430</v>
      </c>
      <c r="B2716" s="173" t="s">
        <v>467</v>
      </c>
      <c r="C2716" s="172" t="s">
        <v>63</v>
      </c>
      <c r="D2716" s="172" t="s">
        <v>468</v>
      </c>
      <c r="E2716" s="211" t="s">
        <v>433</v>
      </c>
      <c r="F2716" s="211"/>
      <c r="G2716" s="174" t="s">
        <v>388</v>
      </c>
      <c r="H2716" s="175">
        <v>8.0000000000000004E-4</v>
      </c>
      <c r="I2716" s="176" t="s">
        <v>2117</v>
      </c>
      <c r="J2716" s="180" t="s">
        <v>469</v>
      </c>
    </row>
    <row r="2717" spans="1:10" ht="26" customHeight="1">
      <c r="A2717" s="172" t="s">
        <v>430</v>
      </c>
      <c r="B2717" s="173" t="s">
        <v>493</v>
      </c>
      <c r="C2717" s="172" t="s">
        <v>63</v>
      </c>
      <c r="D2717" s="172" t="s">
        <v>494</v>
      </c>
      <c r="E2717" s="211" t="s">
        <v>491</v>
      </c>
      <c r="F2717" s="211"/>
      <c r="G2717" s="174" t="s">
        <v>132</v>
      </c>
      <c r="H2717" s="175">
        <v>0.1018</v>
      </c>
      <c r="I2717" s="176" t="s">
        <v>495</v>
      </c>
      <c r="J2717" s="180" t="s">
        <v>496</v>
      </c>
    </row>
    <row r="2718" spans="1:10" ht="24" customHeight="1">
      <c r="A2718" s="172" t="s">
        <v>430</v>
      </c>
      <c r="B2718" s="173" t="s">
        <v>489</v>
      </c>
      <c r="C2718" s="172" t="s">
        <v>63</v>
      </c>
      <c r="D2718" s="172" t="s">
        <v>490</v>
      </c>
      <c r="E2718" s="211" t="s">
        <v>491</v>
      </c>
      <c r="F2718" s="211"/>
      <c r="G2718" s="174" t="s">
        <v>132</v>
      </c>
      <c r="H2718" s="175">
        <v>4.4999999999999997E-3</v>
      </c>
      <c r="I2718" s="176" t="s">
        <v>492</v>
      </c>
      <c r="J2718" s="180" t="s">
        <v>469</v>
      </c>
    </row>
    <row r="2719" spans="1:10" ht="24" customHeight="1">
      <c r="A2719" s="172" t="s">
        <v>430</v>
      </c>
      <c r="B2719" s="173" t="s">
        <v>502</v>
      </c>
      <c r="C2719" s="172" t="s">
        <v>63</v>
      </c>
      <c r="D2719" s="172" t="s">
        <v>503</v>
      </c>
      <c r="E2719" s="211" t="s">
        <v>433</v>
      </c>
      <c r="F2719" s="211"/>
      <c r="G2719" s="174" t="s">
        <v>132</v>
      </c>
      <c r="H2719" s="175">
        <v>0.1018</v>
      </c>
      <c r="I2719" s="176" t="s">
        <v>504</v>
      </c>
      <c r="J2719" s="180" t="s">
        <v>505</v>
      </c>
    </row>
    <row r="2720" spans="1:10" ht="24" customHeight="1">
      <c r="A2720" s="172" t="s">
        <v>430</v>
      </c>
      <c r="B2720" s="173" t="s">
        <v>497</v>
      </c>
      <c r="C2720" s="172" t="s">
        <v>63</v>
      </c>
      <c r="D2720" s="172" t="s">
        <v>498</v>
      </c>
      <c r="E2720" s="211" t="s">
        <v>433</v>
      </c>
      <c r="F2720" s="211"/>
      <c r="G2720" s="174" t="s">
        <v>132</v>
      </c>
      <c r="H2720" s="175">
        <v>1.5E-3</v>
      </c>
      <c r="I2720" s="176" t="s">
        <v>2118</v>
      </c>
      <c r="J2720" s="180" t="s">
        <v>2119</v>
      </c>
    </row>
    <row r="2721" spans="1:10" ht="26" customHeight="1">
      <c r="A2721" s="172" t="s">
        <v>430</v>
      </c>
      <c r="B2721" s="173" t="s">
        <v>500</v>
      </c>
      <c r="C2721" s="172" t="s">
        <v>63</v>
      </c>
      <c r="D2721" s="172" t="s">
        <v>501</v>
      </c>
      <c r="E2721" s="211" t="s">
        <v>433</v>
      </c>
      <c r="F2721" s="211"/>
      <c r="G2721" s="174" t="s">
        <v>132</v>
      </c>
      <c r="H2721" s="175">
        <v>2.0000000000000001E-4</v>
      </c>
      <c r="I2721" s="176" t="s">
        <v>2120</v>
      </c>
      <c r="J2721" s="180" t="s">
        <v>466</v>
      </c>
    </row>
    <row r="2722" spans="1:10" ht="24" customHeight="1">
      <c r="A2722" s="172" t="s">
        <v>430</v>
      </c>
      <c r="B2722" s="173" t="s">
        <v>478</v>
      </c>
      <c r="C2722" s="172" t="s">
        <v>63</v>
      </c>
      <c r="D2722" s="172" t="s">
        <v>479</v>
      </c>
      <c r="E2722" s="211" t="s">
        <v>433</v>
      </c>
      <c r="F2722" s="211"/>
      <c r="G2722" s="174" t="s">
        <v>132</v>
      </c>
      <c r="H2722" s="175">
        <v>1E-4</v>
      </c>
      <c r="I2722" s="176" t="s">
        <v>480</v>
      </c>
      <c r="J2722" s="180" t="s">
        <v>466</v>
      </c>
    </row>
    <row r="2723" spans="1:10" ht="24" customHeight="1">
      <c r="A2723" s="172" t="s">
        <v>430</v>
      </c>
      <c r="B2723" s="173" t="s">
        <v>513</v>
      </c>
      <c r="C2723" s="172" t="s">
        <v>63</v>
      </c>
      <c r="D2723" s="172" t="s">
        <v>514</v>
      </c>
      <c r="E2723" s="211" t="s">
        <v>491</v>
      </c>
      <c r="F2723" s="211"/>
      <c r="G2723" s="174" t="s">
        <v>286</v>
      </c>
      <c r="H2723" s="175">
        <v>4.0000000000000002E-4</v>
      </c>
      <c r="I2723" s="176" t="s">
        <v>515</v>
      </c>
      <c r="J2723" s="180" t="s">
        <v>516</v>
      </c>
    </row>
    <row r="2724" spans="1:10" ht="24" customHeight="1">
      <c r="A2724" s="172" t="s">
        <v>430</v>
      </c>
      <c r="B2724" s="173" t="s">
        <v>460</v>
      </c>
      <c r="C2724" s="172" t="s">
        <v>63</v>
      </c>
      <c r="D2724" s="172" t="s">
        <v>461</v>
      </c>
      <c r="E2724" s="211" t="s">
        <v>433</v>
      </c>
      <c r="F2724" s="211"/>
      <c r="G2724" s="174" t="s">
        <v>132</v>
      </c>
      <c r="H2724" s="175">
        <v>4.4999999999999997E-3</v>
      </c>
      <c r="I2724" s="176" t="s">
        <v>2121</v>
      </c>
      <c r="J2724" s="180" t="s">
        <v>462</v>
      </c>
    </row>
    <row r="2725" spans="1:10" ht="24" customHeight="1">
      <c r="A2725" s="172" t="s">
        <v>430</v>
      </c>
      <c r="B2725" s="173" t="s">
        <v>484</v>
      </c>
      <c r="C2725" s="172" t="s">
        <v>63</v>
      </c>
      <c r="D2725" s="172" t="s">
        <v>485</v>
      </c>
      <c r="E2725" s="211" t="s">
        <v>433</v>
      </c>
      <c r="F2725" s="211"/>
      <c r="G2725" s="174" t="s">
        <v>132</v>
      </c>
      <c r="H2725" s="175">
        <v>2.0000000000000001E-4</v>
      </c>
      <c r="I2725" s="176" t="s">
        <v>486</v>
      </c>
      <c r="J2725" s="180" t="s">
        <v>466</v>
      </c>
    </row>
    <row r="2726" spans="1:10" ht="24" customHeight="1">
      <c r="A2726" s="172" t="s">
        <v>430</v>
      </c>
      <c r="B2726" s="173" t="s">
        <v>463</v>
      </c>
      <c r="C2726" s="172" t="s">
        <v>63</v>
      </c>
      <c r="D2726" s="172" t="s">
        <v>464</v>
      </c>
      <c r="E2726" s="211" t="s">
        <v>433</v>
      </c>
      <c r="F2726" s="211"/>
      <c r="G2726" s="174" t="s">
        <v>465</v>
      </c>
      <c r="H2726" s="175">
        <v>8.0000000000000004E-4</v>
      </c>
      <c r="I2726" s="176" t="s">
        <v>2122</v>
      </c>
      <c r="J2726" s="180" t="s">
        <v>466</v>
      </c>
    </row>
    <row r="2727" spans="1:10" ht="24" customHeight="1">
      <c r="A2727" s="172" t="s">
        <v>430</v>
      </c>
      <c r="B2727" s="173" t="s">
        <v>481</v>
      </c>
      <c r="C2727" s="172" t="s">
        <v>63</v>
      </c>
      <c r="D2727" s="172" t="s">
        <v>482</v>
      </c>
      <c r="E2727" s="211" t="s">
        <v>433</v>
      </c>
      <c r="F2727" s="211"/>
      <c r="G2727" s="174" t="s">
        <v>132</v>
      </c>
      <c r="H2727" s="175">
        <v>2.9999999999999997E-4</v>
      </c>
      <c r="I2727" s="176" t="s">
        <v>483</v>
      </c>
      <c r="J2727" s="180" t="s">
        <v>466</v>
      </c>
    </row>
    <row r="2728" spans="1:10" ht="24" customHeight="1">
      <c r="A2728" s="172" t="s">
        <v>430</v>
      </c>
      <c r="B2728" s="173" t="s">
        <v>510</v>
      </c>
      <c r="C2728" s="172" t="s">
        <v>63</v>
      </c>
      <c r="D2728" s="172" t="s">
        <v>511</v>
      </c>
      <c r="E2728" s="211" t="s">
        <v>433</v>
      </c>
      <c r="F2728" s="211"/>
      <c r="G2728" s="174" t="s">
        <v>132</v>
      </c>
      <c r="H2728" s="175">
        <v>4.4999999999999997E-3</v>
      </c>
      <c r="I2728" s="176" t="s">
        <v>2123</v>
      </c>
      <c r="J2728" s="180" t="s">
        <v>2124</v>
      </c>
    </row>
    <row r="2729" spans="1:10" ht="40.049999999999997" customHeight="1">
      <c r="A2729" s="219" t="s">
        <v>459</v>
      </c>
      <c r="B2729" s="220"/>
      <c r="C2729" s="220"/>
      <c r="D2729" s="220"/>
      <c r="E2729" s="220"/>
      <c r="F2729" s="220"/>
      <c r="G2729" s="220"/>
      <c r="H2729" s="220"/>
      <c r="I2729" s="220"/>
      <c r="J2729" s="220"/>
    </row>
    <row r="2730" spans="1:10" ht="15" customHeight="1">
      <c r="A2730" s="161" t="s">
        <v>6</v>
      </c>
      <c r="B2730" s="162" t="s">
        <v>47</v>
      </c>
      <c r="C2730" s="161" t="s">
        <v>48</v>
      </c>
      <c r="D2730" s="161" t="s">
        <v>7</v>
      </c>
      <c r="E2730" s="216" t="s">
        <v>417</v>
      </c>
      <c r="F2730" s="220"/>
      <c r="G2730" s="163" t="s">
        <v>49</v>
      </c>
      <c r="H2730" s="162" t="s">
        <v>50</v>
      </c>
      <c r="I2730" s="162" t="s">
        <v>51</v>
      </c>
      <c r="J2730" s="162" t="s">
        <v>8</v>
      </c>
    </row>
    <row r="2731" spans="1:10" ht="24" customHeight="1">
      <c r="A2731" s="172" t="s">
        <v>430</v>
      </c>
      <c r="B2731" s="173" t="s">
        <v>508</v>
      </c>
      <c r="C2731" s="172" t="s">
        <v>63</v>
      </c>
      <c r="D2731" s="172" t="s">
        <v>509</v>
      </c>
      <c r="E2731" s="211" t="s">
        <v>433</v>
      </c>
      <c r="F2731" s="211"/>
      <c r="G2731" s="174" t="s">
        <v>388</v>
      </c>
      <c r="H2731" s="175">
        <v>2.3E-3</v>
      </c>
      <c r="I2731" s="176" t="s">
        <v>2114</v>
      </c>
      <c r="J2731" s="180" t="s">
        <v>462</v>
      </c>
    </row>
    <row r="2732" spans="1:10" ht="26" customHeight="1">
      <c r="A2732" s="172" t="s">
        <v>430</v>
      </c>
      <c r="B2732" s="173" t="s">
        <v>506</v>
      </c>
      <c r="C2732" s="172" t="s">
        <v>63</v>
      </c>
      <c r="D2732" s="172" t="s">
        <v>507</v>
      </c>
      <c r="E2732" s="211" t="s">
        <v>433</v>
      </c>
      <c r="F2732" s="211"/>
      <c r="G2732" s="174" t="s">
        <v>132</v>
      </c>
      <c r="H2732" s="175">
        <v>5.9999999999999995E-4</v>
      </c>
      <c r="I2732" s="176" t="s">
        <v>2115</v>
      </c>
      <c r="J2732" s="180" t="s">
        <v>466</v>
      </c>
    </row>
    <row r="2733" spans="1:10" ht="24" customHeight="1">
      <c r="A2733" s="172" t="s">
        <v>430</v>
      </c>
      <c r="B2733" s="173" t="s">
        <v>470</v>
      </c>
      <c r="C2733" s="172" t="s">
        <v>63</v>
      </c>
      <c r="D2733" s="172" t="s">
        <v>471</v>
      </c>
      <c r="E2733" s="211" t="s">
        <v>433</v>
      </c>
      <c r="F2733" s="211"/>
      <c r="G2733" s="174" t="s">
        <v>132</v>
      </c>
      <c r="H2733" s="175">
        <v>9.4100000000000003E-2</v>
      </c>
      <c r="I2733" s="176" t="s">
        <v>472</v>
      </c>
      <c r="J2733" s="180" t="s">
        <v>473</v>
      </c>
    </row>
    <row r="2734" spans="1:10" ht="24" customHeight="1">
      <c r="A2734" s="172" t="s">
        <v>430</v>
      </c>
      <c r="B2734" s="173" t="s">
        <v>474</v>
      </c>
      <c r="C2734" s="172" t="s">
        <v>63</v>
      </c>
      <c r="D2734" s="172" t="s">
        <v>475</v>
      </c>
      <c r="E2734" s="211" t="s">
        <v>433</v>
      </c>
      <c r="F2734" s="211"/>
      <c r="G2734" s="174" t="s">
        <v>132</v>
      </c>
      <c r="H2734" s="175">
        <v>1.8E-3</v>
      </c>
      <c r="I2734" s="176" t="s">
        <v>476</v>
      </c>
      <c r="J2734" s="180" t="s">
        <v>477</v>
      </c>
    </row>
    <row r="2735" spans="1:10" ht="26" customHeight="1">
      <c r="A2735" s="172" t="s">
        <v>430</v>
      </c>
      <c r="B2735" s="173" t="s">
        <v>487</v>
      </c>
      <c r="C2735" s="172" t="s">
        <v>63</v>
      </c>
      <c r="D2735" s="172" t="s">
        <v>488</v>
      </c>
      <c r="E2735" s="211" t="s">
        <v>433</v>
      </c>
      <c r="F2735" s="211"/>
      <c r="G2735" s="174" t="s">
        <v>132</v>
      </c>
      <c r="H2735" s="175">
        <v>2.0000000000000001E-4</v>
      </c>
      <c r="I2735" s="176" t="s">
        <v>2116</v>
      </c>
      <c r="J2735" s="180" t="s">
        <v>477</v>
      </c>
    </row>
    <row r="2736" spans="1:10" ht="26" customHeight="1">
      <c r="A2736" s="172" t="s">
        <v>430</v>
      </c>
      <c r="B2736" s="173" t="s">
        <v>467</v>
      </c>
      <c r="C2736" s="172" t="s">
        <v>63</v>
      </c>
      <c r="D2736" s="172" t="s">
        <v>468</v>
      </c>
      <c r="E2736" s="211" t="s">
        <v>433</v>
      </c>
      <c r="F2736" s="211"/>
      <c r="G2736" s="174" t="s">
        <v>388</v>
      </c>
      <c r="H2736" s="175">
        <v>8.0000000000000004E-4</v>
      </c>
      <c r="I2736" s="176" t="s">
        <v>2117</v>
      </c>
      <c r="J2736" s="180" t="s">
        <v>469</v>
      </c>
    </row>
    <row r="2737" spans="1:10" ht="26" customHeight="1">
      <c r="A2737" s="172" t="s">
        <v>430</v>
      </c>
      <c r="B2737" s="173" t="s">
        <v>493</v>
      </c>
      <c r="C2737" s="172" t="s">
        <v>63</v>
      </c>
      <c r="D2737" s="172" t="s">
        <v>494</v>
      </c>
      <c r="E2737" s="211" t="s">
        <v>491</v>
      </c>
      <c r="F2737" s="211"/>
      <c r="G2737" s="174" t="s">
        <v>132</v>
      </c>
      <c r="H2737" s="175">
        <v>0.1018</v>
      </c>
      <c r="I2737" s="176" t="s">
        <v>495</v>
      </c>
      <c r="J2737" s="180" t="s">
        <v>496</v>
      </c>
    </row>
    <row r="2738" spans="1:10" ht="24" customHeight="1">
      <c r="A2738" s="172" t="s">
        <v>430</v>
      </c>
      <c r="B2738" s="173" t="s">
        <v>489</v>
      </c>
      <c r="C2738" s="172" t="s">
        <v>63</v>
      </c>
      <c r="D2738" s="172" t="s">
        <v>490</v>
      </c>
      <c r="E2738" s="211" t="s">
        <v>491</v>
      </c>
      <c r="F2738" s="211"/>
      <c r="G2738" s="174" t="s">
        <v>132</v>
      </c>
      <c r="H2738" s="175">
        <v>4.4999999999999997E-3</v>
      </c>
      <c r="I2738" s="176" t="s">
        <v>492</v>
      </c>
      <c r="J2738" s="180" t="s">
        <v>469</v>
      </c>
    </row>
    <row r="2739" spans="1:10" ht="24" customHeight="1">
      <c r="A2739" s="172" t="s">
        <v>430</v>
      </c>
      <c r="B2739" s="173" t="s">
        <v>502</v>
      </c>
      <c r="C2739" s="172" t="s">
        <v>63</v>
      </c>
      <c r="D2739" s="172" t="s">
        <v>503</v>
      </c>
      <c r="E2739" s="211" t="s">
        <v>433</v>
      </c>
      <c r="F2739" s="211"/>
      <c r="G2739" s="174" t="s">
        <v>132</v>
      </c>
      <c r="H2739" s="175">
        <v>0.1018</v>
      </c>
      <c r="I2739" s="176" t="s">
        <v>504</v>
      </c>
      <c r="J2739" s="180" t="s">
        <v>505</v>
      </c>
    </row>
    <row r="2740" spans="1:10" ht="24" customHeight="1">
      <c r="A2740" s="172" t="s">
        <v>430</v>
      </c>
      <c r="B2740" s="173" t="s">
        <v>497</v>
      </c>
      <c r="C2740" s="172" t="s">
        <v>63</v>
      </c>
      <c r="D2740" s="172" t="s">
        <v>498</v>
      </c>
      <c r="E2740" s="211" t="s">
        <v>433</v>
      </c>
      <c r="F2740" s="211"/>
      <c r="G2740" s="174" t="s">
        <v>132</v>
      </c>
      <c r="H2740" s="175">
        <v>1.5E-3</v>
      </c>
      <c r="I2740" s="176" t="s">
        <v>2118</v>
      </c>
      <c r="J2740" s="180" t="s">
        <v>2119</v>
      </c>
    </row>
    <row r="2741" spans="1:10" ht="26" customHeight="1">
      <c r="A2741" s="172" t="s">
        <v>430</v>
      </c>
      <c r="B2741" s="173" t="s">
        <v>500</v>
      </c>
      <c r="C2741" s="172" t="s">
        <v>63</v>
      </c>
      <c r="D2741" s="172" t="s">
        <v>501</v>
      </c>
      <c r="E2741" s="211" t="s">
        <v>433</v>
      </c>
      <c r="F2741" s="211"/>
      <c r="G2741" s="174" t="s">
        <v>132</v>
      </c>
      <c r="H2741" s="175">
        <v>2.0000000000000001E-4</v>
      </c>
      <c r="I2741" s="176" t="s">
        <v>2120</v>
      </c>
      <c r="J2741" s="180" t="s">
        <v>466</v>
      </c>
    </row>
    <row r="2742" spans="1:10" ht="24" customHeight="1">
      <c r="A2742" s="172" t="s">
        <v>430</v>
      </c>
      <c r="B2742" s="173" t="s">
        <v>478</v>
      </c>
      <c r="C2742" s="172" t="s">
        <v>63</v>
      </c>
      <c r="D2742" s="172" t="s">
        <v>479</v>
      </c>
      <c r="E2742" s="211" t="s">
        <v>433</v>
      </c>
      <c r="F2742" s="211"/>
      <c r="G2742" s="174" t="s">
        <v>132</v>
      </c>
      <c r="H2742" s="175">
        <v>1E-4</v>
      </c>
      <c r="I2742" s="176" t="s">
        <v>480</v>
      </c>
      <c r="J2742" s="180" t="s">
        <v>466</v>
      </c>
    </row>
    <row r="2743" spans="1:10" ht="24" customHeight="1">
      <c r="A2743" s="172" t="s">
        <v>430</v>
      </c>
      <c r="B2743" s="173" t="s">
        <v>513</v>
      </c>
      <c r="C2743" s="172" t="s">
        <v>63</v>
      </c>
      <c r="D2743" s="172" t="s">
        <v>514</v>
      </c>
      <c r="E2743" s="211" t="s">
        <v>491</v>
      </c>
      <c r="F2743" s="211"/>
      <c r="G2743" s="174" t="s">
        <v>286</v>
      </c>
      <c r="H2743" s="175">
        <v>4.0000000000000002E-4</v>
      </c>
      <c r="I2743" s="176" t="s">
        <v>515</v>
      </c>
      <c r="J2743" s="180" t="s">
        <v>516</v>
      </c>
    </row>
    <row r="2744" spans="1:10" ht="24" customHeight="1">
      <c r="A2744" s="172" t="s">
        <v>430</v>
      </c>
      <c r="B2744" s="173" t="s">
        <v>460</v>
      </c>
      <c r="C2744" s="172" t="s">
        <v>63</v>
      </c>
      <c r="D2744" s="172" t="s">
        <v>461</v>
      </c>
      <c r="E2744" s="211" t="s">
        <v>433</v>
      </c>
      <c r="F2744" s="211"/>
      <c r="G2744" s="174" t="s">
        <v>132</v>
      </c>
      <c r="H2744" s="175">
        <v>4.4999999999999997E-3</v>
      </c>
      <c r="I2744" s="176" t="s">
        <v>2121</v>
      </c>
      <c r="J2744" s="180" t="s">
        <v>462</v>
      </c>
    </row>
    <row r="2745" spans="1:10" ht="24" customHeight="1">
      <c r="A2745" s="172" t="s">
        <v>430</v>
      </c>
      <c r="B2745" s="173" t="s">
        <v>484</v>
      </c>
      <c r="C2745" s="172" t="s">
        <v>63</v>
      </c>
      <c r="D2745" s="172" t="s">
        <v>485</v>
      </c>
      <c r="E2745" s="211" t="s">
        <v>433</v>
      </c>
      <c r="F2745" s="211"/>
      <c r="G2745" s="174" t="s">
        <v>132</v>
      </c>
      <c r="H2745" s="175">
        <v>2.0000000000000001E-4</v>
      </c>
      <c r="I2745" s="176" t="s">
        <v>486</v>
      </c>
      <c r="J2745" s="180" t="s">
        <v>466</v>
      </c>
    </row>
    <row r="2746" spans="1:10" ht="24" customHeight="1">
      <c r="A2746" s="172" t="s">
        <v>430</v>
      </c>
      <c r="B2746" s="173" t="s">
        <v>463</v>
      </c>
      <c r="C2746" s="172" t="s">
        <v>63</v>
      </c>
      <c r="D2746" s="172" t="s">
        <v>464</v>
      </c>
      <c r="E2746" s="211" t="s">
        <v>433</v>
      </c>
      <c r="F2746" s="211"/>
      <c r="G2746" s="174" t="s">
        <v>465</v>
      </c>
      <c r="H2746" s="175">
        <v>8.0000000000000004E-4</v>
      </c>
      <c r="I2746" s="176" t="s">
        <v>2122</v>
      </c>
      <c r="J2746" s="180" t="s">
        <v>466</v>
      </c>
    </row>
    <row r="2747" spans="1:10" ht="24" customHeight="1">
      <c r="A2747" s="172" t="s">
        <v>430</v>
      </c>
      <c r="B2747" s="173" t="s">
        <v>481</v>
      </c>
      <c r="C2747" s="172" t="s">
        <v>63</v>
      </c>
      <c r="D2747" s="172" t="s">
        <v>482</v>
      </c>
      <c r="E2747" s="211" t="s">
        <v>433</v>
      </c>
      <c r="F2747" s="211"/>
      <c r="G2747" s="174" t="s">
        <v>132</v>
      </c>
      <c r="H2747" s="175">
        <v>2.9999999999999997E-4</v>
      </c>
      <c r="I2747" s="176" t="s">
        <v>483</v>
      </c>
      <c r="J2747" s="180" t="s">
        <v>466</v>
      </c>
    </row>
    <row r="2748" spans="1:10" ht="24" customHeight="1">
      <c r="A2748" s="172" t="s">
        <v>430</v>
      </c>
      <c r="B2748" s="173" t="s">
        <v>510</v>
      </c>
      <c r="C2748" s="172" t="s">
        <v>63</v>
      </c>
      <c r="D2748" s="172" t="s">
        <v>511</v>
      </c>
      <c r="E2748" s="211" t="s">
        <v>433</v>
      </c>
      <c r="F2748" s="211"/>
      <c r="G2748" s="174" t="s">
        <v>132</v>
      </c>
      <c r="H2748" s="175">
        <v>4.4999999999999997E-3</v>
      </c>
      <c r="I2748" s="176" t="s">
        <v>2123</v>
      </c>
      <c r="J2748" s="180" t="s">
        <v>2124</v>
      </c>
    </row>
    <row r="2749" spans="1:10" ht="13.5">
      <c r="A2749" s="177"/>
      <c r="B2749" s="177"/>
      <c r="C2749" s="177"/>
      <c r="D2749" s="177"/>
      <c r="E2749" s="177" t="s">
        <v>440</v>
      </c>
      <c r="F2749" s="178">
        <v>0</v>
      </c>
      <c r="G2749" s="177" t="s">
        <v>441</v>
      </c>
      <c r="H2749" s="178">
        <v>0</v>
      </c>
      <c r="I2749" s="177" t="s">
        <v>442</v>
      </c>
      <c r="J2749" s="178">
        <v>0</v>
      </c>
    </row>
    <row r="2750" spans="1:10" ht="13.9" thickBot="1">
      <c r="A2750" s="177"/>
      <c r="B2750" s="177"/>
      <c r="C2750" s="177"/>
      <c r="D2750" s="177"/>
      <c r="E2750" s="177" t="s">
        <v>443</v>
      </c>
      <c r="F2750" s="178">
        <v>0.94</v>
      </c>
      <c r="G2750" s="177"/>
      <c r="H2750" s="212" t="s">
        <v>444</v>
      </c>
      <c r="I2750" s="212"/>
      <c r="J2750" s="178">
        <v>4.8</v>
      </c>
    </row>
    <row r="2751" spans="1:10" ht="1.05" customHeight="1" thickTop="1">
      <c r="A2751" s="179"/>
      <c r="B2751" s="179"/>
      <c r="C2751" s="179"/>
      <c r="D2751" s="179"/>
      <c r="E2751" s="179"/>
      <c r="F2751" s="179"/>
      <c r="G2751" s="179"/>
      <c r="H2751" s="179"/>
      <c r="I2751" s="179"/>
      <c r="J2751" s="179"/>
    </row>
    <row r="2752" spans="1:10" ht="18" customHeight="1">
      <c r="A2752" s="161"/>
      <c r="B2752" s="162" t="s">
        <v>47</v>
      </c>
      <c r="C2752" s="161" t="s">
        <v>48</v>
      </c>
      <c r="D2752" s="161" t="s">
        <v>7</v>
      </c>
      <c r="E2752" s="216" t="s">
        <v>417</v>
      </c>
      <c r="F2752" s="216"/>
      <c r="G2752" s="163" t="s">
        <v>49</v>
      </c>
      <c r="H2752" s="162" t="s">
        <v>50</v>
      </c>
      <c r="I2752" s="162" t="s">
        <v>51</v>
      </c>
      <c r="J2752" s="162" t="s">
        <v>8</v>
      </c>
    </row>
    <row r="2753" spans="1:10" ht="26" customHeight="1">
      <c r="A2753" s="164" t="s">
        <v>419</v>
      </c>
      <c r="B2753" s="147" t="s">
        <v>1368</v>
      </c>
      <c r="C2753" s="164" t="s">
        <v>72</v>
      </c>
      <c r="D2753" s="164" t="s">
        <v>1369</v>
      </c>
      <c r="E2753" s="217" t="s">
        <v>520</v>
      </c>
      <c r="F2753" s="217"/>
      <c r="G2753" s="165" t="s">
        <v>531</v>
      </c>
      <c r="H2753" s="166">
        <v>1</v>
      </c>
      <c r="I2753" s="148">
        <v>0.44</v>
      </c>
      <c r="J2753" s="148">
        <v>0.44</v>
      </c>
    </row>
    <row r="2754" spans="1:10" ht="20" customHeight="1">
      <c r="A2754" s="213"/>
      <c r="B2754" s="213"/>
      <c r="C2754" s="213"/>
      <c r="D2754" s="213"/>
      <c r="E2754" s="213"/>
      <c r="F2754" s="213" t="s">
        <v>521</v>
      </c>
      <c r="G2754" s="213"/>
      <c r="H2754" s="213"/>
      <c r="I2754" s="213"/>
      <c r="J2754" s="182">
        <v>0</v>
      </c>
    </row>
    <row r="2755" spans="1:10" ht="20" customHeight="1">
      <c r="A2755" s="213"/>
      <c r="B2755" s="213"/>
      <c r="C2755" s="213"/>
      <c r="D2755" s="213"/>
      <c r="E2755" s="213"/>
      <c r="F2755" s="213" t="s">
        <v>522</v>
      </c>
      <c r="G2755" s="213"/>
      <c r="H2755" s="213"/>
      <c r="I2755" s="213"/>
      <c r="J2755" s="182">
        <v>1</v>
      </c>
    </row>
    <row r="2756" spans="1:10" ht="20" customHeight="1">
      <c r="A2756" s="213"/>
      <c r="B2756" s="213"/>
      <c r="C2756" s="213"/>
      <c r="D2756" s="213"/>
      <c r="E2756" s="213"/>
      <c r="F2756" s="213" t="s">
        <v>523</v>
      </c>
      <c r="G2756" s="213"/>
      <c r="H2756" s="213"/>
      <c r="I2756" s="213"/>
      <c r="J2756" s="182">
        <v>0</v>
      </c>
    </row>
    <row r="2757" spans="1:10" ht="20" customHeight="1">
      <c r="A2757" s="161" t="s">
        <v>881</v>
      </c>
      <c r="B2757" s="162" t="s">
        <v>47</v>
      </c>
      <c r="C2757" s="161" t="s">
        <v>48</v>
      </c>
      <c r="D2757" s="161" t="s">
        <v>882</v>
      </c>
      <c r="E2757" s="162" t="s">
        <v>525</v>
      </c>
      <c r="F2757" s="162" t="s">
        <v>526</v>
      </c>
      <c r="G2757" s="162" t="s">
        <v>527</v>
      </c>
      <c r="H2757" s="162"/>
      <c r="I2757" s="162"/>
      <c r="J2757" s="162" t="s">
        <v>528</v>
      </c>
    </row>
    <row r="2758" spans="1:10" ht="26" customHeight="1">
      <c r="A2758" s="172" t="s">
        <v>430</v>
      </c>
      <c r="B2758" s="173" t="s">
        <v>1653</v>
      </c>
      <c r="C2758" s="172" t="s">
        <v>72</v>
      </c>
      <c r="D2758" s="172" t="s">
        <v>1654</v>
      </c>
      <c r="E2758" s="175">
        <v>1</v>
      </c>
      <c r="F2758" s="174" t="s">
        <v>531</v>
      </c>
      <c r="G2758" s="218" t="s">
        <v>1480</v>
      </c>
      <c r="H2758" s="218"/>
      <c r="I2758" s="211"/>
      <c r="J2758" s="180" t="s">
        <v>1480</v>
      </c>
    </row>
    <row r="2759" spans="1:10" ht="20" customHeight="1">
      <c r="A2759" s="213"/>
      <c r="B2759" s="213"/>
      <c r="C2759" s="213"/>
      <c r="D2759" s="213"/>
      <c r="E2759" s="213"/>
      <c r="F2759" s="213" t="s">
        <v>886</v>
      </c>
      <c r="G2759" s="213"/>
      <c r="H2759" s="213"/>
      <c r="I2759" s="213"/>
      <c r="J2759" s="182">
        <v>0.44</v>
      </c>
    </row>
    <row r="2760" spans="1:10" ht="13.5">
      <c r="A2760" s="177"/>
      <c r="B2760" s="177"/>
      <c r="C2760" s="177"/>
      <c r="D2760" s="177"/>
      <c r="E2760" s="177" t="s">
        <v>440</v>
      </c>
      <c r="F2760" s="178">
        <v>0</v>
      </c>
      <c r="G2760" s="177" t="s">
        <v>441</v>
      </c>
      <c r="H2760" s="178">
        <v>0</v>
      </c>
      <c r="I2760" s="177" t="s">
        <v>442</v>
      </c>
      <c r="J2760" s="178">
        <v>0</v>
      </c>
    </row>
    <row r="2761" spans="1:10" ht="13.9" thickBot="1">
      <c r="A2761" s="177"/>
      <c r="B2761" s="177"/>
      <c r="C2761" s="177"/>
      <c r="D2761" s="177"/>
      <c r="E2761" s="177" t="s">
        <v>443</v>
      </c>
      <c r="F2761" s="178">
        <v>0.1</v>
      </c>
      <c r="G2761" s="177"/>
      <c r="H2761" s="212" t="s">
        <v>444</v>
      </c>
      <c r="I2761" s="212"/>
      <c r="J2761" s="178">
        <v>0.54</v>
      </c>
    </row>
    <row r="2762" spans="1:10" ht="1.05" customHeight="1" thickTop="1">
      <c r="A2762" s="179"/>
      <c r="B2762" s="179"/>
      <c r="C2762" s="179"/>
      <c r="D2762" s="179"/>
      <c r="E2762" s="179"/>
      <c r="F2762" s="179"/>
      <c r="G2762" s="179"/>
      <c r="H2762" s="179"/>
      <c r="I2762" s="179"/>
      <c r="J2762" s="179"/>
    </row>
    <row r="2763" spans="1:10" ht="18" customHeight="1">
      <c r="A2763" s="161"/>
      <c r="B2763" s="162" t="s">
        <v>47</v>
      </c>
      <c r="C2763" s="161" t="s">
        <v>48</v>
      </c>
      <c r="D2763" s="161" t="s">
        <v>7</v>
      </c>
      <c r="E2763" s="216" t="s">
        <v>417</v>
      </c>
      <c r="F2763" s="216"/>
      <c r="G2763" s="163" t="s">
        <v>49</v>
      </c>
      <c r="H2763" s="162" t="s">
        <v>50</v>
      </c>
      <c r="I2763" s="162" t="s">
        <v>51</v>
      </c>
      <c r="J2763" s="162" t="s">
        <v>8</v>
      </c>
    </row>
    <row r="2764" spans="1:10" ht="26" customHeight="1">
      <c r="A2764" s="164" t="s">
        <v>419</v>
      </c>
      <c r="B2764" s="147" t="s">
        <v>1655</v>
      </c>
      <c r="C2764" s="164" t="s">
        <v>72</v>
      </c>
      <c r="D2764" s="164" t="s">
        <v>1656</v>
      </c>
      <c r="E2764" s="217" t="s">
        <v>520</v>
      </c>
      <c r="F2764" s="217"/>
      <c r="G2764" s="165" t="s">
        <v>531</v>
      </c>
      <c r="H2764" s="166">
        <v>1</v>
      </c>
      <c r="I2764" s="148">
        <v>0.78</v>
      </c>
      <c r="J2764" s="148">
        <v>0.78</v>
      </c>
    </row>
    <row r="2765" spans="1:10" ht="20" customHeight="1">
      <c r="A2765" s="213"/>
      <c r="B2765" s="213"/>
      <c r="C2765" s="213"/>
      <c r="D2765" s="213"/>
      <c r="E2765" s="213"/>
      <c r="F2765" s="213" t="s">
        <v>521</v>
      </c>
      <c r="G2765" s="213"/>
      <c r="H2765" s="213"/>
      <c r="I2765" s="213"/>
      <c r="J2765" s="182">
        <v>0</v>
      </c>
    </row>
    <row r="2766" spans="1:10" ht="20" customHeight="1">
      <c r="A2766" s="213"/>
      <c r="B2766" s="213"/>
      <c r="C2766" s="213"/>
      <c r="D2766" s="213"/>
      <c r="E2766" s="213"/>
      <c r="F2766" s="213" t="s">
        <v>522</v>
      </c>
      <c r="G2766" s="213"/>
      <c r="H2766" s="213"/>
      <c r="I2766" s="213"/>
      <c r="J2766" s="182">
        <v>1</v>
      </c>
    </row>
    <row r="2767" spans="1:10" ht="20" customHeight="1">
      <c r="A2767" s="213"/>
      <c r="B2767" s="213"/>
      <c r="C2767" s="213"/>
      <c r="D2767" s="213"/>
      <c r="E2767" s="213"/>
      <c r="F2767" s="213" t="s">
        <v>523</v>
      </c>
      <c r="G2767" s="213"/>
      <c r="H2767" s="213"/>
      <c r="I2767" s="213"/>
      <c r="J2767" s="182">
        <v>0</v>
      </c>
    </row>
    <row r="2768" spans="1:10" ht="20" customHeight="1">
      <c r="A2768" s="161" t="s">
        <v>881</v>
      </c>
      <c r="B2768" s="162" t="s">
        <v>47</v>
      </c>
      <c r="C2768" s="161" t="s">
        <v>48</v>
      </c>
      <c r="D2768" s="161" t="s">
        <v>882</v>
      </c>
      <c r="E2768" s="162" t="s">
        <v>525</v>
      </c>
      <c r="F2768" s="162" t="s">
        <v>526</v>
      </c>
      <c r="G2768" s="162" t="s">
        <v>527</v>
      </c>
      <c r="H2768" s="162"/>
      <c r="I2768" s="162"/>
      <c r="J2768" s="162" t="s">
        <v>528</v>
      </c>
    </row>
    <row r="2769" spans="1:10" ht="26" customHeight="1">
      <c r="A2769" s="172" t="s">
        <v>430</v>
      </c>
      <c r="B2769" s="173" t="s">
        <v>1657</v>
      </c>
      <c r="C2769" s="172" t="s">
        <v>72</v>
      </c>
      <c r="D2769" s="172" t="s">
        <v>1658</v>
      </c>
      <c r="E2769" s="175">
        <v>1</v>
      </c>
      <c r="F2769" s="174" t="s">
        <v>531</v>
      </c>
      <c r="G2769" s="218" t="s">
        <v>1037</v>
      </c>
      <c r="H2769" s="218"/>
      <c r="I2769" s="211"/>
      <c r="J2769" s="180" t="s">
        <v>1037</v>
      </c>
    </row>
    <row r="2770" spans="1:10" ht="20" customHeight="1">
      <c r="A2770" s="213"/>
      <c r="B2770" s="213"/>
      <c r="C2770" s="213"/>
      <c r="D2770" s="213"/>
      <c r="E2770" s="213"/>
      <c r="F2770" s="213" t="s">
        <v>886</v>
      </c>
      <c r="G2770" s="213"/>
      <c r="H2770" s="213"/>
      <c r="I2770" s="213"/>
      <c r="J2770" s="182">
        <v>0.78</v>
      </c>
    </row>
    <row r="2771" spans="1:10" ht="13.5">
      <c r="A2771" s="177"/>
      <c r="B2771" s="177"/>
      <c r="C2771" s="177"/>
      <c r="D2771" s="177"/>
      <c r="E2771" s="177" t="s">
        <v>440</v>
      </c>
      <c r="F2771" s="178">
        <v>0</v>
      </c>
      <c r="G2771" s="177" t="s">
        <v>441</v>
      </c>
      <c r="H2771" s="178">
        <v>0</v>
      </c>
      <c r="I2771" s="177" t="s">
        <v>442</v>
      </c>
      <c r="J2771" s="178">
        <v>0</v>
      </c>
    </row>
    <row r="2772" spans="1:10" ht="13.9" thickBot="1">
      <c r="A2772" s="177"/>
      <c r="B2772" s="177"/>
      <c r="C2772" s="177"/>
      <c r="D2772" s="177"/>
      <c r="E2772" s="177" t="s">
        <v>443</v>
      </c>
      <c r="F2772" s="178">
        <v>0.19</v>
      </c>
      <c r="G2772" s="177"/>
      <c r="H2772" s="212" t="s">
        <v>444</v>
      </c>
      <c r="I2772" s="212"/>
      <c r="J2772" s="178">
        <v>0.97</v>
      </c>
    </row>
    <row r="2773" spans="1:10" ht="1.05" customHeight="1" thickTop="1">
      <c r="A2773" s="179"/>
      <c r="B2773" s="179"/>
      <c r="C2773" s="179"/>
      <c r="D2773" s="179"/>
      <c r="E2773" s="179"/>
      <c r="F2773" s="179"/>
      <c r="G2773" s="179"/>
      <c r="H2773" s="179"/>
      <c r="I2773" s="179"/>
      <c r="J2773" s="179"/>
    </row>
    <row r="2774" spans="1:10" ht="18" customHeight="1">
      <c r="A2774" s="161"/>
      <c r="B2774" s="162" t="s">
        <v>47</v>
      </c>
      <c r="C2774" s="161" t="s">
        <v>48</v>
      </c>
      <c r="D2774" s="161" t="s">
        <v>7</v>
      </c>
      <c r="E2774" s="216" t="s">
        <v>417</v>
      </c>
      <c r="F2774" s="216"/>
      <c r="G2774" s="163" t="s">
        <v>49</v>
      </c>
      <c r="H2774" s="162" t="s">
        <v>50</v>
      </c>
      <c r="I2774" s="162" t="s">
        <v>51</v>
      </c>
      <c r="J2774" s="162" t="s">
        <v>8</v>
      </c>
    </row>
    <row r="2775" spans="1:10" ht="26" customHeight="1">
      <c r="A2775" s="164" t="s">
        <v>419</v>
      </c>
      <c r="B2775" s="147" t="s">
        <v>1659</v>
      </c>
      <c r="C2775" s="164" t="s">
        <v>72</v>
      </c>
      <c r="D2775" s="164" t="s">
        <v>1660</v>
      </c>
      <c r="E2775" s="217" t="s">
        <v>520</v>
      </c>
      <c r="F2775" s="217"/>
      <c r="G2775" s="165" t="s">
        <v>531</v>
      </c>
      <c r="H2775" s="166">
        <v>1</v>
      </c>
      <c r="I2775" s="148">
        <v>0.61</v>
      </c>
      <c r="J2775" s="148">
        <v>0.61</v>
      </c>
    </row>
    <row r="2776" spans="1:10" ht="20" customHeight="1">
      <c r="A2776" s="213"/>
      <c r="B2776" s="213"/>
      <c r="C2776" s="213"/>
      <c r="D2776" s="213"/>
      <c r="E2776" s="213"/>
      <c r="F2776" s="213" t="s">
        <v>521</v>
      </c>
      <c r="G2776" s="213"/>
      <c r="H2776" s="213"/>
      <c r="I2776" s="213"/>
      <c r="J2776" s="182">
        <v>0</v>
      </c>
    </row>
    <row r="2777" spans="1:10" ht="20" customHeight="1">
      <c r="A2777" s="213"/>
      <c r="B2777" s="213"/>
      <c r="C2777" s="213"/>
      <c r="D2777" s="213"/>
      <c r="E2777" s="213"/>
      <c r="F2777" s="213" t="s">
        <v>522</v>
      </c>
      <c r="G2777" s="213"/>
      <c r="H2777" s="213"/>
      <c r="I2777" s="213"/>
      <c r="J2777" s="182">
        <v>1</v>
      </c>
    </row>
    <row r="2778" spans="1:10" ht="20" customHeight="1">
      <c r="A2778" s="213"/>
      <c r="B2778" s="213"/>
      <c r="C2778" s="213"/>
      <c r="D2778" s="213"/>
      <c r="E2778" s="213"/>
      <c r="F2778" s="213" t="s">
        <v>523</v>
      </c>
      <c r="G2778" s="213"/>
      <c r="H2778" s="213"/>
      <c r="I2778" s="213"/>
      <c r="J2778" s="182">
        <v>0</v>
      </c>
    </row>
    <row r="2779" spans="1:10" ht="20" customHeight="1">
      <c r="A2779" s="161" t="s">
        <v>881</v>
      </c>
      <c r="B2779" s="162" t="s">
        <v>47</v>
      </c>
      <c r="C2779" s="161" t="s">
        <v>48</v>
      </c>
      <c r="D2779" s="161" t="s">
        <v>882</v>
      </c>
      <c r="E2779" s="162" t="s">
        <v>525</v>
      </c>
      <c r="F2779" s="162" t="s">
        <v>526</v>
      </c>
      <c r="G2779" s="162" t="s">
        <v>527</v>
      </c>
      <c r="H2779" s="162"/>
      <c r="I2779" s="162"/>
      <c r="J2779" s="162" t="s">
        <v>528</v>
      </c>
    </row>
    <row r="2780" spans="1:10" ht="26" customHeight="1">
      <c r="A2780" s="172" t="s">
        <v>430</v>
      </c>
      <c r="B2780" s="173" t="s">
        <v>1661</v>
      </c>
      <c r="C2780" s="172" t="s">
        <v>72</v>
      </c>
      <c r="D2780" s="172" t="s">
        <v>1662</v>
      </c>
      <c r="E2780" s="175">
        <v>1</v>
      </c>
      <c r="F2780" s="174" t="s">
        <v>531</v>
      </c>
      <c r="G2780" s="218" t="s">
        <v>1085</v>
      </c>
      <c r="H2780" s="218"/>
      <c r="I2780" s="211"/>
      <c r="J2780" s="180" t="s">
        <v>1085</v>
      </c>
    </row>
    <row r="2781" spans="1:10" ht="20" customHeight="1">
      <c r="A2781" s="213"/>
      <c r="B2781" s="213"/>
      <c r="C2781" s="213"/>
      <c r="D2781" s="213"/>
      <c r="E2781" s="213"/>
      <c r="F2781" s="213" t="s">
        <v>886</v>
      </c>
      <c r="G2781" s="213"/>
      <c r="H2781" s="213"/>
      <c r="I2781" s="213"/>
      <c r="J2781" s="182">
        <v>0.61</v>
      </c>
    </row>
    <row r="2782" spans="1:10" ht="13.5">
      <c r="A2782" s="177"/>
      <c r="B2782" s="177"/>
      <c r="C2782" s="177"/>
      <c r="D2782" s="177"/>
      <c r="E2782" s="177" t="s">
        <v>440</v>
      </c>
      <c r="F2782" s="178">
        <v>0</v>
      </c>
      <c r="G2782" s="177" t="s">
        <v>441</v>
      </c>
      <c r="H2782" s="178">
        <v>0</v>
      </c>
      <c r="I2782" s="177" t="s">
        <v>442</v>
      </c>
      <c r="J2782" s="178">
        <v>0</v>
      </c>
    </row>
    <row r="2783" spans="1:10" ht="13.9" thickBot="1">
      <c r="A2783" s="177"/>
      <c r="B2783" s="177"/>
      <c r="C2783" s="177"/>
      <c r="D2783" s="177"/>
      <c r="E2783" s="177" t="s">
        <v>443</v>
      </c>
      <c r="F2783" s="178">
        <v>0.14000000000000001</v>
      </c>
      <c r="G2783" s="177"/>
      <c r="H2783" s="212" t="s">
        <v>444</v>
      </c>
      <c r="I2783" s="212"/>
      <c r="J2783" s="178">
        <v>0.75</v>
      </c>
    </row>
    <row r="2784" spans="1:10" ht="1.05" customHeight="1" thickTop="1">
      <c r="A2784" s="179"/>
      <c r="B2784" s="179"/>
      <c r="C2784" s="179"/>
      <c r="D2784" s="179"/>
      <c r="E2784" s="179"/>
      <c r="F2784" s="179"/>
      <c r="G2784" s="179"/>
      <c r="H2784" s="179"/>
      <c r="I2784" s="179"/>
      <c r="J2784" s="179"/>
    </row>
    <row r="2785" spans="1:11" ht="18" customHeight="1">
      <c r="A2785" s="161"/>
      <c r="B2785" s="162" t="s">
        <v>47</v>
      </c>
      <c r="C2785" s="161" t="s">
        <v>48</v>
      </c>
      <c r="D2785" s="161" t="s">
        <v>7</v>
      </c>
      <c r="E2785" s="216" t="s">
        <v>417</v>
      </c>
      <c r="F2785" s="216"/>
      <c r="G2785" s="163" t="s">
        <v>49</v>
      </c>
      <c r="H2785" s="162" t="s">
        <v>50</v>
      </c>
      <c r="I2785" s="162" t="s">
        <v>51</v>
      </c>
      <c r="J2785" s="162" t="s">
        <v>8</v>
      </c>
    </row>
    <row r="2786" spans="1:11" ht="26" customHeight="1">
      <c r="A2786" s="164" t="s">
        <v>419</v>
      </c>
      <c r="B2786" s="147" t="s">
        <v>1663</v>
      </c>
      <c r="C2786" s="164" t="s">
        <v>72</v>
      </c>
      <c r="D2786" s="164" t="s">
        <v>1664</v>
      </c>
      <c r="E2786" s="217" t="s">
        <v>520</v>
      </c>
      <c r="F2786" s="217"/>
      <c r="G2786" s="165" t="s">
        <v>531</v>
      </c>
      <c r="H2786" s="166">
        <v>1</v>
      </c>
      <c r="I2786" s="148">
        <v>0.44</v>
      </c>
      <c r="J2786" s="148">
        <v>0.44</v>
      </c>
    </row>
    <row r="2787" spans="1:11" ht="20" customHeight="1">
      <c r="A2787" s="213"/>
      <c r="B2787" s="213"/>
      <c r="C2787" s="213"/>
      <c r="D2787" s="213"/>
      <c r="E2787" s="213"/>
      <c r="F2787" s="213" t="s">
        <v>521</v>
      </c>
      <c r="G2787" s="213"/>
      <c r="H2787" s="213"/>
      <c r="I2787" s="213"/>
      <c r="J2787" s="182">
        <v>0</v>
      </c>
    </row>
    <row r="2788" spans="1:11" ht="20" customHeight="1">
      <c r="A2788" s="213"/>
      <c r="B2788" s="213"/>
      <c r="C2788" s="213"/>
      <c r="D2788" s="213"/>
      <c r="E2788" s="213"/>
      <c r="F2788" s="213" t="s">
        <v>522</v>
      </c>
      <c r="G2788" s="213"/>
      <c r="H2788" s="213"/>
      <c r="I2788" s="213"/>
      <c r="J2788" s="182">
        <v>1</v>
      </c>
    </row>
    <row r="2789" spans="1:11" ht="20" customHeight="1">
      <c r="A2789" s="213"/>
      <c r="B2789" s="213"/>
      <c r="C2789" s="213"/>
      <c r="D2789" s="213"/>
      <c r="E2789" s="213"/>
      <c r="F2789" s="213" t="s">
        <v>523</v>
      </c>
      <c r="G2789" s="213"/>
      <c r="H2789" s="213"/>
      <c r="I2789" s="213"/>
      <c r="J2789" s="182">
        <v>0</v>
      </c>
    </row>
    <row r="2790" spans="1:11" ht="20" customHeight="1">
      <c r="A2790" s="161" t="s">
        <v>881</v>
      </c>
      <c r="B2790" s="162" t="s">
        <v>47</v>
      </c>
      <c r="C2790" s="161" t="s">
        <v>48</v>
      </c>
      <c r="D2790" s="161" t="s">
        <v>882</v>
      </c>
      <c r="E2790" s="162" t="s">
        <v>525</v>
      </c>
      <c r="F2790" s="162" t="s">
        <v>526</v>
      </c>
      <c r="G2790" s="162" t="s">
        <v>527</v>
      </c>
      <c r="H2790" s="162"/>
      <c r="I2790" s="162"/>
      <c r="J2790" s="162" t="s">
        <v>528</v>
      </c>
    </row>
    <row r="2791" spans="1:11" ht="26" customHeight="1">
      <c r="A2791" s="172" t="s">
        <v>430</v>
      </c>
      <c r="B2791" s="173" t="s">
        <v>1653</v>
      </c>
      <c r="C2791" s="172" t="s">
        <v>72</v>
      </c>
      <c r="D2791" s="172" t="s">
        <v>1654</v>
      </c>
      <c r="E2791" s="175">
        <v>1</v>
      </c>
      <c r="F2791" s="174" t="s">
        <v>531</v>
      </c>
      <c r="G2791" s="218" t="s">
        <v>1480</v>
      </c>
      <c r="H2791" s="218"/>
      <c r="I2791" s="211"/>
      <c r="J2791" s="180" t="s">
        <v>1480</v>
      </c>
    </row>
    <row r="2792" spans="1:11" ht="20" customHeight="1">
      <c r="A2792" s="213"/>
      <c r="B2792" s="213"/>
      <c r="C2792" s="213"/>
      <c r="D2792" s="213"/>
      <c r="E2792" s="213"/>
      <c r="F2792" s="213" t="s">
        <v>886</v>
      </c>
      <c r="G2792" s="213"/>
      <c r="H2792" s="213"/>
      <c r="I2792" s="213"/>
      <c r="J2792" s="182">
        <v>0.44</v>
      </c>
    </row>
    <row r="2793" spans="1:11" ht="13.5">
      <c r="A2793" s="177"/>
      <c r="B2793" s="177"/>
      <c r="C2793" s="177"/>
      <c r="D2793" s="177"/>
      <c r="E2793" s="177" t="s">
        <v>440</v>
      </c>
      <c r="F2793" s="178">
        <v>0</v>
      </c>
      <c r="G2793" s="177" t="s">
        <v>441</v>
      </c>
      <c r="H2793" s="178">
        <v>0</v>
      </c>
      <c r="I2793" s="177" t="s">
        <v>442</v>
      </c>
      <c r="J2793" s="178">
        <v>0</v>
      </c>
    </row>
    <row r="2794" spans="1:11" ht="13.9" thickBot="1">
      <c r="A2794" s="177"/>
      <c r="B2794" s="177"/>
      <c r="C2794" s="177"/>
      <c r="D2794" s="177"/>
      <c r="E2794" s="177" t="s">
        <v>443</v>
      </c>
      <c r="F2794" s="178">
        <v>0.1</v>
      </c>
      <c r="G2794" s="177"/>
      <c r="H2794" s="212" t="s">
        <v>444</v>
      </c>
      <c r="I2794" s="212"/>
      <c r="J2794" s="178">
        <v>0.54</v>
      </c>
    </row>
    <row r="2795" spans="1:11" ht="1.05" customHeight="1" thickTop="1">
      <c r="A2795" s="179"/>
      <c r="B2795" s="179"/>
      <c r="C2795" s="179"/>
      <c r="D2795" s="179"/>
      <c r="E2795" s="179"/>
      <c r="F2795" s="179"/>
      <c r="G2795" s="179"/>
      <c r="H2795" s="179"/>
      <c r="I2795" s="179"/>
      <c r="J2795" s="179"/>
    </row>
    <row r="2796" spans="1:11" ht="18" customHeight="1">
      <c r="A2796" s="161"/>
      <c r="B2796" s="162" t="s">
        <v>47</v>
      </c>
      <c r="C2796" s="161" t="s">
        <v>48</v>
      </c>
      <c r="D2796" s="161" t="s">
        <v>7</v>
      </c>
      <c r="E2796" s="216" t="s">
        <v>417</v>
      </c>
      <c r="F2796" s="216"/>
      <c r="G2796" s="163" t="s">
        <v>49</v>
      </c>
      <c r="H2796" s="162" t="s">
        <v>50</v>
      </c>
      <c r="I2796" s="162" t="s">
        <v>418</v>
      </c>
      <c r="J2796" s="162" t="s">
        <v>51</v>
      </c>
      <c r="K2796" s="162" t="s">
        <v>8</v>
      </c>
    </row>
    <row r="2797" spans="1:11" ht="39" customHeight="1">
      <c r="A2797" s="164" t="s">
        <v>419</v>
      </c>
      <c r="B2797" s="147" t="s">
        <v>790</v>
      </c>
      <c r="C2797" s="164" t="s">
        <v>58</v>
      </c>
      <c r="D2797" s="164" t="s">
        <v>791</v>
      </c>
      <c r="E2797" s="217" t="s">
        <v>538</v>
      </c>
      <c r="F2797" s="217"/>
      <c r="G2797" s="165" t="s">
        <v>546</v>
      </c>
      <c r="H2797" s="166">
        <v>1</v>
      </c>
      <c r="I2797" s="148"/>
      <c r="J2797" s="148">
        <v>23.12</v>
      </c>
      <c r="K2797" s="148">
        <v>23.12</v>
      </c>
    </row>
    <row r="2798" spans="1:11" ht="39" customHeight="1">
      <c r="A2798" s="167" t="s">
        <v>421</v>
      </c>
      <c r="B2798" s="168" t="s">
        <v>1669</v>
      </c>
      <c r="C2798" s="167" t="s">
        <v>58</v>
      </c>
      <c r="D2798" s="167" t="s">
        <v>1670</v>
      </c>
      <c r="E2798" s="210" t="s">
        <v>1449</v>
      </c>
      <c r="F2798" s="210"/>
      <c r="G2798" s="169" t="s">
        <v>116</v>
      </c>
      <c r="H2798" s="170">
        <v>1</v>
      </c>
      <c r="I2798" s="170">
        <v>0</v>
      </c>
      <c r="J2798" s="171">
        <v>7.0000000000000007E-2</v>
      </c>
      <c r="K2798" s="171">
        <v>7.0000000000000007E-2</v>
      </c>
    </row>
    <row r="2799" spans="1:11" ht="24" customHeight="1">
      <c r="A2799" s="167" t="s">
        <v>421</v>
      </c>
      <c r="B2799" s="168" t="s">
        <v>1667</v>
      </c>
      <c r="C2799" s="167" t="s">
        <v>58</v>
      </c>
      <c r="D2799" s="167" t="s">
        <v>1668</v>
      </c>
      <c r="E2799" s="210" t="s">
        <v>424</v>
      </c>
      <c r="F2799" s="210"/>
      <c r="G2799" s="169" t="s">
        <v>116</v>
      </c>
      <c r="H2799" s="170">
        <v>1</v>
      </c>
      <c r="I2799" s="170">
        <v>0</v>
      </c>
      <c r="J2799" s="171">
        <v>22.73</v>
      </c>
      <c r="K2799" s="171">
        <v>22.73</v>
      </c>
    </row>
    <row r="2800" spans="1:11" ht="39" customHeight="1">
      <c r="A2800" s="167" t="s">
        <v>421</v>
      </c>
      <c r="B2800" s="168" t="s">
        <v>1665</v>
      </c>
      <c r="C2800" s="167" t="s">
        <v>58</v>
      </c>
      <c r="D2800" s="167" t="s">
        <v>1666</v>
      </c>
      <c r="E2800" s="210" t="s">
        <v>1449</v>
      </c>
      <c r="F2800" s="210"/>
      <c r="G2800" s="169" t="s">
        <v>116</v>
      </c>
      <c r="H2800" s="170">
        <v>1</v>
      </c>
      <c r="I2800" s="170">
        <v>0</v>
      </c>
      <c r="J2800" s="171">
        <v>0.32</v>
      </c>
      <c r="K2800" s="171">
        <v>0.32</v>
      </c>
    </row>
    <row r="2801" spans="1:11" ht="25.5">
      <c r="A2801" s="177"/>
      <c r="B2801" s="177"/>
      <c r="C2801" s="177"/>
      <c r="D2801" s="177"/>
      <c r="E2801" s="177"/>
      <c r="F2801" s="177" t="s">
        <v>440</v>
      </c>
      <c r="G2801" s="178">
        <v>16.989999999999998</v>
      </c>
      <c r="H2801" s="177" t="s">
        <v>441</v>
      </c>
      <c r="I2801" s="178">
        <v>0</v>
      </c>
      <c r="J2801" s="177" t="s">
        <v>442</v>
      </c>
      <c r="K2801" s="178">
        <v>16.989999999999998</v>
      </c>
    </row>
    <row r="2802" spans="1:11" ht="25.9" thickBot="1">
      <c r="A2802" s="177"/>
      <c r="B2802" s="177"/>
      <c r="C2802" s="177"/>
      <c r="D2802" s="177"/>
      <c r="E2802" s="177"/>
      <c r="F2802" s="177" t="s">
        <v>443</v>
      </c>
      <c r="G2802" s="178">
        <v>5.66</v>
      </c>
      <c r="H2802" s="212"/>
      <c r="I2802" s="212" t="s">
        <v>444</v>
      </c>
      <c r="J2802" s="177"/>
      <c r="K2802" s="178">
        <v>28.78</v>
      </c>
    </row>
    <row r="2803" spans="1:11" ht="1.05" customHeight="1" thickTop="1">
      <c r="A2803" s="179"/>
      <c r="B2803" s="179"/>
      <c r="C2803" s="179"/>
      <c r="D2803" s="179"/>
      <c r="E2803" s="179"/>
      <c r="F2803" s="179"/>
      <c r="G2803" s="179"/>
      <c r="H2803" s="179"/>
      <c r="I2803" s="179"/>
      <c r="J2803" s="179"/>
      <c r="K2803" s="179"/>
    </row>
    <row r="2804" spans="1:11" ht="18" customHeight="1">
      <c r="A2804" s="161"/>
      <c r="B2804" s="162" t="s">
        <v>47</v>
      </c>
      <c r="C2804" s="161" t="s">
        <v>48</v>
      </c>
      <c r="D2804" s="161" t="s">
        <v>7</v>
      </c>
      <c r="E2804" s="216" t="s">
        <v>417</v>
      </c>
      <c r="F2804" s="216"/>
      <c r="G2804" s="163" t="s">
        <v>49</v>
      </c>
      <c r="H2804" s="162" t="s">
        <v>50</v>
      </c>
      <c r="I2804" s="162" t="s">
        <v>418</v>
      </c>
      <c r="J2804" s="162" t="s">
        <v>51</v>
      </c>
      <c r="K2804" s="162" t="s">
        <v>8</v>
      </c>
    </row>
    <row r="2805" spans="1:11" ht="39" customHeight="1">
      <c r="A2805" s="164" t="s">
        <v>419</v>
      </c>
      <c r="B2805" s="147" t="s">
        <v>788</v>
      </c>
      <c r="C2805" s="164" t="s">
        <v>58</v>
      </c>
      <c r="D2805" s="164" t="s">
        <v>789</v>
      </c>
      <c r="E2805" s="217" t="s">
        <v>538</v>
      </c>
      <c r="F2805" s="217"/>
      <c r="G2805" s="165" t="s">
        <v>539</v>
      </c>
      <c r="H2805" s="166">
        <v>1</v>
      </c>
      <c r="I2805" s="148"/>
      <c r="J2805" s="148">
        <v>24.2</v>
      </c>
      <c r="K2805" s="148">
        <v>24.2</v>
      </c>
    </row>
    <row r="2806" spans="1:11" ht="24" customHeight="1">
      <c r="A2806" s="167" t="s">
        <v>421</v>
      </c>
      <c r="B2806" s="168" t="s">
        <v>1667</v>
      </c>
      <c r="C2806" s="167" t="s">
        <v>58</v>
      </c>
      <c r="D2806" s="167" t="s">
        <v>1668</v>
      </c>
      <c r="E2806" s="210" t="s">
        <v>424</v>
      </c>
      <c r="F2806" s="210"/>
      <c r="G2806" s="169" t="s">
        <v>116</v>
      </c>
      <c r="H2806" s="170">
        <v>1</v>
      </c>
      <c r="I2806" s="170">
        <v>0</v>
      </c>
      <c r="J2806" s="171">
        <v>22.73</v>
      </c>
      <c r="K2806" s="171">
        <v>22.73</v>
      </c>
    </row>
    <row r="2807" spans="1:11" ht="39" customHeight="1">
      <c r="A2807" s="167" t="s">
        <v>421</v>
      </c>
      <c r="B2807" s="168" t="s">
        <v>1665</v>
      </c>
      <c r="C2807" s="167" t="s">
        <v>58</v>
      </c>
      <c r="D2807" s="167" t="s">
        <v>1666</v>
      </c>
      <c r="E2807" s="210" t="s">
        <v>1449</v>
      </c>
      <c r="F2807" s="210"/>
      <c r="G2807" s="169" t="s">
        <v>116</v>
      </c>
      <c r="H2807" s="170">
        <v>1</v>
      </c>
      <c r="I2807" s="170">
        <v>0</v>
      </c>
      <c r="J2807" s="171">
        <v>0.32</v>
      </c>
      <c r="K2807" s="171">
        <v>0.32</v>
      </c>
    </row>
    <row r="2808" spans="1:11" ht="39" customHeight="1">
      <c r="A2808" s="167" t="s">
        <v>421</v>
      </c>
      <c r="B2808" s="168" t="s">
        <v>1669</v>
      </c>
      <c r="C2808" s="167" t="s">
        <v>58</v>
      </c>
      <c r="D2808" s="167" t="s">
        <v>1670</v>
      </c>
      <c r="E2808" s="210" t="s">
        <v>1449</v>
      </c>
      <c r="F2808" s="210"/>
      <c r="G2808" s="169" t="s">
        <v>116</v>
      </c>
      <c r="H2808" s="170">
        <v>1</v>
      </c>
      <c r="I2808" s="170">
        <v>0</v>
      </c>
      <c r="J2808" s="171">
        <v>7.0000000000000007E-2</v>
      </c>
      <c r="K2808" s="171">
        <v>7.0000000000000007E-2</v>
      </c>
    </row>
    <row r="2809" spans="1:11" ht="39" customHeight="1">
      <c r="A2809" s="167" t="s">
        <v>421</v>
      </c>
      <c r="B2809" s="168" t="s">
        <v>1671</v>
      </c>
      <c r="C2809" s="167" t="s">
        <v>58</v>
      </c>
      <c r="D2809" s="167" t="s">
        <v>1672</v>
      </c>
      <c r="E2809" s="210" t="s">
        <v>1449</v>
      </c>
      <c r="F2809" s="210"/>
      <c r="G2809" s="169" t="s">
        <v>116</v>
      </c>
      <c r="H2809" s="170">
        <v>1</v>
      </c>
      <c r="I2809" s="170">
        <v>0</v>
      </c>
      <c r="J2809" s="171">
        <v>0.78</v>
      </c>
      <c r="K2809" s="171">
        <v>0.78</v>
      </c>
    </row>
    <row r="2810" spans="1:11" ht="39" customHeight="1">
      <c r="A2810" s="167" t="s">
        <v>421</v>
      </c>
      <c r="B2810" s="168" t="s">
        <v>1673</v>
      </c>
      <c r="C2810" s="167" t="s">
        <v>58</v>
      </c>
      <c r="D2810" s="167" t="s">
        <v>1674</v>
      </c>
      <c r="E2810" s="210" t="s">
        <v>1449</v>
      </c>
      <c r="F2810" s="210"/>
      <c r="G2810" s="169" t="s">
        <v>116</v>
      </c>
      <c r="H2810" s="170">
        <v>1</v>
      </c>
      <c r="I2810" s="170">
        <v>0</v>
      </c>
      <c r="J2810" s="171">
        <v>0.3</v>
      </c>
      <c r="K2810" s="171">
        <v>0.3</v>
      </c>
    </row>
    <row r="2811" spans="1:11" ht="25.5">
      <c r="A2811" s="177"/>
      <c r="B2811" s="177"/>
      <c r="C2811" s="177"/>
      <c r="D2811" s="177"/>
      <c r="E2811" s="177"/>
      <c r="F2811" s="177" t="s">
        <v>440</v>
      </c>
      <c r="G2811" s="178">
        <v>16.989999999999998</v>
      </c>
      <c r="H2811" s="177" t="s">
        <v>441</v>
      </c>
      <c r="I2811" s="178">
        <v>0</v>
      </c>
      <c r="J2811" s="177" t="s">
        <v>442</v>
      </c>
      <c r="K2811" s="178">
        <v>16.989999999999998</v>
      </c>
    </row>
    <row r="2812" spans="1:11" ht="25.9" thickBot="1">
      <c r="A2812" s="177"/>
      <c r="B2812" s="177"/>
      <c r="C2812" s="177"/>
      <c r="D2812" s="177"/>
      <c r="E2812" s="177"/>
      <c r="F2812" s="177" t="s">
        <v>443</v>
      </c>
      <c r="G2812" s="178">
        <v>5.92</v>
      </c>
      <c r="H2812" s="212"/>
      <c r="I2812" s="212" t="s">
        <v>444</v>
      </c>
      <c r="J2812" s="177"/>
      <c r="K2812" s="178">
        <v>30.12</v>
      </c>
    </row>
    <row r="2813" spans="1:11" ht="1.05" customHeight="1" thickTop="1">
      <c r="A2813" s="179"/>
      <c r="B2813" s="179"/>
      <c r="C2813" s="179"/>
      <c r="D2813" s="179"/>
      <c r="E2813" s="179"/>
      <c r="F2813" s="179"/>
      <c r="G2813" s="179"/>
      <c r="H2813" s="179"/>
      <c r="I2813" s="179"/>
      <c r="J2813" s="179"/>
      <c r="K2813" s="179"/>
    </row>
    <row r="2814" spans="1:11" ht="18" customHeight="1">
      <c r="A2814" s="161"/>
      <c r="B2814" s="162" t="s">
        <v>47</v>
      </c>
      <c r="C2814" s="161" t="s">
        <v>48</v>
      </c>
      <c r="D2814" s="161" t="s">
        <v>7</v>
      </c>
      <c r="E2814" s="216" t="s">
        <v>417</v>
      </c>
      <c r="F2814" s="216"/>
      <c r="G2814" s="163" t="s">
        <v>49</v>
      </c>
      <c r="H2814" s="162" t="s">
        <v>50</v>
      </c>
      <c r="I2814" s="162" t="s">
        <v>418</v>
      </c>
      <c r="J2814" s="162" t="s">
        <v>51</v>
      </c>
      <c r="K2814" s="162" t="s">
        <v>8</v>
      </c>
    </row>
    <row r="2815" spans="1:11" ht="39" customHeight="1">
      <c r="A2815" s="164" t="s">
        <v>419</v>
      </c>
      <c r="B2815" s="147" t="s">
        <v>1665</v>
      </c>
      <c r="C2815" s="164" t="s">
        <v>58</v>
      </c>
      <c r="D2815" s="164" t="s">
        <v>1666</v>
      </c>
      <c r="E2815" s="217" t="s">
        <v>1449</v>
      </c>
      <c r="F2815" s="217"/>
      <c r="G2815" s="165" t="s">
        <v>116</v>
      </c>
      <c r="H2815" s="166">
        <v>1</v>
      </c>
      <c r="I2815" s="148"/>
      <c r="J2815" s="148">
        <v>0.32</v>
      </c>
      <c r="K2815" s="148">
        <v>0.32</v>
      </c>
    </row>
    <row r="2816" spans="1:11" ht="26" customHeight="1">
      <c r="A2816" s="172" t="s">
        <v>430</v>
      </c>
      <c r="B2816" s="173" t="s">
        <v>1675</v>
      </c>
      <c r="C2816" s="172" t="s">
        <v>58</v>
      </c>
      <c r="D2816" s="172" t="s">
        <v>1676</v>
      </c>
      <c r="E2816" s="211" t="s">
        <v>992</v>
      </c>
      <c r="F2816" s="211"/>
      <c r="G2816" s="174" t="s">
        <v>148</v>
      </c>
      <c r="H2816" s="175">
        <v>6.3999999999999997E-5</v>
      </c>
      <c r="I2816" s="175">
        <v>0</v>
      </c>
      <c r="J2816" s="176">
        <v>5089.45</v>
      </c>
      <c r="K2816" s="176">
        <v>0.32</v>
      </c>
    </row>
    <row r="2817" spans="1:11" ht="25.5">
      <c r="A2817" s="177"/>
      <c r="B2817" s="177"/>
      <c r="C2817" s="177"/>
      <c r="D2817" s="177"/>
      <c r="E2817" s="177"/>
      <c r="F2817" s="177" t="s">
        <v>440</v>
      </c>
      <c r="G2817" s="178">
        <v>0</v>
      </c>
      <c r="H2817" s="177" t="s">
        <v>441</v>
      </c>
      <c r="I2817" s="178">
        <v>0</v>
      </c>
      <c r="J2817" s="177" t="s">
        <v>442</v>
      </c>
      <c r="K2817" s="178">
        <v>0</v>
      </c>
    </row>
    <row r="2818" spans="1:11" ht="25.9" thickBot="1">
      <c r="A2818" s="177"/>
      <c r="B2818" s="177"/>
      <c r="C2818" s="177"/>
      <c r="D2818" s="177"/>
      <c r="E2818" s="177"/>
      <c r="F2818" s="177" t="s">
        <v>443</v>
      </c>
      <c r="G2818" s="178">
        <v>7.0000000000000007E-2</v>
      </c>
      <c r="H2818" s="212"/>
      <c r="I2818" s="212" t="s">
        <v>444</v>
      </c>
      <c r="J2818" s="177"/>
      <c r="K2818" s="178">
        <v>0.39</v>
      </c>
    </row>
    <row r="2819" spans="1:11" ht="1.05" customHeight="1" thickTop="1">
      <c r="A2819" s="179"/>
      <c r="B2819" s="179"/>
      <c r="C2819" s="179"/>
      <c r="D2819" s="179"/>
      <c r="E2819" s="179"/>
      <c r="F2819" s="179"/>
      <c r="G2819" s="179"/>
      <c r="H2819" s="179"/>
      <c r="I2819" s="179"/>
      <c r="J2819" s="179"/>
      <c r="K2819" s="179"/>
    </row>
    <row r="2820" spans="1:11" ht="18" customHeight="1">
      <c r="A2820" s="161"/>
      <c r="B2820" s="162" t="s">
        <v>47</v>
      </c>
      <c r="C2820" s="161" t="s">
        <v>48</v>
      </c>
      <c r="D2820" s="161" t="s">
        <v>7</v>
      </c>
      <c r="E2820" s="216" t="s">
        <v>417</v>
      </c>
      <c r="F2820" s="216"/>
      <c r="G2820" s="163" t="s">
        <v>49</v>
      </c>
      <c r="H2820" s="162" t="s">
        <v>50</v>
      </c>
      <c r="I2820" s="162" t="s">
        <v>418</v>
      </c>
      <c r="J2820" s="162" t="s">
        <v>51</v>
      </c>
      <c r="K2820" s="162" t="s">
        <v>8</v>
      </c>
    </row>
    <row r="2821" spans="1:11" ht="39" customHeight="1">
      <c r="A2821" s="164" t="s">
        <v>419</v>
      </c>
      <c r="B2821" s="147" t="s">
        <v>1669</v>
      </c>
      <c r="C2821" s="164" t="s">
        <v>58</v>
      </c>
      <c r="D2821" s="164" t="s">
        <v>1670</v>
      </c>
      <c r="E2821" s="217" t="s">
        <v>1449</v>
      </c>
      <c r="F2821" s="217"/>
      <c r="G2821" s="165" t="s">
        <v>116</v>
      </c>
      <c r="H2821" s="166">
        <v>1</v>
      </c>
      <c r="I2821" s="148"/>
      <c r="J2821" s="148">
        <v>7.0000000000000007E-2</v>
      </c>
      <c r="K2821" s="148">
        <v>7.0000000000000007E-2</v>
      </c>
    </row>
    <row r="2822" spans="1:11" ht="26" customHeight="1">
      <c r="A2822" s="172" t="s">
        <v>430</v>
      </c>
      <c r="B2822" s="173" t="s">
        <v>1675</v>
      </c>
      <c r="C2822" s="172" t="s">
        <v>58</v>
      </c>
      <c r="D2822" s="172" t="s">
        <v>1676</v>
      </c>
      <c r="E2822" s="211" t="s">
        <v>992</v>
      </c>
      <c r="F2822" s="211"/>
      <c r="G2822" s="174" t="s">
        <v>148</v>
      </c>
      <c r="H2822" s="175">
        <v>1.4800000000000001E-5</v>
      </c>
      <c r="I2822" s="175">
        <v>0</v>
      </c>
      <c r="J2822" s="176">
        <v>5089.45</v>
      </c>
      <c r="K2822" s="176">
        <v>7.0000000000000007E-2</v>
      </c>
    </row>
    <row r="2823" spans="1:11" ht="25.5">
      <c r="A2823" s="177"/>
      <c r="B2823" s="177"/>
      <c r="C2823" s="177"/>
      <c r="D2823" s="177"/>
      <c r="E2823" s="177"/>
      <c r="F2823" s="177" t="s">
        <v>440</v>
      </c>
      <c r="G2823" s="178">
        <v>0</v>
      </c>
      <c r="H2823" s="177" t="s">
        <v>441</v>
      </c>
      <c r="I2823" s="178">
        <v>0</v>
      </c>
      <c r="J2823" s="177" t="s">
        <v>442</v>
      </c>
      <c r="K2823" s="178">
        <v>0</v>
      </c>
    </row>
    <row r="2824" spans="1:11" ht="25.9" thickBot="1">
      <c r="A2824" s="177"/>
      <c r="B2824" s="177"/>
      <c r="C2824" s="177"/>
      <c r="D2824" s="177"/>
      <c r="E2824" s="177"/>
      <c r="F2824" s="177" t="s">
        <v>443</v>
      </c>
      <c r="G2824" s="178">
        <v>0.01</v>
      </c>
      <c r="H2824" s="212"/>
      <c r="I2824" s="212" t="s">
        <v>444</v>
      </c>
      <c r="J2824" s="177"/>
      <c r="K2824" s="178">
        <v>0.08</v>
      </c>
    </row>
    <row r="2825" spans="1:11" ht="1.05" customHeight="1" thickTop="1">
      <c r="A2825" s="179"/>
      <c r="B2825" s="179"/>
      <c r="C2825" s="179"/>
      <c r="D2825" s="179"/>
      <c r="E2825" s="179"/>
      <c r="F2825" s="179"/>
      <c r="G2825" s="179"/>
      <c r="H2825" s="179"/>
      <c r="I2825" s="179"/>
      <c r="J2825" s="179"/>
      <c r="K2825" s="179"/>
    </row>
    <row r="2826" spans="1:11" ht="18" customHeight="1">
      <c r="A2826" s="161"/>
      <c r="B2826" s="162" t="s">
        <v>47</v>
      </c>
      <c r="C2826" s="161" t="s">
        <v>48</v>
      </c>
      <c r="D2826" s="161" t="s">
        <v>7</v>
      </c>
      <c r="E2826" s="216" t="s">
        <v>417</v>
      </c>
      <c r="F2826" s="216"/>
      <c r="G2826" s="163" t="s">
        <v>49</v>
      </c>
      <c r="H2826" s="162" t="s">
        <v>50</v>
      </c>
      <c r="I2826" s="162" t="s">
        <v>418</v>
      </c>
      <c r="J2826" s="162" t="s">
        <v>51</v>
      </c>
      <c r="K2826" s="162" t="s">
        <v>8</v>
      </c>
    </row>
    <row r="2827" spans="1:11" ht="39" customHeight="1">
      <c r="A2827" s="164" t="s">
        <v>419</v>
      </c>
      <c r="B2827" s="147" t="s">
        <v>1673</v>
      </c>
      <c r="C2827" s="164" t="s">
        <v>58</v>
      </c>
      <c r="D2827" s="164" t="s">
        <v>1674</v>
      </c>
      <c r="E2827" s="217" t="s">
        <v>1449</v>
      </c>
      <c r="F2827" s="217"/>
      <c r="G2827" s="165" t="s">
        <v>116</v>
      </c>
      <c r="H2827" s="166">
        <v>1</v>
      </c>
      <c r="I2827" s="148"/>
      <c r="J2827" s="148">
        <v>0.3</v>
      </c>
      <c r="K2827" s="148">
        <v>0.3</v>
      </c>
    </row>
    <row r="2828" spans="1:11" ht="26" customHeight="1">
      <c r="A2828" s="172" t="s">
        <v>430</v>
      </c>
      <c r="B2828" s="173" t="s">
        <v>1675</v>
      </c>
      <c r="C2828" s="172" t="s">
        <v>58</v>
      </c>
      <c r="D2828" s="172" t="s">
        <v>1676</v>
      </c>
      <c r="E2828" s="211" t="s">
        <v>992</v>
      </c>
      <c r="F2828" s="211"/>
      <c r="G2828" s="174" t="s">
        <v>148</v>
      </c>
      <c r="H2828" s="175">
        <v>6.0000000000000002E-5</v>
      </c>
      <c r="I2828" s="175">
        <v>0</v>
      </c>
      <c r="J2828" s="176">
        <v>5089.45</v>
      </c>
      <c r="K2828" s="176">
        <v>0.3</v>
      </c>
    </row>
    <row r="2829" spans="1:11" ht="25.5">
      <c r="A2829" s="177"/>
      <c r="B2829" s="177"/>
      <c r="C2829" s="177"/>
      <c r="D2829" s="177"/>
      <c r="E2829" s="177"/>
      <c r="F2829" s="177" t="s">
        <v>440</v>
      </c>
      <c r="G2829" s="178">
        <v>0</v>
      </c>
      <c r="H2829" s="177" t="s">
        <v>441</v>
      </c>
      <c r="I2829" s="178">
        <v>0</v>
      </c>
      <c r="J2829" s="177" t="s">
        <v>442</v>
      </c>
      <c r="K2829" s="178">
        <v>0</v>
      </c>
    </row>
    <row r="2830" spans="1:11" ht="25.9" thickBot="1">
      <c r="A2830" s="177"/>
      <c r="B2830" s="177"/>
      <c r="C2830" s="177"/>
      <c r="D2830" s="177"/>
      <c r="E2830" s="177"/>
      <c r="F2830" s="177" t="s">
        <v>443</v>
      </c>
      <c r="G2830" s="178">
        <v>7.0000000000000007E-2</v>
      </c>
      <c r="H2830" s="212"/>
      <c r="I2830" s="212" t="s">
        <v>444</v>
      </c>
      <c r="J2830" s="177"/>
      <c r="K2830" s="178">
        <v>0.37</v>
      </c>
    </row>
    <row r="2831" spans="1:11" ht="1.05" customHeight="1" thickTop="1">
      <c r="A2831" s="179"/>
      <c r="B2831" s="179"/>
      <c r="C2831" s="179"/>
      <c r="D2831" s="179"/>
      <c r="E2831" s="179"/>
      <c r="F2831" s="179"/>
      <c r="G2831" s="179"/>
      <c r="H2831" s="179"/>
      <c r="I2831" s="179"/>
      <c r="J2831" s="179"/>
      <c r="K2831" s="179"/>
    </row>
    <row r="2832" spans="1:11" ht="18" customHeight="1">
      <c r="A2832" s="161"/>
      <c r="B2832" s="162" t="s">
        <v>47</v>
      </c>
      <c r="C2832" s="161" t="s">
        <v>48</v>
      </c>
      <c r="D2832" s="161" t="s">
        <v>7</v>
      </c>
      <c r="E2832" s="216" t="s">
        <v>417</v>
      </c>
      <c r="F2832" s="216"/>
      <c r="G2832" s="163" t="s">
        <v>49</v>
      </c>
      <c r="H2832" s="162" t="s">
        <v>50</v>
      </c>
      <c r="I2832" s="162" t="s">
        <v>418</v>
      </c>
      <c r="J2832" s="162" t="s">
        <v>51</v>
      </c>
      <c r="K2832" s="162" t="s">
        <v>8</v>
      </c>
    </row>
    <row r="2833" spans="1:11" ht="39" customHeight="1">
      <c r="A2833" s="164" t="s">
        <v>419</v>
      </c>
      <c r="B2833" s="147" t="s">
        <v>1671</v>
      </c>
      <c r="C2833" s="164" t="s">
        <v>58</v>
      </c>
      <c r="D2833" s="164" t="s">
        <v>1672</v>
      </c>
      <c r="E2833" s="217" t="s">
        <v>1449</v>
      </c>
      <c r="F2833" s="217"/>
      <c r="G2833" s="165" t="s">
        <v>116</v>
      </c>
      <c r="H2833" s="166">
        <v>1</v>
      </c>
      <c r="I2833" s="148"/>
      <c r="J2833" s="148">
        <v>0.78</v>
      </c>
      <c r="K2833" s="148">
        <v>0.78</v>
      </c>
    </row>
    <row r="2834" spans="1:11" ht="26" customHeight="1">
      <c r="A2834" s="172" t="s">
        <v>430</v>
      </c>
      <c r="B2834" s="173" t="s">
        <v>1103</v>
      </c>
      <c r="C2834" s="172" t="s">
        <v>58</v>
      </c>
      <c r="D2834" s="172" t="s">
        <v>1104</v>
      </c>
      <c r="E2834" s="211" t="s">
        <v>1105</v>
      </c>
      <c r="F2834" s="211"/>
      <c r="G2834" s="174" t="s">
        <v>1106</v>
      </c>
      <c r="H2834" s="175">
        <v>0.78</v>
      </c>
      <c r="I2834" s="175">
        <v>0</v>
      </c>
      <c r="J2834" s="176">
        <v>1</v>
      </c>
      <c r="K2834" s="176">
        <v>0.78</v>
      </c>
    </row>
    <row r="2835" spans="1:11" ht="25.5">
      <c r="A2835" s="177"/>
      <c r="B2835" s="177"/>
      <c r="C2835" s="177"/>
      <c r="D2835" s="177"/>
      <c r="E2835" s="177"/>
      <c r="F2835" s="177" t="s">
        <v>440</v>
      </c>
      <c r="G2835" s="178">
        <v>0</v>
      </c>
      <c r="H2835" s="177" t="s">
        <v>441</v>
      </c>
      <c r="I2835" s="178">
        <v>0</v>
      </c>
      <c r="J2835" s="177" t="s">
        <v>442</v>
      </c>
      <c r="K2835" s="178">
        <v>0</v>
      </c>
    </row>
    <row r="2836" spans="1:11" ht="25.9" thickBot="1">
      <c r="A2836" s="177"/>
      <c r="B2836" s="177"/>
      <c r="C2836" s="177"/>
      <c r="D2836" s="177"/>
      <c r="E2836" s="177"/>
      <c r="F2836" s="177" t="s">
        <v>443</v>
      </c>
      <c r="G2836" s="178">
        <v>0.19</v>
      </c>
      <c r="H2836" s="212"/>
      <c r="I2836" s="212" t="s">
        <v>444</v>
      </c>
      <c r="J2836" s="177"/>
      <c r="K2836" s="178">
        <v>0.97</v>
      </c>
    </row>
    <row r="2837" spans="1:11" ht="1.05" customHeight="1" thickTop="1">
      <c r="A2837" s="179"/>
      <c r="B2837" s="179"/>
      <c r="C2837" s="179"/>
      <c r="D2837" s="179"/>
      <c r="E2837" s="179"/>
      <c r="F2837" s="179"/>
      <c r="G2837" s="179"/>
      <c r="H2837" s="179"/>
      <c r="I2837" s="179"/>
      <c r="J2837" s="179"/>
      <c r="K2837" s="179"/>
    </row>
    <row r="2838" spans="1:11" ht="18" customHeight="1">
      <c r="A2838" s="161"/>
      <c r="B2838" s="162" t="s">
        <v>47</v>
      </c>
      <c r="C2838" s="161" t="s">
        <v>48</v>
      </c>
      <c r="D2838" s="161" t="s">
        <v>7</v>
      </c>
      <c r="E2838" s="216" t="s">
        <v>417</v>
      </c>
      <c r="F2838" s="216"/>
      <c r="G2838" s="163" t="s">
        <v>49</v>
      </c>
      <c r="H2838" s="162" t="s">
        <v>50</v>
      </c>
      <c r="I2838" s="162" t="s">
        <v>418</v>
      </c>
      <c r="J2838" s="162" t="s">
        <v>51</v>
      </c>
      <c r="K2838" s="162" t="s">
        <v>8</v>
      </c>
    </row>
    <row r="2839" spans="1:11" ht="26" customHeight="1">
      <c r="A2839" s="164" t="s">
        <v>419</v>
      </c>
      <c r="B2839" s="147" t="s">
        <v>2189</v>
      </c>
      <c r="C2839" s="164" t="s">
        <v>213</v>
      </c>
      <c r="D2839" s="164" t="s">
        <v>907</v>
      </c>
      <c r="E2839" s="217">
        <v>19</v>
      </c>
      <c r="F2839" s="217"/>
      <c r="G2839" s="165" t="s">
        <v>116</v>
      </c>
      <c r="H2839" s="166">
        <v>1</v>
      </c>
      <c r="I2839" s="148"/>
      <c r="J2839" s="148">
        <v>215.27</v>
      </c>
      <c r="K2839" s="148">
        <v>215.27</v>
      </c>
    </row>
    <row r="2840" spans="1:11" ht="26" customHeight="1">
      <c r="A2840" s="172" t="s">
        <v>430</v>
      </c>
      <c r="B2840" s="173" t="s">
        <v>1679</v>
      </c>
      <c r="C2840" s="172" t="s">
        <v>213</v>
      </c>
      <c r="D2840" s="172" t="s">
        <v>1680</v>
      </c>
      <c r="E2840" s="211" t="s">
        <v>448</v>
      </c>
      <c r="F2840" s="211"/>
      <c r="G2840" s="174" t="s">
        <v>116</v>
      </c>
      <c r="H2840" s="175">
        <v>1</v>
      </c>
      <c r="I2840" s="175">
        <v>0</v>
      </c>
      <c r="J2840" s="176">
        <v>33.090000000000003</v>
      </c>
      <c r="K2840" s="176">
        <v>33.090000000000003</v>
      </c>
    </row>
    <row r="2841" spans="1:11" ht="39" customHeight="1">
      <c r="A2841" s="172" t="s">
        <v>430</v>
      </c>
      <c r="B2841" s="173" t="s">
        <v>1677</v>
      </c>
      <c r="C2841" s="172" t="s">
        <v>213</v>
      </c>
      <c r="D2841" s="172" t="s">
        <v>1678</v>
      </c>
      <c r="E2841" s="211" t="s">
        <v>453</v>
      </c>
      <c r="F2841" s="211"/>
      <c r="G2841" s="174" t="s">
        <v>148</v>
      </c>
      <c r="H2841" s="175">
        <v>1E-4</v>
      </c>
      <c r="I2841" s="175">
        <v>0</v>
      </c>
      <c r="J2841" s="176">
        <v>1821874.56</v>
      </c>
      <c r="K2841" s="176">
        <v>182.18</v>
      </c>
    </row>
    <row r="2842" spans="1:11" ht="25.5">
      <c r="A2842" s="177"/>
      <c r="B2842" s="177"/>
      <c r="C2842" s="177"/>
      <c r="D2842" s="177"/>
      <c r="E2842" s="177"/>
      <c r="F2842" s="177" t="s">
        <v>440</v>
      </c>
      <c r="G2842" s="178">
        <v>33.090000000000003</v>
      </c>
      <c r="H2842" s="177" t="s">
        <v>441</v>
      </c>
      <c r="I2842" s="178">
        <v>0</v>
      </c>
      <c r="J2842" s="177" t="s">
        <v>442</v>
      </c>
      <c r="K2842" s="178">
        <v>33.090000000000003</v>
      </c>
    </row>
    <row r="2843" spans="1:11" ht="25.9" thickBot="1">
      <c r="A2843" s="177"/>
      <c r="B2843" s="177"/>
      <c r="C2843" s="177"/>
      <c r="D2843" s="177"/>
      <c r="E2843" s="177"/>
      <c r="F2843" s="177" t="s">
        <v>443</v>
      </c>
      <c r="G2843" s="178">
        <v>52.74</v>
      </c>
      <c r="H2843" s="212"/>
      <c r="I2843" s="212" t="s">
        <v>444</v>
      </c>
      <c r="J2843" s="177"/>
      <c r="K2843" s="178">
        <v>268.01</v>
      </c>
    </row>
    <row r="2844" spans="1:11" ht="1.05" customHeight="1" thickTop="1">
      <c r="A2844" s="179"/>
      <c r="B2844" s="179"/>
      <c r="C2844" s="179"/>
      <c r="D2844" s="179"/>
      <c r="E2844" s="179"/>
      <c r="F2844" s="179"/>
      <c r="G2844" s="179"/>
      <c r="H2844" s="179"/>
      <c r="I2844" s="179"/>
      <c r="J2844" s="179"/>
      <c r="K2844" s="179"/>
    </row>
    <row r="2845" spans="1:11" ht="18" customHeight="1">
      <c r="A2845" s="161"/>
      <c r="B2845" s="162" t="s">
        <v>47</v>
      </c>
      <c r="C2845" s="161" t="s">
        <v>48</v>
      </c>
      <c r="D2845" s="161" t="s">
        <v>7</v>
      </c>
      <c r="E2845" s="216" t="s">
        <v>417</v>
      </c>
      <c r="F2845" s="216"/>
      <c r="G2845" s="163" t="s">
        <v>49</v>
      </c>
      <c r="H2845" s="162" t="s">
        <v>50</v>
      </c>
      <c r="I2845" s="162" t="s">
        <v>418</v>
      </c>
      <c r="J2845" s="162" t="s">
        <v>51</v>
      </c>
      <c r="K2845" s="162" t="s">
        <v>8</v>
      </c>
    </row>
    <row r="2846" spans="1:11" ht="26" customHeight="1">
      <c r="A2846" s="164" t="s">
        <v>419</v>
      </c>
      <c r="B2846" s="147" t="s">
        <v>2190</v>
      </c>
      <c r="C2846" s="164" t="s">
        <v>213</v>
      </c>
      <c r="D2846" s="164" t="s">
        <v>911</v>
      </c>
      <c r="E2846" s="217">
        <v>19</v>
      </c>
      <c r="F2846" s="217"/>
      <c r="G2846" s="165" t="s">
        <v>116</v>
      </c>
      <c r="H2846" s="166">
        <v>1</v>
      </c>
      <c r="I2846" s="148"/>
      <c r="J2846" s="148">
        <v>397.99</v>
      </c>
      <c r="K2846" s="148">
        <v>397.99</v>
      </c>
    </row>
    <row r="2847" spans="1:11" ht="39" customHeight="1">
      <c r="A2847" s="172" t="s">
        <v>430</v>
      </c>
      <c r="B2847" s="173" t="s">
        <v>1677</v>
      </c>
      <c r="C2847" s="172" t="s">
        <v>213</v>
      </c>
      <c r="D2847" s="172" t="s">
        <v>1678</v>
      </c>
      <c r="E2847" s="211" t="s">
        <v>453</v>
      </c>
      <c r="F2847" s="211"/>
      <c r="G2847" s="174" t="s">
        <v>148</v>
      </c>
      <c r="H2847" s="175">
        <v>1.75E-4</v>
      </c>
      <c r="I2847" s="175">
        <v>0</v>
      </c>
      <c r="J2847" s="176">
        <v>1821874.56</v>
      </c>
      <c r="K2847" s="176">
        <v>318.82</v>
      </c>
    </row>
    <row r="2848" spans="1:11" ht="24" customHeight="1">
      <c r="A2848" s="172" t="s">
        <v>430</v>
      </c>
      <c r="B2848" s="173" t="s">
        <v>1683</v>
      </c>
      <c r="C2848" s="172" t="s">
        <v>213</v>
      </c>
      <c r="D2848" s="172" t="s">
        <v>1684</v>
      </c>
      <c r="E2848" s="211" t="s">
        <v>433</v>
      </c>
      <c r="F2848" s="211"/>
      <c r="G2848" s="174" t="s">
        <v>871</v>
      </c>
      <c r="H2848" s="175">
        <v>5.5</v>
      </c>
      <c r="I2848" s="175">
        <v>0</v>
      </c>
      <c r="J2848" s="176">
        <v>5.92</v>
      </c>
      <c r="K2848" s="176">
        <v>32.56</v>
      </c>
    </row>
    <row r="2849" spans="1:11" ht="26" customHeight="1">
      <c r="A2849" s="172" t="s">
        <v>430</v>
      </c>
      <c r="B2849" s="173" t="s">
        <v>1679</v>
      </c>
      <c r="C2849" s="172" t="s">
        <v>213</v>
      </c>
      <c r="D2849" s="172" t="s">
        <v>1680</v>
      </c>
      <c r="E2849" s="211" t="s">
        <v>448</v>
      </c>
      <c r="F2849" s="211"/>
      <c r="G2849" s="174" t="s">
        <v>116</v>
      </c>
      <c r="H2849" s="175">
        <v>1</v>
      </c>
      <c r="I2849" s="175">
        <v>0</v>
      </c>
      <c r="J2849" s="176">
        <v>33.090000000000003</v>
      </c>
      <c r="K2849" s="176">
        <v>33.090000000000003</v>
      </c>
    </row>
    <row r="2850" spans="1:11" ht="26" customHeight="1">
      <c r="A2850" s="172" t="s">
        <v>430</v>
      </c>
      <c r="B2850" s="173" t="s">
        <v>1471</v>
      </c>
      <c r="C2850" s="172" t="s">
        <v>213</v>
      </c>
      <c r="D2850" s="172" t="s">
        <v>1472</v>
      </c>
      <c r="E2850" s="211" t="s">
        <v>433</v>
      </c>
      <c r="F2850" s="211"/>
      <c r="G2850" s="174" t="s">
        <v>871</v>
      </c>
      <c r="H2850" s="175">
        <v>0.104</v>
      </c>
      <c r="I2850" s="175">
        <v>50</v>
      </c>
      <c r="J2850" s="176">
        <v>27.98</v>
      </c>
      <c r="K2850" s="176">
        <v>4.3600000000000003</v>
      </c>
    </row>
    <row r="2851" spans="1:11" ht="24" customHeight="1">
      <c r="A2851" s="172" t="s">
        <v>430</v>
      </c>
      <c r="B2851" s="173" t="s">
        <v>1681</v>
      </c>
      <c r="C2851" s="172" t="s">
        <v>213</v>
      </c>
      <c r="D2851" s="172" t="s">
        <v>1682</v>
      </c>
      <c r="E2851" s="211" t="s">
        <v>433</v>
      </c>
      <c r="F2851" s="211"/>
      <c r="G2851" s="174" t="s">
        <v>148</v>
      </c>
      <c r="H2851" s="175">
        <v>8.0000000000000004E-4</v>
      </c>
      <c r="I2851" s="175">
        <v>0</v>
      </c>
      <c r="J2851" s="176">
        <v>10719.84</v>
      </c>
      <c r="K2851" s="176">
        <v>8.57</v>
      </c>
    </row>
    <row r="2852" spans="1:11" ht="26" customHeight="1">
      <c r="A2852" s="172" t="s">
        <v>430</v>
      </c>
      <c r="B2852" s="173" t="s">
        <v>1469</v>
      </c>
      <c r="C2852" s="172" t="s">
        <v>213</v>
      </c>
      <c r="D2852" s="172" t="s">
        <v>1470</v>
      </c>
      <c r="E2852" s="211" t="s">
        <v>433</v>
      </c>
      <c r="F2852" s="211"/>
      <c r="G2852" s="174" t="s">
        <v>215</v>
      </c>
      <c r="H2852" s="175">
        <v>5.1999999999999998E-2</v>
      </c>
      <c r="I2852" s="175">
        <v>0</v>
      </c>
      <c r="J2852" s="176">
        <v>11.39</v>
      </c>
      <c r="K2852" s="176">
        <v>0.59</v>
      </c>
    </row>
    <row r="2853" spans="1:11" ht="25.5">
      <c r="A2853" s="177"/>
      <c r="B2853" s="177"/>
      <c r="C2853" s="177"/>
      <c r="D2853" s="177"/>
      <c r="E2853" s="177"/>
      <c r="F2853" s="177" t="s">
        <v>440</v>
      </c>
      <c r="G2853" s="178">
        <v>33.090000000000003</v>
      </c>
      <c r="H2853" s="177" t="s">
        <v>441</v>
      </c>
      <c r="I2853" s="178">
        <v>0</v>
      </c>
      <c r="J2853" s="177" t="s">
        <v>442</v>
      </c>
      <c r="K2853" s="178">
        <v>33.090000000000003</v>
      </c>
    </row>
    <row r="2854" spans="1:11" ht="25.9" thickBot="1">
      <c r="A2854" s="177"/>
      <c r="B2854" s="177"/>
      <c r="C2854" s="177"/>
      <c r="D2854" s="177"/>
      <c r="E2854" s="177"/>
      <c r="F2854" s="177" t="s">
        <v>443</v>
      </c>
      <c r="G2854" s="178">
        <v>97.5</v>
      </c>
      <c r="H2854" s="212"/>
      <c r="I2854" s="212" t="s">
        <v>444</v>
      </c>
      <c r="J2854" s="177"/>
      <c r="K2854" s="178">
        <v>495.49</v>
      </c>
    </row>
    <row r="2855" spans="1:11" ht="1.05" customHeight="1" thickTop="1">
      <c r="A2855" s="179"/>
      <c r="B2855" s="179"/>
      <c r="C2855" s="179"/>
      <c r="D2855" s="179"/>
      <c r="E2855" s="179"/>
      <c r="F2855" s="179"/>
      <c r="G2855" s="179"/>
      <c r="H2855" s="179"/>
      <c r="I2855" s="179"/>
      <c r="J2855" s="179"/>
      <c r="K2855" s="179"/>
    </row>
    <row r="2856" spans="1:11" ht="18" customHeight="1">
      <c r="A2856" s="161"/>
      <c r="B2856" s="162" t="s">
        <v>47</v>
      </c>
      <c r="C2856" s="161" t="s">
        <v>48</v>
      </c>
      <c r="D2856" s="161" t="s">
        <v>7</v>
      </c>
      <c r="E2856" s="216" t="s">
        <v>417</v>
      </c>
      <c r="F2856" s="216"/>
      <c r="G2856" s="163" t="s">
        <v>49</v>
      </c>
      <c r="H2856" s="162" t="s">
        <v>50</v>
      </c>
      <c r="I2856" s="162" t="s">
        <v>418</v>
      </c>
      <c r="J2856" s="162" t="s">
        <v>51</v>
      </c>
      <c r="K2856" s="162" t="s">
        <v>8</v>
      </c>
    </row>
    <row r="2857" spans="1:11" ht="24" customHeight="1">
      <c r="A2857" s="164" t="s">
        <v>419</v>
      </c>
      <c r="B2857" s="147" t="s">
        <v>867</v>
      </c>
      <c r="C2857" s="164" t="s">
        <v>58</v>
      </c>
      <c r="D2857" s="164" t="s">
        <v>868</v>
      </c>
      <c r="E2857" s="217" t="s">
        <v>424</v>
      </c>
      <c r="F2857" s="217"/>
      <c r="G2857" s="165" t="s">
        <v>116</v>
      </c>
      <c r="H2857" s="166">
        <v>1</v>
      </c>
      <c r="I2857" s="148"/>
      <c r="J2857" s="148">
        <v>29.85</v>
      </c>
      <c r="K2857" s="148">
        <v>29.85</v>
      </c>
    </row>
    <row r="2858" spans="1:11" ht="26" customHeight="1">
      <c r="A2858" s="167" t="s">
        <v>421</v>
      </c>
      <c r="B2858" s="168" t="s">
        <v>1548</v>
      </c>
      <c r="C2858" s="167" t="s">
        <v>58</v>
      </c>
      <c r="D2858" s="167" t="s">
        <v>1549</v>
      </c>
      <c r="E2858" s="210" t="s">
        <v>424</v>
      </c>
      <c r="F2858" s="210"/>
      <c r="G2858" s="169" t="s">
        <v>116</v>
      </c>
      <c r="H2858" s="170">
        <v>1</v>
      </c>
      <c r="I2858" s="170">
        <v>0</v>
      </c>
      <c r="J2858" s="171">
        <v>0.47</v>
      </c>
      <c r="K2858" s="171">
        <v>0.47</v>
      </c>
    </row>
    <row r="2859" spans="1:11" ht="26" customHeight="1">
      <c r="A2859" s="172" t="s">
        <v>430</v>
      </c>
      <c r="B2859" s="173" t="s">
        <v>631</v>
      </c>
      <c r="C2859" s="172" t="s">
        <v>58</v>
      </c>
      <c r="D2859" s="172" t="s">
        <v>632</v>
      </c>
      <c r="E2859" s="211" t="s">
        <v>433</v>
      </c>
      <c r="F2859" s="211"/>
      <c r="G2859" s="174" t="s">
        <v>116</v>
      </c>
      <c r="H2859" s="175">
        <v>1</v>
      </c>
      <c r="I2859" s="175">
        <v>0</v>
      </c>
      <c r="J2859" s="176">
        <v>0.08</v>
      </c>
      <c r="K2859" s="176">
        <v>0.08</v>
      </c>
    </row>
    <row r="2860" spans="1:11" ht="26" customHeight="1">
      <c r="A2860" s="172" t="s">
        <v>430</v>
      </c>
      <c r="B2860" s="173" t="s">
        <v>1041</v>
      </c>
      <c r="C2860" s="172" t="s">
        <v>58</v>
      </c>
      <c r="D2860" s="172" t="s">
        <v>1042</v>
      </c>
      <c r="E2860" s="211" t="s">
        <v>433</v>
      </c>
      <c r="F2860" s="211"/>
      <c r="G2860" s="174" t="s">
        <v>116</v>
      </c>
      <c r="H2860" s="175">
        <v>1</v>
      </c>
      <c r="I2860" s="175">
        <v>0</v>
      </c>
      <c r="J2860" s="176">
        <v>2.79</v>
      </c>
      <c r="K2860" s="176">
        <v>2.79</v>
      </c>
    </row>
    <row r="2861" spans="1:11" ht="26" customHeight="1">
      <c r="A2861" s="172" t="s">
        <v>430</v>
      </c>
      <c r="B2861" s="173" t="s">
        <v>1035</v>
      </c>
      <c r="C2861" s="172" t="s">
        <v>58</v>
      </c>
      <c r="D2861" s="172" t="s">
        <v>1036</v>
      </c>
      <c r="E2861" s="211" t="s">
        <v>433</v>
      </c>
      <c r="F2861" s="211"/>
      <c r="G2861" s="174" t="s">
        <v>116</v>
      </c>
      <c r="H2861" s="175">
        <v>1</v>
      </c>
      <c r="I2861" s="175">
        <v>0</v>
      </c>
      <c r="J2861" s="176">
        <v>0.78</v>
      </c>
      <c r="K2861" s="176">
        <v>0.78</v>
      </c>
    </row>
    <row r="2862" spans="1:11" ht="24" customHeight="1">
      <c r="A2862" s="172" t="s">
        <v>430</v>
      </c>
      <c r="B2862" s="173" t="s">
        <v>1550</v>
      </c>
      <c r="C2862" s="172" t="s">
        <v>58</v>
      </c>
      <c r="D2862" s="172" t="s">
        <v>1551</v>
      </c>
      <c r="E2862" s="211" t="s">
        <v>448</v>
      </c>
      <c r="F2862" s="211"/>
      <c r="G2862" s="174" t="s">
        <v>116</v>
      </c>
      <c r="H2862" s="175">
        <v>1</v>
      </c>
      <c r="I2862" s="175">
        <v>0</v>
      </c>
      <c r="J2862" s="176">
        <v>22.45</v>
      </c>
      <c r="K2862" s="176">
        <v>22.45</v>
      </c>
    </row>
    <row r="2863" spans="1:11" ht="26" customHeight="1">
      <c r="A2863" s="172" t="s">
        <v>430</v>
      </c>
      <c r="B2863" s="173" t="s">
        <v>1031</v>
      </c>
      <c r="C2863" s="172" t="s">
        <v>58</v>
      </c>
      <c r="D2863" s="172" t="s">
        <v>1032</v>
      </c>
      <c r="E2863" s="211" t="s">
        <v>433</v>
      </c>
      <c r="F2863" s="211"/>
      <c r="G2863" s="174" t="s">
        <v>116</v>
      </c>
      <c r="H2863" s="175">
        <v>1</v>
      </c>
      <c r="I2863" s="175">
        <v>0</v>
      </c>
      <c r="J2863" s="176">
        <v>0.54</v>
      </c>
      <c r="K2863" s="176">
        <v>0.54</v>
      </c>
    </row>
    <row r="2864" spans="1:11" ht="26" customHeight="1">
      <c r="A2864" s="172" t="s">
        <v>430</v>
      </c>
      <c r="B2864" s="173" t="s">
        <v>625</v>
      </c>
      <c r="C2864" s="172" t="s">
        <v>58</v>
      </c>
      <c r="D2864" s="172" t="s">
        <v>626</v>
      </c>
      <c r="E2864" s="211" t="s">
        <v>433</v>
      </c>
      <c r="F2864" s="211"/>
      <c r="G2864" s="174" t="s">
        <v>116</v>
      </c>
      <c r="H2864" s="175">
        <v>1</v>
      </c>
      <c r="I2864" s="175">
        <v>0</v>
      </c>
      <c r="J2864" s="176">
        <v>1.43</v>
      </c>
      <c r="K2864" s="176">
        <v>1.43</v>
      </c>
    </row>
    <row r="2865" spans="1:11" ht="26" customHeight="1">
      <c r="A2865" s="172" t="s">
        <v>430</v>
      </c>
      <c r="B2865" s="173" t="s">
        <v>1038</v>
      </c>
      <c r="C2865" s="172" t="s">
        <v>58</v>
      </c>
      <c r="D2865" s="172" t="s">
        <v>1039</v>
      </c>
      <c r="E2865" s="211" t="s">
        <v>433</v>
      </c>
      <c r="F2865" s="211"/>
      <c r="G2865" s="174" t="s">
        <v>116</v>
      </c>
      <c r="H2865" s="175">
        <v>1</v>
      </c>
      <c r="I2865" s="175">
        <v>0</v>
      </c>
      <c r="J2865" s="176">
        <v>1.31</v>
      </c>
      <c r="K2865" s="176">
        <v>1.31</v>
      </c>
    </row>
    <row r="2866" spans="1:11" ht="25.5">
      <c r="A2866" s="177"/>
      <c r="B2866" s="177"/>
      <c r="C2866" s="177"/>
      <c r="D2866" s="177"/>
      <c r="E2866" s="177"/>
      <c r="F2866" s="177" t="s">
        <v>440</v>
      </c>
      <c r="G2866" s="178">
        <v>22.92</v>
      </c>
      <c r="H2866" s="177" t="s">
        <v>441</v>
      </c>
      <c r="I2866" s="178">
        <v>0</v>
      </c>
      <c r="J2866" s="177" t="s">
        <v>442</v>
      </c>
      <c r="K2866" s="178">
        <v>22.92</v>
      </c>
    </row>
    <row r="2867" spans="1:11" ht="25.9" thickBot="1">
      <c r="A2867" s="177"/>
      <c r="B2867" s="177"/>
      <c r="C2867" s="177"/>
      <c r="D2867" s="177"/>
      <c r="E2867" s="177"/>
      <c r="F2867" s="177" t="s">
        <v>443</v>
      </c>
      <c r="G2867" s="178">
        <v>7.31</v>
      </c>
      <c r="H2867" s="212"/>
      <c r="I2867" s="212" t="s">
        <v>444</v>
      </c>
      <c r="J2867" s="177"/>
      <c r="K2867" s="178">
        <v>37.159999999999997</v>
      </c>
    </row>
    <row r="2868" spans="1:11" ht="1.05" customHeight="1" thickTop="1">
      <c r="A2868" s="179"/>
      <c r="B2868" s="179"/>
      <c r="C2868" s="179"/>
      <c r="D2868" s="179"/>
      <c r="E2868" s="179"/>
      <c r="F2868" s="179"/>
      <c r="G2868" s="179"/>
      <c r="H2868" s="179"/>
      <c r="I2868" s="179"/>
      <c r="J2868" s="179"/>
      <c r="K2868" s="179"/>
    </row>
    <row r="2869" spans="1:11" ht="18" customHeight="1">
      <c r="A2869" s="161"/>
      <c r="B2869" s="162" t="s">
        <v>47</v>
      </c>
      <c r="C2869" s="161" t="s">
        <v>48</v>
      </c>
      <c r="D2869" s="161" t="s">
        <v>7</v>
      </c>
      <c r="E2869" s="216" t="s">
        <v>417</v>
      </c>
      <c r="F2869" s="216"/>
      <c r="G2869" s="163" t="s">
        <v>49</v>
      </c>
      <c r="H2869" s="162" t="s">
        <v>50</v>
      </c>
      <c r="I2869" s="162" t="s">
        <v>418</v>
      </c>
      <c r="J2869" s="162" t="s">
        <v>51</v>
      </c>
      <c r="K2869" s="162" t="s">
        <v>8</v>
      </c>
    </row>
    <row r="2870" spans="1:11" ht="65" customHeight="1">
      <c r="A2870" s="164" t="s">
        <v>419</v>
      </c>
      <c r="B2870" s="147" t="s">
        <v>1533</v>
      </c>
      <c r="C2870" s="164" t="s">
        <v>213</v>
      </c>
      <c r="D2870" s="164" t="s">
        <v>1534</v>
      </c>
      <c r="E2870" s="217">
        <v>11</v>
      </c>
      <c r="F2870" s="217"/>
      <c r="G2870" s="165" t="s">
        <v>80</v>
      </c>
      <c r="H2870" s="166">
        <v>1</v>
      </c>
      <c r="I2870" s="148"/>
      <c r="J2870" s="148">
        <v>143.47999999999999</v>
      </c>
      <c r="K2870" s="148">
        <v>143.47999999999999</v>
      </c>
    </row>
    <row r="2871" spans="1:11" ht="52.05" customHeight="1">
      <c r="A2871" s="167" t="s">
        <v>421</v>
      </c>
      <c r="B2871" s="168" t="s">
        <v>1688</v>
      </c>
      <c r="C2871" s="167" t="s">
        <v>213</v>
      </c>
      <c r="D2871" s="167" t="s">
        <v>1689</v>
      </c>
      <c r="E2871" s="210">
        <v>5</v>
      </c>
      <c r="F2871" s="210"/>
      <c r="G2871" s="169" t="s">
        <v>1690</v>
      </c>
      <c r="H2871" s="170">
        <v>0.26769999999999999</v>
      </c>
      <c r="I2871" s="170">
        <v>0</v>
      </c>
      <c r="J2871" s="171">
        <v>33.64</v>
      </c>
      <c r="K2871" s="171">
        <v>9</v>
      </c>
    </row>
    <row r="2872" spans="1:11" ht="39" customHeight="1">
      <c r="A2872" s="167" t="s">
        <v>421</v>
      </c>
      <c r="B2872" s="168" t="s">
        <v>1685</v>
      </c>
      <c r="C2872" s="167" t="s">
        <v>213</v>
      </c>
      <c r="D2872" s="167" t="s">
        <v>1686</v>
      </c>
      <c r="E2872" s="210">
        <v>19</v>
      </c>
      <c r="F2872" s="210"/>
      <c r="G2872" s="169" t="s">
        <v>116</v>
      </c>
      <c r="H2872" s="170">
        <v>0.6</v>
      </c>
      <c r="I2872" s="170">
        <v>0</v>
      </c>
      <c r="J2872" s="171">
        <v>0.44</v>
      </c>
      <c r="K2872" s="171">
        <v>0.26</v>
      </c>
    </row>
    <row r="2873" spans="1:11" ht="39" customHeight="1">
      <c r="A2873" s="167" t="s">
        <v>421</v>
      </c>
      <c r="B2873" s="168" t="s">
        <v>1687</v>
      </c>
      <c r="C2873" s="167" t="s">
        <v>213</v>
      </c>
      <c r="D2873" s="167" t="s">
        <v>1686</v>
      </c>
      <c r="E2873" s="210">
        <v>19</v>
      </c>
      <c r="F2873" s="210"/>
      <c r="G2873" s="169" t="s">
        <v>116</v>
      </c>
      <c r="H2873" s="170">
        <v>0.4</v>
      </c>
      <c r="I2873" s="170">
        <v>0</v>
      </c>
      <c r="J2873" s="171">
        <v>1.72</v>
      </c>
      <c r="K2873" s="171">
        <v>0.68</v>
      </c>
    </row>
    <row r="2874" spans="1:11" ht="26" customHeight="1">
      <c r="A2874" s="172" t="s">
        <v>430</v>
      </c>
      <c r="B2874" s="173" t="s">
        <v>1693</v>
      </c>
      <c r="C2874" s="172" t="s">
        <v>213</v>
      </c>
      <c r="D2874" s="172" t="s">
        <v>1694</v>
      </c>
      <c r="E2874" s="211" t="s">
        <v>448</v>
      </c>
      <c r="F2874" s="211"/>
      <c r="G2874" s="174" t="s">
        <v>116</v>
      </c>
      <c r="H2874" s="175">
        <v>0.5</v>
      </c>
      <c r="I2874" s="175">
        <v>3</v>
      </c>
      <c r="J2874" s="176">
        <v>26.52</v>
      </c>
      <c r="K2874" s="176">
        <v>13.65</v>
      </c>
    </row>
    <row r="2875" spans="1:11" ht="26" customHeight="1">
      <c r="A2875" s="172" t="s">
        <v>430</v>
      </c>
      <c r="B2875" s="173" t="s">
        <v>1695</v>
      </c>
      <c r="C2875" s="172" t="s">
        <v>213</v>
      </c>
      <c r="D2875" s="172" t="s">
        <v>1696</v>
      </c>
      <c r="E2875" s="211" t="s">
        <v>448</v>
      </c>
      <c r="F2875" s="211"/>
      <c r="G2875" s="174" t="s">
        <v>116</v>
      </c>
      <c r="H2875" s="175">
        <v>1</v>
      </c>
      <c r="I2875" s="175">
        <v>3</v>
      </c>
      <c r="J2875" s="176">
        <v>26.52</v>
      </c>
      <c r="K2875" s="176">
        <v>27.31</v>
      </c>
    </row>
    <row r="2876" spans="1:11" ht="39" customHeight="1">
      <c r="A2876" s="172" t="s">
        <v>430</v>
      </c>
      <c r="B2876" s="173" t="s">
        <v>1691</v>
      </c>
      <c r="C2876" s="172" t="s">
        <v>213</v>
      </c>
      <c r="D2876" s="172" t="s">
        <v>1692</v>
      </c>
      <c r="E2876" s="211" t="s">
        <v>448</v>
      </c>
      <c r="F2876" s="211"/>
      <c r="G2876" s="174" t="s">
        <v>116</v>
      </c>
      <c r="H2876" s="175">
        <v>0.5</v>
      </c>
      <c r="I2876" s="175">
        <v>3</v>
      </c>
      <c r="J2876" s="176">
        <v>26.52</v>
      </c>
      <c r="K2876" s="176">
        <v>13.65</v>
      </c>
    </row>
    <row r="2877" spans="1:11" ht="26" customHeight="1">
      <c r="A2877" s="172" t="s">
        <v>430</v>
      </c>
      <c r="B2877" s="173" t="s">
        <v>1339</v>
      </c>
      <c r="C2877" s="172" t="s">
        <v>213</v>
      </c>
      <c r="D2877" s="172" t="s">
        <v>1340</v>
      </c>
      <c r="E2877" s="211" t="s">
        <v>448</v>
      </c>
      <c r="F2877" s="211"/>
      <c r="G2877" s="174" t="s">
        <v>116</v>
      </c>
      <c r="H2877" s="175">
        <v>4</v>
      </c>
      <c r="I2877" s="175">
        <v>3</v>
      </c>
      <c r="J2877" s="176">
        <v>19.16</v>
      </c>
      <c r="K2877" s="176">
        <v>78.930000000000007</v>
      </c>
    </row>
    <row r="2878" spans="1:11" ht="25.5">
      <c r="A2878" s="177"/>
      <c r="B2878" s="177"/>
      <c r="C2878" s="177"/>
      <c r="D2878" s="177"/>
      <c r="E2878" s="177"/>
      <c r="F2878" s="177" t="s">
        <v>440</v>
      </c>
      <c r="G2878" s="178">
        <v>133.54</v>
      </c>
      <c r="H2878" s="177" t="s">
        <v>441</v>
      </c>
      <c r="I2878" s="178">
        <v>0</v>
      </c>
      <c r="J2878" s="177" t="s">
        <v>442</v>
      </c>
      <c r="K2878" s="178">
        <v>133.54</v>
      </c>
    </row>
    <row r="2879" spans="1:11" ht="25.9" thickBot="1">
      <c r="A2879" s="177"/>
      <c r="B2879" s="177"/>
      <c r="C2879" s="177"/>
      <c r="D2879" s="177"/>
      <c r="E2879" s="177"/>
      <c r="F2879" s="177" t="s">
        <v>443</v>
      </c>
      <c r="G2879" s="178">
        <v>35.15</v>
      </c>
      <c r="H2879" s="212"/>
      <c r="I2879" s="212" t="s">
        <v>444</v>
      </c>
      <c r="J2879" s="177"/>
      <c r="K2879" s="178">
        <v>178.63</v>
      </c>
    </row>
    <row r="2880" spans="1:11" ht="1.05" customHeight="1" thickTop="1">
      <c r="A2880" s="179"/>
      <c r="B2880" s="179"/>
      <c r="C2880" s="179"/>
      <c r="D2880" s="179"/>
      <c r="E2880" s="179"/>
      <c r="F2880" s="179"/>
      <c r="G2880" s="179"/>
      <c r="H2880" s="179"/>
      <c r="I2880" s="179"/>
      <c r="J2880" s="179"/>
      <c r="K2880" s="179"/>
    </row>
    <row r="2881" spans="1:11" ht="18" customHeight="1">
      <c r="A2881" s="161"/>
      <c r="B2881" s="162" t="s">
        <v>47</v>
      </c>
      <c r="C2881" s="161" t="s">
        <v>48</v>
      </c>
      <c r="D2881" s="161" t="s">
        <v>7</v>
      </c>
      <c r="E2881" s="216" t="s">
        <v>417</v>
      </c>
      <c r="F2881" s="216"/>
      <c r="G2881" s="163" t="s">
        <v>49</v>
      </c>
      <c r="H2881" s="162" t="s">
        <v>50</v>
      </c>
      <c r="I2881" s="162" t="s">
        <v>418</v>
      </c>
      <c r="J2881" s="162" t="s">
        <v>51</v>
      </c>
      <c r="K2881" s="162" t="s">
        <v>8</v>
      </c>
    </row>
    <row r="2882" spans="1:11" ht="52.05" customHeight="1">
      <c r="A2882" s="164" t="s">
        <v>419</v>
      </c>
      <c r="B2882" s="147" t="s">
        <v>536</v>
      </c>
      <c r="C2882" s="164" t="s">
        <v>58</v>
      </c>
      <c r="D2882" s="164" t="s">
        <v>537</v>
      </c>
      <c r="E2882" s="217" t="s">
        <v>538</v>
      </c>
      <c r="F2882" s="217"/>
      <c r="G2882" s="165" t="s">
        <v>539</v>
      </c>
      <c r="H2882" s="166">
        <v>1</v>
      </c>
      <c r="I2882" s="148"/>
      <c r="J2882" s="148">
        <v>4.67</v>
      </c>
      <c r="K2882" s="148">
        <v>4.67</v>
      </c>
    </row>
    <row r="2883" spans="1:11" ht="52.05" customHeight="1">
      <c r="A2883" s="167" t="s">
        <v>421</v>
      </c>
      <c r="B2883" s="168" t="s">
        <v>1697</v>
      </c>
      <c r="C2883" s="167" t="s">
        <v>58</v>
      </c>
      <c r="D2883" s="167" t="s">
        <v>1698</v>
      </c>
      <c r="E2883" s="210" t="s">
        <v>1449</v>
      </c>
      <c r="F2883" s="210"/>
      <c r="G2883" s="169" t="s">
        <v>116</v>
      </c>
      <c r="H2883" s="170">
        <v>1</v>
      </c>
      <c r="I2883" s="170">
        <v>0</v>
      </c>
      <c r="J2883" s="171">
        <v>0.02</v>
      </c>
      <c r="K2883" s="171">
        <v>0.02</v>
      </c>
    </row>
    <row r="2884" spans="1:11" ht="52.05" customHeight="1">
      <c r="A2884" s="167" t="s">
        <v>421</v>
      </c>
      <c r="B2884" s="168" t="s">
        <v>1699</v>
      </c>
      <c r="C2884" s="167" t="s">
        <v>58</v>
      </c>
      <c r="D2884" s="167" t="s">
        <v>1700</v>
      </c>
      <c r="E2884" s="210" t="s">
        <v>1449</v>
      </c>
      <c r="F2884" s="210"/>
      <c r="G2884" s="169" t="s">
        <v>116</v>
      </c>
      <c r="H2884" s="170">
        <v>1</v>
      </c>
      <c r="I2884" s="170">
        <v>0</v>
      </c>
      <c r="J2884" s="171">
        <v>4.42</v>
      </c>
      <c r="K2884" s="171">
        <v>4.42</v>
      </c>
    </row>
    <row r="2885" spans="1:11" ht="52.05" customHeight="1">
      <c r="A2885" s="167" t="s">
        <v>421</v>
      </c>
      <c r="B2885" s="168" t="s">
        <v>1703</v>
      </c>
      <c r="C2885" s="167" t="s">
        <v>58</v>
      </c>
      <c r="D2885" s="167" t="s">
        <v>1704</v>
      </c>
      <c r="E2885" s="210" t="s">
        <v>1449</v>
      </c>
      <c r="F2885" s="210"/>
      <c r="G2885" s="169" t="s">
        <v>116</v>
      </c>
      <c r="H2885" s="170">
        <v>1</v>
      </c>
      <c r="I2885" s="170">
        <v>0</v>
      </c>
      <c r="J2885" s="171">
        <v>0.14000000000000001</v>
      </c>
      <c r="K2885" s="171">
        <v>0.14000000000000001</v>
      </c>
    </row>
    <row r="2886" spans="1:11" ht="52.05" customHeight="1">
      <c r="A2886" s="167" t="s">
        <v>421</v>
      </c>
      <c r="B2886" s="168" t="s">
        <v>1701</v>
      </c>
      <c r="C2886" s="167" t="s">
        <v>58</v>
      </c>
      <c r="D2886" s="167" t="s">
        <v>1702</v>
      </c>
      <c r="E2886" s="210" t="s">
        <v>1449</v>
      </c>
      <c r="F2886" s="210"/>
      <c r="G2886" s="169" t="s">
        <v>116</v>
      </c>
      <c r="H2886" s="170">
        <v>1</v>
      </c>
      <c r="I2886" s="170">
        <v>0</v>
      </c>
      <c r="J2886" s="171">
        <v>0.09</v>
      </c>
      <c r="K2886" s="171">
        <v>0.09</v>
      </c>
    </row>
    <row r="2887" spans="1:11" ht="25.5">
      <c r="A2887" s="177"/>
      <c r="B2887" s="177"/>
      <c r="C2887" s="177"/>
      <c r="D2887" s="177"/>
      <c r="E2887" s="177"/>
      <c r="F2887" s="177" t="s">
        <v>440</v>
      </c>
      <c r="G2887" s="178">
        <v>0</v>
      </c>
      <c r="H2887" s="177" t="s">
        <v>441</v>
      </c>
      <c r="I2887" s="178">
        <v>0</v>
      </c>
      <c r="J2887" s="177" t="s">
        <v>442</v>
      </c>
      <c r="K2887" s="178">
        <v>0</v>
      </c>
    </row>
    <row r="2888" spans="1:11" ht="25.9" thickBot="1">
      <c r="A2888" s="177"/>
      <c r="B2888" s="177"/>
      <c r="C2888" s="177"/>
      <c r="D2888" s="177"/>
      <c r="E2888" s="177"/>
      <c r="F2888" s="177" t="s">
        <v>443</v>
      </c>
      <c r="G2888" s="178">
        <v>1.1399999999999999</v>
      </c>
      <c r="H2888" s="212"/>
      <c r="I2888" s="212" t="s">
        <v>444</v>
      </c>
      <c r="J2888" s="177"/>
      <c r="K2888" s="178">
        <v>5.81</v>
      </c>
    </row>
    <row r="2889" spans="1:11" ht="1.05" customHeight="1" thickTop="1">
      <c r="A2889" s="179"/>
      <c r="B2889" s="179"/>
      <c r="C2889" s="179"/>
      <c r="D2889" s="179"/>
      <c r="E2889" s="179"/>
      <c r="F2889" s="179"/>
      <c r="G2889" s="179"/>
      <c r="H2889" s="179"/>
      <c r="I2889" s="179"/>
      <c r="J2889" s="179"/>
      <c r="K2889" s="179"/>
    </row>
    <row r="2890" spans="1:11" ht="18" customHeight="1">
      <c r="A2890" s="161"/>
      <c r="B2890" s="162" t="s">
        <v>47</v>
      </c>
      <c r="C2890" s="161" t="s">
        <v>48</v>
      </c>
      <c r="D2890" s="161" t="s">
        <v>7</v>
      </c>
      <c r="E2890" s="216" t="s">
        <v>417</v>
      </c>
      <c r="F2890" s="216"/>
      <c r="G2890" s="163" t="s">
        <v>49</v>
      </c>
      <c r="H2890" s="162" t="s">
        <v>50</v>
      </c>
      <c r="I2890" s="162" t="s">
        <v>418</v>
      </c>
      <c r="J2890" s="162" t="s">
        <v>51</v>
      </c>
      <c r="K2890" s="162" t="s">
        <v>8</v>
      </c>
    </row>
    <row r="2891" spans="1:11" ht="52.05" customHeight="1">
      <c r="A2891" s="164" t="s">
        <v>419</v>
      </c>
      <c r="B2891" s="147" t="s">
        <v>1703</v>
      </c>
      <c r="C2891" s="164" t="s">
        <v>58</v>
      </c>
      <c r="D2891" s="164" t="s">
        <v>1704</v>
      </c>
      <c r="E2891" s="217" t="s">
        <v>1449</v>
      </c>
      <c r="F2891" s="217"/>
      <c r="G2891" s="165" t="s">
        <v>116</v>
      </c>
      <c r="H2891" s="166">
        <v>1</v>
      </c>
      <c r="I2891" s="148"/>
      <c r="J2891" s="148">
        <v>0.14000000000000001</v>
      </c>
      <c r="K2891" s="148">
        <v>0.14000000000000001</v>
      </c>
    </row>
    <row r="2892" spans="1:11" ht="52.05" customHeight="1">
      <c r="A2892" s="172" t="s">
        <v>430</v>
      </c>
      <c r="B2892" s="173" t="s">
        <v>1705</v>
      </c>
      <c r="C2892" s="172" t="s">
        <v>58</v>
      </c>
      <c r="D2892" s="172" t="s">
        <v>1706</v>
      </c>
      <c r="E2892" s="211" t="s">
        <v>992</v>
      </c>
      <c r="F2892" s="211"/>
      <c r="G2892" s="174" t="s">
        <v>148</v>
      </c>
      <c r="H2892" s="175">
        <v>7.2000000000000002E-5</v>
      </c>
      <c r="I2892" s="175">
        <v>0</v>
      </c>
      <c r="J2892" s="176">
        <v>1999.45</v>
      </c>
      <c r="K2892" s="176">
        <v>0.14000000000000001</v>
      </c>
    </row>
    <row r="2893" spans="1:11" ht="25.5">
      <c r="A2893" s="177"/>
      <c r="B2893" s="177"/>
      <c r="C2893" s="177"/>
      <c r="D2893" s="177"/>
      <c r="E2893" s="177"/>
      <c r="F2893" s="177" t="s">
        <v>440</v>
      </c>
      <c r="G2893" s="178">
        <v>0</v>
      </c>
      <c r="H2893" s="177" t="s">
        <v>441</v>
      </c>
      <c r="I2893" s="178">
        <v>0</v>
      </c>
      <c r="J2893" s="177" t="s">
        <v>442</v>
      </c>
      <c r="K2893" s="178">
        <v>0</v>
      </c>
    </row>
    <row r="2894" spans="1:11" ht="25.9" thickBot="1">
      <c r="A2894" s="177"/>
      <c r="B2894" s="177"/>
      <c r="C2894" s="177"/>
      <c r="D2894" s="177"/>
      <c r="E2894" s="177"/>
      <c r="F2894" s="177" t="s">
        <v>443</v>
      </c>
      <c r="G2894" s="178">
        <v>0.03</v>
      </c>
      <c r="H2894" s="212"/>
      <c r="I2894" s="212" t="s">
        <v>444</v>
      </c>
      <c r="J2894" s="177"/>
      <c r="K2894" s="178">
        <v>0.17</v>
      </c>
    </row>
    <row r="2895" spans="1:11" ht="1.05" customHeight="1" thickTop="1">
      <c r="A2895" s="179"/>
      <c r="B2895" s="179"/>
      <c r="C2895" s="179"/>
      <c r="D2895" s="179"/>
      <c r="E2895" s="179"/>
      <c r="F2895" s="179"/>
      <c r="G2895" s="179"/>
      <c r="H2895" s="179"/>
      <c r="I2895" s="179"/>
      <c r="J2895" s="179"/>
      <c r="K2895" s="179"/>
    </row>
    <row r="2896" spans="1:11" ht="18" customHeight="1">
      <c r="A2896" s="161"/>
      <c r="B2896" s="162" t="s">
        <v>47</v>
      </c>
      <c r="C2896" s="161" t="s">
        <v>48</v>
      </c>
      <c r="D2896" s="161" t="s">
        <v>7</v>
      </c>
      <c r="E2896" s="216" t="s">
        <v>417</v>
      </c>
      <c r="F2896" s="216"/>
      <c r="G2896" s="163" t="s">
        <v>49</v>
      </c>
      <c r="H2896" s="162" t="s">
        <v>50</v>
      </c>
      <c r="I2896" s="162" t="s">
        <v>418</v>
      </c>
      <c r="J2896" s="162" t="s">
        <v>51</v>
      </c>
      <c r="K2896" s="162" t="s">
        <v>8</v>
      </c>
    </row>
    <row r="2897" spans="1:11" ht="52.05" customHeight="1">
      <c r="A2897" s="164" t="s">
        <v>419</v>
      </c>
      <c r="B2897" s="147" t="s">
        <v>1697</v>
      </c>
      <c r="C2897" s="164" t="s">
        <v>58</v>
      </c>
      <c r="D2897" s="164" t="s">
        <v>1698</v>
      </c>
      <c r="E2897" s="217" t="s">
        <v>1449</v>
      </c>
      <c r="F2897" s="217"/>
      <c r="G2897" s="165" t="s">
        <v>116</v>
      </c>
      <c r="H2897" s="166">
        <v>1</v>
      </c>
      <c r="I2897" s="148"/>
      <c r="J2897" s="148">
        <v>0.02</v>
      </c>
      <c r="K2897" s="148">
        <v>0.02</v>
      </c>
    </row>
    <row r="2898" spans="1:11" ht="52.05" customHeight="1">
      <c r="A2898" s="172" t="s">
        <v>430</v>
      </c>
      <c r="B2898" s="173" t="s">
        <v>1705</v>
      </c>
      <c r="C2898" s="172" t="s">
        <v>58</v>
      </c>
      <c r="D2898" s="172" t="s">
        <v>1706</v>
      </c>
      <c r="E2898" s="211" t="s">
        <v>992</v>
      </c>
      <c r="F2898" s="211"/>
      <c r="G2898" s="174" t="s">
        <v>148</v>
      </c>
      <c r="H2898" s="175">
        <v>1.4800000000000001E-5</v>
      </c>
      <c r="I2898" s="175">
        <v>0</v>
      </c>
      <c r="J2898" s="176">
        <v>1999.45</v>
      </c>
      <c r="K2898" s="176">
        <v>0.02</v>
      </c>
    </row>
    <row r="2899" spans="1:11" ht="25.5">
      <c r="A2899" s="177"/>
      <c r="B2899" s="177"/>
      <c r="C2899" s="177"/>
      <c r="D2899" s="177"/>
      <c r="E2899" s="177"/>
      <c r="F2899" s="177" t="s">
        <v>440</v>
      </c>
      <c r="G2899" s="178">
        <v>0</v>
      </c>
      <c r="H2899" s="177" t="s">
        <v>441</v>
      </c>
      <c r="I2899" s="178">
        <v>0</v>
      </c>
      <c r="J2899" s="177" t="s">
        <v>442</v>
      </c>
      <c r="K2899" s="178">
        <v>0</v>
      </c>
    </row>
    <row r="2900" spans="1:11" ht="25.9" thickBot="1">
      <c r="A2900" s="177"/>
      <c r="B2900" s="177"/>
      <c r="C2900" s="177"/>
      <c r="D2900" s="177"/>
      <c r="E2900" s="177"/>
      <c r="F2900" s="177" t="s">
        <v>443</v>
      </c>
      <c r="G2900" s="178">
        <v>0</v>
      </c>
      <c r="H2900" s="212"/>
      <c r="I2900" s="212" t="s">
        <v>444</v>
      </c>
      <c r="J2900" s="177"/>
      <c r="K2900" s="178">
        <v>0.02</v>
      </c>
    </row>
    <row r="2901" spans="1:11" ht="1.05" customHeight="1" thickTop="1">
      <c r="A2901" s="179"/>
      <c r="B2901" s="179"/>
      <c r="C2901" s="179"/>
      <c r="D2901" s="179"/>
      <c r="E2901" s="179"/>
      <c r="F2901" s="179"/>
      <c r="G2901" s="179"/>
      <c r="H2901" s="179"/>
      <c r="I2901" s="179"/>
      <c r="J2901" s="179"/>
      <c r="K2901" s="179"/>
    </row>
    <row r="2902" spans="1:11" ht="18" customHeight="1">
      <c r="A2902" s="161"/>
      <c r="B2902" s="162" t="s">
        <v>47</v>
      </c>
      <c r="C2902" s="161" t="s">
        <v>48</v>
      </c>
      <c r="D2902" s="161" t="s">
        <v>7</v>
      </c>
      <c r="E2902" s="216" t="s">
        <v>417</v>
      </c>
      <c r="F2902" s="216"/>
      <c r="G2902" s="163" t="s">
        <v>49</v>
      </c>
      <c r="H2902" s="162" t="s">
        <v>50</v>
      </c>
      <c r="I2902" s="162" t="s">
        <v>418</v>
      </c>
      <c r="J2902" s="162" t="s">
        <v>51</v>
      </c>
      <c r="K2902" s="162" t="s">
        <v>8</v>
      </c>
    </row>
    <row r="2903" spans="1:11" ht="52.05" customHeight="1">
      <c r="A2903" s="164" t="s">
        <v>419</v>
      </c>
      <c r="B2903" s="147" t="s">
        <v>1701</v>
      </c>
      <c r="C2903" s="164" t="s">
        <v>58</v>
      </c>
      <c r="D2903" s="164" t="s">
        <v>1702</v>
      </c>
      <c r="E2903" s="217" t="s">
        <v>1449</v>
      </c>
      <c r="F2903" s="217"/>
      <c r="G2903" s="165" t="s">
        <v>116</v>
      </c>
      <c r="H2903" s="166">
        <v>1</v>
      </c>
      <c r="I2903" s="148"/>
      <c r="J2903" s="148">
        <v>0.09</v>
      </c>
      <c r="K2903" s="148">
        <v>0.09</v>
      </c>
    </row>
    <row r="2904" spans="1:11" ht="52.05" customHeight="1">
      <c r="A2904" s="172" t="s">
        <v>430</v>
      </c>
      <c r="B2904" s="173" t="s">
        <v>1705</v>
      </c>
      <c r="C2904" s="172" t="s">
        <v>58</v>
      </c>
      <c r="D2904" s="172" t="s">
        <v>1706</v>
      </c>
      <c r="E2904" s="211" t="s">
        <v>992</v>
      </c>
      <c r="F2904" s="211"/>
      <c r="G2904" s="174" t="s">
        <v>148</v>
      </c>
      <c r="H2904" s="175">
        <v>5.0000000000000002E-5</v>
      </c>
      <c r="I2904" s="175">
        <v>0</v>
      </c>
      <c r="J2904" s="176">
        <v>1999.45</v>
      </c>
      <c r="K2904" s="176">
        <v>0.09</v>
      </c>
    </row>
    <row r="2905" spans="1:11" ht="25.5">
      <c r="A2905" s="177"/>
      <c r="B2905" s="177"/>
      <c r="C2905" s="177"/>
      <c r="D2905" s="177"/>
      <c r="E2905" s="177"/>
      <c r="F2905" s="177" t="s">
        <v>440</v>
      </c>
      <c r="G2905" s="178">
        <v>0</v>
      </c>
      <c r="H2905" s="177" t="s">
        <v>441</v>
      </c>
      <c r="I2905" s="178">
        <v>0</v>
      </c>
      <c r="J2905" s="177" t="s">
        <v>442</v>
      </c>
      <c r="K2905" s="178">
        <v>0</v>
      </c>
    </row>
    <row r="2906" spans="1:11" ht="25.9" thickBot="1">
      <c r="A2906" s="177"/>
      <c r="B2906" s="177"/>
      <c r="C2906" s="177"/>
      <c r="D2906" s="177"/>
      <c r="E2906" s="177"/>
      <c r="F2906" s="177" t="s">
        <v>443</v>
      </c>
      <c r="G2906" s="178">
        <v>0.02</v>
      </c>
      <c r="H2906" s="212"/>
      <c r="I2906" s="212" t="s">
        <v>444</v>
      </c>
      <c r="J2906" s="177"/>
      <c r="K2906" s="178">
        <v>0.11</v>
      </c>
    </row>
    <row r="2907" spans="1:11" ht="1.05" customHeight="1" thickTop="1">
      <c r="A2907" s="179"/>
      <c r="B2907" s="179"/>
      <c r="C2907" s="179"/>
      <c r="D2907" s="179"/>
      <c r="E2907" s="179"/>
      <c r="F2907" s="179"/>
      <c r="G2907" s="179"/>
      <c r="H2907" s="179"/>
      <c r="I2907" s="179"/>
      <c r="J2907" s="179"/>
      <c r="K2907" s="179"/>
    </row>
    <row r="2908" spans="1:11" ht="18" customHeight="1">
      <c r="A2908" s="161"/>
      <c r="B2908" s="162" t="s">
        <v>47</v>
      </c>
      <c r="C2908" s="161" t="s">
        <v>48</v>
      </c>
      <c r="D2908" s="161" t="s">
        <v>7</v>
      </c>
      <c r="E2908" s="216" t="s">
        <v>417</v>
      </c>
      <c r="F2908" s="216"/>
      <c r="G2908" s="163" t="s">
        <v>49</v>
      </c>
      <c r="H2908" s="162" t="s">
        <v>50</v>
      </c>
      <c r="I2908" s="162" t="s">
        <v>418</v>
      </c>
      <c r="J2908" s="162" t="s">
        <v>51</v>
      </c>
      <c r="K2908" s="162" t="s">
        <v>8</v>
      </c>
    </row>
    <row r="2909" spans="1:11" ht="52.05" customHeight="1">
      <c r="A2909" s="164" t="s">
        <v>419</v>
      </c>
      <c r="B2909" s="147" t="s">
        <v>1699</v>
      </c>
      <c r="C2909" s="164" t="s">
        <v>58</v>
      </c>
      <c r="D2909" s="164" t="s">
        <v>1700</v>
      </c>
      <c r="E2909" s="217" t="s">
        <v>1449</v>
      </c>
      <c r="F2909" s="217"/>
      <c r="G2909" s="165" t="s">
        <v>116</v>
      </c>
      <c r="H2909" s="166">
        <v>1</v>
      </c>
      <c r="I2909" s="148"/>
      <c r="J2909" s="148">
        <v>4.42</v>
      </c>
      <c r="K2909" s="148">
        <v>4.42</v>
      </c>
    </row>
    <row r="2910" spans="1:11" ht="26" customHeight="1">
      <c r="A2910" s="172" t="s">
        <v>430</v>
      </c>
      <c r="B2910" s="173" t="s">
        <v>1103</v>
      </c>
      <c r="C2910" s="172" t="s">
        <v>58</v>
      </c>
      <c r="D2910" s="172" t="s">
        <v>1104</v>
      </c>
      <c r="E2910" s="211" t="s">
        <v>1105</v>
      </c>
      <c r="F2910" s="211"/>
      <c r="G2910" s="174" t="s">
        <v>1106</v>
      </c>
      <c r="H2910" s="175">
        <v>4.42</v>
      </c>
      <c r="I2910" s="175">
        <v>0</v>
      </c>
      <c r="J2910" s="176">
        <v>1</v>
      </c>
      <c r="K2910" s="176">
        <v>4.42</v>
      </c>
    </row>
    <row r="2911" spans="1:11" ht="25.5">
      <c r="A2911" s="177"/>
      <c r="B2911" s="177"/>
      <c r="C2911" s="177"/>
      <c r="D2911" s="177"/>
      <c r="E2911" s="177"/>
      <c r="F2911" s="177" t="s">
        <v>440</v>
      </c>
      <c r="G2911" s="178">
        <v>0</v>
      </c>
      <c r="H2911" s="177" t="s">
        <v>441</v>
      </c>
      <c r="I2911" s="178">
        <v>0</v>
      </c>
      <c r="J2911" s="177" t="s">
        <v>442</v>
      </c>
      <c r="K2911" s="178">
        <v>0</v>
      </c>
    </row>
    <row r="2912" spans="1:11" ht="25.9" thickBot="1">
      <c r="A2912" s="177"/>
      <c r="B2912" s="177"/>
      <c r="C2912" s="177"/>
      <c r="D2912" s="177"/>
      <c r="E2912" s="177"/>
      <c r="F2912" s="177" t="s">
        <v>443</v>
      </c>
      <c r="G2912" s="178">
        <v>1.08</v>
      </c>
      <c r="H2912" s="212"/>
      <c r="I2912" s="212" t="s">
        <v>444</v>
      </c>
      <c r="J2912" s="177"/>
      <c r="K2912" s="178">
        <v>5.5</v>
      </c>
    </row>
    <row r="2913" spans="1:11" ht="1.05" customHeight="1" thickTop="1">
      <c r="A2913" s="179"/>
      <c r="B2913" s="179"/>
      <c r="C2913" s="179"/>
      <c r="D2913" s="179"/>
      <c r="E2913" s="179"/>
      <c r="F2913" s="179"/>
      <c r="G2913" s="179"/>
      <c r="H2913" s="179"/>
      <c r="I2913" s="179"/>
      <c r="J2913" s="179"/>
      <c r="K2913" s="179"/>
    </row>
    <row r="2914" spans="1:11" ht="18" customHeight="1">
      <c r="A2914" s="161"/>
      <c r="B2914" s="162" t="s">
        <v>47</v>
      </c>
      <c r="C2914" s="161" t="s">
        <v>48</v>
      </c>
      <c r="D2914" s="161" t="s">
        <v>7</v>
      </c>
      <c r="E2914" s="216" t="s">
        <v>417</v>
      </c>
      <c r="F2914" s="216"/>
      <c r="G2914" s="163" t="s">
        <v>49</v>
      </c>
      <c r="H2914" s="162" t="s">
        <v>50</v>
      </c>
      <c r="I2914" s="162" t="s">
        <v>418</v>
      </c>
      <c r="J2914" s="162" t="s">
        <v>51</v>
      </c>
      <c r="K2914" s="162" t="s">
        <v>8</v>
      </c>
    </row>
    <row r="2915" spans="1:11" ht="39" customHeight="1">
      <c r="A2915" s="164" t="s">
        <v>419</v>
      </c>
      <c r="B2915" s="147" t="s">
        <v>1001</v>
      </c>
      <c r="C2915" s="164" t="s">
        <v>58</v>
      </c>
      <c r="D2915" s="164" t="s">
        <v>1002</v>
      </c>
      <c r="E2915" s="217" t="s">
        <v>994</v>
      </c>
      <c r="F2915" s="217"/>
      <c r="G2915" s="165" t="s">
        <v>148</v>
      </c>
      <c r="H2915" s="166">
        <v>1</v>
      </c>
      <c r="I2915" s="148"/>
      <c r="J2915" s="148">
        <v>366.29</v>
      </c>
      <c r="K2915" s="148">
        <v>366.29</v>
      </c>
    </row>
    <row r="2916" spans="1:11" ht="26" customHeight="1">
      <c r="A2916" s="167" t="s">
        <v>421</v>
      </c>
      <c r="B2916" s="168" t="s">
        <v>980</v>
      </c>
      <c r="C2916" s="167" t="s">
        <v>58</v>
      </c>
      <c r="D2916" s="167" t="s">
        <v>981</v>
      </c>
      <c r="E2916" s="210" t="s">
        <v>424</v>
      </c>
      <c r="F2916" s="210"/>
      <c r="G2916" s="169" t="s">
        <v>116</v>
      </c>
      <c r="H2916" s="170">
        <v>0.87880000000000003</v>
      </c>
      <c r="I2916" s="170">
        <v>0</v>
      </c>
      <c r="J2916" s="171">
        <v>29.13</v>
      </c>
      <c r="K2916" s="171">
        <v>25.59</v>
      </c>
    </row>
    <row r="2917" spans="1:11" ht="24" customHeight="1">
      <c r="A2917" s="167" t="s">
        <v>421</v>
      </c>
      <c r="B2917" s="168" t="s">
        <v>422</v>
      </c>
      <c r="C2917" s="167" t="s">
        <v>58</v>
      </c>
      <c r="D2917" s="167" t="s">
        <v>423</v>
      </c>
      <c r="E2917" s="210" t="s">
        <v>424</v>
      </c>
      <c r="F2917" s="210"/>
      <c r="G2917" s="169" t="s">
        <v>116</v>
      </c>
      <c r="H2917" s="170">
        <v>0.44429999999999997</v>
      </c>
      <c r="I2917" s="170">
        <v>0</v>
      </c>
      <c r="J2917" s="171">
        <v>24.08</v>
      </c>
      <c r="K2917" s="171">
        <v>10.69</v>
      </c>
    </row>
    <row r="2918" spans="1:11" ht="26" customHeight="1">
      <c r="A2918" s="172" t="s">
        <v>430</v>
      </c>
      <c r="B2918" s="173" t="s">
        <v>1707</v>
      </c>
      <c r="C2918" s="172" t="s">
        <v>58</v>
      </c>
      <c r="D2918" s="172" t="s">
        <v>1708</v>
      </c>
      <c r="E2918" s="211" t="s">
        <v>433</v>
      </c>
      <c r="F2918" s="211"/>
      <c r="G2918" s="174" t="s">
        <v>148</v>
      </c>
      <c r="H2918" s="175">
        <v>1</v>
      </c>
      <c r="I2918" s="175">
        <v>0</v>
      </c>
      <c r="J2918" s="176">
        <v>163.37</v>
      </c>
      <c r="K2918" s="176">
        <v>163.37</v>
      </c>
    </row>
    <row r="2919" spans="1:11" ht="39" customHeight="1">
      <c r="A2919" s="172" t="s">
        <v>430</v>
      </c>
      <c r="B2919" s="173" t="s">
        <v>1011</v>
      </c>
      <c r="C2919" s="172" t="s">
        <v>58</v>
      </c>
      <c r="D2919" s="172" t="s">
        <v>1012</v>
      </c>
      <c r="E2919" s="211" t="s">
        <v>433</v>
      </c>
      <c r="F2919" s="211"/>
      <c r="G2919" s="174" t="s">
        <v>148</v>
      </c>
      <c r="H2919" s="175">
        <v>6</v>
      </c>
      <c r="I2919" s="175">
        <v>0</v>
      </c>
      <c r="J2919" s="176">
        <v>26.04</v>
      </c>
      <c r="K2919" s="176">
        <v>156.24</v>
      </c>
    </row>
    <row r="2920" spans="1:11" ht="24" customHeight="1">
      <c r="A2920" s="172" t="s">
        <v>430</v>
      </c>
      <c r="B2920" s="173" t="s">
        <v>1709</v>
      </c>
      <c r="C2920" s="172" t="s">
        <v>58</v>
      </c>
      <c r="D2920" s="172" t="s">
        <v>1710</v>
      </c>
      <c r="E2920" s="211" t="s">
        <v>433</v>
      </c>
      <c r="F2920" s="211"/>
      <c r="G2920" s="174" t="s">
        <v>215</v>
      </c>
      <c r="H2920" s="175">
        <v>7.6499999999999999E-2</v>
      </c>
      <c r="I2920" s="175">
        <v>0</v>
      </c>
      <c r="J2920" s="176">
        <v>136.04</v>
      </c>
      <c r="K2920" s="176">
        <v>10.4</v>
      </c>
    </row>
    <row r="2921" spans="1:11" ht="25.5">
      <c r="A2921" s="177"/>
      <c r="B2921" s="177"/>
      <c r="C2921" s="177"/>
      <c r="D2921" s="177"/>
      <c r="E2921" s="177"/>
      <c r="F2921" s="177" t="s">
        <v>440</v>
      </c>
      <c r="G2921" s="178">
        <v>27.73</v>
      </c>
      <c r="H2921" s="177" t="s">
        <v>441</v>
      </c>
      <c r="I2921" s="178">
        <v>0</v>
      </c>
      <c r="J2921" s="177" t="s">
        <v>442</v>
      </c>
      <c r="K2921" s="178">
        <v>27.73</v>
      </c>
    </row>
    <row r="2922" spans="1:11" ht="25.9" thickBot="1">
      <c r="A2922" s="177"/>
      <c r="B2922" s="177"/>
      <c r="C2922" s="177"/>
      <c r="D2922" s="177"/>
      <c r="E2922" s="177"/>
      <c r="F2922" s="177" t="s">
        <v>443</v>
      </c>
      <c r="G2922" s="178">
        <v>89.74</v>
      </c>
      <c r="H2922" s="212"/>
      <c r="I2922" s="212" t="s">
        <v>444</v>
      </c>
      <c r="J2922" s="177"/>
      <c r="K2922" s="178">
        <v>456.03</v>
      </c>
    </row>
    <row r="2923" spans="1:11" ht="1.05" customHeight="1" thickTop="1">
      <c r="A2923" s="179"/>
      <c r="B2923" s="179"/>
      <c r="C2923" s="179"/>
      <c r="D2923" s="179"/>
      <c r="E2923" s="179"/>
      <c r="F2923" s="179"/>
      <c r="G2923" s="179"/>
      <c r="H2923" s="179"/>
      <c r="I2923" s="179"/>
      <c r="J2923" s="179"/>
      <c r="K2923" s="179"/>
    </row>
    <row r="2924" spans="1:11" ht="18" customHeight="1">
      <c r="A2924" s="161"/>
      <c r="B2924" s="162" t="s">
        <v>47</v>
      </c>
      <c r="C2924" s="161" t="s">
        <v>48</v>
      </c>
      <c r="D2924" s="161" t="s">
        <v>7</v>
      </c>
      <c r="E2924" s="216" t="s">
        <v>417</v>
      </c>
      <c r="F2924" s="216"/>
      <c r="G2924" s="163" t="s">
        <v>49</v>
      </c>
      <c r="H2924" s="162" t="s">
        <v>50</v>
      </c>
      <c r="I2924" s="162" t="s">
        <v>418</v>
      </c>
      <c r="J2924" s="162" t="s">
        <v>51</v>
      </c>
      <c r="K2924" s="162" t="s">
        <v>8</v>
      </c>
    </row>
    <row r="2925" spans="1:11" ht="52.05" customHeight="1">
      <c r="A2925" s="164" t="s">
        <v>419</v>
      </c>
      <c r="B2925" s="147" t="s">
        <v>1688</v>
      </c>
      <c r="C2925" s="164" t="s">
        <v>213</v>
      </c>
      <c r="D2925" s="164" t="s">
        <v>1689</v>
      </c>
      <c r="E2925" s="217">
        <v>5</v>
      </c>
      <c r="F2925" s="217"/>
      <c r="G2925" s="165" t="s">
        <v>1690</v>
      </c>
      <c r="H2925" s="166">
        <v>1</v>
      </c>
      <c r="I2925" s="148"/>
      <c r="J2925" s="148">
        <v>33.64</v>
      </c>
      <c r="K2925" s="148">
        <v>33.64</v>
      </c>
    </row>
    <row r="2926" spans="1:11" ht="39" customHeight="1">
      <c r="A2926" s="172" t="s">
        <v>430</v>
      </c>
      <c r="B2926" s="173" t="s">
        <v>1711</v>
      </c>
      <c r="C2926" s="172" t="s">
        <v>213</v>
      </c>
      <c r="D2926" s="172" t="s">
        <v>1712</v>
      </c>
      <c r="E2926" s="211" t="s">
        <v>433</v>
      </c>
      <c r="F2926" s="211"/>
      <c r="G2926" s="174" t="s">
        <v>1690</v>
      </c>
      <c r="H2926" s="175">
        <v>1</v>
      </c>
      <c r="I2926" s="175">
        <v>0</v>
      </c>
      <c r="J2926" s="176">
        <v>33.64</v>
      </c>
      <c r="K2926" s="176">
        <v>33.64</v>
      </c>
    </row>
    <row r="2927" spans="1:11" ht="25.5">
      <c r="A2927" s="177"/>
      <c r="B2927" s="177"/>
      <c r="C2927" s="177"/>
      <c r="D2927" s="177"/>
      <c r="E2927" s="177"/>
      <c r="F2927" s="177" t="s">
        <v>440</v>
      </c>
      <c r="G2927" s="178">
        <v>0</v>
      </c>
      <c r="H2927" s="177" t="s">
        <v>441</v>
      </c>
      <c r="I2927" s="178">
        <v>0</v>
      </c>
      <c r="J2927" s="177" t="s">
        <v>442</v>
      </c>
      <c r="K2927" s="178">
        <v>0</v>
      </c>
    </row>
    <row r="2928" spans="1:11" ht="25.9" thickBot="1">
      <c r="A2928" s="177"/>
      <c r="B2928" s="177"/>
      <c r="C2928" s="177"/>
      <c r="D2928" s="177"/>
      <c r="E2928" s="177"/>
      <c r="F2928" s="177" t="s">
        <v>443</v>
      </c>
      <c r="G2928" s="178">
        <v>8.24</v>
      </c>
      <c r="H2928" s="212"/>
      <c r="I2928" s="212" t="s">
        <v>444</v>
      </c>
      <c r="J2928" s="177"/>
      <c r="K2928" s="178">
        <v>41.88</v>
      </c>
    </row>
    <row r="2929" spans="1:11" ht="1.05" customHeight="1" thickTop="1">
      <c r="A2929" s="179"/>
      <c r="B2929" s="179"/>
      <c r="C2929" s="179"/>
      <c r="D2929" s="179"/>
      <c r="E2929" s="179"/>
      <c r="F2929" s="179"/>
      <c r="G2929" s="179"/>
      <c r="H2929" s="179"/>
      <c r="I2929" s="179"/>
      <c r="J2929" s="179"/>
      <c r="K2929" s="179"/>
    </row>
    <row r="2930" spans="1:11" ht="18" customHeight="1">
      <c r="A2930" s="161"/>
      <c r="B2930" s="162" t="s">
        <v>47</v>
      </c>
      <c r="C2930" s="161" t="s">
        <v>48</v>
      </c>
      <c r="D2930" s="161" t="s">
        <v>7</v>
      </c>
      <c r="E2930" s="216" t="s">
        <v>417</v>
      </c>
      <c r="F2930" s="216"/>
      <c r="G2930" s="163" t="s">
        <v>49</v>
      </c>
      <c r="H2930" s="162" t="s">
        <v>50</v>
      </c>
      <c r="I2930" s="162" t="s">
        <v>418</v>
      </c>
      <c r="J2930" s="162" t="s">
        <v>51</v>
      </c>
      <c r="K2930" s="162" t="s">
        <v>8</v>
      </c>
    </row>
    <row r="2931" spans="1:11" ht="26" customHeight="1">
      <c r="A2931" s="164" t="s">
        <v>419</v>
      </c>
      <c r="B2931" s="147" t="s">
        <v>910</v>
      </c>
      <c r="C2931" s="164" t="s">
        <v>213</v>
      </c>
      <c r="D2931" s="164" t="s">
        <v>909</v>
      </c>
      <c r="E2931" s="217">
        <v>19</v>
      </c>
      <c r="F2931" s="217"/>
      <c r="G2931" s="165" t="s">
        <v>116</v>
      </c>
      <c r="H2931" s="166">
        <v>1</v>
      </c>
      <c r="I2931" s="148"/>
      <c r="J2931" s="148">
        <v>15.1</v>
      </c>
      <c r="K2931" s="148">
        <v>15.1</v>
      </c>
    </row>
    <row r="2932" spans="1:11" ht="24" customHeight="1">
      <c r="A2932" s="172" t="s">
        <v>430</v>
      </c>
      <c r="B2932" s="173" t="s">
        <v>1713</v>
      </c>
      <c r="C2932" s="172" t="s">
        <v>213</v>
      </c>
      <c r="D2932" s="172" t="s">
        <v>1714</v>
      </c>
      <c r="E2932" s="211" t="s">
        <v>433</v>
      </c>
      <c r="F2932" s="211"/>
      <c r="G2932" s="174" t="s">
        <v>1106</v>
      </c>
      <c r="H2932" s="175">
        <v>13.2</v>
      </c>
      <c r="I2932" s="175">
        <v>0</v>
      </c>
      <c r="J2932" s="176">
        <v>1.1000000000000001</v>
      </c>
      <c r="K2932" s="176">
        <v>14.52</v>
      </c>
    </row>
    <row r="2933" spans="1:11" ht="26" customHeight="1">
      <c r="A2933" s="172" t="s">
        <v>430</v>
      </c>
      <c r="B2933" s="173" t="s">
        <v>1715</v>
      </c>
      <c r="C2933" s="172" t="s">
        <v>213</v>
      </c>
      <c r="D2933" s="172" t="s">
        <v>1716</v>
      </c>
      <c r="E2933" s="211" t="s">
        <v>453</v>
      </c>
      <c r="F2933" s="211"/>
      <c r="G2933" s="174" t="s">
        <v>148</v>
      </c>
      <c r="H2933" s="175">
        <v>9.1700000000000006E-5</v>
      </c>
      <c r="I2933" s="175">
        <v>0</v>
      </c>
      <c r="J2933" s="176">
        <v>6389.71</v>
      </c>
      <c r="K2933" s="176">
        <v>0.57999999999999996</v>
      </c>
    </row>
    <row r="2934" spans="1:11" ht="25.5">
      <c r="A2934" s="177"/>
      <c r="B2934" s="177"/>
      <c r="C2934" s="177"/>
      <c r="D2934" s="177"/>
      <c r="E2934" s="177"/>
      <c r="F2934" s="177" t="s">
        <v>440</v>
      </c>
      <c r="G2934" s="178">
        <v>0</v>
      </c>
      <c r="H2934" s="177" t="s">
        <v>441</v>
      </c>
      <c r="I2934" s="178">
        <v>0</v>
      </c>
      <c r="J2934" s="177" t="s">
        <v>442</v>
      </c>
      <c r="K2934" s="178">
        <v>0</v>
      </c>
    </row>
    <row r="2935" spans="1:11" ht="25.9" thickBot="1">
      <c r="A2935" s="177"/>
      <c r="B2935" s="177"/>
      <c r="C2935" s="177"/>
      <c r="D2935" s="177"/>
      <c r="E2935" s="177"/>
      <c r="F2935" s="177" t="s">
        <v>443</v>
      </c>
      <c r="G2935" s="178">
        <v>3.69</v>
      </c>
      <c r="H2935" s="212"/>
      <c r="I2935" s="212" t="s">
        <v>444</v>
      </c>
      <c r="J2935" s="177"/>
      <c r="K2935" s="178">
        <v>18.79</v>
      </c>
    </row>
    <row r="2936" spans="1:11" ht="1.05" customHeight="1" thickTop="1">
      <c r="A2936" s="179"/>
      <c r="B2936" s="179"/>
      <c r="C2936" s="179"/>
      <c r="D2936" s="179"/>
      <c r="E2936" s="179"/>
      <c r="F2936" s="179"/>
      <c r="G2936" s="179"/>
      <c r="H2936" s="179"/>
      <c r="I2936" s="179"/>
      <c r="J2936" s="179"/>
      <c r="K2936" s="179"/>
    </row>
    <row r="2937" spans="1:11" ht="18" customHeight="1">
      <c r="A2937" s="161"/>
      <c r="B2937" s="162" t="s">
        <v>47</v>
      </c>
      <c r="C2937" s="161" t="s">
        <v>48</v>
      </c>
      <c r="D2937" s="161" t="s">
        <v>7</v>
      </c>
      <c r="E2937" s="216" t="s">
        <v>417</v>
      </c>
      <c r="F2937" s="216"/>
      <c r="G2937" s="163" t="s">
        <v>49</v>
      </c>
      <c r="H2937" s="162" t="s">
        <v>50</v>
      </c>
      <c r="I2937" s="162" t="s">
        <v>418</v>
      </c>
      <c r="J2937" s="162" t="s">
        <v>51</v>
      </c>
      <c r="K2937" s="162" t="s">
        <v>8</v>
      </c>
    </row>
    <row r="2938" spans="1:11" ht="26" customHeight="1">
      <c r="A2938" s="164" t="s">
        <v>419</v>
      </c>
      <c r="B2938" s="147" t="s">
        <v>908</v>
      </c>
      <c r="C2938" s="164" t="s">
        <v>213</v>
      </c>
      <c r="D2938" s="164" t="s">
        <v>909</v>
      </c>
      <c r="E2938" s="217">
        <v>19</v>
      </c>
      <c r="F2938" s="217"/>
      <c r="G2938" s="165" t="s">
        <v>116</v>
      </c>
      <c r="H2938" s="166">
        <v>1</v>
      </c>
      <c r="I2938" s="148"/>
      <c r="J2938" s="148">
        <v>0.47</v>
      </c>
      <c r="K2938" s="148">
        <v>0.47</v>
      </c>
    </row>
    <row r="2939" spans="1:11" ht="26" customHeight="1">
      <c r="A2939" s="172" t="s">
        <v>430</v>
      </c>
      <c r="B2939" s="173" t="s">
        <v>1715</v>
      </c>
      <c r="C2939" s="172" t="s">
        <v>213</v>
      </c>
      <c r="D2939" s="172" t="s">
        <v>1716</v>
      </c>
      <c r="E2939" s="211" t="s">
        <v>453</v>
      </c>
      <c r="F2939" s="211"/>
      <c r="G2939" s="174" t="s">
        <v>148</v>
      </c>
      <c r="H2939" s="175">
        <v>7.4999999999999993E-5</v>
      </c>
      <c r="I2939" s="175">
        <v>0</v>
      </c>
      <c r="J2939" s="176">
        <v>6389.71</v>
      </c>
      <c r="K2939" s="176">
        <v>0.47</v>
      </c>
    </row>
    <row r="2940" spans="1:11" ht="25.5">
      <c r="A2940" s="177"/>
      <c r="B2940" s="177"/>
      <c r="C2940" s="177"/>
      <c r="D2940" s="177"/>
      <c r="E2940" s="177"/>
      <c r="F2940" s="177" t="s">
        <v>440</v>
      </c>
      <c r="G2940" s="178">
        <v>0</v>
      </c>
      <c r="H2940" s="177" t="s">
        <v>441</v>
      </c>
      <c r="I2940" s="178">
        <v>0</v>
      </c>
      <c r="J2940" s="177" t="s">
        <v>442</v>
      </c>
      <c r="K2940" s="178">
        <v>0</v>
      </c>
    </row>
    <row r="2941" spans="1:11" ht="25.9" thickBot="1">
      <c r="A2941" s="177"/>
      <c r="B2941" s="177"/>
      <c r="C2941" s="177"/>
      <c r="D2941" s="177"/>
      <c r="E2941" s="177"/>
      <c r="F2941" s="177" t="s">
        <v>443</v>
      </c>
      <c r="G2941" s="178">
        <v>0.11</v>
      </c>
      <c r="H2941" s="212"/>
      <c r="I2941" s="212" t="s">
        <v>444</v>
      </c>
      <c r="J2941" s="177"/>
      <c r="K2941" s="178">
        <v>0.57999999999999996</v>
      </c>
    </row>
    <row r="2942" spans="1:11" ht="1.05" customHeight="1" thickTop="1">
      <c r="A2942" s="179"/>
      <c r="B2942" s="179"/>
      <c r="C2942" s="179"/>
      <c r="D2942" s="179"/>
      <c r="E2942" s="179"/>
      <c r="F2942" s="179"/>
      <c r="G2942" s="179"/>
      <c r="H2942" s="179"/>
      <c r="I2942" s="179"/>
      <c r="J2942" s="179"/>
      <c r="K2942" s="179"/>
    </row>
    <row r="2943" spans="1:11" ht="18" customHeight="1">
      <c r="A2943" s="161"/>
      <c r="B2943" s="162" t="s">
        <v>47</v>
      </c>
      <c r="C2943" s="161" t="s">
        <v>48</v>
      </c>
      <c r="D2943" s="161" t="s">
        <v>7</v>
      </c>
      <c r="E2943" s="216" t="s">
        <v>417</v>
      </c>
      <c r="F2943" s="216"/>
      <c r="G2943" s="163" t="s">
        <v>49</v>
      </c>
      <c r="H2943" s="162" t="s">
        <v>50</v>
      </c>
      <c r="I2943" s="162" t="s">
        <v>418</v>
      </c>
      <c r="J2943" s="162" t="s">
        <v>51</v>
      </c>
      <c r="K2943" s="162" t="s">
        <v>8</v>
      </c>
    </row>
    <row r="2944" spans="1:11" ht="26" customHeight="1">
      <c r="A2944" s="164" t="s">
        <v>419</v>
      </c>
      <c r="B2944" s="147" t="s">
        <v>1292</v>
      </c>
      <c r="C2944" s="164" t="s">
        <v>58</v>
      </c>
      <c r="D2944" s="164" t="s">
        <v>1293</v>
      </c>
      <c r="E2944" s="217" t="s">
        <v>538</v>
      </c>
      <c r="F2944" s="217"/>
      <c r="G2944" s="165" t="s">
        <v>546</v>
      </c>
      <c r="H2944" s="166">
        <v>1</v>
      </c>
      <c r="I2944" s="148"/>
      <c r="J2944" s="148">
        <v>23.08</v>
      </c>
      <c r="K2944" s="148">
        <v>23.08</v>
      </c>
    </row>
    <row r="2945" spans="1:11" ht="26" customHeight="1">
      <c r="A2945" s="167" t="s">
        <v>421</v>
      </c>
      <c r="B2945" s="168" t="s">
        <v>1719</v>
      </c>
      <c r="C2945" s="167" t="s">
        <v>58</v>
      </c>
      <c r="D2945" s="167" t="s">
        <v>1720</v>
      </c>
      <c r="E2945" s="210" t="s">
        <v>1449</v>
      </c>
      <c r="F2945" s="210"/>
      <c r="G2945" s="169" t="s">
        <v>116</v>
      </c>
      <c r="H2945" s="170">
        <v>1</v>
      </c>
      <c r="I2945" s="170">
        <v>0</v>
      </c>
      <c r="J2945" s="171">
        <v>0.09</v>
      </c>
      <c r="K2945" s="171">
        <v>0.09</v>
      </c>
    </row>
    <row r="2946" spans="1:11" ht="26" customHeight="1">
      <c r="A2946" s="167" t="s">
        <v>421</v>
      </c>
      <c r="B2946" s="168" t="s">
        <v>1717</v>
      </c>
      <c r="C2946" s="167" t="s">
        <v>58</v>
      </c>
      <c r="D2946" s="167" t="s">
        <v>1718</v>
      </c>
      <c r="E2946" s="210" t="s">
        <v>424</v>
      </c>
      <c r="F2946" s="210"/>
      <c r="G2946" s="169" t="s">
        <v>116</v>
      </c>
      <c r="H2946" s="170">
        <v>1</v>
      </c>
      <c r="I2946" s="170">
        <v>0</v>
      </c>
      <c r="J2946" s="171">
        <v>22.59</v>
      </c>
      <c r="K2946" s="171">
        <v>22.59</v>
      </c>
    </row>
    <row r="2947" spans="1:11" ht="26" customHeight="1">
      <c r="A2947" s="167" t="s">
        <v>421</v>
      </c>
      <c r="B2947" s="168" t="s">
        <v>1721</v>
      </c>
      <c r="C2947" s="167" t="s">
        <v>58</v>
      </c>
      <c r="D2947" s="167" t="s">
        <v>1722</v>
      </c>
      <c r="E2947" s="210" t="s">
        <v>1449</v>
      </c>
      <c r="F2947" s="210"/>
      <c r="G2947" s="169" t="s">
        <v>116</v>
      </c>
      <c r="H2947" s="170">
        <v>1</v>
      </c>
      <c r="I2947" s="170">
        <v>0</v>
      </c>
      <c r="J2947" s="171">
        <v>0.4</v>
      </c>
      <c r="K2947" s="171">
        <v>0.4</v>
      </c>
    </row>
    <row r="2948" spans="1:11" ht="25.5">
      <c r="A2948" s="177"/>
      <c r="B2948" s="177"/>
      <c r="C2948" s="177"/>
      <c r="D2948" s="177"/>
      <c r="E2948" s="177"/>
      <c r="F2948" s="177" t="s">
        <v>440</v>
      </c>
      <c r="G2948" s="178">
        <v>16.850000000000001</v>
      </c>
      <c r="H2948" s="177" t="s">
        <v>441</v>
      </c>
      <c r="I2948" s="178">
        <v>0</v>
      </c>
      <c r="J2948" s="177" t="s">
        <v>442</v>
      </c>
      <c r="K2948" s="178">
        <v>16.850000000000001</v>
      </c>
    </row>
    <row r="2949" spans="1:11" ht="25.9" thickBot="1">
      <c r="A2949" s="177"/>
      <c r="B2949" s="177"/>
      <c r="C2949" s="177"/>
      <c r="D2949" s="177"/>
      <c r="E2949" s="177"/>
      <c r="F2949" s="177" t="s">
        <v>443</v>
      </c>
      <c r="G2949" s="178">
        <v>5.65</v>
      </c>
      <c r="H2949" s="212"/>
      <c r="I2949" s="212" t="s">
        <v>444</v>
      </c>
      <c r="J2949" s="177"/>
      <c r="K2949" s="178">
        <v>28.73</v>
      </c>
    </row>
    <row r="2950" spans="1:11" ht="1.05" customHeight="1" thickTop="1">
      <c r="A2950" s="179"/>
      <c r="B2950" s="179"/>
      <c r="C2950" s="179"/>
      <c r="D2950" s="179"/>
      <c r="E2950" s="179"/>
      <c r="F2950" s="179"/>
      <c r="G2950" s="179"/>
      <c r="H2950" s="179"/>
      <c r="I2950" s="179"/>
      <c r="J2950" s="179"/>
      <c r="K2950" s="179"/>
    </row>
    <row r="2951" spans="1:11" ht="18" customHeight="1">
      <c r="A2951" s="161"/>
      <c r="B2951" s="162" t="s">
        <v>47</v>
      </c>
      <c r="C2951" s="161" t="s">
        <v>48</v>
      </c>
      <c r="D2951" s="161" t="s">
        <v>7</v>
      </c>
      <c r="E2951" s="216" t="s">
        <v>417</v>
      </c>
      <c r="F2951" s="216"/>
      <c r="G2951" s="163" t="s">
        <v>49</v>
      </c>
      <c r="H2951" s="162" t="s">
        <v>50</v>
      </c>
      <c r="I2951" s="162" t="s">
        <v>418</v>
      </c>
      <c r="J2951" s="162" t="s">
        <v>51</v>
      </c>
      <c r="K2951" s="162" t="s">
        <v>8</v>
      </c>
    </row>
    <row r="2952" spans="1:11" ht="26" customHeight="1">
      <c r="A2952" s="164" t="s">
        <v>419</v>
      </c>
      <c r="B2952" s="147" t="s">
        <v>1300</v>
      </c>
      <c r="C2952" s="164" t="s">
        <v>58</v>
      </c>
      <c r="D2952" s="164" t="s">
        <v>1301</v>
      </c>
      <c r="E2952" s="217" t="s">
        <v>538</v>
      </c>
      <c r="F2952" s="217"/>
      <c r="G2952" s="165" t="s">
        <v>539</v>
      </c>
      <c r="H2952" s="166">
        <v>1</v>
      </c>
      <c r="I2952" s="148"/>
      <c r="J2952" s="148">
        <v>23.58</v>
      </c>
      <c r="K2952" s="148">
        <v>23.58</v>
      </c>
    </row>
    <row r="2953" spans="1:11" ht="26" customHeight="1">
      <c r="A2953" s="167" t="s">
        <v>421</v>
      </c>
      <c r="B2953" s="168" t="s">
        <v>1723</v>
      </c>
      <c r="C2953" s="167" t="s">
        <v>58</v>
      </c>
      <c r="D2953" s="167" t="s">
        <v>1724</v>
      </c>
      <c r="E2953" s="210" t="s">
        <v>1449</v>
      </c>
      <c r="F2953" s="210"/>
      <c r="G2953" s="169" t="s">
        <v>116</v>
      </c>
      <c r="H2953" s="170">
        <v>1</v>
      </c>
      <c r="I2953" s="170">
        <v>0</v>
      </c>
      <c r="J2953" s="171">
        <v>0.5</v>
      </c>
      <c r="K2953" s="171">
        <v>0.5</v>
      </c>
    </row>
    <row r="2954" spans="1:11" ht="26" customHeight="1">
      <c r="A2954" s="167" t="s">
        <v>421</v>
      </c>
      <c r="B2954" s="168" t="s">
        <v>1719</v>
      </c>
      <c r="C2954" s="167" t="s">
        <v>58</v>
      </c>
      <c r="D2954" s="167" t="s">
        <v>1720</v>
      </c>
      <c r="E2954" s="210" t="s">
        <v>1449</v>
      </c>
      <c r="F2954" s="210"/>
      <c r="G2954" s="169" t="s">
        <v>116</v>
      </c>
      <c r="H2954" s="170">
        <v>1</v>
      </c>
      <c r="I2954" s="170">
        <v>0</v>
      </c>
      <c r="J2954" s="171">
        <v>0.09</v>
      </c>
      <c r="K2954" s="171">
        <v>0.09</v>
      </c>
    </row>
    <row r="2955" spans="1:11" ht="26" customHeight="1">
      <c r="A2955" s="167" t="s">
        <v>421</v>
      </c>
      <c r="B2955" s="168" t="s">
        <v>1721</v>
      </c>
      <c r="C2955" s="167" t="s">
        <v>58</v>
      </c>
      <c r="D2955" s="167" t="s">
        <v>1722</v>
      </c>
      <c r="E2955" s="210" t="s">
        <v>1449</v>
      </c>
      <c r="F2955" s="210"/>
      <c r="G2955" s="169" t="s">
        <v>116</v>
      </c>
      <c r="H2955" s="170">
        <v>1</v>
      </c>
      <c r="I2955" s="170">
        <v>0</v>
      </c>
      <c r="J2955" s="171">
        <v>0.4</v>
      </c>
      <c r="K2955" s="171">
        <v>0.4</v>
      </c>
    </row>
    <row r="2956" spans="1:11" ht="26" customHeight="1">
      <c r="A2956" s="167" t="s">
        <v>421</v>
      </c>
      <c r="B2956" s="168" t="s">
        <v>1717</v>
      </c>
      <c r="C2956" s="167" t="s">
        <v>58</v>
      </c>
      <c r="D2956" s="167" t="s">
        <v>1718</v>
      </c>
      <c r="E2956" s="210" t="s">
        <v>424</v>
      </c>
      <c r="F2956" s="210"/>
      <c r="G2956" s="169" t="s">
        <v>116</v>
      </c>
      <c r="H2956" s="170">
        <v>1</v>
      </c>
      <c r="I2956" s="170">
        <v>0</v>
      </c>
      <c r="J2956" s="171">
        <v>22.59</v>
      </c>
      <c r="K2956" s="171">
        <v>22.59</v>
      </c>
    </row>
    <row r="2957" spans="1:11" ht="25.5">
      <c r="A2957" s="177"/>
      <c r="B2957" s="177"/>
      <c r="C2957" s="177"/>
      <c r="D2957" s="177"/>
      <c r="E2957" s="177"/>
      <c r="F2957" s="177" t="s">
        <v>440</v>
      </c>
      <c r="G2957" s="178">
        <v>16.850000000000001</v>
      </c>
      <c r="H2957" s="177" t="s">
        <v>441</v>
      </c>
      <c r="I2957" s="178">
        <v>0</v>
      </c>
      <c r="J2957" s="177" t="s">
        <v>442</v>
      </c>
      <c r="K2957" s="178">
        <v>16.850000000000001</v>
      </c>
    </row>
    <row r="2958" spans="1:11" ht="25.9" thickBot="1">
      <c r="A2958" s="177"/>
      <c r="B2958" s="177"/>
      <c r="C2958" s="177"/>
      <c r="D2958" s="177"/>
      <c r="E2958" s="177"/>
      <c r="F2958" s="177" t="s">
        <v>443</v>
      </c>
      <c r="G2958" s="178">
        <v>5.77</v>
      </c>
      <c r="H2958" s="212"/>
      <c r="I2958" s="212" t="s">
        <v>444</v>
      </c>
      <c r="J2958" s="177"/>
      <c r="K2958" s="178">
        <v>29.35</v>
      </c>
    </row>
    <row r="2959" spans="1:11" ht="1.05" customHeight="1" thickTop="1">
      <c r="A2959" s="179"/>
      <c r="B2959" s="179"/>
      <c r="C2959" s="179"/>
      <c r="D2959" s="179"/>
      <c r="E2959" s="179"/>
      <c r="F2959" s="179"/>
      <c r="G2959" s="179"/>
      <c r="H2959" s="179"/>
      <c r="I2959" s="179"/>
      <c r="J2959" s="179"/>
      <c r="K2959" s="179"/>
    </row>
    <row r="2960" spans="1:11" ht="18" customHeight="1">
      <c r="A2960" s="161"/>
      <c r="B2960" s="162" t="s">
        <v>47</v>
      </c>
      <c r="C2960" s="161" t="s">
        <v>48</v>
      </c>
      <c r="D2960" s="161" t="s">
        <v>7</v>
      </c>
      <c r="E2960" s="216" t="s">
        <v>417</v>
      </c>
      <c r="F2960" s="216"/>
      <c r="G2960" s="163" t="s">
        <v>49</v>
      </c>
      <c r="H2960" s="162" t="s">
        <v>50</v>
      </c>
      <c r="I2960" s="162" t="s">
        <v>418</v>
      </c>
      <c r="J2960" s="162" t="s">
        <v>51</v>
      </c>
      <c r="K2960" s="162" t="s">
        <v>8</v>
      </c>
    </row>
    <row r="2961" spans="1:11" ht="26" customHeight="1">
      <c r="A2961" s="164" t="s">
        <v>419</v>
      </c>
      <c r="B2961" s="147" t="s">
        <v>1721</v>
      </c>
      <c r="C2961" s="164" t="s">
        <v>58</v>
      </c>
      <c r="D2961" s="164" t="s">
        <v>1722</v>
      </c>
      <c r="E2961" s="217" t="s">
        <v>1449</v>
      </c>
      <c r="F2961" s="217"/>
      <c r="G2961" s="165" t="s">
        <v>116</v>
      </c>
      <c r="H2961" s="166">
        <v>1</v>
      </c>
      <c r="I2961" s="148"/>
      <c r="J2961" s="148">
        <v>0.4</v>
      </c>
      <c r="K2961" s="148">
        <v>0.4</v>
      </c>
    </row>
    <row r="2962" spans="1:11" ht="26" customHeight="1">
      <c r="A2962" s="172" t="s">
        <v>430</v>
      </c>
      <c r="B2962" s="173" t="s">
        <v>1725</v>
      </c>
      <c r="C2962" s="172" t="s">
        <v>58</v>
      </c>
      <c r="D2962" s="172" t="s">
        <v>1726</v>
      </c>
      <c r="E2962" s="211" t="s">
        <v>992</v>
      </c>
      <c r="F2962" s="211"/>
      <c r="G2962" s="174" t="s">
        <v>148</v>
      </c>
      <c r="H2962" s="175">
        <v>6.3999999999999997E-5</v>
      </c>
      <c r="I2962" s="175">
        <v>0</v>
      </c>
      <c r="J2962" s="176">
        <v>6366.24</v>
      </c>
      <c r="K2962" s="176">
        <v>0.4</v>
      </c>
    </row>
    <row r="2963" spans="1:11" ht="25.5">
      <c r="A2963" s="177"/>
      <c r="B2963" s="177"/>
      <c r="C2963" s="177"/>
      <c r="D2963" s="177"/>
      <c r="E2963" s="177"/>
      <c r="F2963" s="177" t="s">
        <v>440</v>
      </c>
      <c r="G2963" s="178">
        <v>0</v>
      </c>
      <c r="H2963" s="177" t="s">
        <v>441</v>
      </c>
      <c r="I2963" s="178">
        <v>0</v>
      </c>
      <c r="J2963" s="177" t="s">
        <v>442</v>
      </c>
      <c r="K2963" s="178">
        <v>0</v>
      </c>
    </row>
    <row r="2964" spans="1:11" ht="25.9" thickBot="1">
      <c r="A2964" s="177"/>
      <c r="B2964" s="177"/>
      <c r="C2964" s="177"/>
      <c r="D2964" s="177"/>
      <c r="E2964" s="177"/>
      <c r="F2964" s="177" t="s">
        <v>443</v>
      </c>
      <c r="G2964" s="178">
        <v>0.09</v>
      </c>
      <c r="H2964" s="212"/>
      <c r="I2964" s="212" t="s">
        <v>444</v>
      </c>
      <c r="J2964" s="177"/>
      <c r="K2964" s="178">
        <v>0.49</v>
      </c>
    </row>
    <row r="2965" spans="1:11" ht="1.05" customHeight="1" thickTop="1">
      <c r="A2965" s="179"/>
      <c r="B2965" s="179"/>
      <c r="C2965" s="179"/>
      <c r="D2965" s="179"/>
      <c r="E2965" s="179"/>
      <c r="F2965" s="179"/>
      <c r="G2965" s="179"/>
      <c r="H2965" s="179"/>
      <c r="I2965" s="179"/>
      <c r="J2965" s="179"/>
      <c r="K2965" s="179"/>
    </row>
    <row r="2966" spans="1:11" ht="18" customHeight="1">
      <c r="A2966" s="161"/>
      <c r="B2966" s="162" t="s">
        <v>47</v>
      </c>
      <c r="C2966" s="161" t="s">
        <v>48</v>
      </c>
      <c r="D2966" s="161" t="s">
        <v>7</v>
      </c>
      <c r="E2966" s="216" t="s">
        <v>417</v>
      </c>
      <c r="F2966" s="216"/>
      <c r="G2966" s="163" t="s">
        <v>49</v>
      </c>
      <c r="H2966" s="162" t="s">
        <v>50</v>
      </c>
      <c r="I2966" s="162" t="s">
        <v>418</v>
      </c>
      <c r="J2966" s="162" t="s">
        <v>51</v>
      </c>
      <c r="K2966" s="162" t="s">
        <v>8</v>
      </c>
    </row>
    <row r="2967" spans="1:11" ht="26" customHeight="1">
      <c r="A2967" s="164" t="s">
        <v>419</v>
      </c>
      <c r="B2967" s="147" t="s">
        <v>1719</v>
      </c>
      <c r="C2967" s="164" t="s">
        <v>58</v>
      </c>
      <c r="D2967" s="164" t="s">
        <v>1720</v>
      </c>
      <c r="E2967" s="217" t="s">
        <v>1449</v>
      </c>
      <c r="F2967" s="217"/>
      <c r="G2967" s="165" t="s">
        <v>116</v>
      </c>
      <c r="H2967" s="166">
        <v>1</v>
      </c>
      <c r="I2967" s="148"/>
      <c r="J2967" s="148">
        <v>0.09</v>
      </c>
      <c r="K2967" s="148">
        <v>0.09</v>
      </c>
    </row>
    <row r="2968" spans="1:11" ht="26" customHeight="1">
      <c r="A2968" s="172" t="s">
        <v>430</v>
      </c>
      <c r="B2968" s="173" t="s">
        <v>1725</v>
      </c>
      <c r="C2968" s="172" t="s">
        <v>58</v>
      </c>
      <c r="D2968" s="172" t="s">
        <v>1726</v>
      </c>
      <c r="E2968" s="211" t="s">
        <v>992</v>
      </c>
      <c r="F2968" s="211"/>
      <c r="G2968" s="174" t="s">
        <v>148</v>
      </c>
      <c r="H2968" s="175">
        <v>1.4800000000000001E-5</v>
      </c>
      <c r="I2968" s="175">
        <v>0</v>
      </c>
      <c r="J2968" s="176">
        <v>6366.24</v>
      </c>
      <c r="K2968" s="176">
        <v>0.09</v>
      </c>
    </row>
    <row r="2969" spans="1:11" ht="25.5">
      <c r="A2969" s="177"/>
      <c r="B2969" s="177"/>
      <c r="C2969" s="177"/>
      <c r="D2969" s="177"/>
      <c r="E2969" s="177"/>
      <c r="F2969" s="177" t="s">
        <v>440</v>
      </c>
      <c r="G2969" s="178">
        <v>0</v>
      </c>
      <c r="H2969" s="177" t="s">
        <v>441</v>
      </c>
      <c r="I2969" s="178">
        <v>0</v>
      </c>
      <c r="J2969" s="177" t="s">
        <v>442</v>
      </c>
      <c r="K2969" s="178">
        <v>0</v>
      </c>
    </row>
    <row r="2970" spans="1:11" ht="25.9" thickBot="1">
      <c r="A2970" s="177"/>
      <c r="B2970" s="177"/>
      <c r="C2970" s="177"/>
      <c r="D2970" s="177"/>
      <c r="E2970" s="177"/>
      <c r="F2970" s="177" t="s">
        <v>443</v>
      </c>
      <c r="G2970" s="178">
        <v>0.02</v>
      </c>
      <c r="H2970" s="212"/>
      <c r="I2970" s="212" t="s">
        <v>444</v>
      </c>
      <c r="J2970" s="177"/>
      <c r="K2970" s="178">
        <v>0.11</v>
      </c>
    </row>
    <row r="2971" spans="1:11" ht="1.05" customHeight="1" thickTop="1">
      <c r="A2971" s="179"/>
      <c r="B2971" s="179"/>
      <c r="C2971" s="179"/>
      <c r="D2971" s="179"/>
      <c r="E2971" s="179"/>
      <c r="F2971" s="179"/>
      <c r="G2971" s="179"/>
      <c r="H2971" s="179"/>
      <c r="I2971" s="179"/>
      <c r="J2971" s="179"/>
      <c r="K2971" s="179"/>
    </row>
    <row r="2972" spans="1:11" ht="18" customHeight="1">
      <c r="A2972" s="161"/>
      <c r="B2972" s="162" t="s">
        <v>47</v>
      </c>
      <c r="C2972" s="161" t="s">
        <v>48</v>
      </c>
      <c r="D2972" s="161" t="s">
        <v>7</v>
      </c>
      <c r="E2972" s="216" t="s">
        <v>417</v>
      </c>
      <c r="F2972" s="216"/>
      <c r="G2972" s="163" t="s">
        <v>49</v>
      </c>
      <c r="H2972" s="162" t="s">
        <v>50</v>
      </c>
      <c r="I2972" s="162" t="s">
        <v>418</v>
      </c>
      <c r="J2972" s="162" t="s">
        <v>51</v>
      </c>
      <c r="K2972" s="162" t="s">
        <v>8</v>
      </c>
    </row>
    <row r="2973" spans="1:11" ht="26" customHeight="1">
      <c r="A2973" s="164" t="s">
        <v>419</v>
      </c>
      <c r="B2973" s="147" t="s">
        <v>1723</v>
      </c>
      <c r="C2973" s="164" t="s">
        <v>58</v>
      </c>
      <c r="D2973" s="164" t="s">
        <v>1724</v>
      </c>
      <c r="E2973" s="217" t="s">
        <v>1449</v>
      </c>
      <c r="F2973" s="217"/>
      <c r="G2973" s="165" t="s">
        <v>116</v>
      </c>
      <c r="H2973" s="166">
        <v>1</v>
      </c>
      <c r="I2973" s="148"/>
      <c r="J2973" s="148">
        <v>0.5</v>
      </c>
      <c r="K2973" s="148">
        <v>0.5</v>
      </c>
    </row>
    <row r="2974" spans="1:11" ht="26" customHeight="1">
      <c r="A2974" s="172" t="s">
        <v>430</v>
      </c>
      <c r="B2974" s="173" t="s">
        <v>1725</v>
      </c>
      <c r="C2974" s="172" t="s">
        <v>58</v>
      </c>
      <c r="D2974" s="172" t="s">
        <v>1726</v>
      </c>
      <c r="E2974" s="211" t="s">
        <v>992</v>
      </c>
      <c r="F2974" s="211"/>
      <c r="G2974" s="174" t="s">
        <v>148</v>
      </c>
      <c r="H2974" s="175">
        <v>8.0000000000000007E-5</v>
      </c>
      <c r="I2974" s="175">
        <v>0</v>
      </c>
      <c r="J2974" s="176">
        <v>6366.24</v>
      </c>
      <c r="K2974" s="176">
        <v>0.5</v>
      </c>
    </row>
    <row r="2975" spans="1:11" ht="25.5">
      <c r="A2975" s="177"/>
      <c r="B2975" s="177"/>
      <c r="C2975" s="177"/>
      <c r="D2975" s="177"/>
      <c r="E2975" s="177"/>
      <c r="F2975" s="177" t="s">
        <v>440</v>
      </c>
      <c r="G2975" s="178">
        <v>0</v>
      </c>
      <c r="H2975" s="177" t="s">
        <v>441</v>
      </c>
      <c r="I2975" s="178">
        <v>0</v>
      </c>
      <c r="J2975" s="177" t="s">
        <v>442</v>
      </c>
      <c r="K2975" s="178">
        <v>0</v>
      </c>
    </row>
    <row r="2976" spans="1:11" ht="25.9" thickBot="1">
      <c r="A2976" s="177"/>
      <c r="B2976" s="177"/>
      <c r="C2976" s="177"/>
      <c r="D2976" s="177"/>
      <c r="E2976" s="177"/>
      <c r="F2976" s="177" t="s">
        <v>443</v>
      </c>
      <c r="G2976" s="178">
        <v>0.12</v>
      </c>
      <c r="H2976" s="212"/>
      <c r="I2976" s="212" t="s">
        <v>444</v>
      </c>
      <c r="J2976" s="177"/>
      <c r="K2976" s="178">
        <v>0.62</v>
      </c>
    </row>
    <row r="2977" spans="1:11" ht="1.05" customHeight="1" thickTop="1">
      <c r="A2977" s="179"/>
      <c r="B2977" s="179"/>
      <c r="C2977" s="179"/>
      <c r="D2977" s="179"/>
      <c r="E2977" s="179"/>
      <c r="F2977" s="179"/>
      <c r="G2977" s="179"/>
      <c r="H2977" s="179"/>
      <c r="I2977" s="179"/>
      <c r="J2977" s="179"/>
      <c r="K2977" s="179"/>
    </row>
    <row r="2978" spans="1:11" ht="18" customHeight="1">
      <c r="A2978" s="161"/>
      <c r="B2978" s="162" t="s">
        <v>47</v>
      </c>
      <c r="C2978" s="161" t="s">
        <v>48</v>
      </c>
      <c r="D2978" s="161" t="s">
        <v>7</v>
      </c>
      <c r="E2978" s="216" t="s">
        <v>417</v>
      </c>
      <c r="F2978" s="216"/>
      <c r="G2978" s="163" t="s">
        <v>49</v>
      </c>
      <c r="H2978" s="162" t="s">
        <v>50</v>
      </c>
      <c r="I2978" s="162" t="s">
        <v>418</v>
      </c>
      <c r="J2978" s="162" t="s">
        <v>51</v>
      </c>
      <c r="K2978" s="162" t="s">
        <v>8</v>
      </c>
    </row>
    <row r="2979" spans="1:11" ht="26" customHeight="1">
      <c r="A2979" s="164" t="s">
        <v>419</v>
      </c>
      <c r="B2979" s="147" t="s">
        <v>610</v>
      </c>
      <c r="C2979" s="164" t="s">
        <v>58</v>
      </c>
      <c r="D2979" s="164" t="s">
        <v>2135</v>
      </c>
      <c r="E2979" s="217" t="s">
        <v>424</v>
      </c>
      <c r="F2979" s="217"/>
      <c r="G2979" s="165" t="s">
        <v>116</v>
      </c>
      <c r="H2979" s="166">
        <v>1</v>
      </c>
      <c r="I2979" s="148"/>
      <c r="J2979" s="148">
        <v>22.41</v>
      </c>
      <c r="K2979" s="148">
        <v>22.41</v>
      </c>
    </row>
    <row r="2980" spans="1:11" ht="26" customHeight="1">
      <c r="A2980" s="167" t="s">
        <v>421</v>
      </c>
      <c r="B2980" s="168" t="s">
        <v>1552</v>
      </c>
      <c r="C2980" s="167" t="s">
        <v>58</v>
      </c>
      <c r="D2980" s="167" t="s">
        <v>1553</v>
      </c>
      <c r="E2980" s="210" t="s">
        <v>424</v>
      </c>
      <c r="F2980" s="210"/>
      <c r="G2980" s="169" t="s">
        <v>116</v>
      </c>
      <c r="H2980" s="170">
        <v>1</v>
      </c>
      <c r="I2980" s="170">
        <v>0</v>
      </c>
      <c r="J2980" s="171">
        <v>0.19</v>
      </c>
      <c r="K2980" s="171">
        <v>0.19</v>
      </c>
    </row>
    <row r="2981" spans="1:11" ht="24" customHeight="1">
      <c r="A2981" s="172" t="s">
        <v>430</v>
      </c>
      <c r="B2981" s="173" t="s">
        <v>1554</v>
      </c>
      <c r="C2981" s="172" t="s">
        <v>58</v>
      </c>
      <c r="D2981" s="172" t="s">
        <v>1555</v>
      </c>
      <c r="E2981" s="211" t="s">
        <v>448</v>
      </c>
      <c r="F2981" s="211"/>
      <c r="G2981" s="174" t="s">
        <v>116</v>
      </c>
      <c r="H2981" s="175">
        <v>1</v>
      </c>
      <c r="I2981" s="175">
        <v>0</v>
      </c>
      <c r="J2981" s="176">
        <v>16.48</v>
      </c>
      <c r="K2981" s="176">
        <v>16.48</v>
      </c>
    </row>
    <row r="2982" spans="1:11" ht="26" customHeight="1">
      <c r="A2982" s="172" t="s">
        <v>430</v>
      </c>
      <c r="B2982" s="173" t="s">
        <v>631</v>
      </c>
      <c r="C2982" s="172" t="s">
        <v>58</v>
      </c>
      <c r="D2982" s="172" t="s">
        <v>632</v>
      </c>
      <c r="E2982" s="211" t="s">
        <v>433</v>
      </c>
      <c r="F2982" s="211"/>
      <c r="G2982" s="174" t="s">
        <v>116</v>
      </c>
      <c r="H2982" s="175">
        <v>1</v>
      </c>
      <c r="I2982" s="175">
        <v>0</v>
      </c>
      <c r="J2982" s="176">
        <v>0.08</v>
      </c>
      <c r="K2982" s="176">
        <v>0.08</v>
      </c>
    </row>
    <row r="2983" spans="1:11" ht="26" customHeight="1">
      <c r="A2983" s="172" t="s">
        <v>430</v>
      </c>
      <c r="B2983" s="173" t="s">
        <v>625</v>
      </c>
      <c r="C2983" s="172" t="s">
        <v>58</v>
      </c>
      <c r="D2983" s="172" t="s">
        <v>626</v>
      </c>
      <c r="E2983" s="211" t="s">
        <v>433</v>
      </c>
      <c r="F2983" s="211"/>
      <c r="G2983" s="174" t="s">
        <v>116</v>
      </c>
      <c r="H2983" s="175">
        <v>1</v>
      </c>
      <c r="I2983" s="175">
        <v>0</v>
      </c>
      <c r="J2983" s="176">
        <v>1.43</v>
      </c>
      <c r="K2983" s="176">
        <v>1.43</v>
      </c>
    </row>
    <row r="2984" spans="1:11" ht="26" customHeight="1">
      <c r="A2984" s="172" t="s">
        <v>430</v>
      </c>
      <c r="B2984" s="173" t="s">
        <v>1093</v>
      </c>
      <c r="C2984" s="172" t="s">
        <v>58</v>
      </c>
      <c r="D2984" s="172" t="s">
        <v>1094</v>
      </c>
      <c r="E2984" s="211" t="s">
        <v>433</v>
      </c>
      <c r="F2984" s="211"/>
      <c r="G2984" s="174" t="s">
        <v>116</v>
      </c>
      <c r="H2984" s="175">
        <v>1</v>
      </c>
      <c r="I2984" s="175">
        <v>0</v>
      </c>
      <c r="J2984" s="176">
        <v>0.01</v>
      </c>
      <c r="K2984" s="176">
        <v>0.01</v>
      </c>
    </row>
    <row r="2985" spans="1:11" ht="26" customHeight="1">
      <c r="A2985" s="172" t="s">
        <v>430</v>
      </c>
      <c r="B2985" s="173" t="s">
        <v>1041</v>
      </c>
      <c r="C2985" s="172" t="s">
        <v>58</v>
      </c>
      <c r="D2985" s="172" t="s">
        <v>1042</v>
      </c>
      <c r="E2985" s="211" t="s">
        <v>433</v>
      </c>
      <c r="F2985" s="211"/>
      <c r="G2985" s="174" t="s">
        <v>116</v>
      </c>
      <c r="H2985" s="175">
        <v>1</v>
      </c>
      <c r="I2985" s="175">
        <v>0</v>
      </c>
      <c r="J2985" s="176">
        <v>2.79</v>
      </c>
      <c r="K2985" s="176">
        <v>2.79</v>
      </c>
    </row>
    <row r="2986" spans="1:11" ht="26" customHeight="1">
      <c r="A2986" s="172" t="s">
        <v>430</v>
      </c>
      <c r="B2986" s="173" t="s">
        <v>1090</v>
      </c>
      <c r="C2986" s="172" t="s">
        <v>58</v>
      </c>
      <c r="D2986" s="172" t="s">
        <v>1091</v>
      </c>
      <c r="E2986" s="211" t="s">
        <v>433</v>
      </c>
      <c r="F2986" s="211"/>
      <c r="G2986" s="174" t="s">
        <v>116</v>
      </c>
      <c r="H2986" s="175">
        <v>1</v>
      </c>
      <c r="I2986" s="175">
        <v>0</v>
      </c>
      <c r="J2986" s="176">
        <v>0.89</v>
      </c>
      <c r="K2986" s="176">
        <v>0.89</v>
      </c>
    </row>
    <row r="2987" spans="1:11" ht="26" customHeight="1">
      <c r="A2987" s="172" t="s">
        <v>430</v>
      </c>
      <c r="B2987" s="173" t="s">
        <v>1031</v>
      </c>
      <c r="C2987" s="172" t="s">
        <v>58</v>
      </c>
      <c r="D2987" s="172" t="s">
        <v>1032</v>
      </c>
      <c r="E2987" s="211" t="s">
        <v>433</v>
      </c>
      <c r="F2987" s="211"/>
      <c r="G2987" s="174" t="s">
        <v>116</v>
      </c>
      <c r="H2987" s="175">
        <v>1</v>
      </c>
      <c r="I2987" s="175">
        <v>0</v>
      </c>
      <c r="J2987" s="176">
        <v>0.54</v>
      </c>
      <c r="K2987" s="176">
        <v>0.54</v>
      </c>
    </row>
    <row r="2988" spans="1:11" ht="25.5">
      <c r="A2988" s="177"/>
      <c r="B2988" s="177"/>
      <c r="C2988" s="177"/>
      <c r="D2988" s="177"/>
      <c r="E2988" s="177"/>
      <c r="F2988" s="177" t="s">
        <v>440</v>
      </c>
      <c r="G2988" s="178">
        <v>16.670000000000002</v>
      </c>
      <c r="H2988" s="177" t="s">
        <v>441</v>
      </c>
      <c r="I2988" s="178">
        <v>0</v>
      </c>
      <c r="J2988" s="177" t="s">
        <v>442</v>
      </c>
      <c r="K2988" s="178">
        <v>16.670000000000002</v>
      </c>
    </row>
    <row r="2989" spans="1:11" ht="25.9" thickBot="1">
      <c r="A2989" s="177"/>
      <c r="B2989" s="177"/>
      <c r="C2989" s="177"/>
      <c r="D2989" s="177"/>
      <c r="E2989" s="177"/>
      <c r="F2989" s="177" t="s">
        <v>443</v>
      </c>
      <c r="G2989" s="178">
        <v>5.49</v>
      </c>
      <c r="H2989" s="212"/>
      <c r="I2989" s="212" t="s">
        <v>444</v>
      </c>
      <c r="J2989" s="177"/>
      <c r="K2989" s="178">
        <v>27.9</v>
      </c>
    </row>
    <row r="2990" spans="1:11" ht="1.05" customHeight="1" thickTop="1">
      <c r="A2990" s="179"/>
      <c r="B2990" s="179"/>
      <c r="C2990" s="179"/>
      <c r="D2990" s="179"/>
      <c r="E2990" s="179"/>
      <c r="F2990" s="179"/>
      <c r="G2990" s="179"/>
      <c r="H2990" s="179"/>
      <c r="I2990" s="179"/>
      <c r="J2990" s="179"/>
      <c r="K2990" s="179"/>
    </row>
    <row r="2991" spans="1:11" ht="18" customHeight="1">
      <c r="A2991" s="161"/>
      <c r="B2991" s="162" t="s">
        <v>47</v>
      </c>
      <c r="C2991" s="161" t="s">
        <v>48</v>
      </c>
      <c r="D2991" s="161" t="s">
        <v>7</v>
      </c>
      <c r="E2991" s="216" t="s">
        <v>417</v>
      </c>
      <c r="F2991" s="216"/>
      <c r="G2991" s="163" t="s">
        <v>49</v>
      </c>
      <c r="H2991" s="162" t="s">
        <v>50</v>
      </c>
      <c r="I2991" s="162" t="s">
        <v>418</v>
      </c>
      <c r="J2991" s="162" t="s">
        <v>51</v>
      </c>
      <c r="K2991" s="162" t="s">
        <v>8</v>
      </c>
    </row>
    <row r="2992" spans="1:11" ht="26" customHeight="1">
      <c r="A2992" s="164" t="s">
        <v>419</v>
      </c>
      <c r="B2992" s="147" t="s">
        <v>1484</v>
      </c>
      <c r="C2992" s="164" t="s">
        <v>58</v>
      </c>
      <c r="D2992" s="164" t="s">
        <v>1485</v>
      </c>
      <c r="E2992" s="217" t="s">
        <v>424</v>
      </c>
      <c r="F2992" s="217"/>
      <c r="G2992" s="165" t="s">
        <v>116</v>
      </c>
      <c r="H2992" s="166">
        <v>1</v>
      </c>
      <c r="I2992" s="148"/>
      <c r="J2992" s="148">
        <v>29.17</v>
      </c>
      <c r="K2992" s="148">
        <v>29.17</v>
      </c>
    </row>
    <row r="2993" spans="1:11" ht="26" customHeight="1">
      <c r="A2993" s="167" t="s">
        <v>421</v>
      </c>
      <c r="B2993" s="168" t="s">
        <v>1556</v>
      </c>
      <c r="C2993" s="167" t="s">
        <v>58</v>
      </c>
      <c r="D2993" s="167" t="s">
        <v>1557</v>
      </c>
      <c r="E2993" s="210" t="s">
        <v>424</v>
      </c>
      <c r="F2993" s="210"/>
      <c r="G2993" s="169" t="s">
        <v>116</v>
      </c>
      <c r="H2993" s="170">
        <v>1</v>
      </c>
      <c r="I2993" s="170">
        <v>0</v>
      </c>
      <c r="J2993" s="171">
        <v>0.11</v>
      </c>
      <c r="K2993" s="171">
        <v>0.11</v>
      </c>
    </row>
    <row r="2994" spans="1:11" ht="26" customHeight="1">
      <c r="A2994" s="172" t="s">
        <v>430</v>
      </c>
      <c r="B2994" s="173" t="s">
        <v>1093</v>
      </c>
      <c r="C2994" s="172" t="s">
        <v>58</v>
      </c>
      <c r="D2994" s="172" t="s">
        <v>1094</v>
      </c>
      <c r="E2994" s="211" t="s">
        <v>433</v>
      </c>
      <c r="F2994" s="211"/>
      <c r="G2994" s="174" t="s">
        <v>116</v>
      </c>
      <c r="H2994" s="175">
        <v>1</v>
      </c>
      <c r="I2994" s="175">
        <v>0</v>
      </c>
      <c r="J2994" s="176">
        <v>0.01</v>
      </c>
      <c r="K2994" s="176">
        <v>0.01</v>
      </c>
    </row>
    <row r="2995" spans="1:11" ht="26" customHeight="1">
      <c r="A2995" s="172" t="s">
        <v>430</v>
      </c>
      <c r="B2995" s="173" t="s">
        <v>1041</v>
      </c>
      <c r="C2995" s="172" t="s">
        <v>58</v>
      </c>
      <c r="D2995" s="172" t="s">
        <v>1042</v>
      </c>
      <c r="E2995" s="211" t="s">
        <v>433</v>
      </c>
      <c r="F2995" s="211"/>
      <c r="G2995" s="174" t="s">
        <v>116</v>
      </c>
      <c r="H2995" s="175">
        <v>1</v>
      </c>
      <c r="I2995" s="175">
        <v>0</v>
      </c>
      <c r="J2995" s="176">
        <v>2.79</v>
      </c>
      <c r="K2995" s="176">
        <v>2.79</v>
      </c>
    </row>
    <row r="2996" spans="1:11" ht="26" customHeight="1">
      <c r="A2996" s="172" t="s">
        <v>430</v>
      </c>
      <c r="B2996" s="173" t="s">
        <v>631</v>
      </c>
      <c r="C2996" s="172" t="s">
        <v>58</v>
      </c>
      <c r="D2996" s="172" t="s">
        <v>632</v>
      </c>
      <c r="E2996" s="211" t="s">
        <v>433</v>
      </c>
      <c r="F2996" s="211"/>
      <c r="G2996" s="174" t="s">
        <v>116</v>
      </c>
      <c r="H2996" s="175">
        <v>1</v>
      </c>
      <c r="I2996" s="175">
        <v>0</v>
      </c>
      <c r="J2996" s="176">
        <v>0.08</v>
      </c>
      <c r="K2996" s="176">
        <v>0.08</v>
      </c>
    </row>
    <row r="2997" spans="1:11" ht="26" customHeight="1">
      <c r="A2997" s="172" t="s">
        <v>430</v>
      </c>
      <c r="B2997" s="173" t="s">
        <v>1090</v>
      </c>
      <c r="C2997" s="172" t="s">
        <v>58</v>
      </c>
      <c r="D2997" s="172" t="s">
        <v>1091</v>
      </c>
      <c r="E2997" s="211" t="s">
        <v>433</v>
      </c>
      <c r="F2997" s="211"/>
      <c r="G2997" s="174" t="s">
        <v>116</v>
      </c>
      <c r="H2997" s="175">
        <v>1</v>
      </c>
      <c r="I2997" s="175">
        <v>0</v>
      </c>
      <c r="J2997" s="176">
        <v>0.89</v>
      </c>
      <c r="K2997" s="176">
        <v>0.89</v>
      </c>
    </row>
    <row r="2998" spans="1:11" ht="26" customHeight="1">
      <c r="A2998" s="172" t="s">
        <v>430</v>
      </c>
      <c r="B2998" s="173" t="s">
        <v>1031</v>
      </c>
      <c r="C2998" s="172" t="s">
        <v>58</v>
      </c>
      <c r="D2998" s="172" t="s">
        <v>1032</v>
      </c>
      <c r="E2998" s="211" t="s">
        <v>433</v>
      </c>
      <c r="F2998" s="211"/>
      <c r="G2998" s="174" t="s">
        <v>116</v>
      </c>
      <c r="H2998" s="175">
        <v>1</v>
      </c>
      <c r="I2998" s="175">
        <v>0</v>
      </c>
      <c r="J2998" s="176">
        <v>0.54</v>
      </c>
      <c r="K2998" s="176">
        <v>0.54</v>
      </c>
    </row>
    <row r="2999" spans="1:11" ht="24" customHeight="1">
      <c r="A2999" s="172" t="s">
        <v>430</v>
      </c>
      <c r="B2999" s="173" t="s">
        <v>1558</v>
      </c>
      <c r="C2999" s="172" t="s">
        <v>58</v>
      </c>
      <c r="D2999" s="172" t="s">
        <v>1559</v>
      </c>
      <c r="E2999" s="211" t="s">
        <v>448</v>
      </c>
      <c r="F2999" s="211"/>
      <c r="G2999" s="174" t="s">
        <v>116</v>
      </c>
      <c r="H2999" s="175">
        <v>1</v>
      </c>
      <c r="I2999" s="175">
        <v>0</v>
      </c>
      <c r="J2999" s="176">
        <v>23.32</v>
      </c>
      <c r="K2999" s="176">
        <v>23.32</v>
      </c>
    </row>
    <row r="3000" spans="1:11" ht="26" customHeight="1">
      <c r="A3000" s="172" t="s">
        <v>430</v>
      </c>
      <c r="B3000" s="173" t="s">
        <v>625</v>
      </c>
      <c r="C3000" s="172" t="s">
        <v>58</v>
      </c>
      <c r="D3000" s="172" t="s">
        <v>626</v>
      </c>
      <c r="E3000" s="211" t="s">
        <v>433</v>
      </c>
      <c r="F3000" s="211"/>
      <c r="G3000" s="174" t="s">
        <v>116</v>
      </c>
      <c r="H3000" s="175">
        <v>1</v>
      </c>
      <c r="I3000" s="175">
        <v>0</v>
      </c>
      <c r="J3000" s="176">
        <v>1.43</v>
      </c>
      <c r="K3000" s="176">
        <v>1.43</v>
      </c>
    </row>
    <row r="3001" spans="1:11" ht="25.5">
      <c r="A3001" s="177"/>
      <c r="B3001" s="177"/>
      <c r="C3001" s="177"/>
      <c r="D3001" s="177"/>
      <c r="E3001" s="177"/>
      <c r="F3001" s="177" t="s">
        <v>440</v>
      </c>
      <c r="G3001" s="178">
        <v>23.43</v>
      </c>
      <c r="H3001" s="177" t="s">
        <v>441</v>
      </c>
      <c r="I3001" s="178">
        <v>0</v>
      </c>
      <c r="J3001" s="177" t="s">
        <v>442</v>
      </c>
      <c r="K3001" s="178">
        <v>23.43</v>
      </c>
    </row>
    <row r="3002" spans="1:11" ht="25.9" thickBot="1">
      <c r="A3002" s="177"/>
      <c r="B3002" s="177"/>
      <c r="C3002" s="177"/>
      <c r="D3002" s="177"/>
      <c r="E3002" s="177"/>
      <c r="F3002" s="177" t="s">
        <v>443</v>
      </c>
      <c r="G3002" s="178">
        <v>7.14</v>
      </c>
      <c r="H3002" s="212"/>
      <c r="I3002" s="212" t="s">
        <v>444</v>
      </c>
      <c r="J3002" s="177"/>
      <c r="K3002" s="178">
        <v>36.31</v>
      </c>
    </row>
    <row r="3003" spans="1:11" ht="1.05" customHeight="1" thickTop="1">
      <c r="A3003" s="179"/>
      <c r="B3003" s="179"/>
      <c r="C3003" s="179"/>
      <c r="D3003" s="179"/>
      <c r="E3003" s="179"/>
      <c r="F3003" s="179"/>
      <c r="G3003" s="179"/>
      <c r="H3003" s="179"/>
      <c r="I3003" s="179"/>
      <c r="J3003" s="179"/>
      <c r="K3003" s="179"/>
    </row>
    <row r="3004" spans="1:11" ht="18" customHeight="1">
      <c r="A3004" s="161"/>
      <c r="B3004" s="162" t="s">
        <v>47</v>
      </c>
      <c r="C3004" s="161" t="s">
        <v>48</v>
      </c>
      <c r="D3004" s="161" t="s">
        <v>7</v>
      </c>
      <c r="E3004" s="216" t="s">
        <v>417</v>
      </c>
      <c r="F3004" s="216"/>
      <c r="G3004" s="163" t="s">
        <v>49</v>
      </c>
      <c r="H3004" s="162" t="s">
        <v>50</v>
      </c>
      <c r="I3004" s="162" t="s">
        <v>418</v>
      </c>
      <c r="J3004" s="162" t="s">
        <v>51</v>
      </c>
      <c r="K3004" s="162" t="s">
        <v>8</v>
      </c>
    </row>
    <row r="3005" spans="1:11" ht="26" customHeight="1">
      <c r="A3005" s="164" t="s">
        <v>419</v>
      </c>
      <c r="B3005" s="147" t="s">
        <v>1389</v>
      </c>
      <c r="C3005" s="164" t="s">
        <v>58</v>
      </c>
      <c r="D3005" s="164" t="s">
        <v>1390</v>
      </c>
      <c r="E3005" s="217" t="s">
        <v>424</v>
      </c>
      <c r="F3005" s="217"/>
      <c r="G3005" s="165" t="s">
        <v>116</v>
      </c>
      <c r="H3005" s="166">
        <v>1</v>
      </c>
      <c r="I3005" s="148"/>
      <c r="J3005" s="148">
        <v>22.59</v>
      </c>
      <c r="K3005" s="148">
        <v>22.59</v>
      </c>
    </row>
    <row r="3006" spans="1:11" ht="39" customHeight="1">
      <c r="A3006" s="167" t="s">
        <v>421</v>
      </c>
      <c r="B3006" s="168" t="s">
        <v>1560</v>
      </c>
      <c r="C3006" s="167" t="s">
        <v>58</v>
      </c>
      <c r="D3006" s="167" t="s">
        <v>1561</v>
      </c>
      <c r="E3006" s="210" t="s">
        <v>424</v>
      </c>
      <c r="F3006" s="210"/>
      <c r="G3006" s="169" t="s">
        <v>116</v>
      </c>
      <c r="H3006" s="170">
        <v>1</v>
      </c>
      <c r="I3006" s="170">
        <v>0</v>
      </c>
      <c r="J3006" s="171">
        <v>0.13</v>
      </c>
      <c r="K3006" s="171">
        <v>0.13</v>
      </c>
    </row>
    <row r="3007" spans="1:11" ht="26" customHeight="1">
      <c r="A3007" s="172" t="s">
        <v>430</v>
      </c>
      <c r="B3007" s="173" t="s">
        <v>1031</v>
      </c>
      <c r="C3007" s="172" t="s">
        <v>58</v>
      </c>
      <c r="D3007" s="172" t="s">
        <v>1032</v>
      </c>
      <c r="E3007" s="211" t="s">
        <v>433</v>
      </c>
      <c r="F3007" s="211"/>
      <c r="G3007" s="174" t="s">
        <v>116</v>
      </c>
      <c r="H3007" s="175">
        <v>1</v>
      </c>
      <c r="I3007" s="175">
        <v>0</v>
      </c>
      <c r="J3007" s="176">
        <v>0.54</v>
      </c>
      <c r="K3007" s="176">
        <v>0.54</v>
      </c>
    </row>
    <row r="3008" spans="1:11" ht="26" customHeight="1">
      <c r="A3008" s="172" t="s">
        <v>430</v>
      </c>
      <c r="B3008" s="173" t="s">
        <v>625</v>
      </c>
      <c r="C3008" s="172" t="s">
        <v>58</v>
      </c>
      <c r="D3008" s="172" t="s">
        <v>626</v>
      </c>
      <c r="E3008" s="211" t="s">
        <v>433</v>
      </c>
      <c r="F3008" s="211"/>
      <c r="G3008" s="174" t="s">
        <v>116</v>
      </c>
      <c r="H3008" s="175">
        <v>1</v>
      </c>
      <c r="I3008" s="175">
        <v>0</v>
      </c>
      <c r="J3008" s="176">
        <v>1.43</v>
      </c>
      <c r="K3008" s="176">
        <v>1.43</v>
      </c>
    </row>
    <row r="3009" spans="1:11" ht="26" customHeight="1">
      <c r="A3009" s="172" t="s">
        <v>430</v>
      </c>
      <c r="B3009" s="173" t="s">
        <v>1041</v>
      </c>
      <c r="C3009" s="172" t="s">
        <v>58</v>
      </c>
      <c r="D3009" s="172" t="s">
        <v>1042</v>
      </c>
      <c r="E3009" s="211" t="s">
        <v>433</v>
      </c>
      <c r="F3009" s="211"/>
      <c r="G3009" s="174" t="s">
        <v>116</v>
      </c>
      <c r="H3009" s="175">
        <v>1</v>
      </c>
      <c r="I3009" s="175">
        <v>0</v>
      </c>
      <c r="J3009" s="176">
        <v>2.79</v>
      </c>
      <c r="K3009" s="176">
        <v>2.79</v>
      </c>
    </row>
    <row r="3010" spans="1:11" ht="26" customHeight="1">
      <c r="A3010" s="172" t="s">
        <v>430</v>
      </c>
      <c r="B3010" s="173" t="s">
        <v>1095</v>
      </c>
      <c r="C3010" s="172" t="s">
        <v>58</v>
      </c>
      <c r="D3010" s="172" t="s">
        <v>1096</v>
      </c>
      <c r="E3010" s="211" t="s">
        <v>448</v>
      </c>
      <c r="F3010" s="211"/>
      <c r="G3010" s="174" t="s">
        <v>116</v>
      </c>
      <c r="H3010" s="175">
        <v>1</v>
      </c>
      <c r="I3010" s="175">
        <v>0</v>
      </c>
      <c r="J3010" s="176">
        <v>16.72</v>
      </c>
      <c r="K3010" s="176">
        <v>16.72</v>
      </c>
    </row>
    <row r="3011" spans="1:11" ht="26" customHeight="1">
      <c r="A3011" s="172" t="s">
        <v>430</v>
      </c>
      <c r="B3011" s="173" t="s">
        <v>1090</v>
      </c>
      <c r="C3011" s="172" t="s">
        <v>58</v>
      </c>
      <c r="D3011" s="172" t="s">
        <v>1091</v>
      </c>
      <c r="E3011" s="211" t="s">
        <v>433</v>
      </c>
      <c r="F3011" s="211"/>
      <c r="G3011" s="174" t="s">
        <v>116</v>
      </c>
      <c r="H3011" s="175">
        <v>1</v>
      </c>
      <c r="I3011" s="175">
        <v>0</v>
      </c>
      <c r="J3011" s="176">
        <v>0.89</v>
      </c>
      <c r="K3011" s="176">
        <v>0.89</v>
      </c>
    </row>
    <row r="3012" spans="1:11" ht="26" customHeight="1">
      <c r="A3012" s="172" t="s">
        <v>430</v>
      </c>
      <c r="B3012" s="173" t="s">
        <v>1093</v>
      </c>
      <c r="C3012" s="172" t="s">
        <v>58</v>
      </c>
      <c r="D3012" s="172" t="s">
        <v>1094</v>
      </c>
      <c r="E3012" s="211" t="s">
        <v>433</v>
      </c>
      <c r="F3012" s="211"/>
      <c r="G3012" s="174" t="s">
        <v>116</v>
      </c>
      <c r="H3012" s="175">
        <v>1</v>
      </c>
      <c r="I3012" s="175">
        <v>0</v>
      </c>
      <c r="J3012" s="176">
        <v>0.01</v>
      </c>
      <c r="K3012" s="176">
        <v>0.01</v>
      </c>
    </row>
    <row r="3013" spans="1:11" ht="26" customHeight="1">
      <c r="A3013" s="172" t="s">
        <v>430</v>
      </c>
      <c r="B3013" s="173" t="s">
        <v>631</v>
      </c>
      <c r="C3013" s="172" t="s">
        <v>58</v>
      </c>
      <c r="D3013" s="172" t="s">
        <v>632</v>
      </c>
      <c r="E3013" s="211" t="s">
        <v>433</v>
      </c>
      <c r="F3013" s="211"/>
      <c r="G3013" s="174" t="s">
        <v>116</v>
      </c>
      <c r="H3013" s="175">
        <v>1</v>
      </c>
      <c r="I3013" s="175">
        <v>0</v>
      </c>
      <c r="J3013" s="176">
        <v>0.08</v>
      </c>
      <c r="K3013" s="176">
        <v>0.08</v>
      </c>
    </row>
    <row r="3014" spans="1:11" ht="25.5">
      <c r="A3014" s="177"/>
      <c r="B3014" s="177"/>
      <c r="C3014" s="177"/>
      <c r="D3014" s="177"/>
      <c r="E3014" s="177"/>
      <c r="F3014" s="177" t="s">
        <v>440</v>
      </c>
      <c r="G3014" s="178">
        <v>16.850000000000001</v>
      </c>
      <c r="H3014" s="177" t="s">
        <v>441</v>
      </c>
      <c r="I3014" s="178">
        <v>0</v>
      </c>
      <c r="J3014" s="177" t="s">
        <v>442</v>
      </c>
      <c r="K3014" s="178">
        <v>16.850000000000001</v>
      </c>
    </row>
    <row r="3015" spans="1:11" ht="25.9" thickBot="1">
      <c r="A3015" s="177"/>
      <c r="B3015" s="177"/>
      <c r="C3015" s="177"/>
      <c r="D3015" s="177"/>
      <c r="E3015" s="177"/>
      <c r="F3015" s="177" t="s">
        <v>443</v>
      </c>
      <c r="G3015" s="178">
        <v>5.53</v>
      </c>
      <c r="H3015" s="212"/>
      <c r="I3015" s="212" t="s">
        <v>444</v>
      </c>
      <c r="J3015" s="177"/>
      <c r="K3015" s="178">
        <v>28.12</v>
      </c>
    </row>
    <row r="3016" spans="1:11" ht="1.05" customHeight="1" thickTop="1">
      <c r="A3016" s="179"/>
      <c r="B3016" s="179"/>
      <c r="C3016" s="179"/>
      <c r="D3016" s="179"/>
      <c r="E3016" s="179"/>
      <c r="F3016" s="179"/>
      <c r="G3016" s="179"/>
      <c r="H3016" s="179"/>
      <c r="I3016" s="179"/>
      <c r="J3016" s="179"/>
      <c r="K3016" s="179"/>
    </row>
    <row r="3017" spans="1:11" ht="18" customHeight="1">
      <c r="A3017" s="161"/>
      <c r="B3017" s="162" t="s">
        <v>47</v>
      </c>
      <c r="C3017" s="161" t="s">
        <v>48</v>
      </c>
      <c r="D3017" s="161" t="s">
        <v>7</v>
      </c>
      <c r="E3017" s="216" t="s">
        <v>417</v>
      </c>
      <c r="F3017" s="216"/>
      <c r="G3017" s="163" t="s">
        <v>49</v>
      </c>
      <c r="H3017" s="162" t="s">
        <v>50</v>
      </c>
      <c r="I3017" s="162" t="s">
        <v>418</v>
      </c>
      <c r="J3017" s="162" t="s">
        <v>51</v>
      </c>
      <c r="K3017" s="162" t="s">
        <v>8</v>
      </c>
    </row>
    <row r="3018" spans="1:11" ht="26" customHeight="1">
      <c r="A3018" s="164" t="s">
        <v>419</v>
      </c>
      <c r="B3018" s="147" t="s">
        <v>1641</v>
      </c>
      <c r="C3018" s="164" t="s">
        <v>58</v>
      </c>
      <c r="D3018" s="164" t="s">
        <v>1642</v>
      </c>
      <c r="E3018" s="217" t="s">
        <v>424</v>
      </c>
      <c r="F3018" s="217"/>
      <c r="G3018" s="165" t="s">
        <v>116</v>
      </c>
      <c r="H3018" s="166">
        <v>1</v>
      </c>
      <c r="I3018" s="148"/>
      <c r="J3018" s="148">
        <v>28.44</v>
      </c>
      <c r="K3018" s="148">
        <v>28.44</v>
      </c>
    </row>
    <row r="3019" spans="1:11" ht="26" customHeight="1">
      <c r="A3019" s="167" t="s">
        <v>421</v>
      </c>
      <c r="B3019" s="168" t="s">
        <v>1562</v>
      </c>
      <c r="C3019" s="167" t="s">
        <v>58</v>
      </c>
      <c r="D3019" s="167" t="s">
        <v>1563</v>
      </c>
      <c r="E3019" s="210" t="s">
        <v>424</v>
      </c>
      <c r="F3019" s="210"/>
      <c r="G3019" s="169" t="s">
        <v>116</v>
      </c>
      <c r="H3019" s="170">
        <v>1</v>
      </c>
      <c r="I3019" s="170">
        <v>0</v>
      </c>
      <c r="J3019" s="171">
        <v>0.25</v>
      </c>
      <c r="K3019" s="171">
        <v>0.25</v>
      </c>
    </row>
    <row r="3020" spans="1:11" ht="26" customHeight="1">
      <c r="A3020" s="172" t="s">
        <v>430</v>
      </c>
      <c r="B3020" s="173" t="s">
        <v>625</v>
      </c>
      <c r="C3020" s="172" t="s">
        <v>58</v>
      </c>
      <c r="D3020" s="172" t="s">
        <v>626</v>
      </c>
      <c r="E3020" s="211" t="s">
        <v>433</v>
      </c>
      <c r="F3020" s="211"/>
      <c r="G3020" s="174" t="s">
        <v>116</v>
      </c>
      <c r="H3020" s="175">
        <v>1</v>
      </c>
      <c r="I3020" s="175">
        <v>0</v>
      </c>
      <c r="J3020" s="176">
        <v>1.43</v>
      </c>
      <c r="K3020" s="176">
        <v>1.43</v>
      </c>
    </row>
    <row r="3021" spans="1:11" ht="26" customHeight="1">
      <c r="A3021" s="172" t="s">
        <v>430</v>
      </c>
      <c r="B3021" s="173" t="s">
        <v>1031</v>
      </c>
      <c r="C3021" s="172" t="s">
        <v>58</v>
      </c>
      <c r="D3021" s="172" t="s">
        <v>1032</v>
      </c>
      <c r="E3021" s="211" t="s">
        <v>433</v>
      </c>
      <c r="F3021" s="211"/>
      <c r="G3021" s="174" t="s">
        <v>116</v>
      </c>
      <c r="H3021" s="175">
        <v>1</v>
      </c>
      <c r="I3021" s="175">
        <v>0</v>
      </c>
      <c r="J3021" s="176">
        <v>0.54</v>
      </c>
      <c r="K3021" s="176">
        <v>0.54</v>
      </c>
    </row>
    <row r="3022" spans="1:11" ht="26" customHeight="1">
      <c r="A3022" s="172" t="s">
        <v>430</v>
      </c>
      <c r="B3022" s="173" t="s">
        <v>1041</v>
      </c>
      <c r="C3022" s="172" t="s">
        <v>58</v>
      </c>
      <c r="D3022" s="172" t="s">
        <v>1042</v>
      </c>
      <c r="E3022" s="211" t="s">
        <v>433</v>
      </c>
      <c r="F3022" s="211"/>
      <c r="G3022" s="174" t="s">
        <v>116</v>
      </c>
      <c r="H3022" s="175">
        <v>1</v>
      </c>
      <c r="I3022" s="175">
        <v>0</v>
      </c>
      <c r="J3022" s="176">
        <v>2.79</v>
      </c>
      <c r="K3022" s="176">
        <v>2.79</v>
      </c>
    </row>
    <row r="3023" spans="1:11" ht="24" customHeight="1">
      <c r="A3023" s="172" t="s">
        <v>430</v>
      </c>
      <c r="B3023" s="173" t="s">
        <v>1564</v>
      </c>
      <c r="C3023" s="172" t="s">
        <v>58</v>
      </c>
      <c r="D3023" s="172" t="s">
        <v>1565</v>
      </c>
      <c r="E3023" s="211" t="s">
        <v>448</v>
      </c>
      <c r="F3023" s="211"/>
      <c r="G3023" s="174" t="s">
        <v>116</v>
      </c>
      <c r="H3023" s="175">
        <v>1</v>
      </c>
      <c r="I3023" s="175">
        <v>0</v>
      </c>
      <c r="J3023" s="176">
        <v>22.45</v>
      </c>
      <c r="K3023" s="176">
        <v>22.45</v>
      </c>
    </row>
    <row r="3024" spans="1:11" ht="26" customHeight="1">
      <c r="A3024" s="172" t="s">
        <v>430</v>
      </c>
      <c r="B3024" s="173" t="s">
        <v>1093</v>
      </c>
      <c r="C3024" s="172" t="s">
        <v>58</v>
      </c>
      <c r="D3024" s="172" t="s">
        <v>1094</v>
      </c>
      <c r="E3024" s="211" t="s">
        <v>433</v>
      </c>
      <c r="F3024" s="211"/>
      <c r="G3024" s="174" t="s">
        <v>116</v>
      </c>
      <c r="H3024" s="175">
        <v>1</v>
      </c>
      <c r="I3024" s="175">
        <v>0</v>
      </c>
      <c r="J3024" s="176">
        <v>0.01</v>
      </c>
      <c r="K3024" s="176">
        <v>0.01</v>
      </c>
    </row>
    <row r="3025" spans="1:11" ht="26" customHeight="1">
      <c r="A3025" s="172" t="s">
        <v>430</v>
      </c>
      <c r="B3025" s="173" t="s">
        <v>631</v>
      </c>
      <c r="C3025" s="172" t="s">
        <v>58</v>
      </c>
      <c r="D3025" s="172" t="s">
        <v>632</v>
      </c>
      <c r="E3025" s="211" t="s">
        <v>433</v>
      </c>
      <c r="F3025" s="211"/>
      <c r="G3025" s="174" t="s">
        <v>116</v>
      </c>
      <c r="H3025" s="175">
        <v>1</v>
      </c>
      <c r="I3025" s="175">
        <v>0</v>
      </c>
      <c r="J3025" s="176">
        <v>0.08</v>
      </c>
      <c r="K3025" s="176">
        <v>0.08</v>
      </c>
    </row>
    <row r="3026" spans="1:11" ht="26" customHeight="1">
      <c r="A3026" s="172" t="s">
        <v>430</v>
      </c>
      <c r="B3026" s="173" t="s">
        <v>1090</v>
      </c>
      <c r="C3026" s="172" t="s">
        <v>58</v>
      </c>
      <c r="D3026" s="172" t="s">
        <v>1091</v>
      </c>
      <c r="E3026" s="211" t="s">
        <v>433</v>
      </c>
      <c r="F3026" s="211"/>
      <c r="G3026" s="174" t="s">
        <v>116</v>
      </c>
      <c r="H3026" s="175">
        <v>1</v>
      </c>
      <c r="I3026" s="175">
        <v>0</v>
      </c>
      <c r="J3026" s="176">
        <v>0.89</v>
      </c>
      <c r="K3026" s="176">
        <v>0.89</v>
      </c>
    </row>
    <row r="3027" spans="1:11" ht="25.5">
      <c r="A3027" s="177"/>
      <c r="B3027" s="177"/>
      <c r="C3027" s="177"/>
      <c r="D3027" s="177"/>
      <c r="E3027" s="177"/>
      <c r="F3027" s="177" t="s">
        <v>440</v>
      </c>
      <c r="G3027" s="178">
        <v>22.7</v>
      </c>
      <c r="H3027" s="177" t="s">
        <v>441</v>
      </c>
      <c r="I3027" s="178">
        <v>0</v>
      </c>
      <c r="J3027" s="177" t="s">
        <v>442</v>
      </c>
      <c r="K3027" s="178">
        <v>22.7</v>
      </c>
    </row>
    <row r="3028" spans="1:11" ht="25.9" thickBot="1">
      <c r="A3028" s="177"/>
      <c r="B3028" s="177"/>
      <c r="C3028" s="177"/>
      <c r="D3028" s="177"/>
      <c r="E3028" s="177"/>
      <c r="F3028" s="177" t="s">
        <v>443</v>
      </c>
      <c r="G3028" s="178">
        <v>6.96</v>
      </c>
      <c r="H3028" s="212"/>
      <c r="I3028" s="212" t="s">
        <v>444</v>
      </c>
      <c r="J3028" s="177"/>
      <c r="K3028" s="178">
        <v>35.4</v>
      </c>
    </row>
    <row r="3029" spans="1:11" ht="1.05" customHeight="1" thickTop="1">
      <c r="A3029" s="179"/>
      <c r="B3029" s="179"/>
      <c r="C3029" s="179"/>
      <c r="D3029" s="179"/>
      <c r="E3029" s="179"/>
      <c r="F3029" s="179"/>
      <c r="G3029" s="179"/>
      <c r="H3029" s="179"/>
      <c r="I3029" s="179"/>
      <c r="J3029" s="179"/>
      <c r="K3029" s="179"/>
    </row>
    <row r="3030" spans="1:11" ht="18" customHeight="1">
      <c r="A3030" s="161"/>
      <c r="B3030" s="162" t="s">
        <v>47</v>
      </c>
      <c r="C3030" s="161" t="s">
        <v>48</v>
      </c>
      <c r="D3030" s="161" t="s">
        <v>7</v>
      </c>
      <c r="E3030" s="216" t="s">
        <v>417</v>
      </c>
      <c r="F3030" s="216"/>
      <c r="G3030" s="163" t="s">
        <v>49</v>
      </c>
      <c r="H3030" s="162" t="s">
        <v>50</v>
      </c>
      <c r="I3030" s="162" t="s">
        <v>418</v>
      </c>
      <c r="J3030" s="162" t="s">
        <v>51</v>
      </c>
      <c r="K3030" s="162" t="s">
        <v>8</v>
      </c>
    </row>
    <row r="3031" spans="1:11" ht="24" customHeight="1">
      <c r="A3031" s="164" t="s">
        <v>419</v>
      </c>
      <c r="B3031" s="147" t="s">
        <v>1667</v>
      </c>
      <c r="C3031" s="164" t="s">
        <v>58</v>
      </c>
      <c r="D3031" s="164" t="s">
        <v>1668</v>
      </c>
      <c r="E3031" s="217" t="s">
        <v>424</v>
      </c>
      <c r="F3031" s="217"/>
      <c r="G3031" s="165" t="s">
        <v>116</v>
      </c>
      <c r="H3031" s="166">
        <v>1</v>
      </c>
      <c r="I3031" s="148"/>
      <c r="J3031" s="148">
        <v>22.73</v>
      </c>
      <c r="K3031" s="148">
        <v>22.73</v>
      </c>
    </row>
    <row r="3032" spans="1:11" ht="26" customHeight="1">
      <c r="A3032" s="167" t="s">
        <v>421</v>
      </c>
      <c r="B3032" s="168" t="s">
        <v>1566</v>
      </c>
      <c r="C3032" s="167" t="s">
        <v>58</v>
      </c>
      <c r="D3032" s="167" t="s">
        <v>1567</v>
      </c>
      <c r="E3032" s="210" t="s">
        <v>424</v>
      </c>
      <c r="F3032" s="210"/>
      <c r="G3032" s="169" t="s">
        <v>116</v>
      </c>
      <c r="H3032" s="170">
        <v>1</v>
      </c>
      <c r="I3032" s="170">
        <v>0</v>
      </c>
      <c r="J3032" s="171">
        <v>0.27</v>
      </c>
      <c r="K3032" s="171">
        <v>0.27</v>
      </c>
    </row>
    <row r="3033" spans="1:11" ht="24" customHeight="1">
      <c r="A3033" s="172" t="s">
        <v>430</v>
      </c>
      <c r="B3033" s="173" t="s">
        <v>1568</v>
      </c>
      <c r="C3033" s="172" t="s">
        <v>58</v>
      </c>
      <c r="D3033" s="172" t="s">
        <v>1569</v>
      </c>
      <c r="E3033" s="211" t="s">
        <v>448</v>
      </c>
      <c r="F3033" s="211"/>
      <c r="G3033" s="174" t="s">
        <v>116</v>
      </c>
      <c r="H3033" s="175">
        <v>1</v>
      </c>
      <c r="I3033" s="175">
        <v>0</v>
      </c>
      <c r="J3033" s="176">
        <v>16.72</v>
      </c>
      <c r="K3033" s="176">
        <v>16.72</v>
      </c>
    </row>
    <row r="3034" spans="1:11" ht="26" customHeight="1">
      <c r="A3034" s="172" t="s">
        <v>430</v>
      </c>
      <c r="B3034" s="173" t="s">
        <v>1031</v>
      </c>
      <c r="C3034" s="172" t="s">
        <v>58</v>
      </c>
      <c r="D3034" s="172" t="s">
        <v>1032</v>
      </c>
      <c r="E3034" s="211" t="s">
        <v>433</v>
      </c>
      <c r="F3034" s="211"/>
      <c r="G3034" s="174" t="s">
        <v>116</v>
      </c>
      <c r="H3034" s="175">
        <v>1</v>
      </c>
      <c r="I3034" s="175">
        <v>0</v>
      </c>
      <c r="J3034" s="176">
        <v>0.54</v>
      </c>
      <c r="K3034" s="176">
        <v>0.54</v>
      </c>
    </row>
    <row r="3035" spans="1:11" ht="26" customHeight="1">
      <c r="A3035" s="172" t="s">
        <v>430</v>
      </c>
      <c r="B3035" s="173" t="s">
        <v>1041</v>
      </c>
      <c r="C3035" s="172" t="s">
        <v>58</v>
      </c>
      <c r="D3035" s="172" t="s">
        <v>1042</v>
      </c>
      <c r="E3035" s="211" t="s">
        <v>433</v>
      </c>
      <c r="F3035" s="211"/>
      <c r="G3035" s="174" t="s">
        <v>116</v>
      </c>
      <c r="H3035" s="175">
        <v>1</v>
      </c>
      <c r="I3035" s="175">
        <v>0</v>
      </c>
      <c r="J3035" s="176">
        <v>2.79</v>
      </c>
      <c r="K3035" s="176">
        <v>2.79</v>
      </c>
    </row>
    <row r="3036" spans="1:11" ht="26" customHeight="1">
      <c r="A3036" s="172" t="s">
        <v>430</v>
      </c>
      <c r="B3036" s="173" t="s">
        <v>1093</v>
      </c>
      <c r="C3036" s="172" t="s">
        <v>58</v>
      </c>
      <c r="D3036" s="172" t="s">
        <v>1094</v>
      </c>
      <c r="E3036" s="211" t="s">
        <v>433</v>
      </c>
      <c r="F3036" s="211"/>
      <c r="G3036" s="174" t="s">
        <v>116</v>
      </c>
      <c r="H3036" s="175">
        <v>1</v>
      </c>
      <c r="I3036" s="175">
        <v>0</v>
      </c>
      <c r="J3036" s="176">
        <v>0.01</v>
      </c>
      <c r="K3036" s="176">
        <v>0.01</v>
      </c>
    </row>
    <row r="3037" spans="1:11" ht="26" customHeight="1">
      <c r="A3037" s="172" t="s">
        <v>430</v>
      </c>
      <c r="B3037" s="173" t="s">
        <v>625</v>
      </c>
      <c r="C3037" s="172" t="s">
        <v>58</v>
      </c>
      <c r="D3037" s="172" t="s">
        <v>626</v>
      </c>
      <c r="E3037" s="211" t="s">
        <v>433</v>
      </c>
      <c r="F3037" s="211"/>
      <c r="G3037" s="174" t="s">
        <v>116</v>
      </c>
      <c r="H3037" s="175">
        <v>1</v>
      </c>
      <c r="I3037" s="175">
        <v>0</v>
      </c>
      <c r="J3037" s="176">
        <v>1.43</v>
      </c>
      <c r="K3037" s="176">
        <v>1.43</v>
      </c>
    </row>
    <row r="3038" spans="1:11" ht="26" customHeight="1">
      <c r="A3038" s="172" t="s">
        <v>430</v>
      </c>
      <c r="B3038" s="173" t="s">
        <v>1090</v>
      </c>
      <c r="C3038" s="172" t="s">
        <v>58</v>
      </c>
      <c r="D3038" s="172" t="s">
        <v>1091</v>
      </c>
      <c r="E3038" s="211" t="s">
        <v>433</v>
      </c>
      <c r="F3038" s="211"/>
      <c r="G3038" s="174" t="s">
        <v>116</v>
      </c>
      <c r="H3038" s="175">
        <v>1</v>
      </c>
      <c r="I3038" s="175">
        <v>0</v>
      </c>
      <c r="J3038" s="176">
        <v>0.89</v>
      </c>
      <c r="K3038" s="176">
        <v>0.89</v>
      </c>
    </row>
    <row r="3039" spans="1:11" ht="26" customHeight="1">
      <c r="A3039" s="172" t="s">
        <v>430</v>
      </c>
      <c r="B3039" s="173" t="s">
        <v>631</v>
      </c>
      <c r="C3039" s="172" t="s">
        <v>58</v>
      </c>
      <c r="D3039" s="172" t="s">
        <v>632</v>
      </c>
      <c r="E3039" s="211" t="s">
        <v>433</v>
      </c>
      <c r="F3039" s="211"/>
      <c r="G3039" s="174" t="s">
        <v>116</v>
      </c>
      <c r="H3039" s="175">
        <v>1</v>
      </c>
      <c r="I3039" s="175">
        <v>0</v>
      </c>
      <c r="J3039" s="176">
        <v>0.08</v>
      </c>
      <c r="K3039" s="176">
        <v>0.08</v>
      </c>
    </row>
    <row r="3040" spans="1:11" ht="25.5">
      <c r="A3040" s="177"/>
      <c r="B3040" s="177"/>
      <c r="C3040" s="177"/>
      <c r="D3040" s="177"/>
      <c r="E3040" s="177"/>
      <c r="F3040" s="177" t="s">
        <v>440</v>
      </c>
      <c r="G3040" s="178">
        <v>16.989999999999998</v>
      </c>
      <c r="H3040" s="177" t="s">
        <v>441</v>
      </c>
      <c r="I3040" s="178">
        <v>0</v>
      </c>
      <c r="J3040" s="177" t="s">
        <v>442</v>
      </c>
      <c r="K3040" s="178">
        <v>16.989999999999998</v>
      </c>
    </row>
    <row r="3041" spans="1:11" ht="25.9" thickBot="1">
      <c r="A3041" s="177"/>
      <c r="B3041" s="177"/>
      <c r="C3041" s="177"/>
      <c r="D3041" s="177"/>
      <c r="E3041" s="177"/>
      <c r="F3041" s="177" t="s">
        <v>443</v>
      </c>
      <c r="G3041" s="178">
        <v>5.56</v>
      </c>
      <c r="H3041" s="212"/>
      <c r="I3041" s="212" t="s">
        <v>444</v>
      </c>
      <c r="J3041" s="177"/>
      <c r="K3041" s="178">
        <v>28.29</v>
      </c>
    </row>
    <row r="3042" spans="1:11" ht="1.05" customHeight="1" thickTop="1">
      <c r="A3042" s="179"/>
      <c r="B3042" s="179"/>
      <c r="C3042" s="179"/>
      <c r="D3042" s="179"/>
      <c r="E3042" s="179"/>
      <c r="F3042" s="179"/>
      <c r="G3042" s="179"/>
      <c r="H3042" s="179"/>
      <c r="I3042" s="179"/>
      <c r="J3042" s="179"/>
      <c r="K3042" s="179"/>
    </row>
    <row r="3043" spans="1:11" ht="18" customHeight="1">
      <c r="A3043" s="161"/>
      <c r="B3043" s="162" t="s">
        <v>47</v>
      </c>
      <c r="C3043" s="161" t="s">
        <v>48</v>
      </c>
      <c r="D3043" s="161" t="s">
        <v>7</v>
      </c>
      <c r="E3043" s="216" t="s">
        <v>417</v>
      </c>
      <c r="F3043" s="216"/>
      <c r="G3043" s="163" t="s">
        <v>49</v>
      </c>
      <c r="H3043" s="162" t="s">
        <v>50</v>
      </c>
      <c r="I3043" s="162" t="s">
        <v>418</v>
      </c>
      <c r="J3043" s="162" t="s">
        <v>51</v>
      </c>
      <c r="K3043" s="162" t="s">
        <v>8</v>
      </c>
    </row>
    <row r="3044" spans="1:11" ht="26" customHeight="1">
      <c r="A3044" s="164" t="s">
        <v>419</v>
      </c>
      <c r="B3044" s="147" t="s">
        <v>1717</v>
      </c>
      <c r="C3044" s="164" t="s">
        <v>58</v>
      </c>
      <c r="D3044" s="164" t="s">
        <v>1718</v>
      </c>
      <c r="E3044" s="217" t="s">
        <v>424</v>
      </c>
      <c r="F3044" s="217"/>
      <c r="G3044" s="165" t="s">
        <v>116</v>
      </c>
      <c r="H3044" s="166">
        <v>1</v>
      </c>
      <c r="I3044" s="148"/>
      <c r="J3044" s="148">
        <v>22.59</v>
      </c>
      <c r="K3044" s="148">
        <v>22.59</v>
      </c>
    </row>
    <row r="3045" spans="1:11" ht="26" customHeight="1">
      <c r="A3045" s="167" t="s">
        <v>421</v>
      </c>
      <c r="B3045" s="168" t="s">
        <v>1570</v>
      </c>
      <c r="C3045" s="167" t="s">
        <v>58</v>
      </c>
      <c r="D3045" s="167" t="s">
        <v>1571</v>
      </c>
      <c r="E3045" s="210" t="s">
        <v>424</v>
      </c>
      <c r="F3045" s="210"/>
      <c r="G3045" s="169" t="s">
        <v>116</v>
      </c>
      <c r="H3045" s="170">
        <v>1</v>
      </c>
      <c r="I3045" s="170">
        <v>0</v>
      </c>
      <c r="J3045" s="171">
        <v>0.13</v>
      </c>
      <c r="K3045" s="171">
        <v>0.13</v>
      </c>
    </row>
    <row r="3046" spans="1:11" ht="26" customHeight="1">
      <c r="A3046" s="172" t="s">
        <v>430</v>
      </c>
      <c r="B3046" s="173" t="s">
        <v>1031</v>
      </c>
      <c r="C3046" s="172" t="s">
        <v>58</v>
      </c>
      <c r="D3046" s="172" t="s">
        <v>1032</v>
      </c>
      <c r="E3046" s="211" t="s">
        <v>433</v>
      </c>
      <c r="F3046" s="211"/>
      <c r="G3046" s="174" t="s">
        <v>116</v>
      </c>
      <c r="H3046" s="175">
        <v>1</v>
      </c>
      <c r="I3046" s="175">
        <v>0</v>
      </c>
      <c r="J3046" s="176">
        <v>0.54</v>
      </c>
      <c r="K3046" s="176">
        <v>0.54</v>
      </c>
    </row>
    <row r="3047" spans="1:11" ht="26" customHeight="1">
      <c r="A3047" s="172" t="s">
        <v>430</v>
      </c>
      <c r="B3047" s="173" t="s">
        <v>631</v>
      </c>
      <c r="C3047" s="172" t="s">
        <v>58</v>
      </c>
      <c r="D3047" s="172" t="s">
        <v>632</v>
      </c>
      <c r="E3047" s="211" t="s">
        <v>433</v>
      </c>
      <c r="F3047" s="211"/>
      <c r="G3047" s="174" t="s">
        <v>116</v>
      </c>
      <c r="H3047" s="175">
        <v>1</v>
      </c>
      <c r="I3047" s="175">
        <v>0</v>
      </c>
      <c r="J3047" s="176">
        <v>0.08</v>
      </c>
      <c r="K3047" s="176">
        <v>0.08</v>
      </c>
    </row>
    <row r="3048" spans="1:11" ht="26" customHeight="1">
      <c r="A3048" s="172" t="s">
        <v>430</v>
      </c>
      <c r="B3048" s="173" t="s">
        <v>1093</v>
      </c>
      <c r="C3048" s="172" t="s">
        <v>58</v>
      </c>
      <c r="D3048" s="172" t="s">
        <v>1094</v>
      </c>
      <c r="E3048" s="211" t="s">
        <v>433</v>
      </c>
      <c r="F3048" s="211"/>
      <c r="G3048" s="174" t="s">
        <v>116</v>
      </c>
      <c r="H3048" s="175">
        <v>1</v>
      </c>
      <c r="I3048" s="175">
        <v>0</v>
      </c>
      <c r="J3048" s="176">
        <v>0.01</v>
      </c>
      <c r="K3048" s="176">
        <v>0.01</v>
      </c>
    </row>
    <row r="3049" spans="1:11" ht="26" customHeight="1">
      <c r="A3049" s="172" t="s">
        <v>430</v>
      </c>
      <c r="B3049" s="173" t="s">
        <v>1090</v>
      </c>
      <c r="C3049" s="172" t="s">
        <v>58</v>
      </c>
      <c r="D3049" s="172" t="s">
        <v>1091</v>
      </c>
      <c r="E3049" s="211" t="s">
        <v>433</v>
      </c>
      <c r="F3049" s="211"/>
      <c r="G3049" s="174" t="s">
        <v>116</v>
      </c>
      <c r="H3049" s="175">
        <v>1</v>
      </c>
      <c r="I3049" s="175">
        <v>0</v>
      </c>
      <c r="J3049" s="176">
        <v>0.89</v>
      </c>
      <c r="K3049" s="176">
        <v>0.89</v>
      </c>
    </row>
    <row r="3050" spans="1:11" ht="26" customHeight="1">
      <c r="A3050" s="172" t="s">
        <v>430</v>
      </c>
      <c r="B3050" s="173" t="s">
        <v>1041</v>
      </c>
      <c r="C3050" s="172" t="s">
        <v>58</v>
      </c>
      <c r="D3050" s="172" t="s">
        <v>1042</v>
      </c>
      <c r="E3050" s="211" t="s">
        <v>433</v>
      </c>
      <c r="F3050" s="211"/>
      <c r="G3050" s="174" t="s">
        <v>116</v>
      </c>
      <c r="H3050" s="175">
        <v>1</v>
      </c>
      <c r="I3050" s="175">
        <v>0</v>
      </c>
      <c r="J3050" s="176">
        <v>2.79</v>
      </c>
      <c r="K3050" s="176">
        <v>2.79</v>
      </c>
    </row>
    <row r="3051" spans="1:11" ht="24" customHeight="1">
      <c r="A3051" s="172" t="s">
        <v>430</v>
      </c>
      <c r="B3051" s="173" t="s">
        <v>1572</v>
      </c>
      <c r="C3051" s="172" t="s">
        <v>58</v>
      </c>
      <c r="D3051" s="172" t="s">
        <v>1573</v>
      </c>
      <c r="E3051" s="211" t="s">
        <v>448</v>
      </c>
      <c r="F3051" s="211"/>
      <c r="G3051" s="174" t="s">
        <v>116</v>
      </c>
      <c r="H3051" s="175">
        <v>1</v>
      </c>
      <c r="I3051" s="175">
        <v>0</v>
      </c>
      <c r="J3051" s="176">
        <v>16.72</v>
      </c>
      <c r="K3051" s="176">
        <v>16.72</v>
      </c>
    </row>
    <row r="3052" spans="1:11" ht="26" customHeight="1">
      <c r="A3052" s="172" t="s">
        <v>430</v>
      </c>
      <c r="B3052" s="173" t="s">
        <v>625</v>
      </c>
      <c r="C3052" s="172" t="s">
        <v>58</v>
      </c>
      <c r="D3052" s="172" t="s">
        <v>626</v>
      </c>
      <c r="E3052" s="211" t="s">
        <v>433</v>
      </c>
      <c r="F3052" s="211"/>
      <c r="G3052" s="174" t="s">
        <v>116</v>
      </c>
      <c r="H3052" s="175">
        <v>1</v>
      </c>
      <c r="I3052" s="175">
        <v>0</v>
      </c>
      <c r="J3052" s="176">
        <v>1.43</v>
      </c>
      <c r="K3052" s="176">
        <v>1.43</v>
      </c>
    </row>
    <row r="3053" spans="1:11" ht="25.5">
      <c r="A3053" s="177"/>
      <c r="B3053" s="177"/>
      <c r="C3053" s="177"/>
      <c r="D3053" s="177"/>
      <c r="E3053" s="177"/>
      <c r="F3053" s="177" t="s">
        <v>440</v>
      </c>
      <c r="G3053" s="178">
        <v>16.850000000000001</v>
      </c>
      <c r="H3053" s="177" t="s">
        <v>441</v>
      </c>
      <c r="I3053" s="178">
        <v>0</v>
      </c>
      <c r="J3053" s="177" t="s">
        <v>442</v>
      </c>
      <c r="K3053" s="178">
        <v>16.850000000000001</v>
      </c>
    </row>
    <row r="3054" spans="1:11" ht="25.9" thickBot="1">
      <c r="A3054" s="177"/>
      <c r="B3054" s="177"/>
      <c r="C3054" s="177"/>
      <c r="D3054" s="177"/>
      <c r="E3054" s="177"/>
      <c r="F3054" s="177" t="s">
        <v>443</v>
      </c>
      <c r="G3054" s="178">
        <v>5.53</v>
      </c>
      <c r="H3054" s="212"/>
      <c r="I3054" s="212" t="s">
        <v>444</v>
      </c>
      <c r="J3054" s="177"/>
      <c r="K3054" s="178">
        <v>28.12</v>
      </c>
    </row>
    <row r="3055" spans="1:11" ht="1.05" customHeight="1" thickTop="1">
      <c r="A3055" s="179"/>
      <c r="B3055" s="179"/>
      <c r="C3055" s="179"/>
      <c r="D3055" s="179"/>
      <c r="E3055" s="179"/>
      <c r="F3055" s="179"/>
      <c r="G3055" s="179"/>
      <c r="H3055" s="179"/>
      <c r="I3055" s="179"/>
      <c r="J3055" s="179"/>
      <c r="K3055" s="179"/>
    </row>
    <row r="3056" spans="1:11" ht="18" customHeight="1">
      <c r="A3056" s="161"/>
      <c r="B3056" s="162" t="s">
        <v>47</v>
      </c>
      <c r="C3056" s="161" t="s">
        <v>48</v>
      </c>
      <c r="D3056" s="161" t="s">
        <v>7</v>
      </c>
      <c r="E3056" s="216" t="s">
        <v>417</v>
      </c>
      <c r="F3056" s="216"/>
      <c r="G3056" s="163" t="s">
        <v>49</v>
      </c>
      <c r="H3056" s="162" t="s">
        <v>50</v>
      </c>
      <c r="I3056" s="162" t="s">
        <v>51</v>
      </c>
      <c r="J3056" s="162" t="s">
        <v>8</v>
      </c>
    </row>
    <row r="3057" spans="1:10" ht="24" customHeight="1">
      <c r="A3057" s="164" t="s">
        <v>419</v>
      </c>
      <c r="B3057" s="147" t="s">
        <v>887</v>
      </c>
      <c r="C3057" s="164" t="s">
        <v>72</v>
      </c>
      <c r="D3057" s="164" t="s">
        <v>609</v>
      </c>
      <c r="E3057" s="217" t="s">
        <v>520</v>
      </c>
      <c r="F3057" s="217"/>
      <c r="G3057" s="165" t="s">
        <v>531</v>
      </c>
      <c r="H3057" s="166">
        <v>1</v>
      </c>
      <c r="I3057" s="148">
        <v>31.22</v>
      </c>
      <c r="J3057" s="148">
        <v>31.22</v>
      </c>
    </row>
    <row r="3058" spans="1:10" ht="20" customHeight="1">
      <c r="A3058" s="161" t="s">
        <v>1147</v>
      </c>
      <c r="B3058" s="162" t="s">
        <v>47</v>
      </c>
      <c r="C3058" s="161" t="s">
        <v>48</v>
      </c>
      <c r="D3058" s="161" t="s">
        <v>448</v>
      </c>
      <c r="E3058" s="162" t="s">
        <v>525</v>
      </c>
      <c r="F3058" s="220" t="s">
        <v>528</v>
      </c>
      <c r="G3058" s="220"/>
      <c r="H3058" s="220"/>
      <c r="I3058" s="220"/>
      <c r="J3058" s="162" t="s">
        <v>1148</v>
      </c>
    </row>
    <row r="3059" spans="1:10" ht="26" customHeight="1">
      <c r="A3059" s="172" t="s">
        <v>430</v>
      </c>
      <c r="B3059" s="173" t="s">
        <v>1576</v>
      </c>
      <c r="C3059" s="172" t="s">
        <v>72</v>
      </c>
      <c r="D3059" s="172" t="s">
        <v>1577</v>
      </c>
      <c r="E3059" s="175">
        <v>1</v>
      </c>
      <c r="F3059" s="172"/>
      <c r="G3059" s="172"/>
      <c r="H3059" s="172"/>
      <c r="I3059" s="180" t="s">
        <v>2280</v>
      </c>
      <c r="J3059" s="180" t="s">
        <v>2280</v>
      </c>
    </row>
    <row r="3060" spans="1:10" ht="20" customHeight="1">
      <c r="A3060" s="213"/>
      <c r="B3060" s="213"/>
      <c r="C3060" s="213"/>
      <c r="D3060" s="213"/>
      <c r="E3060" s="213"/>
      <c r="F3060" s="213" t="s">
        <v>1151</v>
      </c>
      <c r="G3060" s="213"/>
      <c r="H3060" s="213"/>
      <c r="I3060" s="213"/>
      <c r="J3060" s="183">
        <v>0</v>
      </c>
    </row>
    <row r="3061" spans="1:10" ht="20" customHeight="1">
      <c r="A3061" s="213"/>
      <c r="B3061" s="213"/>
      <c r="C3061" s="213"/>
      <c r="D3061" s="213"/>
      <c r="E3061" s="213"/>
      <c r="F3061" s="213" t="s">
        <v>1152</v>
      </c>
      <c r="G3061" s="213"/>
      <c r="H3061" s="213"/>
      <c r="I3061" s="213"/>
      <c r="J3061" s="182">
        <v>24.128699999999998</v>
      </c>
    </row>
    <row r="3062" spans="1:10" ht="20" customHeight="1">
      <c r="A3062" s="213"/>
      <c r="B3062" s="213"/>
      <c r="C3062" s="213"/>
      <c r="D3062" s="213"/>
      <c r="E3062" s="213"/>
      <c r="F3062" s="213" t="s">
        <v>521</v>
      </c>
      <c r="G3062" s="213"/>
      <c r="H3062" s="213"/>
      <c r="I3062" s="213"/>
      <c r="J3062" s="182">
        <v>24.128699999999998</v>
      </c>
    </row>
    <row r="3063" spans="1:10" ht="20" customHeight="1">
      <c r="A3063" s="213"/>
      <c r="B3063" s="213"/>
      <c r="C3063" s="213"/>
      <c r="D3063" s="213"/>
      <c r="E3063" s="213"/>
      <c r="F3063" s="213" t="s">
        <v>522</v>
      </c>
      <c r="G3063" s="213"/>
      <c r="H3063" s="213"/>
      <c r="I3063" s="213"/>
      <c r="J3063" s="182">
        <v>1</v>
      </c>
    </row>
    <row r="3064" spans="1:10" ht="20" customHeight="1">
      <c r="A3064" s="213"/>
      <c r="B3064" s="213"/>
      <c r="C3064" s="213"/>
      <c r="D3064" s="213"/>
      <c r="E3064" s="213"/>
      <c r="F3064" s="213" t="s">
        <v>523</v>
      </c>
      <c r="G3064" s="213"/>
      <c r="H3064" s="213"/>
      <c r="I3064" s="213"/>
      <c r="J3064" s="182">
        <v>24.128699999999998</v>
      </c>
    </row>
    <row r="3065" spans="1:10" ht="20" customHeight="1">
      <c r="A3065" s="161" t="s">
        <v>881</v>
      </c>
      <c r="B3065" s="162" t="s">
        <v>47</v>
      </c>
      <c r="C3065" s="161" t="s">
        <v>48</v>
      </c>
      <c r="D3065" s="161" t="s">
        <v>882</v>
      </c>
      <c r="E3065" s="162" t="s">
        <v>525</v>
      </c>
      <c r="F3065" s="162" t="s">
        <v>526</v>
      </c>
      <c r="G3065" s="162" t="s">
        <v>527</v>
      </c>
      <c r="H3065" s="162"/>
      <c r="I3065" s="162"/>
      <c r="J3065" s="162" t="s">
        <v>528</v>
      </c>
    </row>
    <row r="3066" spans="1:10" ht="24" customHeight="1">
      <c r="A3066" s="172" t="s">
        <v>430</v>
      </c>
      <c r="B3066" s="173" t="s">
        <v>1366</v>
      </c>
      <c r="C3066" s="172" t="s">
        <v>72</v>
      </c>
      <c r="D3066" s="172" t="s">
        <v>1367</v>
      </c>
      <c r="E3066" s="175">
        <v>1</v>
      </c>
      <c r="F3066" s="174" t="s">
        <v>531</v>
      </c>
      <c r="G3066" s="218" t="s">
        <v>694</v>
      </c>
      <c r="H3066" s="218"/>
      <c r="I3066" s="211"/>
      <c r="J3066" s="180" t="s">
        <v>694</v>
      </c>
    </row>
    <row r="3067" spans="1:10" ht="24" customHeight="1">
      <c r="A3067" s="172" t="s">
        <v>430</v>
      </c>
      <c r="B3067" s="173" t="s">
        <v>1362</v>
      </c>
      <c r="C3067" s="172" t="s">
        <v>72</v>
      </c>
      <c r="D3067" s="172" t="s">
        <v>1363</v>
      </c>
      <c r="E3067" s="175">
        <v>1</v>
      </c>
      <c r="F3067" s="174" t="s">
        <v>531</v>
      </c>
      <c r="G3067" s="218" t="s">
        <v>2268</v>
      </c>
      <c r="H3067" s="218"/>
      <c r="I3067" s="211"/>
      <c r="J3067" s="180" t="s">
        <v>2268</v>
      </c>
    </row>
    <row r="3068" spans="1:10" ht="26" customHeight="1">
      <c r="A3068" s="172" t="s">
        <v>430</v>
      </c>
      <c r="B3068" s="173" t="s">
        <v>1360</v>
      </c>
      <c r="C3068" s="172" t="s">
        <v>72</v>
      </c>
      <c r="D3068" s="172" t="s">
        <v>1361</v>
      </c>
      <c r="E3068" s="175">
        <v>1</v>
      </c>
      <c r="F3068" s="174" t="s">
        <v>531</v>
      </c>
      <c r="G3068" s="218" t="s">
        <v>2269</v>
      </c>
      <c r="H3068" s="218"/>
      <c r="I3068" s="211"/>
      <c r="J3068" s="180" t="s">
        <v>2269</v>
      </c>
    </row>
    <row r="3069" spans="1:10" ht="24" customHeight="1">
      <c r="A3069" s="172" t="s">
        <v>430</v>
      </c>
      <c r="B3069" s="173" t="s">
        <v>1364</v>
      </c>
      <c r="C3069" s="172" t="s">
        <v>72</v>
      </c>
      <c r="D3069" s="172" t="s">
        <v>1365</v>
      </c>
      <c r="E3069" s="175">
        <v>1</v>
      </c>
      <c r="F3069" s="174" t="s">
        <v>531</v>
      </c>
      <c r="G3069" s="218" t="s">
        <v>1034</v>
      </c>
      <c r="H3069" s="218"/>
      <c r="I3069" s="211"/>
      <c r="J3069" s="180" t="s">
        <v>1034</v>
      </c>
    </row>
    <row r="3070" spans="1:10" ht="20" customHeight="1">
      <c r="A3070" s="213"/>
      <c r="B3070" s="213"/>
      <c r="C3070" s="213"/>
      <c r="D3070" s="213"/>
      <c r="E3070" s="213"/>
      <c r="F3070" s="213" t="s">
        <v>886</v>
      </c>
      <c r="G3070" s="213"/>
      <c r="H3070" s="213"/>
      <c r="I3070" s="213"/>
      <c r="J3070" s="182">
        <v>4.49</v>
      </c>
    </row>
    <row r="3071" spans="1:10" ht="20" customHeight="1">
      <c r="A3071" s="161" t="s">
        <v>524</v>
      </c>
      <c r="B3071" s="162" t="s">
        <v>47</v>
      </c>
      <c r="C3071" s="161" t="s">
        <v>48</v>
      </c>
      <c r="D3071" s="161" t="s">
        <v>491</v>
      </c>
      <c r="E3071" s="162" t="s">
        <v>525</v>
      </c>
      <c r="F3071" s="162" t="s">
        <v>526</v>
      </c>
      <c r="G3071" s="162" t="s">
        <v>527</v>
      </c>
      <c r="H3071" s="162"/>
      <c r="I3071" s="162"/>
      <c r="J3071" s="162" t="s">
        <v>528</v>
      </c>
    </row>
    <row r="3072" spans="1:10" ht="26" customHeight="1">
      <c r="A3072" s="167" t="s">
        <v>419</v>
      </c>
      <c r="B3072" s="168" t="s">
        <v>1655</v>
      </c>
      <c r="C3072" s="167" t="s">
        <v>72</v>
      </c>
      <c r="D3072" s="167" t="s">
        <v>1656</v>
      </c>
      <c r="E3072" s="170">
        <v>1</v>
      </c>
      <c r="F3072" s="169" t="s">
        <v>531</v>
      </c>
      <c r="G3072" s="215" t="s">
        <v>1037</v>
      </c>
      <c r="H3072" s="215"/>
      <c r="I3072" s="210"/>
      <c r="J3072" s="181" t="s">
        <v>1037</v>
      </c>
    </row>
    <row r="3073" spans="1:11" ht="26" customHeight="1">
      <c r="A3073" s="167" t="s">
        <v>419</v>
      </c>
      <c r="B3073" s="168" t="s">
        <v>1631</v>
      </c>
      <c r="C3073" s="167" t="s">
        <v>72</v>
      </c>
      <c r="D3073" s="167" t="s">
        <v>1632</v>
      </c>
      <c r="E3073" s="170">
        <v>1</v>
      </c>
      <c r="F3073" s="169" t="s">
        <v>531</v>
      </c>
      <c r="G3073" s="215" t="s">
        <v>1040</v>
      </c>
      <c r="H3073" s="215"/>
      <c r="I3073" s="210"/>
      <c r="J3073" s="181" t="s">
        <v>1040</v>
      </c>
    </row>
    <row r="3074" spans="1:11" ht="26" customHeight="1">
      <c r="A3074" s="167" t="s">
        <v>419</v>
      </c>
      <c r="B3074" s="168" t="s">
        <v>1574</v>
      </c>
      <c r="C3074" s="167" t="s">
        <v>72</v>
      </c>
      <c r="D3074" s="167" t="s">
        <v>1575</v>
      </c>
      <c r="E3074" s="170">
        <v>1</v>
      </c>
      <c r="F3074" s="169" t="s">
        <v>531</v>
      </c>
      <c r="G3074" s="215" t="s">
        <v>605</v>
      </c>
      <c r="H3074" s="215"/>
      <c r="I3074" s="210"/>
      <c r="J3074" s="181" t="s">
        <v>605</v>
      </c>
    </row>
    <row r="3075" spans="1:11" ht="20" customHeight="1">
      <c r="A3075" s="213"/>
      <c r="B3075" s="213"/>
      <c r="C3075" s="213"/>
      <c r="D3075" s="213"/>
      <c r="E3075" s="213"/>
      <c r="F3075" s="213" t="s">
        <v>534</v>
      </c>
      <c r="G3075" s="213"/>
      <c r="H3075" s="213"/>
      <c r="I3075" s="213"/>
      <c r="J3075" s="182">
        <v>2.6</v>
      </c>
    </row>
    <row r="3076" spans="1:11" ht="13.5">
      <c r="A3076" s="177"/>
      <c r="B3076" s="177"/>
      <c r="C3076" s="177"/>
      <c r="D3076" s="177"/>
      <c r="E3076" s="177" t="s">
        <v>440</v>
      </c>
      <c r="F3076" s="178">
        <v>0</v>
      </c>
      <c r="G3076" s="177" t="s">
        <v>441</v>
      </c>
      <c r="H3076" s="178">
        <v>24.64</v>
      </c>
      <c r="I3076" s="177" t="s">
        <v>442</v>
      </c>
      <c r="J3076" s="178">
        <v>24.6402</v>
      </c>
    </row>
    <row r="3077" spans="1:11" ht="13.9" thickBot="1">
      <c r="A3077" s="177"/>
      <c r="B3077" s="177"/>
      <c r="C3077" s="177"/>
      <c r="D3077" s="177"/>
      <c r="E3077" s="177" t="s">
        <v>443</v>
      </c>
      <c r="F3077" s="178">
        <v>7.64</v>
      </c>
      <c r="G3077" s="177"/>
      <c r="H3077" s="212" t="s">
        <v>444</v>
      </c>
      <c r="I3077" s="212"/>
      <c r="J3077" s="178">
        <v>38.86</v>
      </c>
    </row>
    <row r="3078" spans="1:11" ht="1.05" customHeight="1" thickTop="1">
      <c r="A3078" s="179"/>
      <c r="B3078" s="179"/>
      <c r="C3078" s="179"/>
      <c r="D3078" s="179"/>
      <c r="E3078" s="179"/>
      <c r="F3078" s="179"/>
      <c r="G3078" s="179"/>
      <c r="H3078" s="179"/>
      <c r="I3078" s="179"/>
      <c r="J3078" s="179"/>
    </row>
    <row r="3079" spans="1:11" ht="18" customHeight="1">
      <c r="A3079" s="161"/>
      <c r="B3079" s="162" t="s">
        <v>47</v>
      </c>
      <c r="C3079" s="161" t="s">
        <v>48</v>
      </c>
      <c r="D3079" s="161" t="s">
        <v>7</v>
      </c>
      <c r="E3079" s="216" t="s">
        <v>417</v>
      </c>
      <c r="F3079" s="216"/>
      <c r="G3079" s="163" t="s">
        <v>49</v>
      </c>
      <c r="H3079" s="162" t="s">
        <v>50</v>
      </c>
      <c r="I3079" s="162" t="s">
        <v>418</v>
      </c>
      <c r="J3079" s="162" t="s">
        <v>51</v>
      </c>
      <c r="K3079" s="162" t="s">
        <v>8</v>
      </c>
    </row>
    <row r="3080" spans="1:11" ht="24" customHeight="1">
      <c r="A3080" s="164" t="s">
        <v>419</v>
      </c>
      <c r="B3080" s="147" t="s">
        <v>608</v>
      </c>
      <c r="C3080" s="164" t="s">
        <v>58</v>
      </c>
      <c r="D3080" s="164" t="s">
        <v>609</v>
      </c>
      <c r="E3080" s="217" t="s">
        <v>424</v>
      </c>
      <c r="F3080" s="217"/>
      <c r="G3080" s="165" t="s">
        <v>116</v>
      </c>
      <c r="H3080" s="166">
        <v>1</v>
      </c>
      <c r="I3080" s="148"/>
      <c r="J3080" s="148">
        <v>29.85</v>
      </c>
      <c r="K3080" s="148">
        <v>29.85</v>
      </c>
    </row>
    <row r="3081" spans="1:11" ht="26" customHeight="1">
      <c r="A3081" s="167" t="s">
        <v>421</v>
      </c>
      <c r="B3081" s="168" t="s">
        <v>1578</v>
      </c>
      <c r="C3081" s="167" t="s">
        <v>58</v>
      </c>
      <c r="D3081" s="167" t="s">
        <v>1579</v>
      </c>
      <c r="E3081" s="210" t="s">
        <v>424</v>
      </c>
      <c r="F3081" s="210"/>
      <c r="G3081" s="169" t="s">
        <v>116</v>
      </c>
      <c r="H3081" s="170">
        <v>1</v>
      </c>
      <c r="I3081" s="170">
        <v>0</v>
      </c>
      <c r="J3081" s="171">
        <v>0.47</v>
      </c>
      <c r="K3081" s="171">
        <v>0.47</v>
      </c>
    </row>
    <row r="3082" spans="1:11" ht="26" customHeight="1">
      <c r="A3082" s="172" t="s">
        <v>430</v>
      </c>
      <c r="B3082" s="173" t="s">
        <v>631</v>
      </c>
      <c r="C3082" s="172" t="s">
        <v>58</v>
      </c>
      <c r="D3082" s="172" t="s">
        <v>632</v>
      </c>
      <c r="E3082" s="211" t="s">
        <v>433</v>
      </c>
      <c r="F3082" s="211"/>
      <c r="G3082" s="174" t="s">
        <v>116</v>
      </c>
      <c r="H3082" s="175">
        <v>1</v>
      </c>
      <c r="I3082" s="175">
        <v>0</v>
      </c>
      <c r="J3082" s="176">
        <v>0.08</v>
      </c>
      <c r="K3082" s="176">
        <v>0.08</v>
      </c>
    </row>
    <row r="3083" spans="1:11" ht="26" customHeight="1">
      <c r="A3083" s="172" t="s">
        <v>430</v>
      </c>
      <c r="B3083" s="173" t="s">
        <v>1038</v>
      </c>
      <c r="C3083" s="172" t="s">
        <v>58</v>
      </c>
      <c r="D3083" s="172" t="s">
        <v>1039</v>
      </c>
      <c r="E3083" s="211" t="s">
        <v>433</v>
      </c>
      <c r="F3083" s="211"/>
      <c r="G3083" s="174" t="s">
        <v>116</v>
      </c>
      <c r="H3083" s="175">
        <v>1</v>
      </c>
      <c r="I3083" s="175">
        <v>0</v>
      </c>
      <c r="J3083" s="176">
        <v>1.31</v>
      </c>
      <c r="K3083" s="176">
        <v>1.31</v>
      </c>
    </row>
    <row r="3084" spans="1:11" ht="24" customHeight="1">
      <c r="A3084" s="172" t="s">
        <v>430</v>
      </c>
      <c r="B3084" s="173" t="s">
        <v>1027</v>
      </c>
      <c r="C3084" s="172" t="s">
        <v>58</v>
      </c>
      <c r="D3084" s="172" t="s">
        <v>1028</v>
      </c>
      <c r="E3084" s="211" t="s">
        <v>448</v>
      </c>
      <c r="F3084" s="211"/>
      <c r="G3084" s="174" t="s">
        <v>116</v>
      </c>
      <c r="H3084" s="175">
        <v>1</v>
      </c>
      <c r="I3084" s="175">
        <v>0</v>
      </c>
      <c r="J3084" s="176">
        <v>22.45</v>
      </c>
      <c r="K3084" s="176">
        <v>22.45</v>
      </c>
    </row>
    <row r="3085" spans="1:11" ht="26" customHeight="1">
      <c r="A3085" s="172" t="s">
        <v>430</v>
      </c>
      <c r="B3085" s="173" t="s">
        <v>1035</v>
      </c>
      <c r="C3085" s="172" t="s">
        <v>58</v>
      </c>
      <c r="D3085" s="172" t="s">
        <v>1036</v>
      </c>
      <c r="E3085" s="211" t="s">
        <v>433</v>
      </c>
      <c r="F3085" s="211"/>
      <c r="G3085" s="174" t="s">
        <v>116</v>
      </c>
      <c r="H3085" s="175">
        <v>1</v>
      </c>
      <c r="I3085" s="175">
        <v>0</v>
      </c>
      <c r="J3085" s="176">
        <v>0.78</v>
      </c>
      <c r="K3085" s="176">
        <v>0.78</v>
      </c>
    </row>
    <row r="3086" spans="1:11" ht="26" customHeight="1">
      <c r="A3086" s="172" t="s">
        <v>430</v>
      </c>
      <c r="B3086" s="173" t="s">
        <v>625</v>
      </c>
      <c r="C3086" s="172" t="s">
        <v>58</v>
      </c>
      <c r="D3086" s="172" t="s">
        <v>626</v>
      </c>
      <c r="E3086" s="211" t="s">
        <v>433</v>
      </c>
      <c r="F3086" s="211"/>
      <c r="G3086" s="174" t="s">
        <v>116</v>
      </c>
      <c r="H3086" s="175">
        <v>1</v>
      </c>
      <c r="I3086" s="175">
        <v>0</v>
      </c>
      <c r="J3086" s="176">
        <v>1.43</v>
      </c>
      <c r="K3086" s="176">
        <v>1.43</v>
      </c>
    </row>
    <row r="3087" spans="1:11" ht="26" customHeight="1">
      <c r="A3087" s="172" t="s">
        <v>430</v>
      </c>
      <c r="B3087" s="173" t="s">
        <v>1031</v>
      </c>
      <c r="C3087" s="172" t="s">
        <v>58</v>
      </c>
      <c r="D3087" s="172" t="s">
        <v>1032</v>
      </c>
      <c r="E3087" s="211" t="s">
        <v>433</v>
      </c>
      <c r="F3087" s="211"/>
      <c r="G3087" s="174" t="s">
        <v>116</v>
      </c>
      <c r="H3087" s="175">
        <v>1</v>
      </c>
      <c r="I3087" s="175">
        <v>0</v>
      </c>
      <c r="J3087" s="176">
        <v>0.54</v>
      </c>
      <c r="K3087" s="176">
        <v>0.54</v>
      </c>
    </row>
    <row r="3088" spans="1:11" ht="26" customHeight="1">
      <c r="A3088" s="172" t="s">
        <v>430</v>
      </c>
      <c r="B3088" s="173" t="s">
        <v>1041</v>
      </c>
      <c r="C3088" s="172" t="s">
        <v>58</v>
      </c>
      <c r="D3088" s="172" t="s">
        <v>1042</v>
      </c>
      <c r="E3088" s="211" t="s">
        <v>433</v>
      </c>
      <c r="F3088" s="211"/>
      <c r="G3088" s="174" t="s">
        <v>116</v>
      </c>
      <c r="H3088" s="175">
        <v>1</v>
      </c>
      <c r="I3088" s="175">
        <v>0</v>
      </c>
      <c r="J3088" s="176">
        <v>2.79</v>
      </c>
      <c r="K3088" s="176">
        <v>2.79</v>
      </c>
    </row>
    <row r="3089" spans="1:11" ht="25.5">
      <c r="A3089" s="177"/>
      <c r="B3089" s="177"/>
      <c r="C3089" s="177"/>
      <c r="D3089" s="177"/>
      <c r="E3089" s="177"/>
      <c r="F3089" s="177" t="s">
        <v>440</v>
      </c>
      <c r="G3089" s="178">
        <v>22.92</v>
      </c>
      <c r="H3089" s="177" t="s">
        <v>441</v>
      </c>
      <c r="I3089" s="178">
        <v>0</v>
      </c>
      <c r="J3089" s="177" t="s">
        <v>442</v>
      </c>
      <c r="K3089" s="178">
        <v>22.92</v>
      </c>
    </row>
    <row r="3090" spans="1:11" ht="25.9" thickBot="1">
      <c r="A3090" s="177"/>
      <c r="B3090" s="177"/>
      <c r="C3090" s="177"/>
      <c r="D3090" s="177"/>
      <c r="E3090" s="177"/>
      <c r="F3090" s="177" t="s">
        <v>443</v>
      </c>
      <c r="G3090" s="178">
        <v>7.31</v>
      </c>
      <c r="H3090" s="212"/>
      <c r="I3090" s="212" t="s">
        <v>444</v>
      </c>
      <c r="J3090" s="177"/>
      <c r="K3090" s="178">
        <v>37.159999999999997</v>
      </c>
    </row>
    <row r="3091" spans="1:11" ht="1.05" customHeight="1" thickTop="1">
      <c r="A3091" s="179"/>
      <c r="B3091" s="179"/>
      <c r="C3091" s="179"/>
      <c r="D3091" s="179"/>
      <c r="E3091" s="179"/>
      <c r="F3091" s="179"/>
      <c r="G3091" s="179"/>
      <c r="H3091" s="179"/>
      <c r="I3091" s="179"/>
      <c r="J3091" s="179"/>
      <c r="K3091" s="179"/>
    </row>
    <row r="3092" spans="1:11" ht="18" customHeight="1">
      <c r="A3092" s="161"/>
      <c r="B3092" s="162" t="s">
        <v>47</v>
      </c>
      <c r="C3092" s="161" t="s">
        <v>48</v>
      </c>
      <c r="D3092" s="161" t="s">
        <v>7</v>
      </c>
      <c r="E3092" s="216" t="s">
        <v>417</v>
      </c>
      <c r="F3092" s="216"/>
      <c r="G3092" s="163" t="s">
        <v>49</v>
      </c>
      <c r="H3092" s="162" t="s">
        <v>50</v>
      </c>
      <c r="I3092" s="162" t="s">
        <v>418</v>
      </c>
      <c r="J3092" s="162" t="s">
        <v>51</v>
      </c>
      <c r="K3092" s="162" t="s">
        <v>8</v>
      </c>
    </row>
    <row r="3093" spans="1:11" ht="24" customHeight="1">
      <c r="A3093" s="164" t="s">
        <v>419</v>
      </c>
      <c r="B3093" s="147" t="s">
        <v>943</v>
      </c>
      <c r="C3093" s="164" t="s">
        <v>58</v>
      </c>
      <c r="D3093" s="164" t="s">
        <v>944</v>
      </c>
      <c r="E3093" s="217" t="s">
        <v>424</v>
      </c>
      <c r="F3093" s="217"/>
      <c r="G3093" s="165" t="s">
        <v>116</v>
      </c>
      <c r="H3093" s="166">
        <v>1</v>
      </c>
      <c r="I3093" s="148"/>
      <c r="J3093" s="148">
        <v>31.52</v>
      </c>
      <c r="K3093" s="148">
        <v>31.52</v>
      </c>
    </row>
    <row r="3094" spans="1:11" ht="26" customHeight="1">
      <c r="A3094" s="167" t="s">
        <v>421</v>
      </c>
      <c r="B3094" s="168" t="s">
        <v>1580</v>
      </c>
      <c r="C3094" s="167" t="s">
        <v>58</v>
      </c>
      <c r="D3094" s="167" t="s">
        <v>1581</v>
      </c>
      <c r="E3094" s="210" t="s">
        <v>424</v>
      </c>
      <c r="F3094" s="210"/>
      <c r="G3094" s="169" t="s">
        <v>116</v>
      </c>
      <c r="H3094" s="170">
        <v>1</v>
      </c>
      <c r="I3094" s="170">
        <v>0</v>
      </c>
      <c r="J3094" s="171">
        <v>0.33</v>
      </c>
      <c r="K3094" s="171">
        <v>0.33</v>
      </c>
    </row>
    <row r="3095" spans="1:11" ht="26" customHeight="1">
      <c r="A3095" s="172" t="s">
        <v>430</v>
      </c>
      <c r="B3095" s="173" t="s">
        <v>625</v>
      </c>
      <c r="C3095" s="172" t="s">
        <v>58</v>
      </c>
      <c r="D3095" s="172" t="s">
        <v>626</v>
      </c>
      <c r="E3095" s="211" t="s">
        <v>433</v>
      </c>
      <c r="F3095" s="211"/>
      <c r="G3095" s="174" t="s">
        <v>116</v>
      </c>
      <c r="H3095" s="175">
        <v>1</v>
      </c>
      <c r="I3095" s="175">
        <v>0</v>
      </c>
      <c r="J3095" s="176">
        <v>1.43</v>
      </c>
      <c r="K3095" s="176">
        <v>1.43</v>
      </c>
    </row>
    <row r="3096" spans="1:11" ht="26" customHeight="1">
      <c r="A3096" s="172" t="s">
        <v>430</v>
      </c>
      <c r="B3096" s="173" t="s">
        <v>1729</v>
      </c>
      <c r="C3096" s="172" t="s">
        <v>58</v>
      </c>
      <c r="D3096" s="172" t="s">
        <v>1730</v>
      </c>
      <c r="E3096" s="211" t="s">
        <v>433</v>
      </c>
      <c r="F3096" s="211"/>
      <c r="G3096" s="174" t="s">
        <v>116</v>
      </c>
      <c r="H3096" s="175">
        <v>1</v>
      </c>
      <c r="I3096" s="175">
        <v>0</v>
      </c>
      <c r="J3096" s="176">
        <v>2.0499999999999998</v>
      </c>
      <c r="K3096" s="176">
        <v>2.0499999999999998</v>
      </c>
    </row>
    <row r="3097" spans="1:11" ht="26" customHeight="1">
      <c r="A3097" s="172" t="s">
        <v>430</v>
      </c>
      <c r="B3097" s="173" t="s">
        <v>1041</v>
      </c>
      <c r="C3097" s="172" t="s">
        <v>58</v>
      </c>
      <c r="D3097" s="172" t="s">
        <v>1042</v>
      </c>
      <c r="E3097" s="211" t="s">
        <v>433</v>
      </c>
      <c r="F3097" s="211"/>
      <c r="G3097" s="174" t="s">
        <v>116</v>
      </c>
      <c r="H3097" s="175">
        <v>1</v>
      </c>
      <c r="I3097" s="175">
        <v>0</v>
      </c>
      <c r="J3097" s="176">
        <v>2.79</v>
      </c>
      <c r="K3097" s="176">
        <v>2.79</v>
      </c>
    </row>
    <row r="3098" spans="1:11" ht="26" customHeight="1">
      <c r="A3098" s="172" t="s">
        <v>430</v>
      </c>
      <c r="B3098" s="173" t="s">
        <v>1031</v>
      </c>
      <c r="C3098" s="172" t="s">
        <v>58</v>
      </c>
      <c r="D3098" s="172" t="s">
        <v>1032</v>
      </c>
      <c r="E3098" s="211" t="s">
        <v>433</v>
      </c>
      <c r="F3098" s="211"/>
      <c r="G3098" s="174" t="s">
        <v>116</v>
      </c>
      <c r="H3098" s="175">
        <v>1</v>
      </c>
      <c r="I3098" s="175">
        <v>0</v>
      </c>
      <c r="J3098" s="176">
        <v>0.54</v>
      </c>
      <c r="K3098" s="176">
        <v>0.54</v>
      </c>
    </row>
    <row r="3099" spans="1:11" ht="24" customHeight="1">
      <c r="A3099" s="172" t="s">
        <v>430</v>
      </c>
      <c r="B3099" s="173" t="s">
        <v>1582</v>
      </c>
      <c r="C3099" s="172" t="s">
        <v>58</v>
      </c>
      <c r="D3099" s="172" t="s">
        <v>1583</v>
      </c>
      <c r="E3099" s="211" t="s">
        <v>448</v>
      </c>
      <c r="F3099" s="211"/>
      <c r="G3099" s="174" t="s">
        <v>116</v>
      </c>
      <c r="H3099" s="175">
        <v>1</v>
      </c>
      <c r="I3099" s="175">
        <v>0</v>
      </c>
      <c r="J3099" s="176">
        <v>22.45</v>
      </c>
      <c r="K3099" s="176">
        <v>22.45</v>
      </c>
    </row>
    <row r="3100" spans="1:11" ht="26" customHeight="1">
      <c r="A3100" s="172" t="s">
        <v>430</v>
      </c>
      <c r="B3100" s="173" t="s">
        <v>631</v>
      </c>
      <c r="C3100" s="172" t="s">
        <v>58</v>
      </c>
      <c r="D3100" s="172" t="s">
        <v>632</v>
      </c>
      <c r="E3100" s="211" t="s">
        <v>433</v>
      </c>
      <c r="F3100" s="211"/>
      <c r="G3100" s="174" t="s">
        <v>116</v>
      </c>
      <c r="H3100" s="175">
        <v>1</v>
      </c>
      <c r="I3100" s="175">
        <v>0</v>
      </c>
      <c r="J3100" s="176">
        <v>0.08</v>
      </c>
      <c r="K3100" s="176">
        <v>0.08</v>
      </c>
    </row>
    <row r="3101" spans="1:11" ht="26" customHeight="1">
      <c r="A3101" s="172" t="s">
        <v>430</v>
      </c>
      <c r="B3101" s="173" t="s">
        <v>1727</v>
      </c>
      <c r="C3101" s="172" t="s">
        <v>58</v>
      </c>
      <c r="D3101" s="172" t="s">
        <v>1728</v>
      </c>
      <c r="E3101" s="211" t="s">
        <v>433</v>
      </c>
      <c r="F3101" s="211"/>
      <c r="G3101" s="174" t="s">
        <v>116</v>
      </c>
      <c r="H3101" s="175">
        <v>1</v>
      </c>
      <c r="I3101" s="175">
        <v>0</v>
      </c>
      <c r="J3101" s="176">
        <v>1.85</v>
      </c>
      <c r="K3101" s="176">
        <v>1.85</v>
      </c>
    </row>
    <row r="3102" spans="1:11" ht="25.5">
      <c r="A3102" s="177"/>
      <c r="B3102" s="177"/>
      <c r="C3102" s="177"/>
      <c r="D3102" s="177"/>
      <c r="E3102" s="177"/>
      <c r="F3102" s="177" t="s">
        <v>440</v>
      </c>
      <c r="G3102" s="178">
        <v>22.78</v>
      </c>
      <c r="H3102" s="177" t="s">
        <v>441</v>
      </c>
      <c r="I3102" s="178">
        <v>0</v>
      </c>
      <c r="J3102" s="177" t="s">
        <v>442</v>
      </c>
      <c r="K3102" s="178">
        <v>22.78</v>
      </c>
    </row>
    <row r="3103" spans="1:11" ht="25.9" thickBot="1">
      <c r="A3103" s="177"/>
      <c r="B3103" s="177"/>
      <c r="C3103" s="177"/>
      <c r="D3103" s="177"/>
      <c r="E3103" s="177"/>
      <c r="F3103" s="177" t="s">
        <v>443</v>
      </c>
      <c r="G3103" s="178">
        <v>7.72</v>
      </c>
      <c r="H3103" s="212"/>
      <c r="I3103" s="212" t="s">
        <v>444</v>
      </c>
      <c r="J3103" s="177"/>
      <c r="K3103" s="178">
        <v>39.24</v>
      </c>
    </row>
    <row r="3104" spans="1:11" ht="1.05" customHeight="1" thickTop="1">
      <c r="A3104" s="179"/>
      <c r="B3104" s="179"/>
      <c r="C3104" s="179"/>
      <c r="D3104" s="179"/>
      <c r="E3104" s="179"/>
      <c r="F3104" s="179"/>
      <c r="G3104" s="179"/>
      <c r="H3104" s="179"/>
      <c r="I3104" s="179"/>
      <c r="J3104" s="179"/>
      <c r="K3104" s="179"/>
    </row>
    <row r="3105" spans="1:11" ht="18" customHeight="1">
      <c r="A3105" s="161"/>
      <c r="B3105" s="162" t="s">
        <v>47</v>
      </c>
      <c r="C3105" s="161" t="s">
        <v>48</v>
      </c>
      <c r="D3105" s="161" t="s">
        <v>7</v>
      </c>
      <c r="E3105" s="216" t="s">
        <v>417</v>
      </c>
      <c r="F3105" s="216"/>
      <c r="G3105" s="163" t="s">
        <v>49</v>
      </c>
      <c r="H3105" s="162" t="s">
        <v>50</v>
      </c>
      <c r="I3105" s="162" t="s">
        <v>418</v>
      </c>
      <c r="J3105" s="162" t="s">
        <v>51</v>
      </c>
      <c r="K3105" s="162" t="s">
        <v>8</v>
      </c>
    </row>
    <row r="3106" spans="1:11" ht="26" customHeight="1">
      <c r="A3106" s="164" t="s">
        <v>419</v>
      </c>
      <c r="B3106" s="147" t="s">
        <v>425</v>
      </c>
      <c r="C3106" s="164" t="s">
        <v>58</v>
      </c>
      <c r="D3106" s="164" t="s">
        <v>426</v>
      </c>
      <c r="E3106" s="217" t="s">
        <v>427</v>
      </c>
      <c r="F3106" s="217"/>
      <c r="G3106" s="165" t="s">
        <v>60</v>
      </c>
      <c r="H3106" s="166">
        <v>1</v>
      </c>
      <c r="I3106" s="148"/>
      <c r="J3106" s="148">
        <v>24.65</v>
      </c>
      <c r="K3106" s="148">
        <v>24.65</v>
      </c>
    </row>
    <row r="3107" spans="1:11" ht="24" customHeight="1">
      <c r="A3107" s="167" t="s">
        <v>421</v>
      </c>
      <c r="B3107" s="168" t="s">
        <v>943</v>
      </c>
      <c r="C3107" s="167" t="s">
        <v>58</v>
      </c>
      <c r="D3107" s="167" t="s">
        <v>944</v>
      </c>
      <c r="E3107" s="210" t="s">
        <v>424</v>
      </c>
      <c r="F3107" s="210"/>
      <c r="G3107" s="169" t="s">
        <v>116</v>
      </c>
      <c r="H3107" s="170">
        <v>0.45290000000000002</v>
      </c>
      <c r="I3107" s="170">
        <v>0</v>
      </c>
      <c r="J3107" s="171">
        <v>31.52</v>
      </c>
      <c r="K3107" s="171">
        <v>14.27</v>
      </c>
    </row>
    <row r="3108" spans="1:11" ht="24" customHeight="1">
      <c r="A3108" s="172" t="s">
        <v>430</v>
      </c>
      <c r="B3108" s="173" t="s">
        <v>1731</v>
      </c>
      <c r="C3108" s="172" t="s">
        <v>58</v>
      </c>
      <c r="D3108" s="172" t="s">
        <v>1732</v>
      </c>
      <c r="E3108" s="211" t="s">
        <v>433</v>
      </c>
      <c r="F3108" s="211"/>
      <c r="G3108" s="174" t="s">
        <v>871</v>
      </c>
      <c r="H3108" s="175">
        <v>0.32569999999999999</v>
      </c>
      <c r="I3108" s="175">
        <v>0</v>
      </c>
      <c r="J3108" s="176">
        <v>31.88</v>
      </c>
      <c r="K3108" s="176">
        <v>10.38</v>
      </c>
    </row>
    <row r="3109" spans="1:11" ht="25.5">
      <c r="A3109" s="177"/>
      <c r="B3109" s="177"/>
      <c r="C3109" s="177"/>
      <c r="D3109" s="177"/>
      <c r="E3109" s="177"/>
      <c r="F3109" s="177" t="s">
        <v>440</v>
      </c>
      <c r="G3109" s="178">
        <v>10.31</v>
      </c>
      <c r="H3109" s="177" t="s">
        <v>441</v>
      </c>
      <c r="I3109" s="178">
        <v>0</v>
      </c>
      <c r="J3109" s="177" t="s">
        <v>442</v>
      </c>
      <c r="K3109" s="178">
        <v>10.31</v>
      </c>
    </row>
    <row r="3110" spans="1:11" ht="25.9" thickBot="1">
      <c r="A3110" s="177"/>
      <c r="B3110" s="177"/>
      <c r="C3110" s="177"/>
      <c r="D3110" s="177"/>
      <c r="E3110" s="177"/>
      <c r="F3110" s="177" t="s">
        <v>443</v>
      </c>
      <c r="G3110" s="178">
        <v>6.03</v>
      </c>
      <c r="H3110" s="212"/>
      <c r="I3110" s="212" t="s">
        <v>444</v>
      </c>
      <c r="J3110" s="177"/>
      <c r="K3110" s="178">
        <v>30.68</v>
      </c>
    </row>
    <row r="3111" spans="1:11" ht="1.05" customHeight="1" thickTop="1">
      <c r="A3111" s="179"/>
      <c r="B3111" s="179"/>
      <c r="C3111" s="179"/>
      <c r="D3111" s="179"/>
      <c r="E3111" s="179"/>
      <c r="F3111" s="179"/>
      <c r="G3111" s="179"/>
      <c r="H3111" s="179"/>
      <c r="I3111" s="179"/>
      <c r="J3111" s="179"/>
      <c r="K3111" s="179"/>
    </row>
    <row r="3112" spans="1:11" ht="18" customHeight="1">
      <c r="A3112" s="161"/>
      <c r="B3112" s="162" t="s">
        <v>47</v>
      </c>
      <c r="C3112" s="161" t="s">
        <v>48</v>
      </c>
      <c r="D3112" s="161" t="s">
        <v>7</v>
      </c>
      <c r="E3112" s="216" t="s">
        <v>417</v>
      </c>
      <c r="F3112" s="216"/>
      <c r="G3112" s="163" t="s">
        <v>49</v>
      </c>
      <c r="H3112" s="162" t="s">
        <v>50</v>
      </c>
      <c r="I3112" s="162" t="s">
        <v>418</v>
      </c>
      <c r="J3112" s="162" t="s">
        <v>51</v>
      </c>
      <c r="K3112" s="162" t="s">
        <v>8</v>
      </c>
    </row>
    <row r="3113" spans="1:11" ht="26" customHeight="1">
      <c r="A3113" s="164" t="s">
        <v>419</v>
      </c>
      <c r="B3113" s="147" t="s">
        <v>1290</v>
      </c>
      <c r="C3113" s="164" t="s">
        <v>58</v>
      </c>
      <c r="D3113" s="164" t="s">
        <v>1291</v>
      </c>
      <c r="E3113" s="217" t="s">
        <v>1289</v>
      </c>
      <c r="F3113" s="217"/>
      <c r="G3113" s="165" t="s">
        <v>60</v>
      </c>
      <c r="H3113" s="166">
        <v>1</v>
      </c>
      <c r="I3113" s="148"/>
      <c r="J3113" s="148">
        <v>151.38</v>
      </c>
      <c r="K3113" s="148">
        <v>151.38</v>
      </c>
    </row>
    <row r="3114" spans="1:11" ht="24" customHeight="1">
      <c r="A3114" s="167" t="s">
        <v>421</v>
      </c>
      <c r="B3114" s="168" t="s">
        <v>608</v>
      </c>
      <c r="C3114" s="167" t="s">
        <v>58</v>
      </c>
      <c r="D3114" s="167" t="s">
        <v>609</v>
      </c>
      <c r="E3114" s="210" t="s">
        <v>424</v>
      </c>
      <c r="F3114" s="210"/>
      <c r="G3114" s="169" t="s">
        <v>116</v>
      </c>
      <c r="H3114" s="170">
        <v>0.63900000000000001</v>
      </c>
      <c r="I3114" s="170">
        <v>0</v>
      </c>
      <c r="J3114" s="171">
        <v>29.85</v>
      </c>
      <c r="K3114" s="171">
        <v>19.07</v>
      </c>
    </row>
    <row r="3115" spans="1:11" ht="24" customHeight="1">
      <c r="A3115" s="167" t="s">
        <v>421</v>
      </c>
      <c r="B3115" s="168" t="s">
        <v>422</v>
      </c>
      <c r="C3115" s="167" t="s">
        <v>58</v>
      </c>
      <c r="D3115" s="167" t="s">
        <v>423</v>
      </c>
      <c r="E3115" s="210" t="s">
        <v>424</v>
      </c>
      <c r="F3115" s="210"/>
      <c r="G3115" s="169" t="s">
        <v>116</v>
      </c>
      <c r="H3115" s="170">
        <v>1.2789999999999999</v>
      </c>
      <c r="I3115" s="170">
        <v>0</v>
      </c>
      <c r="J3115" s="171">
        <v>24.08</v>
      </c>
      <c r="K3115" s="171">
        <v>30.79</v>
      </c>
    </row>
    <row r="3116" spans="1:11" ht="24" customHeight="1">
      <c r="A3116" s="172" t="s">
        <v>430</v>
      </c>
      <c r="B3116" s="173" t="s">
        <v>1737</v>
      </c>
      <c r="C3116" s="172" t="s">
        <v>58</v>
      </c>
      <c r="D3116" s="172" t="s">
        <v>1738</v>
      </c>
      <c r="E3116" s="211" t="s">
        <v>433</v>
      </c>
      <c r="F3116" s="211"/>
      <c r="G3116" s="174" t="s">
        <v>215</v>
      </c>
      <c r="H3116" s="175">
        <v>0.24</v>
      </c>
      <c r="I3116" s="175">
        <v>0</v>
      </c>
      <c r="J3116" s="176">
        <v>6.45</v>
      </c>
      <c r="K3116" s="176">
        <v>1.54</v>
      </c>
    </row>
    <row r="3117" spans="1:11" ht="39" customHeight="1">
      <c r="A3117" s="172" t="s">
        <v>430</v>
      </c>
      <c r="B3117" s="173" t="s">
        <v>1733</v>
      </c>
      <c r="C3117" s="172" t="s">
        <v>58</v>
      </c>
      <c r="D3117" s="172" t="s">
        <v>1734</v>
      </c>
      <c r="E3117" s="211" t="s">
        <v>433</v>
      </c>
      <c r="F3117" s="211"/>
      <c r="G3117" s="174" t="s">
        <v>148</v>
      </c>
      <c r="H3117" s="175">
        <v>6.4375</v>
      </c>
      <c r="I3117" s="175">
        <v>0</v>
      </c>
      <c r="J3117" s="176">
        <v>12.8</v>
      </c>
      <c r="K3117" s="176">
        <v>82.4</v>
      </c>
    </row>
    <row r="3118" spans="1:11" ht="24" customHeight="1">
      <c r="A3118" s="172" t="s">
        <v>430</v>
      </c>
      <c r="B3118" s="173" t="s">
        <v>1735</v>
      </c>
      <c r="C3118" s="172" t="s">
        <v>58</v>
      </c>
      <c r="D3118" s="172" t="s">
        <v>1736</v>
      </c>
      <c r="E3118" s="211" t="s">
        <v>433</v>
      </c>
      <c r="F3118" s="211"/>
      <c r="G3118" s="174" t="s">
        <v>215</v>
      </c>
      <c r="H3118" s="175">
        <v>8.6199999999999992</v>
      </c>
      <c r="I3118" s="175">
        <v>0</v>
      </c>
      <c r="J3118" s="176">
        <v>2.04</v>
      </c>
      <c r="K3118" s="176">
        <v>17.579999999999998</v>
      </c>
    </row>
    <row r="3119" spans="1:11" ht="25.5">
      <c r="A3119" s="177"/>
      <c r="B3119" s="177"/>
      <c r="C3119" s="177"/>
      <c r="D3119" s="177"/>
      <c r="E3119" s="177"/>
      <c r="F3119" s="177" t="s">
        <v>440</v>
      </c>
      <c r="G3119" s="178">
        <v>36.68</v>
      </c>
      <c r="H3119" s="177" t="s">
        <v>441</v>
      </c>
      <c r="I3119" s="178">
        <v>0</v>
      </c>
      <c r="J3119" s="177" t="s">
        <v>442</v>
      </c>
      <c r="K3119" s="178">
        <v>36.68</v>
      </c>
    </row>
    <row r="3120" spans="1:11" ht="25.9" thickBot="1">
      <c r="A3120" s="177"/>
      <c r="B3120" s="177"/>
      <c r="C3120" s="177"/>
      <c r="D3120" s="177"/>
      <c r="E3120" s="177"/>
      <c r="F3120" s="177" t="s">
        <v>443</v>
      </c>
      <c r="G3120" s="178">
        <v>37.08</v>
      </c>
      <c r="H3120" s="212"/>
      <c r="I3120" s="212" t="s">
        <v>444</v>
      </c>
      <c r="J3120" s="177"/>
      <c r="K3120" s="178">
        <v>188.46</v>
      </c>
    </row>
    <row r="3121" spans="1:11" ht="1.05" customHeight="1" thickTop="1">
      <c r="A3121" s="179"/>
      <c r="B3121" s="179"/>
      <c r="C3121" s="179"/>
      <c r="D3121" s="179"/>
      <c r="E3121" s="179"/>
      <c r="F3121" s="179"/>
      <c r="G3121" s="179"/>
      <c r="H3121" s="179"/>
      <c r="I3121" s="179"/>
      <c r="J3121" s="179"/>
      <c r="K3121" s="179"/>
    </row>
    <row r="3122" spans="1:11" ht="18" customHeight="1">
      <c r="A3122" s="161"/>
      <c r="B3122" s="162" t="s">
        <v>47</v>
      </c>
      <c r="C3122" s="161" t="s">
        <v>48</v>
      </c>
      <c r="D3122" s="161" t="s">
        <v>7</v>
      </c>
      <c r="E3122" s="216" t="s">
        <v>417</v>
      </c>
      <c r="F3122" s="216"/>
      <c r="G3122" s="163" t="s">
        <v>49</v>
      </c>
      <c r="H3122" s="162" t="s">
        <v>50</v>
      </c>
      <c r="I3122" s="162" t="s">
        <v>418</v>
      </c>
      <c r="J3122" s="162" t="s">
        <v>51</v>
      </c>
      <c r="K3122" s="162" t="s">
        <v>8</v>
      </c>
    </row>
    <row r="3123" spans="1:11" ht="39" customHeight="1">
      <c r="A3123" s="164" t="s">
        <v>419</v>
      </c>
      <c r="B3123" s="147" t="s">
        <v>770</v>
      </c>
      <c r="C3123" s="164" t="s">
        <v>58</v>
      </c>
      <c r="D3123" s="164" t="s">
        <v>771</v>
      </c>
      <c r="E3123" s="217" t="s">
        <v>765</v>
      </c>
      <c r="F3123" s="217"/>
      <c r="G3123" s="165" t="s">
        <v>148</v>
      </c>
      <c r="H3123" s="166">
        <v>1</v>
      </c>
      <c r="I3123" s="148"/>
      <c r="J3123" s="148">
        <v>403.04</v>
      </c>
      <c r="K3123" s="148">
        <v>403.04</v>
      </c>
    </row>
    <row r="3124" spans="1:11" ht="26" customHeight="1">
      <c r="A3124" s="167" t="s">
        <v>421</v>
      </c>
      <c r="B3124" s="168" t="s">
        <v>1378</v>
      </c>
      <c r="C3124" s="167" t="s">
        <v>58</v>
      </c>
      <c r="D3124" s="167" t="s">
        <v>2270</v>
      </c>
      <c r="E3124" s="210" t="s">
        <v>424</v>
      </c>
      <c r="F3124" s="210"/>
      <c r="G3124" s="169" t="s">
        <v>116</v>
      </c>
      <c r="H3124" s="170">
        <v>1.282</v>
      </c>
      <c r="I3124" s="170">
        <v>0</v>
      </c>
      <c r="J3124" s="171">
        <v>28.4</v>
      </c>
      <c r="K3124" s="171">
        <v>36.4</v>
      </c>
    </row>
    <row r="3125" spans="1:11" ht="24" customHeight="1">
      <c r="A3125" s="167" t="s">
        <v>421</v>
      </c>
      <c r="B3125" s="168" t="s">
        <v>422</v>
      </c>
      <c r="C3125" s="167" t="s">
        <v>58</v>
      </c>
      <c r="D3125" s="167" t="s">
        <v>423</v>
      </c>
      <c r="E3125" s="210" t="s">
        <v>424</v>
      </c>
      <c r="F3125" s="210"/>
      <c r="G3125" s="169" t="s">
        <v>116</v>
      </c>
      <c r="H3125" s="170">
        <v>0.64100000000000001</v>
      </c>
      <c r="I3125" s="170">
        <v>0</v>
      </c>
      <c r="J3125" s="171">
        <v>24.08</v>
      </c>
      <c r="K3125" s="171">
        <v>15.43</v>
      </c>
    </row>
    <row r="3126" spans="1:11" ht="52.05" customHeight="1">
      <c r="A3126" s="172" t="s">
        <v>430</v>
      </c>
      <c r="B3126" s="173" t="s">
        <v>1739</v>
      </c>
      <c r="C3126" s="172" t="s">
        <v>58</v>
      </c>
      <c r="D3126" s="172" t="s">
        <v>1740</v>
      </c>
      <c r="E3126" s="211" t="s">
        <v>433</v>
      </c>
      <c r="F3126" s="211"/>
      <c r="G3126" s="174" t="s">
        <v>148</v>
      </c>
      <c r="H3126" s="175">
        <v>1</v>
      </c>
      <c r="I3126" s="175">
        <v>0</v>
      </c>
      <c r="J3126" s="176">
        <v>227.34</v>
      </c>
      <c r="K3126" s="176">
        <v>227.34</v>
      </c>
    </row>
    <row r="3127" spans="1:11" ht="26" customHeight="1">
      <c r="A3127" s="172" t="s">
        <v>430</v>
      </c>
      <c r="B3127" s="173" t="s">
        <v>1743</v>
      </c>
      <c r="C3127" s="172" t="s">
        <v>58</v>
      </c>
      <c r="D3127" s="172" t="s">
        <v>2292</v>
      </c>
      <c r="E3127" s="211" t="s">
        <v>433</v>
      </c>
      <c r="F3127" s="211"/>
      <c r="G3127" s="174" t="s">
        <v>148</v>
      </c>
      <c r="H3127" s="175">
        <v>19.8</v>
      </c>
      <c r="I3127" s="175">
        <v>0</v>
      </c>
      <c r="J3127" s="176">
        <v>0.05</v>
      </c>
      <c r="K3127" s="176">
        <v>0.99</v>
      </c>
    </row>
    <row r="3128" spans="1:11" ht="39" customHeight="1">
      <c r="A3128" s="172" t="s">
        <v>430</v>
      </c>
      <c r="B3128" s="173" t="s">
        <v>1741</v>
      </c>
      <c r="C3128" s="172" t="s">
        <v>58</v>
      </c>
      <c r="D3128" s="172" t="s">
        <v>1742</v>
      </c>
      <c r="E3128" s="211" t="s">
        <v>433</v>
      </c>
      <c r="F3128" s="211"/>
      <c r="G3128" s="174" t="s">
        <v>148</v>
      </c>
      <c r="H3128" s="175">
        <v>3</v>
      </c>
      <c r="I3128" s="175">
        <v>0</v>
      </c>
      <c r="J3128" s="176">
        <v>40.96</v>
      </c>
      <c r="K3128" s="176">
        <v>122.88</v>
      </c>
    </row>
    <row r="3129" spans="1:11" ht="25.5">
      <c r="A3129" s="177"/>
      <c r="B3129" s="177"/>
      <c r="C3129" s="177"/>
      <c r="D3129" s="177"/>
      <c r="E3129" s="177"/>
      <c r="F3129" s="177" t="s">
        <v>440</v>
      </c>
      <c r="G3129" s="178">
        <v>38.85</v>
      </c>
      <c r="H3129" s="177" t="s">
        <v>441</v>
      </c>
      <c r="I3129" s="178">
        <v>0</v>
      </c>
      <c r="J3129" s="177" t="s">
        <v>442</v>
      </c>
      <c r="K3129" s="178">
        <v>38.85</v>
      </c>
    </row>
    <row r="3130" spans="1:11" ht="25.9" thickBot="1">
      <c r="A3130" s="177"/>
      <c r="B3130" s="177"/>
      <c r="C3130" s="177"/>
      <c r="D3130" s="177"/>
      <c r="E3130" s="177"/>
      <c r="F3130" s="177" t="s">
        <v>443</v>
      </c>
      <c r="G3130" s="178">
        <v>98.74</v>
      </c>
      <c r="H3130" s="212"/>
      <c r="I3130" s="212" t="s">
        <v>444</v>
      </c>
      <c r="J3130" s="177"/>
      <c r="K3130" s="178">
        <v>501.78</v>
      </c>
    </row>
    <row r="3131" spans="1:11" ht="1.05" customHeight="1" thickTop="1">
      <c r="A3131" s="179"/>
      <c r="B3131" s="179"/>
      <c r="C3131" s="179"/>
      <c r="D3131" s="179"/>
      <c r="E3131" s="179"/>
      <c r="F3131" s="179"/>
      <c r="G3131" s="179"/>
      <c r="H3131" s="179"/>
      <c r="I3131" s="179"/>
      <c r="J3131" s="179"/>
      <c r="K3131" s="179"/>
    </row>
    <row r="3132" spans="1:11" ht="18" customHeight="1">
      <c r="A3132" s="161"/>
      <c r="B3132" s="162" t="s">
        <v>47</v>
      </c>
      <c r="C3132" s="161" t="s">
        <v>48</v>
      </c>
      <c r="D3132" s="161" t="s">
        <v>7</v>
      </c>
      <c r="E3132" s="216" t="s">
        <v>417</v>
      </c>
      <c r="F3132" s="216"/>
      <c r="G3132" s="163" t="s">
        <v>49</v>
      </c>
      <c r="H3132" s="162" t="s">
        <v>50</v>
      </c>
      <c r="I3132" s="162" t="s">
        <v>418</v>
      </c>
      <c r="J3132" s="162" t="s">
        <v>51</v>
      </c>
      <c r="K3132" s="162" t="s">
        <v>8</v>
      </c>
    </row>
    <row r="3133" spans="1:11" ht="65" customHeight="1">
      <c r="A3133" s="164" t="s">
        <v>419</v>
      </c>
      <c r="B3133" s="147" t="s">
        <v>1531</v>
      </c>
      <c r="C3133" s="164" t="s">
        <v>213</v>
      </c>
      <c r="D3133" s="164" t="s">
        <v>1532</v>
      </c>
      <c r="E3133" s="217">
        <v>11</v>
      </c>
      <c r="F3133" s="217"/>
      <c r="G3133" s="165" t="s">
        <v>80</v>
      </c>
      <c r="H3133" s="166">
        <v>1</v>
      </c>
      <c r="I3133" s="148"/>
      <c r="J3133" s="148">
        <v>94.69</v>
      </c>
      <c r="K3133" s="148">
        <v>94.69</v>
      </c>
    </row>
    <row r="3134" spans="1:11" ht="39" customHeight="1">
      <c r="A3134" s="167" t="s">
        <v>421</v>
      </c>
      <c r="B3134" s="168" t="s">
        <v>1465</v>
      </c>
      <c r="C3134" s="167" t="s">
        <v>213</v>
      </c>
      <c r="D3134" s="167" t="s">
        <v>1466</v>
      </c>
      <c r="E3134" s="210">
        <v>19</v>
      </c>
      <c r="F3134" s="210"/>
      <c r="G3134" s="169" t="s">
        <v>116</v>
      </c>
      <c r="H3134" s="170">
        <v>0.5</v>
      </c>
      <c r="I3134" s="170">
        <v>0</v>
      </c>
      <c r="J3134" s="171">
        <v>11.79</v>
      </c>
      <c r="K3134" s="171">
        <v>5.89</v>
      </c>
    </row>
    <row r="3135" spans="1:11" ht="26" customHeight="1">
      <c r="A3135" s="172" t="s">
        <v>430</v>
      </c>
      <c r="B3135" s="173" t="s">
        <v>1339</v>
      </c>
      <c r="C3135" s="172" t="s">
        <v>213</v>
      </c>
      <c r="D3135" s="172" t="s">
        <v>1340</v>
      </c>
      <c r="E3135" s="211" t="s">
        <v>448</v>
      </c>
      <c r="F3135" s="211"/>
      <c r="G3135" s="174" t="s">
        <v>116</v>
      </c>
      <c r="H3135" s="175">
        <v>4.5</v>
      </c>
      <c r="I3135" s="175">
        <v>3</v>
      </c>
      <c r="J3135" s="176">
        <v>19.16</v>
      </c>
      <c r="K3135" s="176">
        <v>88.8</v>
      </c>
    </row>
    <row r="3136" spans="1:11" ht="25.5">
      <c r="A3136" s="177"/>
      <c r="B3136" s="177"/>
      <c r="C3136" s="177"/>
      <c r="D3136" s="177"/>
      <c r="E3136" s="177"/>
      <c r="F3136" s="177" t="s">
        <v>440</v>
      </c>
      <c r="G3136" s="178">
        <v>88.8</v>
      </c>
      <c r="H3136" s="177" t="s">
        <v>441</v>
      </c>
      <c r="I3136" s="178">
        <v>0</v>
      </c>
      <c r="J3136" s="177" t="s">
        <v>442</v>
      </c>
      <c r="K3136" s="178">
        <v>88.8</v>
      </c>
    </row>
    <row r="3137" spans="1:11" ht="25.9" thickBot="1">
      <c r="A3137" s="177"/>
      <c r="B3137" s="177"/>
      <c r="C3137" s="177"/>
      <c r="D3137" s="177"/>
      <c r="E3137" s="177"/>
      <c r="F3137" s="177" t="s">
        <v>443</v>
      </c>
      <c r="G3137" s="178">
        <v>23.19</v>
      </c>
      <c r="H3137" s="212"/>
      <c r="I3137" s="212" t="s">
        <v>444</v>
      </c>
      <c r="J3137" s="177"/>
      <c r="K3137" s="178">
        <v>117.88</v>
      </c>
    </row>
    <row r="3138" spans="1:11" ht="1.05" customHeight="1" thickTop="1">
      <c r="A3138" s="179"/>
      <c r="B3138" s="179"/>
      <c r="C3138" s="179"/>
      <c r="D3138" s="179"/>
      <c r="E3138" s="179"/>
      <c r="F3138" s="179"/>
      <c r="G3138" s="179"/>
      <c r="H3138" s="179"/>
      <c r="I3138" s="179"/>
      <c r="J3138" s="179"/>
      <c r="K3138" s="179"/>
    </row>
    <row r="3139" spans="1:11" ht="18" customHeight="1">
      <c r="A3139" s="161"/>
      <c r="B3139" s="162" t="s">
        <v>47</v>
      </c>
      <c r="C3139" s="161" t="s">
        <v>48</v>
      </c>
      <c r="D3139" s="161" t="s">
        <v>7</v>
      </c>
      <c r="E3139" s="216" t="s">
        <v>417</v>
      </c>
      <c r="F3139" s="216"/>
      <c r="G3139" s="163" t="s">
        <v>49</v>
      </c>
      <c r="H3139" s="162" t="s">
        <v>50</v>
      </c>
      <c r="I3139" s="162" t="s">
        <v>418</v>
      </c>
      <c r="J3139" s="162" t="s">
        <v>51</v>
      </c>
      <c r="K3139" s="162" t="s">
        <v>8</v>
      </c>
    </row>
    <row r="3140" spans="1:11" ht="24" customHeight="1">
      <c r="A3140" s="164" t="s">
        <v>419</v>
      </c>
      <c r="B3140" s="147" t="s">
        <v>1307</v>
      </c>
      <c r="C3140" s="164" t="s">
        <v>213</v>
      </c>
      <c r="D3140" s="164" t="s">
        <v>1308</v>
      </c>
      <c r="E3140" s="217">
        <v>19</v>
      </c>
      <c r="F3140" s="217"/>
      <c r="G3140" s="165" t="s">
        <v>116</v>
      </c>
      <c r="H3140" s="166">
        <v>1</v>
      </c>
      <c r="I3140" s="148"/>
      <c r="J3140" s="148">
        <v>22.96</v>
      </c>
      <c r="K3140" s="148">
        <v>22.96</v>
      </c>
    </row>
    <row r="3141" spans="1:11" ht="24" customHeight="1">
      <c r="A3141" s="172" t="s">
        <v>430</v>
      </c>
      <c r="B3141" s="173" t="s">
        <v>1713</v>
      </c>
      <c r="C3141" s="172" t="s">
        <v>213</v>
      </c>
      <c r="D3141" s="172" t="s">
        <v>1714</v>
      </c>
      <c r="E3141" s="211" t="s">
        <v>433</v>
      </c>
      <c r="F3141" s="211"/>
      <c r="G3141" s="174" t="s">
        <v>1106</v>
      </c>
      <c r="H3141" s="175">
        <v>20.5</v>
      </c>
      <c r="I3141" s="175">
        <v>0</v>
      </c>
      <c r="J3141" s="176">
        <v>1.1000000000000001</v>
      </c>
      <c r="K3141" s="176">
        <v>22.55</v>
      </c>
    </row>
    <row r="3142" spans="1:11" ht="26" customHeight="1">
      <c r="A3142" s="172" t="s">
        <v>430</v>
      </c>
      <c r="B3142" s="173" t="s">
        <v>1744</v>
      </c>
      <c r="C3142" s="172" t="s">
        <v>213</v>
      </c>
      <c r="D3142" s="172" t="s">
        <v>1745</v>
      </c>
      <c r="E3142" s="211" t="s">
        <v>453</v>
      </c>
      <c r="F3142" s="211"/>
      <c r="G3142" s="174" t="s">
        <v>148</v>
      </c>
      <c r="H3142" s="175">
        <v>5.0000000000000002E-5</v>
      </c>
      <c r="I3142" s="175">
        <v>0</v>
      </c>
      <c r="J3142" s="176">
        <v>8203.23</v>
      </c>
      <c r="K3142" s="176">
        <v>0.41</v>
      </c>
    </row>
    <row r="3143" spans="1:11" ht="25.5">
      <c r="A3143" s="177"/>
      <c r="B3143" s="177"/>
      <c r="C3143" s="177"/>
      <c r="D3143" s="177"/>
      <c r="E3143" s="177"/>
      <c r="F3143" s="177" t="s">
        <v>440</v>
      </c>
      <c r="G3143" s="178">
        <v>0</v>
      </c>
      <c r="H3143" s="177" t="s">
        <v>441</v>
      </c>
      <c r="I3143" s="178">
        <v>0</v>
      </c>
      <c r="J3143" s="177" t="s">
        <v>442</v>
      </c>
      <c r="K3143" s="178">
        <v>0</v>
      </c>
    </row>
    <row r="3144" spans="1:11" ht="25.9" thickBot="1">
      <c r="A3144" s="177"/>
      <c r="B3144" s="177"/>
      <c r="C3144" s="177"/>
      <c r="D3144" s="177"/>
      <c r="E3144" s="177"/>
      <c r="F3144" s="177" t="s">
        <v>443</v>
      </c>
      <c r="G3144" s="178">
        <v>5.62</v>
      </c>
      <c r="H3144" s="212"/>
      <c r="I3144" s="212" t="s">
        <v>444</v>
      </c>
      <c r="J3144" s="177"/>
      <c r="K3144" s="178">
        <v>28.58</v>
      </c>
    </row>
    <row r="3145" spans="1:11" ht="1.05" customHeight="1" thickTop="1">
      <c r="A3145" s="179"/>
      <c r="B3145" s="179"/>
      <c r="C3145" s="179"/>
      <c r="D3145" s="179"/>
      <c r="E3145" s="179"/>
      <c r="F3145" s="179"/>
      <c r="G3145" s="179"/>
      <c r="H3145" s="179"/>
      <c r="I3145" s="179"/>
      <c r="J3145" s="179"/>
      <c r="K3145" s="179"/>
    </row>
    <row r="3146" spans="1:11" ht="18" customHeight="1">
      <c r="A3146" s="161"/>
      <c r="B3146" s="162" t="s">
        <v>47</v>
      </c>
      <c r="C3146" s="161" t="s">
        <v>48</v>
      </c>
      <c r="D3146" s="161" t="s">
        <v>7</v>
      </c>
      <c r="E3146" s="216" t="s">
        <v>417</v>
      </c>
      <c r="F3146" s="216"/>
      <c r="G3146" s="163" t="s">
        <v>49</v>
      </c>
      <c r="H3146" s="162" t="s">
        <v>50</v>
      </c>
      <c r="I3146" s="162" t="s">
        <v>418</v>
      </c>
      <c r="J3146" s="162" t="s">
        <v>51</v>
      </c>
      <c r="K3146" s="162" t="s">
        <v>8</v>
      </c>
    </row>
    <row r="3147" spans="1:11" ht="24" customHeight="1">
      <c r="A3147" s="164" t="s">
        <v>419</v>
      </c>
      <c r="B3147" s="147" t="s">
        <v>637</v>
      </c>
      <c r="C3147" s="164" t="s">
        <v>58</v>
      </c>
      <c r="D3147" s="164" t="s">
        <v>638</v>
      </c>
      <c r="E3147" s="217" t="s">
        <v>424</v>
      </c>
      <c r="F3147" s="217"/>
      <c r="G3147" s="165" t="s">
        <v>116</v>
      </c>
      <c r="H3147" s="166">
        <v>1</v>
      </c>
      <c r="I3147" s="148"/>
      <c r="J3147" s="148">
        <v>29.63</v>
      </c>
      <c r="K3147" s="148">
        <v>29.63</v>
      </c>
    </row>
    <row r="3148" spans="1:11" ht="26" customHeight="1">
      <c r="A3148" s="167" t="s">
        <v>421</v>
      </c>
      <c r="B3148" s="168" t="s">
        <v>1584</v>
      </c>
      <c r="C3148" s="167" t="s">
        <v>58</v>
      </c>
      <c r="D3148" s="167" t="s">
        <v>1585</v>
      </c>
      <c r="E3148" s="210" t="s">
        <v>424</v>
      </c>
      <c r="F3148" s="210"/>
      <c r="G3148" s="169" t="s">
        <v>116</v>
      </c>
      <c r="H3148" s="170">
        <v>1</v>
      </c>
      <c r="I3148" s="170">
        <v>0</v>
      </c>
      <c r="J3148" s="171">
        <v>0.25</v>
      </c>
      <c r="K3148" s="171">
        <v>0.25</v>
      </c>
    </row>
    <row r="3149" spans="1:11" ht="26" customHeight="1">
      <c r="A3149" s="172" t="s">
        <v>430</v>
      </c>
      <c r="B3149" s="173" t="s">
        <v>631</v>
      </c>
      <c r="C3149" s="172" t="s">
        <v>58</v>
      </c>
      <c r="D3149" s="172" t="s">
        <v>632</v>
      </c>
      <c r="E3149" s="211" t="s">
        <v>433</v>
      </c>
      <c r="F3149" s="211"/>
      <c r="G3149" s="174" t="s">
        <v>116</v>
      </c>
      <c r="H3149" s="175">
        <v>1</v>
      </c>
      <c r="I3149" s="175">
        <v>0</v>
      </c>
      <c r="J3149" s="176">
        <v>0.08</v>
      </c>
      <c r="K3149" s="176">
        <v>0.08</v>
      </c>
    </row>
    <row r="3150" spans="1:11" ht="26" customHeight="1">
      <c r="A3150" s="172" t="s">
        <v>430</v>
      </c>
      <c r="B3150" s="173" t="s">
        <v>1038</v>
      </c>
      <c r="C3150" s="172" t="s">
        <v>58</v>
      </c>
      <c r="D3150" s="172" t="s">
        <v>1039</v>
      </c>
      <c r="E3150" s="211" t="s">
        <v>433</v>
      </c>
      <c r="F3150" s="211"/>
      <c r="G3150" s="174" t="s">
        <v>116</v>
      </c>
      <c r="H3150" s="175">
        <v>1</v>
      </c>
      <c r="I3150" s="175">
        <v>0</v>
      </c>
      <c r="J3150" s="176">
        <v>1.31</v>
      </c>
      <c r="K3150" s="176">
        <v>1.31</v>
      </c>
    </row>
    <row r="3151" spans="1:11" ht="24" customHeight="1">
      <c r="A3151" s="172" t="s">
        <v>430</v>
      </c>
      <c r="B3151" s="173" t="s">
        <v>1586</v>
      </c>
      <c r="C3151" s="172" t="s">
        <v>58</v>
      </c>
      <c r="D3151" s="172" t="s">
        <v>1587</v>
      </c>
      <c r="E3151" s="211" t="s">
        <v>448</v>
      </c>
      <c r="F3151" s="211"/>
      <c r="G3151" s="174" t="s">
        <v>116</v>
      </c>
      <c r="H3151" s="175">
        <v>1</v>
      </c>
      <c r="I3151" s="175">
        <v>0</v>
      </c>
      <c r="J3151" s="176">
        <v>22.45</v>
      </c>
      <c r="K3151" s="176">
        <v>22.45</v>
      </c>
    </row>
    <row r="3152" spans="1:11" ht="26" customHeight="1">
      <c r="A3152" s="172" t="s">
        <v>430</v>
      </c>
      <c r="B3152" s="173" t="s">
        <v>1041</v>
      </c>
      <c r="C3152" s="172" t="s">
        <v>58</v>
      </c>
      <c r="D3152" s="172" t="s">
        <v>1042</v>
      </c>
      <c r="E3152" s="211" t="s">
        <v>433</v>
      </c>
      <c r="F3152" s="211"/>
      <c r="G3152" s="174" t="s">
        <v>116</v>
      </c>
      <c r="H3152" s="175">
        <v>1</v>
      </c>
      <c r="I3152" s="175">
        <v>0</v>
      </c>
      <c r="J3152" s="176">
        <v>2.79</v>
      </c>
      <c r="K3152" s="176">
        <v>2.79</v>
      </c>
    </row>
    <row r="3153" spans="1:11" ht="26" customHeight="1">
      <c r="A3153" s="172" t="s">
        <v>430</v>
      </c>
      <c r="B3153" s="173" t="s">
        <v>1031</v>
      </c>
      <c r="C3153" s="172" t="s">
        <v>58</v>
      </c>
      <c r="D3153" s="172" t="s">
        <v>1032</v>
      </c>
      <c r="E3153" s="211" t="s">
        <v>433</v>
      </c>
      <c r="F3153" s="211"/>
      <c r="G3153" s="174" t="s">
        <v>116</v>
      </c>
      <c r="H3153" s="175">
        <v>1</v>
      </c>
      <c r="I3153" s="175">
        <v>0</v>
      </c>
      <c r="J3153" s="176">
        <v>0.54</v>
      </c>
      <c r="K3153" s="176">
        <v>0.54</v>
      </c>
    </row>
    <row r="3154" spans="1:11" ht="26" customHeight="1">
      <c r="A3154" s="172" t="s">
        <v>430</v>
      </c>
      <c r="B3154" s="173" t="s">
        <v>625</v>
      </c>
      <c r="C3154" s="172" t="s">
        <v>58</v>
      </c>
      <c r="D3154" s="172" t="s">
        <v>626</v>
      </c>
      <c r="E3154" s="211" t="s">
        <v>433</v>
      </c>
      <c r="F3154" s="211"/>
      <c r="G3154" s="174" t="s">
        <v>116</v>
      </c>
      <c r="H3154" s="175">
        <v>1</v>
      </c>
      <c r="I3154" s="175">
        <v>0</v>
      </c>
      <c r="J3154" s="176">
        <v>1.43</v>
      </c>
      <c r="K3154" s="176">
        <v>1.43</v>
      </c>
    </row>
    <row r="3155" spans="1:11" ht="26" customHeight="1">
      <c r="A3155" s="172" t="s">
        <v>430</v>
      </c>
      <c r="B3155" s="173" t="s">
        <v>1035</v>
      </c>
      <c r="C3155" s="172" t="s">
        <v>58</v>
      </c>
      <c r="D3155" s="172" t="s">
        <v>1036</v>
      </c>
      <c r="E3155" s="211" t="s">
        <v>433</v>
      </c>
      <c r="F3155" s="211"/>
      <c r="G3155" s="174" t="s">
        <v>116</v>
      </c>
      <c r="H3155" s="175">
        <v>1</v>
      </c>
      <c r="I3155" s="175">
        <v>0</v>
      </c>
      <c r="J3155" s="176">
        <v>0.78</v>
      </c>
      <c r="K3155" s="176">
        <v>0.78</v>
      </c>
    </row>
    <row r="3156" spans="1:11" ht="25.5">
      <c r="A3156" s="177"/>
      <c r="B3156" s="177"/>
      <c r="C3156" s="177"/>
      <c r="D3156" s="177"/>
      <c r="E3156" s="177"/>
      <c r="F3156" s="177" t="s">
        <v>440</v>
      </c>
      <c r="G3156" s="178">
        <v>22.7</v>
      </c>
      <c r="H3156" s="177" t="s">
        <v>441</v>
      </c>
      <c r="I3156" s="178">
        <v>0</v>
      </c>
      <c r="J3156" s="177" t="s">
        <v>442</v>
      </c>
      <c r="K3156" s="178">
        <v>22.7</v>
      </c>
    </row>
    <row r="3157" spans="1:11" ht="25.9" thickBot="1">
      <c r="A3157" s="177"/>
      <c r="B3157" s="177"/>
      <c r="C3157" s="177"/>
      <c r="D3157" s="177"/>
      <c r="E3157" s="177"/>
      <c r="F3157" s="177" t="s">
        <v>443</v>
      </c>
      <c r="G3157" s="178">
        <v>7.25</v>
      </c>
      <c r="H3157" s="212"/>
      <c r="I3157" s="212" t="s">
        <v>444</v>
      </c>
      <c r="J3157" s="177"/>
      <c r="K3157" s="178">
        <v>36.880000000000003</v>
      </c>
    </row>
    <row r="3158" spans="1:11" ht="1.05" customHeight="1" thickTop="1">
      <c r="A3158" s="179"/>
      <c r="B3158" s="179"/>
      <c r="C3158" s="179"/>
      <c r="D3158" s="179"/>
      <c r="E3158" s="179"/>
      <c r="F3158" s="179"/>
      <c r="G3158" s="179"/>
      <c r="H3158" s="179"/>
      <c r="I3158" s="179"/>
      <c r="J3158" s="179"/>
      <c r="K3158" s="179"/>
    </row>
    <row r="3159" spans="1:11" ht="18" customHeight="1">
      <c r="A3159" s="161"/>
      <c r="B3159" s="162" t="s">
        <v>47</v>
      </c>
      <c r="C3159" s="161" t="s">
        <v>48</v>
      </c>
      <c r="D3159" s="161" t="s">
        <v>7</v>
      </c>
      <c r="E3159" s="216" t="s">
        <v>417</v>
      </c>
      <c r="F3159" s="216"/>
      <c r="G3159" s="163" t="s">
        <v>49</v>
      </c>
      <c r="H3159" s="162" t="s">
        <v>50</v>
      </c>
      <c r="I3159" s="162" t="s">
        <v>51</v>
      </c>
      <c r="J3159" s="162" t="s">
        <v>8</v>
      </c>
    </row>
    <row r="3160" spans="1:11" ht="24" customHeight="1">
      <c r="A3160" s="164" t="s">
        <v>419</v>
      </c>
      <c r="B3160" s="147" t="s">
        <v>888</v>
      </c>
      <c r="C3160" s="164" t="s">
        <v>72</v>
      </c>
      <c r="D3160" s="164" t="s">
        <v>423</v>
      </c>
      <c r="E3160" s="217" t="s">
        <v>520</v>
      </c>
      <c r="F3160" s="217"/>
      <c r="G3160" s="165" t="s">
        <v>531</v>
      </c>
      <c r="H3160" s="166">
        <v>1</v>
      </c>
      <c r="I3160" s="148">
        <v>22.66</v>
      </c>
      <c r="J3160" s="148">
        <v>22.66</v>
      </c>
    </row>
    <row r="3161" spans="1:11" ht="20" customHeight="1">
      <c r="A3161" s="161" t="s">
        <v>1147</v>
      </c>
      <c r="B3161" s="162" t="s">
        <v>47</v>
      </c>
      <c r="C3161" s="161" t="s">
        <v>48</v>
      </c>
      <c r="D3161" s="161" t="s">
        <v>448</v>
      </c>
      <c r="E3161" s="162" t="s">
        <v>525</v>
      </c>
      <c r="F3161" s="220" t="s">
        <v>528</v>
      </c>
      <c r="G3161" s="220"/>
      <c r="H3161" s="220"/>
      <c r="I3161" s="220"/>
      <c r="J3161" s="162" t="s">
        <v>1148</v>
      </c>
    </row>
    <row r="3162" spans="1:11" ht="26" customHeight="1">
      <c r="A3162" s="172" t="s">
        <v>430</v>
      </c>
      <c r="B3162" s="173" t="s">
        <v>1590</v>
      </c>
      <c r="C3162" s="172" t="s">
        <v>72</v>
      </c>
      <c r="D3162" s="172" t="s">
        <v>1591</v>
      </c>
      <c r="E3162" s="175">
        <v>1</v>
      </c>
      <c r="F3162" s="172"/>
      <c r="G3162" s="172"/>
      <c r="H3162" s="172"/>
      <c r="I3162" s="180" t="s">
        <v>2281</v>
      </c>
      <c r="J3162" s="180" t="s">
        <v>2281</v>
      </c>
    </row>
    <row r="3163" spans="1:11" ht="20" customHeight="1">
      <c r="A3163" s="213"/>
      <c r="B3163" s="213"/>
      <c r="C3163" s="213"/>
      <c r="D3163" s="213"/>
      <c r="E3163" s="213"/>
      <c r="F3163" s="213" t="s">
        <v>1151</v>
      </c>
      <c r="G3163" s="213"/>
      <c r="H3163" s="213"/>
      <c r="I3163" s="213"/>
      <c r="J3163" s="183">
        <v>0</v>
      </c>
    </row>
    <row r="3164" spans="1:11" ht="20" customHeight="1">
      <c r="A3164" s="213"/>
      <c r="B3164" s="213"/>
      <c r="C3164" s="213"/>
      <c r="D3164" s="213"/>
      <c r="E3164" s="213"/>
      <c r="F3164" s="213" t="s">
        <v>1152</v>
      </c>
      <c r="G3164" s="213"/>
      <c r="H3164" s="213"/>
      <c r="I3164" s="213"/>
      <c r="J3164" s="182">
        <v>15.8256</v>
      </c>
    </row>
    <row r="3165" spans="1:11" ht="20" customHeight="1">
      <c r="A3165" s="213"/>
      <c r="B3165" s="213"/>
      <c r="C3165" s="213"/>
      <c r="D3165" s="213"/>
      <c r="E3165" s="213"/>
      <c r="F3165" s="213" t="s">
        <v>521</v>
      </c>
      <c r="G3165" s="213"/>
      <c r="H3165" s="213"/>
      <c r="I3165" s="213"/>
      <c r="J3165" s="182">
        <v>15.8256</v>
      </c>
    </row>
    <row r="3166" spans="1:11" ht="20" customHeight="1">
      <c r="A3166" s="213"/>
      <c r="B3166" s="213"/>
      <c r="C3166" s="213"/>
      <c r="D3166" s="213"/>
      <c r="E3166" s="213"/>
      <c r="F3166" s="213" t="s">
        <v>522</v>
      </c>
      <c r="G3166" s="213"/>
      <c r="H3166" s="213"/>
      <c r="I3166" s="213"/>
      <c r="J3166" s="182">
        <v>1</v>
      </c>
    </row>
    <row r="3167" spans="1:11" ht="20" customHeight="1">
      <c r="A3167" s="213"/>
      <c r="B3167" s="213"/>
      <c r="C3167" s="213"/>
      <c r="D3167" s="213"/>
      <c r="E3167" s="213"/>
      <c r="F3167" s="213" t="s">
        <v>523</v>
      </c>
      <c r="G3167" s="213"/>
      <c r="H3167" s="213"/>
      <c r="I3167" s="213"/>
      <c r="J3167" s="182">
        <v>15.8256</v>
      </c>
    </row>
    <row r="3168" spans="1:11" ht="20" customHeight="1">
      <c r="A3168" s="161" t="s">
        <v>881</v>
      </c>
      <c r="B3168" s="162" t="s">
        <v>47</v>
      </c>
      <c r="C3168" s="161" t="s">
        <v>48</v>
      </c>
      <c r="D3168" s="161" t="s">
        <v>882</v>
      </c>
      <c r="E3168" s="162" t="s">
        <v>525</v>
      </c>
      <c r="F3168" s="162" t="s">
        <v>526</v>
      </c>
      <c r="G3168" s="162" t="s">
        <v>527</v>
      </c>
      <c r="H3168" s="162"/>
      <c r="I3168" s="162"/>
      <c r="J3168" s="162" t="s">
        <v>528</v>
      </c>
    </row>
    <row r="3169" spans="1:11" ht="24" customHeight="1">
      <c r="A3169" s="172" t="s">
        <v>430</v>
      </c>
      <c r="B3169" s="173" t="s">
        <v>1364</v>
      </c>
      <c r="C3169" s="172" t="s">
        <v>72</v>
      </c>
      <c r="D3169" s="172" t="s">
        <v>1365</v>
      </c>
      <c r="E3169" s="175">
        <v>1</v>
      </c>
      <c r="F3169" s="174" t="s">
        <v>531</v>
      </c>
      <c r="G3169" s="218" t="s">
        <v>1034</v>
      </c>
      <c r="H3169" s="218"/>
      <c r="I3169" s="211"/>
      <c r="J3169" s="180" t="s">
        <v>1034</v>
      </c>
    </row>
    <row r="3170" spans="1:11" ht="24" customHeight="1">
      <c r="A3170" s="172" t="s">
        <v>430</v>
      </c>
      <c r="B3170" s="173" t="s">
        <v>1362</v>
      </c>
      <c r="C3170" s="172" t="s">
        <v>72</v>
      </c>
      <c r="D3170" s="172" t="s">
        <v>1363</v>
      </c>
      <c r="E3170" s="175">
        <v>1</v>
      </c>
      <c r="F3170" s="174" t="s">
        <v>531</v>
      </c>
      <c r="G3170" s="218" t="s">
        <v>2268</v>
      </c>
      <c r="H3170" s="218"/>
      <c r="I3170" s="211"/>
      <c r="J3170" s="180" t="s">
        <v>2268</v>
      </c>
    </row>
    <row r="3171" spans="1:11" ht="26" customHeight="1">
      <c r="A3171" s="172" t="s">
        <v>430</v>
      </c>
      <c r="B3171" s="173" t="s">
        <v>1360</v>
      </c>
      <c r="C3171" s="172" t="s">
        <v>72</v>
      </c>
      <c r="D3171" s="172" t="s">
        <v>1361</v>
      </c>
      <c r="E3171" s="175">
        <v>1</v>
      </c>
      <c r="F3171" s="174" t="s">
        <v>531</v>
      </c>
      <c r="G3171" s="218" t="s">
        <v>2269</v>
      </c>
      <c r="H3171" s="218"/>
      <c r="I3171" s="211"/>
      <c r="J3171" s="180" t="s">
        <v>2269</v>
      </c>
    </row>
    <row r="3172" spans="1:11" ht="24" customHeight="1">
      <c r="A3172" s="172" t="s">
        <v>430</v>
      </c>
      <c r="B3172" s="173" t="s">
        <v>1366</v>
      </c>
      <c r="C3172" s="172" t="s">
        <v>72</v>
      </c>
      <c r="D3172" s="172" t="s">
        <v>1367</v>
      </c>
      <c r="E3172" s="175">
        <v>1</v>
      </c>
      <c r="F3172" s="174" t="s">
        <v>531</v>
      </c>
      <c r="G3172" s="218" t="s">
        <v>694</v>
      </c>
      <c r="H3172" s="218"/>
      <c r="I3172" s="211"/>
      <c r="J3172" s="180" t="s">
        <v>694</v>
      </c>
    </row>
    <row r="3173" spans="1:11" ht="20" customHeight="1">
      <c r="A3173" s="213"/>
      <c r="B3173" s="213"/>
      <c r="C3173" s="213"/>
      <c r="D3173" s="213"/>
      <c r="E3173" s="213"/>
      <c r="F3173" s="213" t="s">
        <v>886</v>
      </c>
      <c r="G3173" s="213"/>
      <c r="H3173" s="213"/>
      <c r="I3173" s="213"/>
      <c r="J3173" s="182">
        <v>4.49</v>
      </c>
    </row>
    <row r="3174" spans="1:11" ht="20" customHeight="1">
      <c r="A3174" s="161" t="s">
        <v>524</v>
      </c>
      <c r="B3174" s="162" t="s">
        <v>47</v>
      </c>
      <c r="C3174" s="161" t="s">
        <v>48</v>
      </c>
      <c r="D3174" s="161" t="s">
        <v>491</v>
      </c>
      <c r="E3174" s="162" t="s">
        <v>525</v>
      </c>
      <c r="F3174" s="162" t="s">
        <v>526</v>
      </c>
      <c r="G3174" s="162" t="s">
        <v>527</v>
      </c>
      <c r="H3174" s="162"/>
      <c r="I3174" s="162"/>
      <c r="J3174" s="162" t="s">
        <v>528</v>
      </c>
    </row>
    <row r="3175" spans="1:11" ht="26" customHeight="1">
      <c r="A3175" s="167" t="s">
        <v>419</v>
      </c>
      <c r="B3175" s="168" t="s">
        <v>1659</v>
      </c>
      <c r="C3175" s="167" t="s">
        <v>72</v>
      </c>
      <c r="D3175" s="167" t="s">
        <v>1660</v>
      </c>
      <c r="E3175" s="170">
        <v>1</v>
      </c>
      <c r="F3175" s="169" t="s">
        <v>531</v>
      </c>
      <c r="G3175" s="215" t="s">
        <v>1085</v>
      </c>
      <c r="H3175" s="215"/>
      <c r="I3175" s="210"/>
      <c r="J3175" s="181" t="s">
        <v>1085</v>
      </c>
    </row>
    <row r="3176" spans="1:11" ht="26" customHeight="1">
      <c r="A3176" s="167" t="s">
        <v>419</v>
      </c>
      <c r="B3176" s="168" t="s">
        <v>1588</v>
      </c>
      <c r="C3176" s="167" t="s">
        <v>72</v>
      </c>
      <c r="D3176" s="167" t="s">
        <v>1589</v>
      </c>
      <c r="E3176" s="170">
        <v>1</v>
      </c>
      <c r="F3176" s="169" t="s">
        <v>531</v>
      </c>
      <c r="G3176" s="215" t="s">
        <v>1818</v>
      </c>
      <c r="H3176" s="215"/>
      <c r="I3176" s="210"/>
      <c r="J3176" s="181" t="s">
        <v>1818</v>
      </c>
    </row>
    <row r="3177" spans="1:11" ht="26" customHeight="1">
      <c r="A3177" s="167" t="s">
        <v>419</v>
      </c>
      <c r="B3177" s="168" t="s">
        <v>1635</v>
      </c>
      <c r="C3177" s="167" t="s">
        <v>72</v>
      </c>
      <c r="D3177" s="167" t="s">
        <v>1636</v>
      </c>
      <c r="E3177" s="170">
        <v>1</v>
      </c>
      <c r="F3177" s="169" t="s">
        <v>531</v>
      </c>
      <c r="G3177" s="215" t="s">
        <v>1089</v>
      </c>
      <c r="H3177" s="215"/>
      <c r="I3177" s="210"/>
      <c r="J3177" s="181" t="s">
        <v>1089</v>
      </c>
    </row>
    <row r="3178" spans="1:11" ht="20" customHeight="1">
      <c r="A3178" s="213"/>
      <c r="B3178" s="213"/>
      <c r="C3178" s="213"/>
      <c r="D3178" s="213"/>
      <c r="E3178" s="213"/>
      <c r="F3178" s="213" t="s">
        <v>534</v>
      </c>
      <c r="G3178" s="213"/>
      <c r="H3178" s="213"/>
      <c r="I3178" s="213"/>
      <c r="J3178" s="182">
        <v>2.34</v>
      </c>
    </row>
    <row r="3179" spans="1:11" ht="13.5">
      <c r="A3179" s="177"/>
      <c r="B3179" s="177"/>
      <c r="C3179" s="177"/>
      <c r="D3179" s="177"/>
      <c r="E3179" s="177" t="s">
        <v>440</v>
      </c>
      <c r="F3179" s="178">
        <v>0</v>
      </c>
      <c r="G3179" s="177" t="s">
        <v>441</v>
      </c>
      <c r="H3179" s="178">
        <v>16.16</v>
      </c>
      <c r="I3179" s="177" t="s">
        <v>442</v>
      </c>
      <c r="J3179" s="178">
        <v>16.161100000000001</v>
      </c>
    </row>
    <row r="3180" spans="1:11" ht="13.9" thickBot="1">
      <c r="A3180" s="177"/>
      <c r="B3180" s="177"/>
      <c r="C3180" s="177"/>
      <c r="D3180" s="177"/>
      <c r="E3180" s="177" t="s">
        <v>443</v>
      </c>
      <c r="F3180" s="178">
        <v>5.55</v>
      </c>
      <c r="G3180" s="177"/>
      <c r="H3180" s="212" t="s">
        <v>444</v>
      </c>
      <c r="I3180" s="212"/>
      <c r="J3180" s="178">
        <v>28.21</v>
      </c>
    </row>
    <row r="3181" spans="1:11" ht="1.05" customHeight="1" thickTop="1">
      <c r="A3181" s="179"/>
      <c r="B3181" s="179"/>
      <c r="C3181" s="179"/>
      <c r="D3181" s="179"/>
      <c r="E3181" s="179"/>
      <c r="F3181" s="179"/>
      <c r="G3181" s="179"/>
      <c r="H3181" s="179"/>
      <c r="I3181" s="179"/>
      <c r="J3181" s="179"/>
    </row>
    <row r="3182" spans="1:11" ht="18" customHeight="1">
      <c r="A3182" s="161"/>
      <c r="B3182" s="162" t="s">
        <v>47</v>
      </c>
      <c r="C3182" s="161" t="s">
        <v>48</v>
      </c>
      <c r="D3182" s="161" t="s">
        <v>7</v>
      </c>
      <c r="E3182" s="216" t="s">
        <v>417</v>
      </c>
      <c r="F3182" s="216"/>
      <c r="G3182" s="163" t="s">
        <v>49</v>
      </c>
      <c r="H3182" s="162" t="s">
        <v>50</v>
      </c>
      <c r="I3182" s="162" t="s">
        <v>418</v>
      </c>
      <c r="J3182" s="162" t="s">
        <v>51</v>
      </c>
      <c r="K3182" s="162" t="s">
        <v>8</v>
      </c>
    </row>
    <row r="3183" spans="1:11" ht="24" customHeight="1">
      <c r="A3183" s="164" t="s">
        <v>419</v>
      </c>
      <c r="B3183" s="147" t="s">
        <v>422</v>
      </c>
      <c r="C3183" s="164" t="s">
        <v>58</v>
      </c>
      <c r="D3183" s="164" t="s">
        <v>423</v>
      </c>
      <c r="E3183" s="217" t="s">
        <v>424</v>
      </c>
      <c r="F3183" s="217"/>
      <c r="G3183" s="165" t="s">
        <v>116</v>
      </c>
      <c r="H3183" s="166">
        <v>1</v>
      </c>
      <c r="I3183" s="148"/>
      <c r="J3183" s="148">
        <v>24.08</v>
      </c>
      <c r="K3183" s="148">
        <v>24.08</v>
      </c>
    </row>
    <row r="3184" spans="1:11" ht="26" customHeight="1">
      <c r="A3184" s="167" t="s">
        <v>421</v>
      </c>
      <c r="B3184" s="168" t="s">
        <v>1592</v>
      </c>
      <c r="C3184" s="167" t="s">
        <v>58</v>
      </c>
      <c r="D3184" s="167" t="s">
        <v>1593</v>
      </c>
      <c r="E3184" s="210" t="s">
        <v>424</v>
      </c>
      <c r="F3184" s="210"/>
      <c r="G3184" s="169" t="s">
        <v>116</v>
      </c>
      <c r="H3184" s="170">
        <v>1</v>
      </c>
      <c r="I3184" s="170">
        <v>0</v>
      </c>
      <c r="J3184" s="171">
        <v>0.35</v>
      </c>
      <c r="K3184" s="171">
        <v>0.35</v>
      </c>
    </row>
    <row r="3185" spans="1:11" ht="26" customHeight="1">
      <c r="A3185" s="172" t="s">
        <v>430</v>
      </c>
      <c r="B3185" s="173" t="s">
        <v>1031</v>
      </c>
      <c r="C3185" s="172" t="s">
        <v>58</v>
      </c>
      <c r="D3185" s="172" t="s">
        <v>1032</v>
      </c>
      <c r="E3185" s="211" t="s">
        <v>433</v>
      </c>
      <c r="F3185" s="211"/>
      <c r="G3185" s="174" t="s">
        <v>116</v>
      </c>
      <c r="H3185" s="175">
        <v>1</v>
      </c>
      <c r="I3185" s="175">
        <v>0</v>
      </c>
      <c r="J3185" s="176">
        <v>0.54</v>
      </c>
      <c r="K3185" s="176">
        <v>0.54</v>
      </c>
    </row>
    <row r="3186" spans="1:11" ht="26" customHeight="1">
      <c r="A3186" s="172" t="s">
        <v>430</v>
      </c>
      <c r="B3186" s="173" t="s">
        <v>1087</v>
      </c>
      <c r="C3186" s="172" t="s">
        <v>58</v>
      </c>
      <c r="D3186" s="172" t="s">
        <v>1088</v>
      </c>
      <c r="E3186" s="211" t="s">
        <v>433</v>
      </c>
      <c r="F3186" s="211"/>
      <c r="G3186" s="174" t="s">
        <v>116</v>
      </c>
      <c r="H3186" s="175">
        <v>1</v>
      </c>
      <c r="I3186" s="175">
        <v>0</v>
      </c>
      <c r="J3186" s="176">
        <v>1.39</v>
      </c>
      <c r="K3186" s="176">
        <v>1.39</v>
      </c>
    </row>
    <row r="3187" spans="1:11" ht="26" customHeight="1">
      <c r="A3187" s="172" t="s">
        <v>430</v>
      </c>
      <c r="B3187" s="173" t="s">
        <v>1083</v>
      </c>
      <c r="C3187" s="172" t="s">
        <v>58</v>
      </c>
      <c r="D3187" s="172" t="s">
        <v>1084</v>
      </c>
      <c r="E3187" s="211" t="s">
        <v>433</v>
      </c>
      <c r="F3187" s="211"/>
      <c r="G3187" s="174" t="s">
        <v>116</v>
      </c>
      <c r="H3187" s="175">
        <v>1</v>
      </c>
      <c r="I3187" s="175">
        <v>0</v>
      </c>
      <c r="J3187" s="176">
        <v>0.61</v>
      </c>
      <c r="K3187" s="176">
        <v>0.61</v>
      </c>
    </row>
    <row r="3188" spans="1:11" ht="26" customHeight="1">
      <c r="A3188" s="172" t="s">
        <v>430</v>
      </c>
      <c r="B3188" s="173" t="s">
        <v>1041</v>
      </c>
      <c r="C3188" s="172" t="s">
        <v>58</v>
      </c>
      <c r="D3188" s="172" t="s">
        <v>1042</v>
      </c>
      <c r="E3188" s="211" t="s">
        <v>433</v>
      </c>
      <c r="F3188" s="211"/>
      <c r="G3188" s="174" t="s">
        <v>116</v>
      </c>
      <c r="H3188" s="175">
        <v>1</v>
      </c>
      <c r="I3188" s="175">
        <v>0</v>
      </c>
      <c r="J3188" s="176">
        <v>2.79</v>
      </c>
      <c r="K3188" s="176">
        <v>2.79</v>
      </c>
    </row>
    <row r="3189" spans="1:11" ht="24" customHeight="1">
      <c r="A3189" s="172" t="s">
        <v>430</v>
      </c>
      <c r="B3189" s="173" t="s">
        <v>1080</v>
      </c>
      <c r="C3189" s="172" t="s">
        <v>58</v>
      </c>
      <c r="D3189" s="172" t="s">
        <v>1081</v>
      </c>
      <c r="E3189" s="211" t="s">
        <v>448</v>
      </c>
      <c r="F3189" s="211"/>
      <c r="G3189" s="174" t="s">
        <v>116</v>
      </c>
      <c r="H3189" s="175">
        <v>1</v>
      </c>
      <c r="I3189" s="175">
        <v>0</v>
      </c>
      <c r="J3189" s="176">
        <v>16.89</v>
      </c>
      <c r="K3189" s="176">
        <v>16.89</v>
      </c>
    </row>
    <row r="3190" spans="1:11" ht="26" customHeight="1">
      <c r="A3190" s="172" t="s">
        <v>430</v>
      </c>
      <c r="B3190" s="173" t="s">
        <v>631</v>
      </c>
      <c r="C3190" s="172" t="s">
        <v>58</v>
      </c>
      <c r="D3190" s="172" t="s">
        <v>632</v>
      </c>
      <c r="E3190" s="211" t="s">
        <v>433</v>
      </c>
      <c r="F3190" s="211"/>
      <c r="G3190" s="174" t="s">
        <v>116</v>
      </c>
      <c r="H3190" s="175">
        <v>1</v>
      </c>
      <c r="I3190" s="175">
        <v>0</v>
      </c>
      <c r="J3190" s="176">
        <v>0.08</v>
      </c>
      <c r="K3190" s="176">
        <v>0.08</v>
      </c>
    </row>
    <row r="3191" spans="1:11" ht="26" customHeight="1">
      <c r="A3191" s="172" t="s">
        <v>430</v>
      </c>
      <c r="B3191" s="173" t="s">
        <v>625</v>
      </c>
      <c r="C3191" s="172" t="s">
        <v>58</v>
      </c>
      <c r="D3191" s="172" t="s">
        <v>626</v>
      </c>
      <c r="E3191" s="211" t="s">
        <v>433</v>
      </c>
      <c r="F3191" s="211"/>
      <c r="G3191" s="174" t="s">
        <v>116</v>
      </c>
      <c r="H3191" s="175">
        <v>1</v>
      </c>
      <c r="I3191" s="175">
        <v>0</v>
      </c>
      <c r="J3191" s="176">
        <v>1.43</v>
      </c>
      <c r="K3191" s="176">
        <v>1.43</v>
      </c>
    </row>
    <row r="3192" spans="1:11" ht="25.5">
      <c r="A3192" s="177"/>
      <c r="B3192" s="177"/>
      <c r="C3192" s="177"/>
      <c r="D3192" s="177"/>
      <c r="E3192" s="177"/>
      <c r="F3192" s="177" t="s">
        <v>440</v>
      </c>
      <c r="G3192" s="178">
        <v>17.239999999999998</v>
      </c>
      <c r="H3192" s="177" t="s">
        <v>441</v>
      </c>
      <c r="I3192" s="178">
        <v>0</v>
      </c>
      <c r="J3192" s="177" t="s">
        <v>442</v>
      </c>
      <c r="K3192" s="178">
        <v>17.239999999999998</v>
      </c>
    </row>
    <row r="3193" spans="1:11" ht="25.9" thickBot="1">
      <c r="A3193" s="177"/>
      <c r="B3193" s="177"/>
      <c r="C3193" s="177"/>
      <c r="D3193" s="177"/>
      <c r="E3193" s="177"/>
      <c r="F3193" s="177" t="s">
        <v>443</v>
      </c>
      <c r="G3193" s="178">
        <v>5.89</v>
      </c>
      <c r="H3193" s="212"/>
      <c r="I3193" s="212" t="s">
        <v>444</v>
      </c>
      <c r="J3193" s="177"/>
      <c r="K3193" s="178">
        <v>29.97</v>
      </c>
    </row>
    <row r="3194" spans="1:11" ht="1.05" customHeight="1" thickTop="1">
      <c r="A3194" s="179"/>
      <c r="B3194" s="179"/>
      <c r="C3194" s="179"/>
      <c r="D3194" s="179"/>
      <c r="E3194" s="179"/>
      <c r="F3194" s="179"/>
      <c r="G3194" s="179"/>
      <c r="H3194" s="179"/>
      <c r="I3194" s="179"/>
      <c r="J3194" s="179"/>
      <c r="K3194" s="179"/>
    </row>
    <row r="3195" spans="1:11" ht="18" customHeight="1">
      <c r="A3195" s="161"/>
      <c r="B3195" s="162" t="s">
        <v>47</v>
      </c>
      <c r="C3195" s="161" t="s">
        <v>48</v>
      </c>
      <c r="D3195" s="161" t="s">
        <v>7</v>
      </c>
      <c r="E3195" s="216" t="s">
        <v>417</v>
      </c>
      <c r="F3195" s="216"/>
      <c r="G3195" s="163" t="s">
        <v>49</v>
      </c>
      <c r="H3195" s="162" t="s">
        <v>50</v>
      </c>
      <c r="I3195" s="162" t="s">
        <v>418</v>
      </c>
      <c r="J3195" s="162" t="s">
        <v>51</v>
      </c>
      <c r="K3195" s="162" t="s">
        <v>8</v>
      </c>
    </row>
    <row r="3196" spans="1:11" ht="24" customHeight="1">
      <c r="A3196" s="164" t="s">
        <v>419</v>
      </c>
      <c r="B3196" s="147" t="s">
        <v>607</v>
      </c>
      <c r="C3196" s="164" t="s">
        <v>58</v>
      </c>
      <c r="D3196" s="164" t="s">
        <v>530</v>
      </c>
      <c r="E3196" s="217" t="s">
        <v>424</v>
      </c>
      <c r="F3196" s="217"/>
      <c r="G3196" s="165" t="s">
        <v>116</v>
      </c>
      <c r="H3196" s="166">
        <v>1</v>
      </c>
      <c r="I3196" s="148"/>
      <c r="J3196" s="148">
        <v>29.13</v>
      </c>
      <c r="K3196" s="148">
        <v>29.13</v>
      </c>
    </row>
    <row r="3197" spans="1:11" ht="26" customHeight="1">
      <c r="A3197" s="167" t="s">
        <v>421</v>
      </c>
      <c r="B3197" s="168" t="s">
        <v>1598</v>
      </c>
      <c r="C3197" s="167" t="s">
        <v>58</v>
      </c>
      <c r="D3197" s="167" t="s">
        <v>1599</v>
      </c>
      <c r="E3197" s="210" t="s">
        <v>424</v>
      </c>
      <c r="F3197" s="210"/>
      <c r="G3197" s="169" t="s">
        <v>116</v>
      </c>
      <c r="H3197" s="170">
        <v>1</v>
      </c>
      <c r="I3197" s="170">
        <v>0</v>
      </c>
      <c r="J3197" s="171">
        <v>0.25</v>
      </c>
      <c r="K3197" s="171">
        <v>0.25</v>
      </c>
    </row>
    <row r="3198" spans="1:11" ht="26" customHeight="1">
      <c r="A3198" s="172" t="s">
        <v>430</v>
      </c>
      <c r="B3198" s="173" t="s">
        <v>1041</v>
      </c>
      <c r="C3198" s="172" t="s">
        <v>58</v>
      </c>
      <c r="D3198" s="172" t="s">
        <v>1042</v>
      </c>
      <c r="E3198" s="211" t="s">
        <v>433</v>
      </c>
      <c r="F3198" s="211"/>
      <c r="G3198" s="174" t="s">
        <v>116</v>
      </c>
      <c r="H3198" s="175">
        <v>1</v>
      </c>
      <c r="I3198" s="175">
        <v>0</v>
      </c>
      <c r="J3198" s="176">
        <v>2.79</v>
      </c>
      <c r="K3198" s="176">
        <v>2.79</v>
      </c>
    </row>
    <row r="3199" spans="1:11" ht="26" customHeight="1">
      <c r="A3199" s="172" t="s">
        <v>430</v>
      </c>
      <c r="B3199" s="173" t="s">
        <v>631</v>
      </c>
      <c r="C3199" s="172" t="s">
        <v>58</v>
      </c>
      <c r="D3199" s="172" t="s">
        <v>632</v>
      </c>
      <c r="E3199" s="211" t="s">
        <v>433</v>
      </c>
      <c r="F3199" s="211"/>
      <c r="G3199" s="174" t="s">
        <v>116</v>
      </c>
      <c r="H3199" s="175">
        <v>1</v>
      </c>
      <c r="I3199" s="175">
        <v>0</v>
      </c>
      <c r="J3199" s="176">
        <v>0.08</v>
      </c>
      <c r="K3199" s="176">
        <v>0.08</v>
      </c>
    </row>
    <row r="3200" spans="1:11" ht="26" customHeight="1">
      <c r="A3200" s="172" t="s">
        <v>430</v>
      </c>
      <c r="B3200" s="173" t="s">
        <v>1031</v>
      </c>
      <c r="C3200" s="172" t="s">
        <v>58</v>
      </c>
      <c r="D3200" s="172" t="s">
        <v>1032</v>
      </c>
      <c r="E3200" s="211" t="s">
        <v>433</v>
      </c>
      <c r="F3200" s="211"/>
      <c r="G3200" s="174" t="s">
        <v>116</v>
      </c>
      <c r="H3200" s="175">
        <v>1</v>
      </c>
      <c r="I3200" s="175">
        <v>0</v>
      </c>
      <c r="J3200" s="176">
        <v>0.54</v>
      </c>
      <c r="K3200" s="176">
        <v>0.54</v>
      </c>
    </row>
    <row r="3201" spans="1:11" ht="26" customHeight="1">
      <c r="A3201" s="172" t="s">
        <v>430</v>
      </c>
      <c r="B3201" s="173" t="s">
        <v>625</v>
      </c>
      <c r="C3201" s="172" t="s">
        <v>58</v>
      </c>
      <c r="D3201" s="172" t="s">
        <v>626</v>
      </c>
      <c r="E3201" s="211" t="s">
        <v>433</v>
      </c>
      <c r="F3201" s="211"/>
      <c r="G3201" s="174" t="s">
        <v>116</v>
      </c>
      <c r="H3201" s="175">
        <v>1</v>
      </c>
      <c r="I3201" s="175">
        <v>0</v>
      </c>
      <c r="J3201" s="176">
        <v>1.43</v>
      </c>
      <c r="K3201" s="176">
        <v>1.43</v>
      </c>
    </row>
    <row r="3202" spans="1:11" ht="26" customHeight="1">
      <c r="A3202" s="172" t="s">
        <v>430</v>
      </c>
      <c r="B3202" s="173" t="s">
        <v>1506</v>
      </c>
      <c r="C3202" s="172" t="s">
        <v>58</v>
      </c>
      <c r="D3202" s="172" t="s">
        <v>1507</v>
      </c>
      <c r="E3202" s="211" t="s">
        <v>433</v>
      </c>
      <c r="F3202" s="211"/>
      <c r="G3202" s="174" t="s">
        <v>116</v>
      </c>
      <c r="H3202" s="175">
        <v>1</v>
      </c>
      <c r="I3202" s="175">
        <v>0</v>
      </c>
      <c r="J3202" s="176">
        <v>0.44</v>
      </c>
      <c r="K3202" s="176">
        <v>0.44</v>
      </c>
    </row>
    <row r="3203" spans="1:11" ht="24" customHeight="1">
      <c r="A3203" s="172" t="s">
        <v>430</v>
      </c>
      <c r="B3203" s="173" t="s">
        <v>1600</v>
      </c>
      <c r="C3203" s="172" t="s">
        <v>58</v>
      </c>
      <c r="D3203" s="172" t="s">
        <v>1601</v>
      </c>
      <c r="E3203" s="211" t="s">
        <v>448</v>
      </c>
      <c r="F3203" s="211"/>
      <c r="G3203" s="174" t="s">
        <v>116</v>
      </c>
      <c r="H3203" s="175">
        <v>1</v>
      </c>
      <c r="I3203" s="175">
        <v>0</v>
      </c>
      <c r="J3203" s="176">
        <v>22.17</v>
      </c>
      <c r="K3203" s="176">
        <v>22.17</v>
      </c>
    </row>
    <row r="3204" spans="1:11" ht="26" customHeight="1">
      <c r="A3204" s="172" t="s">
        <v>430</v>
      </c>
      <c r="B3204" s="173" t="s">
        <v>1504</v>
      </c>
      <c r="C3204" s="172" t="s">
        <v>58</v>
      </c>
      <c r="D3204" s="172" t="s">
        <v>1505</v>
      </c>
      <c r="E3204" s="211" t="s">
        <v>433</v>
      </c>
      <c r="F3204" s="211"/>
      <c r="G3204" s="174" t="s">
        <v>116</v>
      </c>
      <c r="H3204" s="175">
        <v>1</v>
      </c>
      <c r="I3204" s="175">
        <v>0</v>
      </c>
      <c r="J3204" s="176">
        <v>1.43</v>
      </c>
      <c r="K3204" s="176">
        <v>1.43</v>
      </c>
    </row>
    <row r="3205" spans="1:11" ht="25.5">
      <c r="A3205" s="177"/>
      <c r="B3205" s="177"/>
      <c r="C3205" s="177"/>
      <c r="D3205" s="177"/>
      <c r="E3205" s="177"/>
      <c r="F3205" s="177" t="s">
        <v>440</v>
      </c>
      <c r="G3205" s="178">
        <v>22.42</v>
      </c>
      <c r="H3205" s="177" t="s">
        <v>441</v>
      </c>
      <c r="I3205" s="178">
        <v>0</v>
      </c>
      <c r="J3205" s="177" t="s">
        <v>442</v>
      </c>
      <c r="K3205" s="178">
        <v>22.42</v>
      </c>
    </row>
    <row r="3206" spans="1:11" ht="25.9" thickBot="1">
      <c r="A3206" s="177"/>
      <c r="B3206" s="177"/>
      <c r="C3206" s="177"/>
      <c r="D3206" s="177"/>
      <c r="E3206" s="177"/>
      <c r="F3206" s="177" t="s">
        <v>443</v>
      </c>
      <c r="G3206" s="178">
        <v>7.13</v>
      </c>
      <c r="H3206" s="212"/>
      <c r="I3206" s="212" t="s">
        <v>444</v>
      </c>
      <c r="J3206" s="177"/>
      <c r="K3206" s="178">
        <v>36.26</v>
      </c>
    </row>
    <row r="3207" spans="1:11" ht="1.05" customHeight="1" thickTop="1">
      <c r="A3207" s="179"/>
      <c r="B3207" s="179"/>
      <c r="C3207" s="179"/>
      <c r="D3207" s="179"/>
      <c r="E3207" s="179"/>
      <c r="F3207" s="179"/>
      <c r="G3207" s="179"/>
      <c r="H3207" s="179"/>
      <c r="I3207" s="179"/>
      <c r="J3207" s="179"/>
      <c r="K3207" s="179"/>
    </row>
    <row r="3208" spans="1:11" ht="18" customHeight="1">
      <c r="A3208" s="161"/>
      <c r="B3208" s="162" t="s">
        <v>47</v>
      </c>
      <c r="C3208" s="161" t="s">
        <v>48</v>
      </c>
      <c r="D3208" s="161" t="s">
        <v>7</v>
      </c>
      <c r="E3208" s="216" t="s">
        <v>417</v>
      </c>
      <c r="F3208" s="216"/>
      <c r="G3208" s="163" t="s">
        <v>49</v>
      </c>
      <c r="H3208" s="162" t="s">
        <v>50</v>
      </c>
      <c r="I3208" s="162" t="s">
        <v>51</v>
      </c>
      <c r="J3208" s="162" t="s">
        <v>8</v>
      </c>
    </row>
    <row r="3209" spans="1:11" ht="24" customHeight="1">
      <c r="A3209" s="164" t="s">
        <v>419</v>
      </c>
      <c r="B3209" s="147" t="s">
        <v>529</v>
      </c>
      <c r="C3209" s="164" t="s">
        <v>72</v>
      </c>
      <c r="D3209" s="164" t="s">
        <v>530</v>
      </c>
      <c r="E3209" s="217" t="s">
        <v>520</v>
      </c>
      <c r="F3209" s="217"/>
      <c r="G3209" s="165" t="s">
        <v>531</v>
      </c>
      <c r="H3209" s="166">
        <v>1</v>
      </c>
      <c r="I3209" s="148">
        <v>30.46</v>
      </c>
      <c r="J3209" s="148">
        <v>30.46</v>
      </c>
    </row>
    <row r="3210" spans="1:11" ht="20" customHeight="1">
      <c r="A3210" s="161" t="s">
        <v>1147</v>
      </c>
      <c r="B3210" s="162" t="s">
        <v>47</v>
      </c>
      <c r="C3210" s="161" t="s">
        <v>48</v>
      </c>
      <c r="D3210" s="161" t="s">
        <v>448</v>
      </c>
      <c r="E3210" s="162" t="s">
        <v>525</v>
      </c>
      <c r="F3210" s="220" t="s">
        <v>528</v>
      </c>
      <c r="G3210" s="220"/>
      <c r="H3210" s="220"/>
      <c r="I3210" s="220"/>
      <c r="J3210" s="162" t="s">
        <v>1148</v>
      </c>
    </row>
    <row r="3211" spans="1:11" ht="26" customHeight="1">
      <c r="A3211" s="172" t="s">
        <v>430</v>
      </c>
      <c r="B3211" s="173" t="s">
        <v>1596</v>
      </c>
      <c r="C3211" s="172" t="s">
        <v>72</v>
      </c>
      <c r="D3211" s="172" t="s">
        <v>1597</v>
      </c>
      <c r="E3211" s="175">
        <v>1</v>
      </c>
      <c r="F3211" s="172"/>
      <c r="G3211" s="172"/>
      <c r="H3211" s="172"/>
      <c r="I3211" s="180" t="s">
        <v>2282</v>
      </c>
      <c r="J3211" s="180" t="s">
        <v>2282</v>
      </c>
    </row>
    <row r="3212" spans="1:11" ht="20" customHeight="1">
      <c r="A3212" s="213"/>
      <c r="B3212" s="213"/>
      <c r="C3212" s="213"/>
      <c r="D3212" s="213"/>
      <c r="E3212" s="213"/>
      <c r="F3212" s="213" t="s">
        <v>1151</v>
      </c>
      <c r="G3212" s="213"/>
      <c r="H3212" s="213"/>
      <c r="I3212" s="213"/>
      <c r="J3212" s="183">
        <v>0</v>
      </c>
    </row>
    <row r="3213" spans="1:11" ht="20" customHeight="1">
      <c r="A3213" s="213"/>
      <c r="B3213" s="213"/>
      <c r="C3213" s="213"/>
      <c r="D3213" s="213"/>
      <c r="E3213" s="213"/>
      <c r="F3213" s="213" t="s">
        <v>1152</v>
      </c>
      <c r="G3213" s="213"/>
      <c r="H3213" s="213"/>
      <c r="I3213" s="213"/>
      <c r="J3213" s="182">
        <v>23.825199999999999</v>
      </c>
    </row>
    <row r="3214" spans="1:11" ht="20" customHeight="1">
      <c r="A3214" s="213"/>
      <c r="B3214" s="213"/>
      <c r="C3214" s="213"/>
      <c r="D3214" s="213"/>
      <c r="E3214" s="213"/>
      <c r="F3214" s="213" t="s">
        <v>521</v>
      </c>
      <c r="G3214" s="213"/>
      <c r="H3214" s="213"/>
      <c r="I3214" s="213"/>
      <c r="J3214" s="182">
        <v>23.825199999999999</v>
      </c>
    </row>
    <row r="3215" spans="1:11" ht="20" customHeight="1">
      <c r="A3215" s="213"/>
      <c r="B3215" s="213"/>
      <c r="C3215" s="213"/>
      <c r="D3215" s="213"/>
      <c r="E3215" s="213"/>
      <c r="F3215" s="213" t="s">
        <v>522</v>
      </c>
      <c r="G3215" s="213"/>
      <c r="H3215" s="213"/>
      <c r="I3215" s="213"/>
      <c r="J3215" s="182">
        <v>1</v>
      </c>
    </row>
    <row r="3216" spans="1:11" ht="20" customHeight="1">
      <c r="A3216" s="213"/>
      <c r="B3216" s="213"/>
      <c r="C3216" s="213"/>
      <c r="D3216" s="213"/>
      <c r="E3216" s="213"/>
      <c r="F3216" s="213" t="s">
        <v>523</v>
      </c>
      <c r="G3216" s="213"/>
      <c r="H3216" s="213"/>
      <c r="I3216" s="213"/>
      <c r="J3216" s="182">
        <v>23.825199999999999</v>
      </c>
    </row>
    <row r="3217" spans="1:11" ht="20" customHeight="1">
      <c r="A3217" s="161" t="s">
        <v>881</v>
      </c>
      <c r="B3217" s="162" t="s">
        <v>47</v>
      </c>
      <c r="C3217" s="161" t="s">
        <v>48</v>
      </c>
      <c r="D3217" s="161" t="s">
        <v>882</v>
      </c>
      <c r="E3217" s="162" t="s">
        <v>525</v>
      </c>
      <c r="F3217" s="162" t="s">
        <v>526</v>
      </c>
      <c r="G3217" s="162" t="s">
        <v>527</v>
      </c>
      <c r="H3217" s="162"/>
      <c r="I3217" s="162"/>
      <c r="J3217" s="162" t="s">
        <v>528</v>
      </c>
    </row>
    <row r="3218" spans="1:11" ht="24" customHeight="1">
      <c r="A3218" s="172" t="s">
        <v>430</v>
      </c>
      <c r="B3218" s="173" t="s">
        <v>1364</v>
      </c>
      <c r="C3218" s="172" t="s">
        <v>72</v>
      </c>
      <c r="D3218" s="172" t="s">
        <v>1365</v>
      </c>
      <c r="E3218" s="175">
        <v>1</v>
      </c>
      <c r="F3218" s="174" t="s">
        <v>531</v>
      </c>
      <c r="G3218" s="218" t="s">
        <v>1034</v>
      </c>
      <c r="H3218" s="218"/>
      <c r="I3218" s="211"/>
      <c r="J3218" s="180" t="s">
        <v>1034</v>
      </c>
    </row>
    <row r="3219" spans="1:11" ht="24" customHeight="1">
      <c r="A3219" s="172" t="s">
        <v>430</v>
      </c>
      <c r="B3219" s="173" t="s">
        <v>1362</v>
      </c>
      <c r="C3219" s="172" t="s">
        <v>72</v>
      </c>
      <c r="D3219" s="172" t="s">
        <v>1363</v>
      </c>
      <c r="E3219" s="175">
        <v>1</v>
      </c>
      <c r="F3219" s="174" t="s">
        <v>531</v>
      </c>
      <c r="G3219" s="218" t="s">
        <v>2268</v>
      </c>
      <c r="H3219" s="218"/>
      <c r="I3219" s="211"/>
      <c r="J3219" s="180" t="s">
        <v>2268</v>
      </c>
    </row>
    <row r="3220" spans="1:11" ht="26" customHeight="1">
      <c r="A3220" s="172" t="s">
        <v>430</v>
      </c>
      <c r="B3220" s="173" t="s">
        <v>1360</v>
      </c>
      <c r="C3220" s="172" t="s">
        <v>72</v>
      </c>
      <c r="D3220" s="172" t="s">
        <v>1361</v>
      </c>
      <c r="E3220" s="175">
        <v>1</v>
      </c>
      <c r="F3220" s="174" t="s">
        <v>531</v>
      </c>
      <c r="G3220" s="218" t="s">
        <v>2269</v>
      </c>
      <c r="H3220" s="218"/>
      <c r="I3220" s="211"/>
      <c r="J3220" s="180" t="s">
        <v>2269</v>
      </c>
    </row>
    <row r="3221" spans="1:11" ht="24" customHeight="1">
      <c r="A3221" s="172" t="s">
        <v>430</v>
      </c>
      <c r="B3221" s="173" t="s">
        <v>1366</v>
      </c>
      <c r="C3221" s="172" t="s">
        <v>72</v>
      </c>
      <c r="D3221" s="172" t="s">
        <v>1367</v>
      </c>
      <c r="E3221" s="175">
        <v>1</v>
      </c>
      <c r="F3221" s="174" t="s">
        <v>531</v>
      </c>
      <c r="G3221" s="218" t="s">
        <v>694</v>
      </c>
      <c r="H3221" s="218"/>
      <c r="I3221" s="211"/>
      <c r="J3221" s="180" t="s">
        <v>694</v>
      </c>
    </row>
    <row r="3222" spans="1:11" ht="20" customHeight="1">
      <c r="A3222" s="213"/>
      <c r="B3222" s="213"/>
      <c r="C3222" s="213"/>
      <c r="D3222" s="213"/>
      <c r="E3222" s="213"/>
      <c r="F3222" s="213" t="s">
        <v>886</v>
      </c>
      <c r="G3222" s="213"/>
      <c r="H3222" s="213"/>
      <c r="I3222" s="213"/>
      <c r="J3222" s="182">
        <v>4.49</v>
      </c>
    </row>
    <row r="3223" spans="1:11" ht="20" customHeight="1">
      <c r="A3223" s="161" t="s">
        <v>524</v>
      </c>
      <c r="B3223" s="162" t="s">
        <v>47</v>
      </c>
      <c r="C3223" s="161" t="s">
        <v>48</v>
      </c>
      <c r="D3223" s="161" t="s">
        <v>491</v>
      </c>
      <c r="E3223" s="162" t="s">
        <v>525</v>
      </c>
      <c r="F3223" s="162" t="s">
        <v>526</v>
      </c>
      <c r="G3223" s="162" t="s">
        <v>527</v>
      </c>
      <c r="H3223" s="162"/>
      <c r="I3223" s="162"/>
      <c r="J3223" s="162" t="s">
        <v>528</v>
      </c>
    </row>
    <row r="3224" spans="1:11" ht="26" customHeight="1">
      <c r="A3224" s="167" t="s">
        <v>419</v>
      </c>
      <c r="B3224" s="168" t="s">
        <v>1663</v>
      </c>
      <c r="C3224" s="167" t="s">
        <v>72</v>
      </c>
      <c r="D3224" s="167" t="s">
        <v>1664</v>
      </c>
      <c r="E3224" s="170">
        <v>1</v>
      </c>
      <c r="F3224" s="169" t="s">
        <v>531</v>
      </c>
      <c r="G3224" s="215" t="s">
        <v>1480</v>
      </c>
      <c r="H3224" s="215"/>
      <c r="I3224" s="210"/>
      <c r="J3224" s="181" t="s">
        <v>1480</v>
      </c>
    </row>
    <row r="3225" spans="1:11" ht="26" customHeight="1">
      <c r="A3225" s="167" t="s">
        <v>419</v>
      </c>
      <c r="B3225" s="168" t="s">
        <v>1639</v>
      </c>
      <c r="C3225" s="167" t="s">
        <v>72</v>
      </c>
      <c r="D3225" s="167" t="s">
        <v>1640</v>
      </c>
      <c r="E3225" s="170">
        <v>1</v>
      </c>
      <c r="F3225" s="169" t="s">
        <v>531</v>
      </c>
      <c r="G3225" s="215" t="s">
        <v>1034</v>
      </c>
      <c r="H3225" s="215"/>
      <c r="I3225" s="210"/>
      <c r="J3225" s="181" t="s">
        <v>1034</v>
      </c>
    </row>
    <row r="3226" spans="1:11" ht="26" customHeight="1">
      <c r="A3226" s="167" t="s">
        <v>419</v>
      </c>
      <c r="B3226" s="168" t="s">
        <v>1594</v>
      </c>
      <c r="C3226" s="167" t="s">
        <v>72</v>
      </c>
      <c r="D3226" s="167" t="s">
        <v>1595</v>
      </c>
      <c r="E3226" s="170">
        <v>1</v>
      </c>
      <c r="F3226" s="169" t="s">
        <v>531</v>
      </c>
      <c r="G3226" s="215" t="s">
        <v>695</v>
      </c>
      <c r="H3226" s="215"/>
      <c r="I3226" s="210"/>
      <c r="J3226" s="181" t="s">
        <v>695</v>
      </c>
    </row>
    <row r="3227" spans="1:11" ht="20" customHeight="1">
      <c r="A3227" s="213"/>
      <c r="B3227" s="213"/>
      <c r="C3227" s="213"/>
      <c r="D3227" s="213"/>
      <c r="E3227" s="213"/>
      <c r="F3227" s="213" t="s">
        <v>534</v>
      </c>
      <c r="G3227" s="213"/>
      <c r="H3227" s="213"/>
      <c r="I3227" s="213"/>
      <c r="J3227" s="182">
        <v>2.14</v>
      </c>
    </row>
    <row r="3228" spans="1:11" ht="13.5">
      <c r="A3228" s="177"/>
      <c r="B3228" s="177"/>
      <c r="C3228" s="177"/>
      <c r="D3228" s="177"/>
      <c r="E3228" s="177" t="s">
        <v>440</v>
      </c>
      <c r="F3228" s="178">
        <v>0</v>
      </c>
      <c r="G3228" s="177" t="s">
        <v>441</v>
      </c>
      <c r="H3228" s="178">
        <v>24.1</v>
      </c>
      <c r="I3228" s="177" t="s">
        <v>442</v>
      </c>
      <c r="J3228" s="178">
        <v>24.100100000000001</v>
      </c>
    </row>
    <row r="3229" spans="1:11" ht="13.9" thickBot="1">
      <c r="A3229" s="177"/>
      <c r="B3229" s="177"/>
      <c r="C3229" s="177"/>
      <c r="D3229" s="177"/>
      <c r="E3229" s="177" t="s">
        <v>443</v>
      </c>
      <c r="F3229" s="178">
        <v>7.46</v>
      </c>
      <c r="G3229" s="177"/>
      <c r="H3229" s="212" t="s">
        <v>444</v>
      </c>
      <c r="I3229" s="212"/>
      <c r="J3229" s="178">
        <v>37.92</v>
      </c>
    </row>
    <row r="3230" spans="1:11" ht="1.05" customHeight="1" thickTop="1">
      <c r="A3230" s="179"/>
      <c r="B3230" s="179"/>
      <c r="C3230" s="179"/>
      <c r="D3230" s="179"/>
      <c r="E3230" s="179"/>
      <c r="F3230" s="179"/>
      <c r="G3230" s="179"/>
      <c r="H3230" s="179"/>
      <c r="I3230" s="179"/>
      <c r="J3230" s="179"/>
    </row>
    <row r="3231" spans="1:11" ht="18" customHeight="1">
      <c r="A3231" s="161"/>
      <c r="B3231" s="162" t="s">
        <v>47</v>
      </c>
      <c r="C3231" s="161" t="s">
        <v>48</v>
      </c>
      <c r="D3231" s="161" t="s">
        <v>7</v>
      </c>
      <c r="E3231" s="216" t="s">
        <v>417</v>
      </c>
      <c r="F3231" s="216"/>
      <c r="G3231" s="163" t="s">
        <v>49</v>
      </c>
      <c r="H3231" s="162" t="s">
        <v>50</v>
      </c>
      <c r="I3231" s="162" t="s">
        <v>418</v>
      </c>
      <c r="J3231" s="162" t="s">
        <v>51</v>
      </c>
      <c r="K3231" s="162" t="s">
        <v>8</v>
      </c>
    </row>
    <row r="3232" spans="1:11" ht="39" customHeight="1">
      <c r="A3232" s="164" t="s">
        <v>419</v>
      </c>
      <c r="B3232" s="147" t="s">
        <v>999</v>
      </c>
      <c r="C3232" s="164" t="s">
        <v>58</v>
      </c>
      <c r="D3232" s="164" t="s">
        <v>1000</v>
      </c>
      <c r="E3232" s="217" t="s">
        <v>994</v>
      </c>
      <c r="F3232" s="217"/>
      <c r="G3232" s="165" t="s">
        <v>148</v>
      </c>
      <c r="H3232" s="166">
        <v>1</v>
      </c>
      <c r="I3232" s="148"/>
      <c r="J3232" s="148">
        <v>87.48</v>
      </c>
      <c r="K3232" s="148">
        <v>87.48</v>
      </c>
    </row>
    <row r="3233" spans="1:11" ht="26" customHeight="1">
      <c r="A3233" s="167" t="s">
        <v>421</v>
      </c>
      <c r="B3233" s="168" t="s">
        <v>980</v>
      </c>
      <c r="C3233" s="167" t="s">
        <v>58</v>
      </c>
      <c r="D3233" s="167" t="s">
        <v>981</v>
      </c>
      <c r="E3233" s="210" t="s">
        <v>424</v>
      </c>
      <c r="F3233" s="210"/>
      <c r="G3233" s="169" t="s">
        <v>116</v>
      </c>
      <c r="H3233" s="170">
        <v>9.6000000000000002E-2</v>
      </c>
      <c r="I3233" s="170">
        <v>0</v>
      </c>
      <c r="J3233" s="171">
        <v>29.13</v>
      </c>
      <c r="K3233" s="171">
        <v>2.79</v>
      </c>
    </row>
    <row r="3234" spans="1:11" ht="24" customHeight="1">
      <c r="A3234" s="167" t="s">
        <v>421</v>
      </c>
      <c r="B3234" s="168" t="s">
        <v>422</v>
      </c>
      <c r="C3234" s="167" t="s">
        <v>58</v>
      </c>
      <c r="D3234" s="167" t="s">
        <v>423</v>
      </c>
      <c r="E3234" s="210" t="s">
        <v>424</v>
      </c>
      <c r="F3234" s="210"/>
      <c r="G3234" s="169" t="s">
        <v>116</v>
      </c>
      <c r="H3234" s="170">
        <v>3.0300000000000001E-2</v>
      </c>
      <c r="I3234" s="170">
        <v>0</v>
      </c>
      <c r="J3234" s="171">
        <v>24.08</v>
      </c>
      <c r="K3234" s="171">
        <v>0.72</v>
      </c>
    </row>
    <row r="3235" spans="1:11" ht="26" customHeight="1">
      <c r="A3235" s="172" t="s">
        <v>430</v>
      </c>
      <c r="B3235" s="173" t="s">
        <v>1013</v>
      </c>
      <c r="C3235" s="172" t="s">
        <v>58</v>
      </c>
      <c r="D3235" s="172" t="s">
        <v>1014</v>
      </c>
      <c r="E3235" s="211" t="s">
        <v>433</v>
      </c>
      <c r="F3235" s="211"/>
      <c r="G3235" s="174" t="s">
        <v>148</v>
      </c>
      <c r="H3235" s="175">
        <v>2.1000000000000001E-2</v>
      </c>
      <c r="I3235" s="175">
        <v>0</v>
      </c>
      <c r="J3235" s="176">
        <v>3.75</v>
      </c>
      <c r="K3235" s="176">
        <v>7.0000000000000007E-2</v>
      </c>
    </row>
    <row r="3236" spans="1:11" ht="39" customHeight="1">
      <c r="A3236" s="172" t="s">
        <v>430</v>
      </c>
      <c r="B3236" s="173" t="s">
        <v>1746</v>
      </c>
      <c r="C3236" s="172" t="s">
        <v>58</v>
      </c>
      <c r="D3236" s="172" t="s">
        <v>1747</v>
      </c>
      <c r="E3236" s="211" t="s">
        <v>433</v>
      </c>
      <c r="F3236" s="211"/>
      <c r="G3236" s="174" t="s">
        <v>148</v>
      </c>
      <c r="H3236" s="175">
        <v>1</v>
      </c>
      <c r="I3236" s="175">
        <v>0</v>
      </c>
      <c r="J3236" s="176">
        <v>83.9</v>
      </c>
      <c r="K3236" s="176">
        <v>83.9</v>
      </c>
    </row>
    <row r="3237" spans="1:11" ht="25.5">
      <c r="A3237" s="177"/>
      <c r="B3237" s="177"/>
      <c r="C3237" s="177"/>
      <c r="D3237" s="177"/>
      <c r="E3237" s="177"/>
      <c r="F3237" s="177" t="s">
        <v>440</v>
      </c>
      <c r="G3237" s="178">
        <v>2.71</v>
      </c>
      <c r="H3237" s="177" t="s">
        <v>441</v>
      </c>
      <c r="I3237" s="178">
        <v>0</v>
      </c>
      <c r="J3237" s="177" t="s">
        <v>442</v>
      </c>
      <c r="K3237" s="178">
        <v>2.71</v>
      </c>
    </row>
    <row r="3238" spans="1:11" ht="25.9" thickBot="1">
      <c r="A3238" s="177"/>
      <c r="B3238" s="177"/>
      <c r="C3238" s="177"/>
      <c r="D3238" s="177"/>
      <c r="E3238" s="177"/>
      <c r="F3238" s="177" t="s">
        <v>443</v>
      </c>
      <c r="G3238" s="178">
        <v>21.43</v>
      </c>
      <c r="H3238" s="212"/>
      <c r="I3238" s="212" t="s">
        <v>444</v>
      </c>
      <c r="J3238" s="177"/>
      <c r="K3238" s="178">
        <v>108.91</v>
      </c>
    </row>
    <row r="3239" spans="1:11" ht="1.05" customHeight="1" thickTop="1">
      <c r="A3239" s="179"/>
      <c r="B3239" s="179"/>
      <c r="C3239" s="179"/>
      <c r="D3239" s="179"/>
      <c r="E3239" s="179"/>
      <c r="F3239" s="179"/>
      <c r="G3239" s="179"/>
      <c r="H3239" s="179"/>
      <c r="I3239" s="179"/>
      <c r="J3239" s="179"/>
      <c r="K3239" s="179"/>
    </row>
    <row r="3240" spans="1:11" ht="18" customHeight="1">
      <c r="A3240" s="161"/>
      <c r="B3240" s="162" t="s">
        <v>47</v>
      </c>
      <c r="C3240" s="161" t="s">
        <v>48</v>
      </c>
      <c r="D3240" s="161" t="s">
        <v>7</v>
      </c>
      <c r="E3240" s="216" t="s">
        <v>417</v>
      </c>
      <c r="F3240" s="216"/>
      <c r="G3240" s="163" t="s">
        <v>49</v>
      </c>
      <c r="H3240" s="162" t="s">
        <v>50</v>
      </c>
      <c r="I3240" s="162" t="s">
        <v>418</v>
      </c>
      <c r="J3240" s="162" t="s">
        <v>51</v>
      </c>
      <c r="K3240" s="162" t="s">
        <v>8</v>
      </c>
    </row>
    <row r="3241" spans="1:11" ht="78" customHeight="1">
      <c r="A3241" s="164" t="s">
        <v>419</v>
      </c>
      <c r="B3241" s="147" t="s">
        <v>1222</v>
      </c>
      <c r="C3241" s="164" t="s">
        <v>374</v>
      </c>
      <c r="D3241" s="164" t="s">
        <v>1223</v>
      </c>
      <c r="E3241" s="217" t="s">
        <v>1224</v>
      </c>
      <c r="F3241" s="217"/>
      <c r="G3241" s="165" t="s">
        <v>1225</v>
      </c>
      <c r="H3241" s="166">
        <v>1</v>
      </c>
      <c r="I3241" s="148"/>
      <c r="J3241" s="148">
        <v>1.94</v>
      </c>
      <c r="K3241" s="148">
        <v>1.94</v>
      </c>
    </row>
    <row r="3242" spans="1:11" ht="65" customHeight="1">
      <c r="A3242" s="167" t="s">
        <v>421</v>
      </c>
      <c r="B3242" s="168" t="s">
        <v>1612</v>
      </c>
      <c r="C3242" s="167" t="s">
        <v>374</v>
      </c>
      <c r="D3242" s="167" t="s">
        <v>1613</v>
      </c>
      <c r="E3242" s="210" t="s">
        <v>1608</v>
      </c>
      <c r="F3242" s="210"/>
      <c r="G3242" s="169" t="s">
        <v>449</v>
      </c>
      <c r="H3242" s="170">
        <v>1.0699999999999999E-2</v>
      </c>
      <c r="I3242" s="170">
        <v>0</v>
      </c>
      <c r="J3242" s="171">
        <v>181.99</v>
      </c>
      <c r="K3242" s="171">
        <v>1.94</v>
      </c>
    </row>
    <row r="3243" spans="1:11" ht="25.5">
      <c r="A3243" s="177"/>
      <c r="B3243" s="177"/>
      <c r="C3243" s="177"/>
      <c r="D3243" s="177"/>
      <c r="E3243" s="177"/>
      <c r="F3243" s="177" t="s">
        <v>440</v>
      </c>
      <c r="G3243" s="178">
        <v>0.25</v>
      </c>
      <c r="H3243" s="177" t="s">
        <v>441</v>
      </c>
      <c r="I3243" s="178">
        <v>0</v>
      </c>
      <c r="J3243" s="177" t="s">
        <v>442</v>
      </c>
      <c r="K3243" s="178">
        <v>0.25</v>
      </c>
    </row>
    <row r="3244" spans="1:11" ht="25.9" thickBot="1">
      <c r="A3244" s="177"/>
      <c r="B3244" s="177"/>
      <c r="C3244" s="177"/>
      <c r="D3244" s="177"/>
      <c r="E3244" s="177"/>
      <c r="F3244" s="177" t="s">
        <v>443</v>
      </c>
      <c r="G3244" s="178">
        <v>0.47</v>
      </c>
      <c r="H3244" s="212"/>
      <c r="I3244" s="212" t="s">
        <v>444</v>
      </c>
      <c r="J3244" s="177"/>
      <c r="K3244" s="178">
        <v>2.41</v>
      </c>
    </row>
    <row r="3245" spans="1:11" ht="1.05" customHeight="1" thickTop="1">
      <c r="A3245" s="179"/>
      <c r="B3245" s="179"/>
      <c r="C3245" s="179"/>
      <c r="D3245" s="179"/>
      <c r="E3245" s="179"/>
      <c r="F3245" s="179"/>
      <c r="G3245" s="179"/>
      <c r="H3245" s="179"/>
      <c r="I3245" s="179"/>
      <c r="J3245" s="179"/>
      <c r="K3245" s="179"/>
    </row>
    <row r="3246" spans="1:11" ht="18" customHeight="1">
      <c r="A3246" s="161"/>
      <c r="B3246" s="162" t="s">
        <v>47</v>
      </c>
      <c r="C3246" s="161" t="s">
        <v>48</v>
      </c>
      <c r="D3246" s="161" t="s">
        <v>7</v>
      </c>
      <c r="E3246" s="216" t="s">
        <v>417</v>
      </c>
      <c r="F3246" s="216"/>
      <c r="G3246" s="163" t="s">
        <v>49</v>
      </c>
      <c r="H3246" s="162" t="s">
        <v>50</v>
      </c>
      <c r="I3246" s="162" t="s">
        <v>418</v>
      </c>
      <c r="J3246" s="162" t="s">
        <v>51</v>
      </c>
      <c r="K3246" s="162" t="s">
        <v>8</v>
      </c>
    </row>
    <row r="3247" spans="1:11" ht="26" customHeight="1">
      <c r="A3247" s="164" t="s">
        <v>419</v>
      </c>
      <c r="B3247" s="147" t="s">
        <v>995</v>
      </c>
      <c r="C3247" s="164" t="s">
        <v>58</v>
      </c>
      <c r="D3247" s="164" t="s">
        <v>996</v>
      </c>
      <c r="E3247" s="217" t="s">
        <v>994</v>
      </c>
      <c r="F3247" s="217"/>
      <c r="G3247" s="165" t="s">
        <v>148</v>
      </c>
      <c r="H3247" s="166">
        <v>1</v>
      </c>
      <c r="I3247" s="148"/>
      <c r="J3247" s="148">
        <v>509.24</v>
      </c>
      <c r="K3247" s="148">
        <v>509.24</v>
      </c>
    </row>
    <row r="3248" spans="1:11" ht="26" customHeight="1">
      <c r="A3248" s="167" t="s">
        <v>421</v>
      </c>
      <c r="B3248" s="168" t="s">
        <v>980</v>
      </c>
      <c r="C3248" s="167" t="s">
        <v>58</v>
      </c>
      <c r="D3248" s="167" t="s">
        <v>981</v>
      </c>
      <c r="E3248" s="210" t="s">
        <v>424</v>
      </c>
      <c r="F3248" s="210"/>
      <c r="G3248" s="169" t="s">
        <v>116</v>
      </c>
      <c r="H3248" s="170">
        <v>0.77910000000000001</v>
      </c>
      <c r="I3248" s="170">
        <v>0</v>
      </c>
      <c r="J3248" s="171">
        <v>29.13</v>
      </c>
      <c r="K3248" s="171">
        <v>22.69</v>
      </c>
    </row>
    <row r="3249" spans="1:11" ht="24" customHeight="1">
      <c r="A3249" s="167" t="s">
        <v>421</v>
      </c>
      <c r="B3249" s="168" t="s">
        <v>422</v>
      </c>
      <c r="C3249" s="167" t="s">
        <v>58</v>
      </c>
      <c r="D3249" s="167" t="s">
        <v>423</v>
      </c>
      <c r="E3249" s="210" t="s">
        <v>424</v>
      </c>
      <c r="F3249" s="210"/>
      <c r="G3249" s="169" t="s">
        <v>116</v>
      </c>
      <c r="H3249" s="170">
        <v>0.43840000000000001</v>
      </c>
      <c r="I3249" s="170">
        <v>0</v>
      </c>
      <c r="J3249" s="171">
        <v>24.08</v>
      </c>
      <c r="K3249" s="171">
        <v>10.55</v>
      </c>
    </row>
    <row r="3250" spans="1:11" ht="39" customHeight="1">
      <c r="A3250" s="172" t="s">
        <v>430</v>
      </c>
      <c r="B3250" s="173" t="s">
        <v>1750</v>
      </c>
      <c r="C3250" s="172" t="s">
        <v>58</v>
      </c>
      <c r="D3250" s="172" t="s">
        <v>1751</v>
      </c>
      <c r="E3250" s="211" t="s">
        <v>433</v>
      </c>
      <c r="F3250" s="211"/>
      <c r="G3250" s="174" t="s">
        <v>148</v>
      </c>
      <c r="H3250" s="175">
        <v>2</v>
      </c>
      <c r="I3250" s="175">
        <v>0</v>
      </c>
      <c r="J3250" s="176">
        <v>35.119999999999997</v>
      </c>
      <c r="K3250" s="176">
        <v>70.239999999999995</v>
      </c>
    </row>
    <row r="3251" spans="1:11" ht="26" customHeight="1">
      <c r="A3251" s="172" t="s">
        <v>430</v>
      </c>
      <c r="B3251" s="173" t="s">
        <v>1748</v>
      </c>
      <c r="C3251" s="172" t="s">
        <v>58</v>
      </c>
      <c r="D3251" s="172" t="s">
        <v>1749</v>
      </c>
      <c r="E3251" s="211" t="s">
        <v>433</v>
      </c>
      <c r="F3251" s="211"/>
      <c r="G3251" s="174" t="s">
        <v>148</v>
      </c>
      <c r="H3251" s="175">
        <v>1</v>
      </c>
      <c r="I3251" s="175">
        <v>0</v>
      </c>
      <c r="J3251" s="176">
        <v>383.17</v>
      </c>
      <c r="K3251" s="176">
        <v>383.17</v>
      </c>
    </row>
    <row r="3252" spans="1:11" ht="24" customHeight="1">
      <c r="A3252" s="172" t="s">
        <v>430</v>
      </c>
      <c r="B3252" s="173" t="s">
        <v>1709</v>
      </c>
      <c r="C3252" s="172" t="s">
        <v>58</v>
      </c>
      <c r="D3252" s="172" t="s">
        <v>1710</v>
      </c>
      <c r="E3252" s="211" t="s">
        <v>433</v>
      </c>
      <c r="F3252" s="211"/>
      <c r="G3252" s="174" t="s">
        <v>215</v>
      </c>
      <c r="H3252" s="175">
        <v>8.8099999999999998E-2</v>
      </c>
      <c r="I3252" s="175">
        <v>0</v>
      </c>
      <c r="J3252" s="176">
        <v>136.04</v>
      </c>
      <c r="K3252" s="176">
        <v>11.98</v>
      </c>
    </row>
    <row r="3253" spans="1:11" ht="26" customHeight="1">
      <c r="A3253" s="172" t="s">
        <v>430</v>
      </c>
      <c r="B3253" s="173" t="s">
        <v>288</v>
      </c>
      <c r="C3253" s="172" t="s">
        <v>58</v>
      </c>
      <c r="D3253" s="172" t="s">
        <v>289</v>
      </c>
      <c r="E3253" s="211" t="s">
        <v>433</v>
      </c>
      <c r="F3253" s="211"/>
      <c r="G3253" s="174" t="s">
        <v>148</v>
      </c>
      <c r="H3253" s="175">
        <v>1</v>
      </c>
      <c r="I3253" s="175">
        <v>0</v>
      </c>
      <c r="J3253" s="176">
        <v>10.61</v>
      </c>
      <c r="K3253" s="176">
        <v>10.61</v>
      </c>
    </row>
    <row r="3254" spans="1:11" ht="25.5">
      <c r="A3254" s="177"/>
      <c r="B3254" s="177"/>
      <c r="C3254" s="177"/>
      <c r="D3254" s="177"/>
      <c r="E3254" s="177"/>
      <c r="F3254" s="177" t="s">
        <v>440</v>
      </c>
      <c r="G3254" s="178">
        <v>25.35</v>
      </c>
      <c r="H3254" s="177" t="s">
        <v>441</v>
      </c>
      <c r="I3254" s="178">
        <v>0</v>
      </c>
      <c r="J3254" s="177" t="s">
        <v>442</v>
      </c>
      <c r="K3254" s="178">
        <v>25.35</v>
      </c>
    </row>
    <row r="3255" spans="1:11" ht="25.9" thickBot="1">
      <c r="A3255" s="177"/>
      <c r="B3255" s="177"/>
      <c r="C3255" s="177"/>
      <c r="D3255" s="177"/>
      <c r="E3255" s="177"/>
      <c r="F3255" s="177" t="s">
        <v>443</v>
      </c>
      <c r="G3255" s="178">
        <v>124.76</v>
      </c>
      <c r="H3255" s="212"/>
      <c r="I3255" s="212" t="s">
        <v>444</v>
      </c>
      <c r="J3255" s="177"/>
      <c r="K3255" s="178">
        <v>634</v>
      </c>
    </row>
    <row r="3256" spans="1:11" ht="1.05" customHeight="1" thickTop="1">
      <c r="A3256" s="179"/>
      <c r="B3256" s="179"/>
      <c r="C3256" s="179"/>
      <c r="D3256" s="179"/>
      <c r="E3256" s="179"/>
      <c r="F3256" s="179"/>
      <c r="G3256" s="179"/>
      <c r="H3256" s="179"/>
      <c r="I3256" s="179"/>
      <c r="J3256" s="179"/>
      <c r="K3256" s="179"/>
    </row>
    <row r="3257" spans="1:11" ht="18" customHeight="1">
      <c r="A3257" s="161"/>
      <c r="B3257" s="162" t="s">
        <v>47</v>
      </c>
      <c r="C3257" s="161" t="s">
        <v>48</v>
      </c>
      <c r="D3257" s="161" t="s">
        <v>7</v>
      </c>
      <c r="E3257" s="216" t="s">
        <v>417</v>
      </c>
      <c r="F3257" s="216"/>
      <c r="G3257" s="163" t="s">
        <v>49</v>
      </c>
      <c r="H3257" s="162" t="s">
        <v>50</v>
      </c>
      <c r="I3257" s="162" t="s">
        <v>418</v>
      </c>
      <c r="J3257" s="162" t="s">
        <v>51</v>
      </c>
      <c r="K3257" s="162" t="s">
        <v>8</v>
      </c>
    </row>
    <row r="3258" spans="1:11" ht="39" customHeight="1">
      <c r="A3258" s="164" t="s">
        <v>419</v>
      </c>
      <c r="B3258" s="147" t="s">
        <v>1685</v>
      </c>
      <c r="C3258" s="164" t="s">
        <v>213</v>
      </c>
      <c r="D3258" s="164" t="s">
        <v>1686</v>
      </c>
      <c r="E3258" s="217">
        <v>19</v>
      </c>
      <c r="F3258" s="217"/>
      <c r="G3258" s="165" t="s">
        <v>116</v>
      </c>
      <c r="H3258" s="166">
        <v>1</v>
      </c>
      <c r="I3258" s="148"/>
      <c r="J3258" s="148">
        <v>0.44</v>
      </c>
      <c r="K3258" s="148">
        <v>0.44</v>
      </c>
    </row>
    <row r="3259" spans="1:11" ht="39" customHeight="1">
      <c r="A3259" s="172" t="s">
        <v>430</v>
      </c>
      <c r="B3259" s="173" t="s">
        <v>1752</v>
      </c>
      <c r="C3259" s="172" t="s">
        <v>213</v>
      </c>
      <c r="D3259" s="172" t="s">
        <v>1753</v>
      </c>
      <c r="E3259" s="211" t="s">
        <v>453</v>
      </c>
      <c r="F3259" s="211"/>
      <c r="G3259" s="174" t="s">
        <v>148</v>
      </c>
      <c r="H3259" s="175">
        <v>1.6670000000000001E-4</v>
      </c>
      <c r="I3259" s="175">
        <v>0</v>
      </c>
      <c r="J3259" s="176">
        <v>2680.88</v>
      </c>
      <c r="K3259" s="176">
        <v>0.44</v>
      </c>
    </row>
    <row r="3260" spans="1:11" ht="25.5">
      <c r="A3260" s="177"/>
      <c r="B3260" s="177"/>
      <c r="C3260" s="177"/>
      <c r="D3260" s="177"/>
      <c r="E3260" s="177"/>
      <c r="F3260" s="177" t="s">
        <v>440</v>
      </c>
      <c r="G3260" s="178">
        <v>0</v>
      </c>
      <c r="H3260" s="177" t="s">
        <v>441</v>
      </c>
      <c r="I3260" s="178">
        <v>0</v>
      </c>
      <c r="J3260" s="177" t="s">
        <v>442</v>
      </c>
      <c r="K3260" s="178">
        <v>0</v>
      </c>
    </row>
    <row r="3261" spans="1:11" ht="25.9" thickBot="1">
      <c r="A3261" s="177"/>
      <c r="B3261" s="177"/>
      <c r="C3261" s="177"/>
      <c r="D3261" s="177"/>
      <c r="E3261" s="177"/>
      <c r="F3261" s="177" t="s">
        <v>443</v>
      </c>
      <c r="G3261" s="178">
        <v>0.1</v>
      </c>
      <c r="H3261" s="212"/>
      <c r="I3261" s="212" t="s">
        <v>444</v>
      </c>
      <c r="J3261" s="177"/>
      <c r="K3261" s="178">
        <v>0.54</v>
      </c>
    </row>
    <row r="3262" spans="1:11" ht="1.05" customHeight="1" thickTop="1">
      <c r="A3262" s="179"/>
      <c r="B3262" s="179"/>
      <c r="C3262" s="179"/>
      <c r="D3262" s="179"/>
      <c r="E3262" s="179"/>
      <c r="F3262" s="179"/>
      <c r="G3262" s="179"/>
      <c r="H3262" s="179"/>
      <c r="I3262" s="179"/>
      <c r="J3262" s="179"/>
      <c r="K3262" s="179"/>
    </row>
    <row r="3263" spans="1:11" ht="18" customHeight="1">
      <c r="A3263" s="161"/>
      <c r="B3263" s="162" t="s">
        <v>47</v>
      </c>
      <c r="C3263" s="161" t="s">
        <v>48</v>
      </c>
      <c r="D3263" s="161" t="s">
        <v>7</v>
      </c>
      <c r="E3263" s="216" t="s">
        <v>417</v>
      </c>
      <c r="F3263" s="216"/>
      <c r="G3263" s="163" t="s">
        <v>49</v>
      </c>
      <c r="H3263" s="162" t="s">
        <v>50</v>
      </c>
      <c r="I3263" s="162" t="s">
        <v>418</v>
      </c>
      <c r="J3263" s="162" t="s">
        <v>51</v>
      </c>
      <c r="K3263" s="162" t="s">
        <v>8</v>
      </c>
    </row>
    <row r="3264" spans="1:11" ht="39" customHeight="1">
      <c r="A3264" s="164" t="s">
        <v>419</v>
      </c>
      <c r="B3264" s="147" t="s">
        <v>1687</v>
      </c>
      <c r="C3264" s="164" t="s">
        <v>213</v>
      </c>
      <c r="D3264" s="164" t="s">
        <v>1686</v>
      </c>
      <c r="E3264" s="217">
        <v>19</v>
      </c>
      <c r="F3264" s="217"/>
      <c r="G3264" s="165" t="s">
        <v>116</v>
      </c>
      <c r="H3264" s="166">
        <v>1</v>
      </c>
      <c r="I3264" s="148"/>
      <c r="J3264" s="148">
        <v>1.72</v>
      </c>
      <c r="K3264" s="148">
        <v>1.72</v>
      </c>
    </row>
    <row r="3265" spans="1:11" ht="39" customHeight="1">
      <c r="A3265" s="172" t="s">
        <v>430</v>
      </c>
      <c r="B3265" s="173" t="s">
        <v>1752</v>
      </c>
      <c r="C3265" s="172" t="s">
        <v>213</v>
      </c>
      <c r="D3265" s="172" t="s">
        <v>1753</v>
      </c>
      <c r="E3265" s="211" t="s">
        <v>453</v>
      </c>
      <c r="F3265" s="211"/>
      <c r="G3265" s="174" t="s">
        <v>148</v>
      </c>
      <c r="H3265" s="175">
        <v>2.3340000000000001E-4</v>
      </c>
      <c r="I3265" s="175">
        <v>0</v>
      </c>
      <c r="J3265" s="176">
        <v>2680.88</v>
      </c>
      <c r="K3265" s="176">
        <v>0.62</v>
      </c>
    </row>
    <row r="3266" spans="1:11" ht="24" customHeight="1">
      <c r="A3266" s="172" t="s">
        <v>430</v>
      </c>
      <c r="B3266" s="173" t="s">
        <v>1713</v>
      </c>
      <c r="C3266" s="172" t="s">
        <v>213</v>
      </c>
      <c r="D3266" s="172" t="s">
        <v>1714</v>
      </c>
      <c r="E3266" s="211" t="s">
        <v>433</v>
      </c>
      <c r="F3266" s="211"/>
      <c r="G3266" s="174" t="s">
        <v>1106</v>
      </c>
      <c r="H3266" s="175">
        <v>1</v>
      </c>
      <c r="I3266" s="175">
        <v>0</v>
      </c>
      <c r="J3266" s="176">
        <v>1.1000000000000001</v>
      </c>
      <c r="K3266" s="176">
        <v>1.1000000000000001</v>
      </c>
    </row>
    <row r="3267" spans="1:11" ht="25.5">
      <c r="A3267" s="177"/>
      <c r="B3267" s="177"/>
      <c r="C3267" s="177"/>
      <c r="D3267" s="177"/>
      <c r="E3267" s="177"/>
      <c r="F3267" s="177" t="s">
        <v>440</v>
      </c>
      <c r="G3267" s="178">
        <v>0</v>
      </c>
      <c r="H3267" s="177" t="s">
        <v>441</v>
      </c>
      <c r="I3267" s="178">
        <v>0</v>
      </c>
      <c r="J3267" s="177" t="s">
        <v>442</v>
      </c>
      <c r="K3267" s="178">
        <v>0</v>
      </c>
    </row>
    <row r="3268" spans="1:11" ht="25.9" thickBot="1">
      <c r="A3268" s="177"/>
      <c r="B3268" s="177"/>
      <c r="C3268" s="177"/>
      <c r="D3268" s="177"/>
      <c r="E3268" s="177"/>
      <c r="F3268" s="177" t="s">
        <v>443</v>
      </c>
      <c r="G3268" s="178">
        <v>0.42</v>
      </c>
      <c r="H3268" s="212"/>
      <c r="I3268" s="212" t="s">
        <v>444</v>
      </c>
      <c r="J3268" s="177"/>
      <c r="K3268" s="178">
        <v>2.14</v>
      </c>
    </row>
    <row r="3269" spans="1:11" ht="1.05" customHeight="1" thickTop="1">
      <c r="A3269" s="179"/>
      <c r="B3269" s="179"/>
      <c r="C3269" s="179"/>
      <c r="D3269" s="179"/>
      <c r="E3269" s="179"/>
      <c r="F3269" s="179"/>
      <c r="G3269" s="179"/>
      <c r="H3269" s="179"/>
      <c r="I3269" s="179"/>
      <c r="J3269" s="179"/>
      <c r="K3269" s="179"/>
    </row>
    <row r="3270" spans="1:11" ht="18" customHeight="1">
      <c r="A3270" s="161"/>
      <c r="B3270" s="162" t="s">
        <v>47</v>
      </c>
      <c r="C3270" s="161" t="s">
        <v>48</v>
      </c>
      <c r="D3270" s="161" t="s">
        <v>7</v>
      </c>
      <c r="E3270" s="216" t="s">
        <v>417</v>
      </c>
      <c r="F3270" s="216"/>
      <c r="G3270" s="163" t="s">
        <v>49</v>
      </c>
      <c r="H3270" s="162" t="s">
        <v>50</v>
      </c>
      <c r="I3270" s="162" t="s">
        <v>418</v>
      </c>
      <c r="J3270" s="162" t="s">
        <v>51</v>
      </c>
      <c r="K3270" s="162" t="s">
        <v>8</v>
      </c>
    </row>
    <row r="3271" spans="1:11" ht="24" customHeight="1">
      <c r="A3271" s="164" t="s">
        <v>419</v>
      </c>
      <c r="B3271" s="147" t="s">
        <v>635</v>
      </c>
      <c r="C3271" s="164" t="s">
        <v>58</v>
      </c>
      <c r="D3271" s="164" t="s">
        <v>636</v>
      </c>
      <c r="E3271" s="217" t="s">
        <v>424</v>
      </c>
      <c r="F3271" s="217"/>
      <c r="G3271" s="165" t="s">
        <v>116</v>
      </c>
      <c r="H3271" s="166">
        <v>1</v>
      </c>
      <c r="I3271" s="148"/>
      <c r="J3271" s="148">
        <v>24.24</v>
      </c>
      <c r="K3271" s="148">
        <v>24.24</v>
      </c>
    </row>
    <row r="3272" spans="1:11" ht="26" customHeight="1">
      <c r="A3272" s="167" t="s">
        <v>421</v>
      </c>
      <c r="B3272" s="168" t="s">
        <v>1602</v>
      </c>
      <c r="C3272" s="167" t="s">
        <v>58</v>
      </c>
      <c r="D3272" s="167" t="s">
        <v>1603</v>
      </c>
      <c r="E3272" s="210" t="s">
        <v>424</v>
      </c>
      <c r="F3272" s="210"/>
      <c r="G3272" s="169" t="s">
        <v>116</v>
      </c>
      <c r="H3272" s="170">
        <v>1</v>
      </c>
      <c r="I3272" s="170">
        <v>0</v>
      </c>
      <c r="J3272" s="171">
        <v>0.25</v>
      </c>
      <c r="K3272" s="171">
        <v>0.25</v>
      </c>
    </row>
    <row r="3273" spans="1:11" ht="26" customHeight="1">
      <c r="A3273" s="172" t="s">
        <v>430</v>
      </c>
      <c r="B3273" s="173" t="s">
        <v>1035</v>
      </c>
      <c r="C3273" s="172" t="s">
        <v>58</v>
      </c>
      <c r="D3273" s="172" t="s">
        <v>1036</v>
      </c>
      <c r="E3273" s="211" t="s">
        <v>433</v>
      </c>
      <c r="F3273" s="211"/>
      <c r="G3273" s="174" t="s">
        <v>116</v>
      </c>
      <c r="H3273" s="175">
        <v>1</v>
      </c>
      <c r="I3273" s="175">
        <v>0</v>
      </c>
      <c r="J3273" s="176">
        <v>0.78</v>
      </c>
      <c r="K3273" s="176">
        <v>0.78</v>
      </c>
    </row>
    <row r="3274" spans="1:11" ht="24" customHeight="1">
      <c r="A3274" s="172" t="s">
        <v>430</v>
      </c>
      <c r="B3274" s="173" t="s">
        <v>1604</v>
      </c>
      <c r="C3274" s="172" t="s">
        <v>58</v>
      </c>
      <c r="D3274" s="172" t="s">
        <v>1605</v>
      </c>
      <c r="E3274" s="211" t="s">
        <v>448</v>
      </c>
      <c r="F3274" s="211"/>
      <c r="G3274" s="174" t="s">
        <v>116</v>
      </c>
      <c r="H3274" s="175">
        <v>1</v>
      </c>
      <c r="I3274" s="175">
        <v>0</v>
      </c>
      <c r="J3274" s="176">
        <v>17.059999999999999</v>
      </c>
      <c r="K3274" s="176">
        <v>17.059999999999999</v>
      </c>
    </row>
    <row r="3275" spans="1:11" ht="26" customHeight="1">
      <c r="A3275" s="172" t="s">
        <v>430</v>
      </c>
      <c r="B3275" s="173" t="s">
        <v>1038</v>
      </c>
      <c r="C3275" s="172" t="s">
        <v>58</v>
      </c>
      <c r="D3275" s="172" t="s">
        <v>1039</v>
      </c>
      <c r="E3275" s="211" t="s">
        <v>433</v>
      </c>
      <c r="F3275" s="211"/>
      <c r="G3275" s="174" t="s">
        <v>116</v>
      </c>
      <c r="H3275" s="175">
        <v>1</v>
      </c>
      <c r="I3275" s="175">
        <v>0</v>
      </c>
      <c r="J3275" s="176">
        <v>1.31</v>
      </c>
      <c r="K3275" s="176">
        <v>1.31</v>
      </c>
    </row>
    <row r="3276" spans="1:11" ht="26" customHeight="1">
      <c r="A3276" s="172" t="s">
        <v>430</v>
      </c>
      <c r="B3276" s="173" t="s">
        <v>631</v>
      </c>
      <c r="C3276" s="172" t="s">
        <v>58</v>
      </c>
      <c r="D3276" s="172" t="s">
        <v>632</v>
      </c>
      <c r="E3276" s="211" t="s">
        <v>433</v>
      </c>
      <c r="F3276" s="211"/>
      <c r="G3276" s="174" t="s">
        <v>116</v>
      </c>
      <c r="H3276" s="175">
        <v>1</v>
      </c>
      <c r="I3276" s="175">
        <v>0</v>
      </c>
      <c r="J3276" s="176">
        <v>0.08</v>
      </c>
      <c r="K3276" s="176">
        <v>0.08</v>
      </c>
    </row>
    <row r="3277" spans="1:11" ht="26" customHeight="1">
      <c r="A3277" s="172" t="s">
        <v>430</v>
      </c>
      <c r="B3277" s="173" t="s">
        <v>1041</v>
      </c>
      <c r="C3277" s="172" t="s">
        <v>58</v>
      </c>
      <c r="D3277" s="172" t="s">
        <v>1042</v>
      </c>
      <c r="E3277" s="211" t="s">
        <v>433</v>
      </c>
      <c r="F3277" s="211"/>
      <c r="G3277" s="174" t="s">
        <v>116</v>
      </c>
      <c r="H3277" s="175">
        <v>1</v>
      </c>
      <c r="I3277" s="175">
        <v>0</v>
      </c>
      <c r="J3277" s="176">
        <v>2.79</v>
      </c>
      <c r="K3277" s="176">
        <v>2.79</v>
      </c>
    </row>
    <row r="3278" spans="1:11" ht="26" customHeight="1">
      <c r="A3278" s="172" t="s">
        <v>430</v>
      </c>
      <c r="B3278" s="173" t="s">
        <v>625</v>
      </c>
      <c r="C3278" s="172" t="s">
        <v>58</v>
      </c>
      <c r="D3278" s="172" t="s">
        <v>626</v>
      </c>
      <c r="E3278" s="211" t="s">
        <v>433</v>
      </c>
      <c r="F3278" s="211"/>
      <c r="G3278" s="174" t="s">
        <v>116</v>
      </c>
      <c r="H3278" s="175">
        <v>1</v>
      </c>
      <c r="I3278" s="175">
        <v>0</v>
      </c>
      <c r="J3278" s="176">
        <v>1.43</v>
      </c>
      <c r="K3278" s="176">
        <v>1.43</v>
      </c>
    </row>
    <row r="3279" spans="1:11" ht="26" customHeight="1">
      <c r="A3279" s="172" t="s">
        <v>430</v>
      </c>
      <c r="B3279" s="173" t="s">
        <v>1031</v>
      </c>
      <c r="C3279" s="172" t="s">
        <v>58</v>
      </c>
      <c r="D3279" s="172" t="s">
        <v>1032</v>
      </c>
      <c r="E3279" s="211" t="s">
        <v>433</v>
      </c>
      <c r="F3279" s="211"/>
      <c r="G3279" s="174" t="s">
        <v>116</v>
      </c>
      <c r="H3279" s="175">
        <v>1</v>
      </c>
      <c r="I3279" s="175">
        <v>0</v>
      </c>
      <c r="J3279" s="176">
        <v>0.54</v>
      </c>
      <c r="K3279" s="176">
        <v>0.54</v>
      </c>
    </row>
    <row r="3280" spans="1:11" ht="25.5">
      <c r="A3280" s="177"/>
      <c r="B3280" s="177"/>
      <c r="C3280" s="177"/>
      <c r="D3280" s="177"/>
      <c r="E3280" s="177"/>
      <c r="F3280" s="177" t="s">
        <v>440</v>
      </c>
      <c r="G3280" s="178">
        <v>17.309999999999999</v>
      </c>
      <c r="H3280" s="177" t="s">
        <v>441</v>
      </c>
      <c r="I3280" s="178">
        <v>0</v>
      </c>
      <c r="J3280" s="177" t="s">
        <v>442</v>
      </c>
      <c r="K3280" s="178">
        <v>17.309999999999999</v>
      </c>
    </row>
    <row r="3281" spans="1:11" ht="25.9" thickBot="1">
      <c r="A3281" s="177"/>
      <c r="B3281" s="177"/>
      <c r="C3281" s="177"/>
      <c r="D3281" s="177"/>
      <c r="E3281" s="177"/>
      <c r="F3281" s="177" t="s">
        <v>443</v>
      </c>
      <c r="G3281" s="178">
        <v>5.93</v>
      </c>
      <c r="H3281" s="212"/>
      <c r="I3281" s="212" t="s">
        <v>444</v>
      </c>
      <c r="J3281" s="177"/>
      <c r="K3281" s="178">
        <v>30.17</v>
      </c>
    </row>
    <row r="3282" spans="1:11" ht="1.05" customHeight="1" thickTop="1">
      <c r="A3282" s="179"/>
      <c r="B3282" s="179"/>
      <c r="C3282" s="179"/>
      <c r="D3282" s="179"/>
      <c r="E3282" s="179"/>
      <c r="F3282" s="179"/>
      <c r="G3282" s="179"/>
      <c r="H3282" s="179"/>
      <c r="I3282" s="179"/>
      <c r="J3282" s="179"/>
      <c r="K3282" s="179"/>
    </row>
    <row r="3283" spans="1:11" ht="18" customHeight="1">
      <c r="A3283" s="161"/>
      <c r="B3283" s="162" t="s">
        <v>47</v>
      </c>
      <c r="C3283" s="161" t="s">
        <v>48</v>
      </c>
      <c r="D3283" s="161" t="s">
        <v>7</v>
      </c>
      <c r="E3283" s="216" t="s">
        <v>417</v>
      </c>
      <c r="F3283" s="216"/>
      <c r="G3283" s="163" t="s">
        <v>49</v>
      </c>
      <c r="H3283" s="162" t="s">
        <v>50</v>
      </c>
      <c r="I3283" s="162" t="s">
        <v>418</v>
      </c>
      <c r="J3283" s="162" t="s">
        <v>51</v>
      </c>
      <c r="K3283" s="162" t="s">
        <v>8</v>
      </c>
    </row>
    <row r="3284" spans="1:11" ht="39" customHeight="1">
      <c r="A3284" s="164" t="s">
        <v>419</v>
      </c>
      <c r="B3284" s="147" t="s">
        <v>1003</v>
      </c>
      <c r="C3284" s="164" t="s">
        <v>58</v>
      </c>
      <c r="D3284" s="164" t="s">
        <v>1004</v>
      </c>
      <c r="E3284" s="217" t="s">
        <v>994</v>
      </c>
      <c r="F3284" s="217"/>
      <c r="G3284" s="165" t="s">
        <v>148</v>
      </c>
      <c r="H3284" s="166">
        <v>1</v>
      </c>
      <c r="I3284" s="148"/>
      <c r="J3284" s="148">
        <v>9.0399999999999991</v>
      </c>
      <c r="K3284" s="148">
        <v>9.0399999999999991</v>
      </c>
    </row>
    <row r="3285" spans="1:11" ht="26" customHeight="1">
      <c r="A3285" s="167" t="s">
        <v>421</v>
      </c>
      <c r="B3285" s="168" t="s">
        <v>980</v>
      </c>
      <c r="C3285" s="167" t="s">
        <v>58</v>
      </c>
      <c r="D3285" s="167" t="s">
        <v>981</v>
      </c>
      <c r="E3285" s="210" t="s">
        <v>424</v>
      </c>
      <c r="F3285" s="210"/>
      <c r="G3285" s="169" t="s">
        <v>116</v>
      </c>
      <c r="H3285" s="170">
        <v>0.1232</v>
      </c>
      <c r="I3285" s="170">
        <v>0</v>
      </c>
      <c r="J3285" s="171">
        <v>29.13</v>
      </c>
      <c r="K3285" s="171">
        <v>3.58</v>
      </c>
    </row>
    <row r="3286" spans="1:11" ht="24" customHeight="1">
      <c r="A3286" s="167" t="s">
        <v>421</v>
      </c>
      <c r="B3286" s="168" t="s">
        <v>422</v>
      </c>
      <c r="C3286" s="167" t="s">
        <v>58</v>
      </c>
      <c r="D3286" s="167" t="s">
        <v>423</v>
      </c>
      <c r="E3286" s="210" t="s">
        <v>424</v>
      </c>
      <c r="F3286" s="210"/>
      <c r="G3286" s="169" t="s">
        <v>116</v>
      </c>
      <c r="H3286" s="170">
        <v>3.8800000000000001E-2</v>
      </c>
      <c r="I3286" s="170">
        <v>0</v>
      </c>
      <c r="J3286" s="171">
        <v>24.08</v>
      </c>
      <c r="K3286" s="171">
        <v>0.93</v>
      </c>
    </row>
    <row r="3287" spans="1:11" ht="26" customHeight="1">
      <c r="A3287" s="172" t="s">
        <v>430</v>
      </c>
      <c r="B3287" s="173" t="s">
        <v>1754</v>
      </c>
      <c r="C3287" s="172" t="s">
        <v>58</v>
      </c>
      <c r="D3287" s="172" t="s">
        <v>2293</v>
      </c>
      <c r="E3287" s="211" t="s">
        <v>433</v>
      </c>
      <c r="F3287" s="211"/>
      <c r="G3287" s="174" t="s">
        <v>148</v>
      </c>
      <c r="H3287" s="175">
        <v>1</v>
      </c>
      <c r="I3287" s="175">
        <v>0</v>
      </c>
      <c r="J3287" s="176">
        <v>4.41</v>
      </c>
      <c r="K3287" s="176">
        <v>4.41</v>
      </c>
    </row>
    <row r="3288" spans="1:11" ht="26" customHeight="1">
      <c r="A3288" s="172" t="s">
        <v>430</v>
      </c>
      <c r="B3288" s="173" t="s">
        <v>1013</v>
      </c>
      <c r="C3288" s="172" t="s">
        <v>58</v>
      </c>
      <c r="D3288" s="172" t="s">
        <v>1014</v>
      </c>
      <c r="E3288" s="211" t="s">
        <v>433</v>
      </c>
      <c r="F3288" s="211"/>
      <c r="G3288" s="174" t="s">
        <v>148</v>
      </c>
      <c r="H3288" s="175">
        <v>3.32E-2</v>
      </c>
      <c r="I3288" s="175">
        <v>0</v>
      </c>
      <c r="J3288" s="176">
        <v>3.75</v>
      </c>
      <c r="K3288" s="176">
        <v>0.12</v>
      </c>
    </row>
    <row r="3289" spans="1:11" ht="25.5">
      <c r="A3289" s="177"/>
      <c r="B3289" s="177"/>
      <c r="C3289" s="177"/>
      <c r="D3289" s="177"/>
      <c r="E3289" s="177"/>
      <c r="F3289" s="177" t="s">
        <v>440</v>
      </c>
      <c r="G3289" s="178">
        <v>3.47</v>
      </c>
      <c r="H3289" s="177" t="s">
        <v>441</v>
      </c>
      <c r="I3289" s="178">
        <v>0</v>
      </c>
      <c r="J3289" s="177" t="s">
        <v>442</v>
      </c>
      <c r="K3289" s="178">
        <v>3.47</v>
      </c>
    </row>
    <row r="3290" spans="1:11" ht="25.9" thickBot="1">
      <c r="A3290" s="177"/>
      <c r="B3290" s="177"/>
      <c r="C3290" s="177"/>
      <c r="D3290" s="177"/>
      <c r="E3290" s="177"/>
      <c r="F3290" s="177" t="s">
        <v>443</v>
      </c>
      <c r="G3290" s="178">
        <v>2.21</v>
      </c>
      <c r="H3290" s="212"/>
      <c r="I3290" s="212" t="s">
        <v>444</v>
      </c>
      <c r="J3290" s="177"/>
      <c r="K3290" s="178">
        <v>11.25</v>
      </c>
    </row>
    <row r="3291" spans="1:11" ht="1.05" customHeight="1" thickTop="1">
      <c r="A3291" s="179"/>
      <c r="B3291" s="179"/>
      <c r="C3291" s="179"/>
      <c r="D3291" s="179"/>
      <c r="E3291" s="179"/>
      <c r="F3291" s="179"/>
      <c r="G3291" s="179"/>
      <c r="H3291" s="179"/>
      <c r="I3291" s="179"/>
      <c r="J3291" s="179"/>
      <c r="K3291" s="179"/>
    </row>
    <row r="3292" spans="1:11" ht="13.5">
      <c r="A3292" s="184"/>
      <c r="B3292" s="184"/>
      <c r="C3292" s="184"/>
      <c r="D3292" s="184"/>
      <c r="E3292" s="184"/>
      <c r="F3292" s="184"/>
      <c r="G3292" s="184"/>
      <c r="H3292" s="184"/>
      <c r="I3292" s="184"/>
      <c r="J3292" s="184"/>
    </row>
    <row r="3293" spans="1:11" ht="13.5">
      <c r="A3293" s="213"/>
      <c r="B3293" s="213"/>
      <c r="C3293" s="213"/>
      <c r="D3293" s="185"/>
      <c r="E3293" s="182"/>
      <c r="I3293" s="214" t="s">
        <v>38</v>
      </c>
      <c r="J3293" s="213"/>
      <c r="K3293" s="189">
        <v>1134423.1599999999</v>
      </c>
    </row>
    <row r="3294" spans="1:11" ht="13.5">
      <c r="A3294" s="213"/>
      <c r="B3294" s="213"/>
      <c r="C3294" s="213"/>
      <c r="D3294" s="185"/>
      <c r="E3294" s="182"/>
      <c r="I3294" s="214" t="s">
        <v>39</v>
      </c>
      <c r="J3294" s="213"/>
      <c r="K3294" s="189">
        <v>277852.02</v>
      </c>
    </row>
    <row r="3295" spans="1:11" ht="13.5">
      <c r="A3295" s="213"/>
      <c r="B3295" s="213"/>
      <c r="C3295" s="213"/>
      <c r="D3295" s="185"/>
      <c r="E3295" s="182"/>
      <c r="I3295" s="214" t="s">
        <v>40</v>
      </c>
      <c r="J3295" s="213"/>
      <c r="K3295" s="189">
        <v>1412275.18</v>
      </c>
    </row>
    <row r="3296" spans="1:11" ht="13.5">
      <c r="A3296" s="182"/>
      <c r="B3296" s="182"/>
      <c r="C3296" s="182"/>
      <c r="D3296" s="185"/>
      <c r="E3296" s="182"/>
      <c r="F3296" s="186"/>
      <c r="G3296" s="182"/>
      <c r="H3296" s="188"/>
      <c r="I3296" s="182"/>
      <c r="J3296" s="182"/>
    </row>
    <row r="3297" spans="1:12" ht="13.5">
      <c r="A3297" s="182"/>
      <c r="B3297" s="182"/>
      <c r="C3297" s="182"/>
      <c r="D3297" s="185"/>
      <c r="E3297" s="182"/>
      <c r="F3297" s="186"/>
      <c r="G3297" s="182"/>
      <c r="H3297" s="188"/>
      <c r="I3297" s="182"/>
      <c r="J3297" s="182"/>
    </row>
    <row r="3298" spans="1:12" ht="13.5">
      <c r="A3298" s="182"/>
      <c r="B3298" s="182"/>
      <c r="C3298" s="182"/>
      <c r="D3298" s="185"/>
      <c r="E3298" s="182"/>
      <c r="F3298" s="186"/>
      <c r="G3298" s="182"/>
      <c r="H3298" s="188"/>
      <c r="I3298" s="182"/>
      <c r="J3298" s="182"/>
    </row>
    <row r="3300" spans="1:12" ht="81.400000000000006" customHeight="1">
      <c r="A3300" s="203" t="s">
        <v>41</v>
      </c>
      <c r="B3300" s="204"/>
      <c r="C3300" s="204"/>
      <c r="D3300" s="204"/>
      <c r="E3300" s="204"/>
      <c r="F3300" s="204"/>
      <c r="G3300" s="204"/>
      <c r="H3300" s="204"/>
      <c r="I3300" s="204"/>
      <c r="J3300" s="204"/>
      <c r="K3300" s="204"/>
      <c r="L3300" s="205"/>
    </row>
  </sheetData>
  <mergeCells count="2848">
    <mergeCell ref="E1662:F1662"/>
    <mergeCell ref="E1663:F1663"/>
    <mergeCell ref="E1667:F1667"/>
    <mergeCell ref="E1671:F1671"/>
    <mergeCell ref="E1672:F1672"/>
    <mergeCell ref="E1676:F1676"/>
    <mergeCell ref="E1677:F1677"/>
    <mergeCell ref="E1678:F1678"/>
    <mergeCell ref="H1658:I1658"/>
    <mergeCell ref="E1660:F1660"/>
    <mergeCell ref="E1661:F1661"/>
    <mergeCell ref="H1665:I1665"/>
    <mergeCell ref="E1668:F1668"/>
    <mergeCell ref="E1669:F1669"/>
    <mergeCell ref="E1670:F1670"/>
    <mergeCell ref="H1674:I1674"/>
    <mergeCell ref="E1638:F1638"/>
    <mergeCell ref="E1639:F1639"/>
    <mergeCell ref="E1640:F1640"/>
    <mergeCell ref="E1641:F1641"/>
    <mergeCell ref="E1646:F1646"/>
    <mergeCell ref="E1647:F1647"/>
    <mergeCell ref="E1651:F1651"/>
    <mergeCell ref="E1655:F1655"/>
    <mergeCell ref="E1656:F1656"/>
    <mergeCell ref="E1654:F1654"/>
    <mergeCell ref="E1757:F1757"/>
    <mergeCell ref="E1758:F1758"/>
    <mergeCell ref="E1759:F1759"/>
    <mergeCell ref="E1760:F1760"/>
    <mergeCell ref="E1723:F1723"/>
    <mergeCell ref="E1724:F1724"/>
    <mergeCell ref="E1732:F1732"/>
    <mergeCell ref="E1728:F1728"/>
    <mergeCell ref="E1729:F1729"/>
    <mergeCell ref="E1730:F1730"/>
    <mergeCell ref="E1731:F1731"/>
    <mergeCell ref="E1736:F1736"/>
    <mergeCell ref="E1737:F1737"/>
    <mergeCell ref="E1741:F1741"/>
    <mergeCell ref="E1703:F1703"/>
    <mergeCell ref="E1704:F1704"/>
    <mergeCell ref="E1705:F1705"/>
    <mergeCell ref="E1706:F1706"/>
    <mergeCell ref="E1710:F1710"/>
    <mergeCell ref="E1711:F1711"/>
    <mergeCell ref="E1715:F1715"/>
    <mergeCell ref="E1716:F1716"/>
    <mergeCell ref="E1717:F1717"/>
    <mergeCell ref="E1718:F1718"/>
    <mergeCell ref="E1719:F1719"/>
    <mergeCell ref="E1721:F1721"/>
    <mergeCell ref="E1794:F1794"/>
    <mergeCell ref="E1795:F1795"/>
    <mergeCell ref="E1792:F1792"/>
    <mergeCell ref="E1793:F1793"/>
    <mergeCell ref="H1797:I1797"/>
    <mergeCell ref="E1762:F1762"/>
    <mergeCell ref="E1763:F1763"/>
    <mergeCell ref="E1764:F1764"/>
    <mergeCell ref="E1765:F1765"/>
    <mergeCell ref="E1766:F1766"/>
    <mergeCell ref="E1767:F1767"/>
    <mergeCell ref="E1768:F1768"/>
    <mergeCell ref="E1769:F1769"/>
    <mergeCell ref="E1770:F1770"/>
    <mergeCell ref="E1771:F1771"/>
    <mergeCell ref="E1772:F1772"/>
    <mergeCell ref="E1773:F1773"/>
    <mergeCell ref="E1774:F1774"/>
    <mergeCell ref="E1775:F1775"/>
    <mergeCell ref="E1776:F1776"/>
    <mergeCell ref="E1777:F1777"/>
    <mergeCell ref="E1799:F1799"/>
    <mergeCell ref="E1800:F1800"/>
    <mergeCell ref="E1804:F1804"/>
    <mergeCell ref="E1805:F1805"/>
    <mergeCell ref="E1867:F1867"/>
    <mergeCell ref="E1872:F1872"/>
    <mergeCell ref="E1873:F1873"/>
    <mergeCell ref="E1878:F1878"/>
    <mergeCell ref="E1879:F1879"/>
    <mergeCell ref="E1851:F1851"/>
    <mergeCell ref="E1852:F1852"/>
    <mergeCell ref="E1856:F1856"/>
    <mergeCell ref="E1860:F1860"/>
    <mergeCell ref="E1861:F1861"/>
    <mergeCell ref="E1866:F1866"/>
    <mergeCell ref="E1801:F1801"/>
    <mergeCell ref="E1802:F1802"/>
    <mergeCell ref="E1893:F1893"/>
    <mergeCell ref="E1894:F1894"/>
    <mergeCell ref="E1903:F1903"/>
    <mergeCell ref="E1904:F1904"/>
    <mergeCell ref="E1898:F1898"/>
    <mergeCell ref="E1899:F1899"/>
    <mergeCell ref="E1900:F1900"/>
    <mergeCell ref="E1901:F1901"/>
    <mergeCell ref="E1902:F1902"/>
    <mergeCell ref="E1892:F1892"/>
    <mergeCell ref="H1896:I1896"/>
    <mergeCell ref="E1905:F1905"/>
    <mergeCell ref="E1884:F1884"/>
    <mergeCell ref="E1885:F1885"/>
    <mergeCell ref="E1811:F1811"/>
    <mergeCell ref="E1812:F1812"/>
    <mergeCell ref="E1816:F1816"/>
    <mergeCell ref="E1820:F1820"/>
    <mergeCell ref="E1821:F1821"/>
    <mergeCell ref="E1826:F1826"/>
    <mergeCell ref="E1827:F1827"/>
    <mergeCell ref="E1832:F1832"/>
    <mergeCell ref="E1833:F1833"/>
    <mergeCell ref="E1838:F1838"/>
    <mergeCell ref="E1839:F1839"/>
    <mergeCell ref="E1844:F1844"/>
    <mergeCell ref="E1845:F1845"/>
    <mergeCell ref="E1906:F1906"/>
    <mergeCell ref="E1907:F1907"/>
    <mergeCell ref="E1908:F1908"/>
    <mergeCell ref="E1909:F1909"/>
    <mergeCell ref="E1911:F1911"/>
    <mergeCell ref="E1912:F1912"/>
    <mergeCell ref="E1913:F1913"/>
    <mergeCell ref="E1914:F1914"/>
    <mergeCell ref="E1915:F1915"/>
    <mergeCell ref="E1916:F1916"/>
    <mergeCell ref="E1917:F1917"/>
    <mergeCell ref="E1918:F1918"/>
    <mergeCell ref="E1919:F1919"/>
    <mergeCell ref="E1920:F1920"/>
    <mergeCell ref="E1921:F1921"/>
    <mergeCell ref="E1922:F1922"/>
    <mergeCell ref="A1910:J1910"/>
    <mergeCell ref="E1923:F1923"/>
    <mergeCell ref="E1924:F1924"/>
    <mergeCell ref="E1925:F1925"/>
    <mergeCell ref="E1926:F1926"/>
    <mergeCell ref="E1927:F1927"/>
    <mergeCell ref="E1928:F1928"/>
    <mergeCell ref="E1929:F1929"/>
    <mergeCell ref="E1930:F1930"/>
    <mergeCell ref="E1931:F1931"/>
    <mergeCell ref="E1932:F1932"/>
    <mergeCell ref="E1933:F1933"/>
    <mergeCell ref="E1948:F1948"/>
    <mergeCell ref="E2001:F2001"/>
    <mergeCell ref="E2006:F2006"/>
    <mergeCell ref="E1934:F1934"/>
    <mergeCell ref="E1935:F1935"/>
    <mergeCell ref="E1936:F1936"/>
    <mergeCell ref="E1937:F1937"/>
    <mergeCell ref="E1938:F1938"/>
    <mergeCell ref="E1939:F1939"/>
    <mergeCell ref="E1940:F1940"/>
    <mergeCell ref="E1941:F1941"/>
    <mergeCell ref="E1942:F1942"/>
    <mergeCell ref="E1943:F1943"/>
    <mergeCell ref="E1944:F1944"/>
    <mergeCell ref="E1945:F1945"/>
    <mergeCell ref="E1946:F1946"/>
    <mergeCell ref="E1947:F1947"/>
    <mergeCell ref="E1952:F1952"/>
    <mergeCell ref="H2301:I2301"/>
    <mergeCell ref="E2303:F2303"/>
    <mergeCell ref="H2307:I2307"/>
    <mergeCell ref="E2309:F2309"/>
    <mergeCell ref="E2310:F2310"/>
    <mergeCell ref="E2311:F2311"/>
    <mergeCell ref="H2315:I2315"/>
    <mergeCell ref="E2320:F2320"/>
    <mergeCell ref="E2321:F2321"/>
    <mergeCell ref="E2280:F2280"/>
    <mergeCell ref="E2281:F2281"/>
    <mergeCell ref="F2287:I2287"/>
    <mergeCell ref="E2007:F2007"/>
    <mergeCell ref="E2011:F2011"/>
    <mergeCell ref="E2012:F2012"/>
    <mergeCell ref="E2013:F2013"/>
    <mergeCell ref="E2014:F2014"/>
    <mergeCell ref="E2015:F2015"/>
    <mergeCell ref="F2269:I2269"/>
    <mergeCell ref="E2054:F2054"/>
    <mergeCell ref="E2055:F2055"/>
    <mergeCell ref="E2060:F2060"/>
    <mergeCell ref="E2061:F2061"/>
    <mergeCell ref="E2066:F2066"/>
    <mergeCell ref="E2067:F2067"/>
    <mergeCell ref="E2353:F2353"/>
    <mergeCell ref="E2354:F2354"/>
    <mergeCell ref="E2355:F2355"/>
    <mergeCell ref="E2356:F2356"/>
    <mergeCell ref="E2357:F2357"/>
    <mergeCell ref="E2358:F2358"/>
    <mergeCell ref="E2323:F2323"/>
    <mergeCell ref="E2324:F2324"/>
    <mergeCell ref="E2328:F2328"/>
    <mergeCell ref="E2339:F2339"/>
    <mergeCell ref="E2340:F2340"/>
    <mergeCell ref="E2332:F2332"/>
    <mergeCell ref="E2333:F2333"/>
    <mergeCell ref="E2337:F2337"/>
    <mergeCell ref="E2338:F2338"/>
    <mergeCell ref="E2298:F2298"/>
    <mergeCell ref="E2299:F2299"/>
    <mergeCell ref="E2304:F2304"/>
    <mergeCell ref="E2305:F2305"/>
    <mergeCell ref="E2319:F2319"/>
    <mergeCell ref="E2312:F2312"/>
    <mergeCell ref="E2313:F2313"/>
    <mergeCell ref="E2317:F2317"/>
    <mergeCell ref="E2318:F2318"/>
    <mergeCell ref="E2096:F2096"/>
    <mergeCell ref="E1979:F1979"/>
    <mergeCell ref="E1980:F1980"/>
    <mergeCell ref="E2019:F2019"/>
    <mergeCell ref="E2020:F2020"/>
    <mergeCell ref="E2024:F2024"/>
    <mergeCell ref="E2025:F2025"/>
    <mergeCell ref="E2026:F2026"/>
    <mergeCell ref="E2027:F2027"/>
    <mergeCell ref="E2028:F2028"/>
    <mergeCell ref="E2032:F2032"/>
    <mergeCell ref="H1989:I1989"/>
    <mergeCell ref="E1991:F1991"/>
    <mergeCell ref="E1992:F1992"/>
    <mergeCell ref="H1996:I1996"/>
    <mergeCell ref="E1998:F1998"/>
    <mergeCell ref="E1999:F1999"/>
    <mergeCell ref="H2003:I2003"/>
    <mergeCell ref="E2005:F2005"/>
    <mergeCell ref="H2009:I2009"/>
    <mergeCell ref="E2016:F2016"/>
    <mergeCell ref="E2017:F2017"/>
    <mergeCell ref="E2018:F2018"/>
    <mergeCell ref="H2022:I2022"/>
    <mergeCell ref="E2029:F2029"/>
    <mergeCell ref="E2030:F2030"/>
    <mergeCell ref="E1986:F1986"/>
    <mergeCell ref="E1987:F1987"/>
    <mergeCell ref="E1993:F1993"/>
    <mergeCell ref="E1994:F1994"/>
    <mergeCell ref="E2000:F2000"/>
    <mergeCell ref="E2033:F2033"/>
    <mergeCell ref="F2119:I2119"/>
    <mergeCell ref="E2118:F2118"/>
    <mergeCell ref="A2121:E2121"/>
    <mergeCell ref="F2121:I2121"/>
    <mergeCell ref="A2122:E2122"/>
    <mergeCell ref="F2122:I2122"/>
    <mergeCell ref="A2123:E2123"/>
    <mergeCell ref="F2123:I2123"/>
    <mergeCell ref="A2124:E2124"/>
    <mergeCell ref="F2124:I2124"/>
    <mergeCell ref="A2125:E2125"/>
    <mergeCell ref="F2125:I2125"/>
    <mergeCell ref="H2127:I2127"/>
    <mergeCell ref="E2190:F2190"/>
    <mergeCell ref="E2191:F2191"/>
    <mergeCell ref="E2196:F2196"/>
    <mergeCell ref="E2197:F2197"/>
    <mergeCell ref="E2155:F2155"/>
    <mergeCell ref="E2160:F2160"/>
    <mergeCell ref="E2161:F2161"/>
    <mergeCell ref="E2166:F2166"/>
    <mergeCell ref="E2167:F2167"/>
    <mergeCell ref="E2172:F2172"/>
    <mergeCell ref="E2173:F2173"/>
    <mergeCell ref="E2178:F2178"/>
    <mergeCell ref="E2179:F2179"/>
    <mergeCell ref="E2184:F2184"/>
    <mergeCell ref="E2185:F2185"/>
    <mergeCell ref="E2130:F2130"/>
    <mergeCell ref="E2131:F2131"/>
    <mergeCell ref="E2136:F2136"/>
    <mergeCell ref="E2137:F2137"/>
    <mergeCell ref="E2250:F2250"/>
    <mergeCell ref="E2251:F2251"/>
    <mergeCell ref="H2247:I2247"/>
    <mergeCell ref="E2249:F2249"/>
    <mergeCell ref="H2253:I2253"/>
    <mergeCell ref="E2255:F2255"/>
    <mergeCell ref="H2181:I2181"/>
    <mergeCell ref="E2183:F2183"/>
    <mergeCell ref="H2187:I2187"/>
    <mergeCell ref="E2189:F2189"/>
    <mergeCell ref="H2193:I2193"/>
    <mergeCell ref="E2195:F2195"/>
    <mergeCell ref="H2199:I2199"/>
    <mergeCell ref="E2201:F2201"/>
    <mergeCell ref="H2205:I2205"/>
    <mergeCell ref="E2207:F2207"/>
    <mergeCell ref="H2211:I2211"/>
    <mergeCell ref="E2213:F2213"/>
    <mergeCell ref="H2217:I2217"/>
    <mergeCell ref="E2219:F2219"/>
    <mergeCell ref="E2202:F2202"/>
    <mergeCell ref="E2203:F2203"/>
    <mergeCell ref="E2208:F2208"/>
    <mergeCell ref="E2209:F2209"/>
    <mergeCell ref="E2226:F2226"/>
    <mergeCell ref="E2227:F2227"/>
    <mergeCell ref="E2232:F2232"/>
    <mergeCell ref="E2233:F2233"/>
    <mergeCell ref="E2214:F2214"/>
    <mergeCell ref="E2215:F2215"/>
    <mergeCell ref="E2220:F2220"/>
    <mergeCell ref="E2221:F2221"/>
    <mergeCell ref="E2256:F2256"/>
    <mergeCell ref="E2257:F2257"/>
    <mergeCell ref="E2262:F2262"/>
    <mergeCell ref="E2263:F2263"/>
    <mergeCell ref="E2363:F2363"/>
    <mergeCell ref="E2364:F2364"/>
    <mergeCell ref="E2365:F2365"/>
    <mergeCell ref="E2369:F2369"/>
    <mergeCell ref="H2259:I2259"/>
    <mergeCell ref="E2261:F2261"/>
    <mergeCell ref="H2265:I2265"/>
    <mergeCell ref="E2267:F2267"/>
    <mergeCell ref="E2268:F2268"/>
    <mergeCell ref="A2271:E2271"/>
    <mergeCell ref="F2271:I2271"/>
    <mergeCell ref="A2272:E2272"/>
    <mergeCell ref="F2272:I2272"/>
    <mergeCell ref="A2273:E2273"/>
    <mergeCell ref="F2273:I2273"/>
    <mergeCell ref="A2274:E2274"/>
    <mergeCell ref="F2274:I2274"/>
    <mergeCell ref="A2275:E2275"/>
    <mergeCell ref="F2275:I2275"/>
    <mergeCell ref="E2359:F2359"/>
    <mergeCell ref="E2360:F2360"/>
    <mergeCell ref="E2361:F2361"/>
    <mergeCell ref="E2362:F2362"/>
    <mergeCell ref="E2342:F2342"/>
    <mergeCell ref="E2343:F2343"/>
    <mergeCell ref="E2344:F2344"/>
    <mergeCell ref="E2345:F2345"/>
    <mergeCell ref="E2347:F2347"/>
    <mergeCell ref="H2411:I2411"/>
    <mergeCell ref="E2414:F2414"/>
    <mergeCell ref="E2415:F2415"/>
    <mergeCell ref="E2416:F2416"/>
    <mergeCell ref="H2420:I2420"/>
    <mergeCell ref="E2422:F2422"/>
    <mergeCell ref="E2423:F2423"/>
    <mergeCell ref="A2425:E2425"/>
    <mergeCell ref="F2425:I2425"/>
    <mergeCell ref="A2426:E2426"/>
    <mergeCell ref="F2426:I2426"/>
    <mergeCell ref="E2389:F2389"/>
    <mergeCell ref="E2390:F2390"/>
    <mergeCell ref="E2391:F2391"/>
    <mergeCell ref="E2395:F2395"/>
    <mergeCell ref="E2396:F2396"/>
    <mergeCell ref="E2404:F2404"/>
    <mergeCell ref="E2400:F2400"/>
    <mergeCell ref="E2401:F2401"/>
    <mergeCell ref="E2402:F2402"/>
    <mergeCell ref="E2403:F2403"/>
    <mergeCell ref="E2408:F2408"/>
    <mergeCell ref="E2409:F2409"/>
    <mergeCell ref="E2393:F2393"/>
    <mergeCell ref="E2394:F2394"/>
    <mergeCell ref="H2398:I2398"/>
    <mergeCell ref="E2405:F2405"/>
    <mergeCell ref="E2406:F2406"/>
    <mergeCell ref="E2407:F2407"/>
    <mergeCell ref="G2428:I2428"/>
    <mergeCell ref="A2429:E2429"/>
    <mergeCell ref="F2429:I2429"/>
    <mergeCell ref="H2431:I2431"/>
    <mergeCell ref="E2433:F2433"/>
    <mergeCell ref="E2434:F2434"/>
    <mergeCell ref="A2436:E2436"/>
    <mergeCell ref="F2436:I2436"/>
    <mergeCell ref="A2437:E2437"/>
    <mergeCell ref="F2437:I2437"/>
    <mergeCell ref="G2439:I2439"/>
    <mergeCell ref="A2440:E2440"/>
    <mergeCell ref="F2440:I2440"/>
    <mergeCell ref="H2442:I2442"/>
    <mergeCell ref="E2413:F2413"/>
    <mergeCell ref="E2417:F2417"/>
    <mergeCell ref="E2418:F2418"/>
    <mergeCell ref="A2424:E2424"/>
    <mergeCell ref="F2424:I2424"/>
    <mergeCell ref="A2446:E2446"/>
    <mergeCell ref="F2446:I2446"/>
    <mergeCell ref="A2457:E2457"/>
    <mergeCell ref="F2457:I2457"/>
    <mergeCell ref="E2444:F2444"/>
    <mergeCell ref="E2445:F2445"/>
    <mergeCell ref="A2447:E2447"/>
    <mergeCell ref="F2447:I2447"/>
    <mergeCell ref="A2448:E2448"/>
    <mergeCell ref="F2448:I2448"/>
    <mergeCell ref="G2450:I2450"/>
    <mergeCell ref="A2451:E2451"/>
    <mergeCell ref="F2451:I2451"/>
    <mergeCell ref="H2453:I2453"/>
    <mergeCell ref="E2455:F2455"/>
    <mergeCell ref="E2456:F2456"/>
    <mergeCell ref="A2435:E2435"/>
    <mergeCell ref="F2435:I2435"/>
    <mergeCell ref="E2485:F2485"/>
    <mergeCell ref="E2486:F2486"/>
    <mergeCell ref="E2491:F2491"/>
    <mergeCell ref="E2492:F2492"/>
    <mergeCell ref="E2497:F2497"/>
    <mergeCell ref="E2498:F2498"/>
    <mergeCell ref="E2503:F2503"/>
    <mergeCell ref="E2504:F2504"/>
    <mergeCell ref="H2488:I2488"/>
    <mergeCell ref="E2490:F2490"/>
    <mergeCell ref="H2494:I2494"/>
    <mergeCell ref="E2496:F2496"/>
    <mergeCell ref="H2500:I2500"/>
    <mergeCell ref="E2502:F2502"/>
    <mergeCell ref="H2506:I2506"/>
    <mergeCell ref="E2467:F2467"/>
    <mergeCell ref="E2468:F2468"/>
    <mergeCell ref="E2475:F2475"/>
    <mergeCell ref="E2476:F2476"/>
    <mergeCell ref="E2480:F2480"/>
    <mergeCell ref="E2526:F2526"/>
    <mergeCell ref="E2527:F2527"/>
    <mergeCell ref="E2528:F2528"/>
    <mergeCell ref="E2529:F2529"/>
    <mergeCell ref="E2531:F2531"/>
    <mergeCell ref="E2532:F2532"/>
    <mergeCell ref="E2533:F2533"/>
    <mergeCell ref="E2534:F2534"/>
    <mergeCell ref="E2536:F2536"/>
    <mergeCell ref="E2537:F2537"/>
    <mergeCell ref="E2538:F2538"/>
    <mergeCell ref="E2539:F2539"/>
    <mergeCell ref="E2540:F2540"/>
    <mergeCell ref="E2541:F2541"/>
    <mergeCell ref="E2542:F2542"/>
    <mergeCell ref="E2509:F2509"/>
    <mergeCell ref="E2510:F2510"/>
    <mergeCell ref="E2514:F2514"/>
    <mergeCell ref="E2515:F2515"/>
    <mergeCell ref="E2516:F2516"/>
    <mergeCell ref="E2517:F2517"/>
    <mergeCell ref="E2518:F2518"/>
    <mergeCell ref="E2519:F2519"/>
    <mergeCell ref="E2520:F2520"/>
    <mergeCell ref="E2521:F2521"/>
    <mergeCell ref="E2522:F2522"/>
    <mergeCell ref="E2523:F2523"/>
    <mergeCell ref="E2524:F2524"/>
    <mergeCell ref="E2525:F2525"/>
    <mergeCell ref="E2562:F2562"/>
    <mergeCell ref="E2563:F2563"/>
    <mergeCell ref="E2564:F2564"/>
    <mergeCell ref="E2565:F2565"/>
    <mergeCell ref="E2566:F2566"/>
    <mergeCell ref="E2567:F2567"/>
    <mergeCell ref="E2568:F2568"/>
    <mergeCell ref="E2569:F2569"/>
    <mergeCell ref="E2570:F2570"/>
    <mergeCell ref="E2571:F2571"/>
    <mergeCell ref="E2572:F2572"/>
    <mergeCell ref="E2573:F2573"/>
    <mergeCell ref="E2574:F2574"/>
    <mergeCell ref="E2575:F2575"/>
    <mergeCell ref="E2577:F2577"/>
    <mergeCell ref="E2578:F2578"/>
    <mergeCell ref="E2543:F2543"/>
    <mergeCell ref="E2544:F2544"/>
    <mergeCell ref="E2545:F2545"/>
    <mergeCell ref="E2546:F2546"/>
    <mergeCell ref="E2547:F2547"/>
    <mergeCell ref="E2548:F2548"/>
    <mergeCell ref="E2549:F2549"/>
    <mergeCell ref="E2553:F2553"/>
    <mergeCell ref="E2554:F2554"/>
    <mergeCell ref="E2558:F2558"/>
    <mergeCell ref="E2559:F2559"/>
    <mergeCell ref="E2560:F2560"/>
    <mergeCell ref="E2561:F2561"/>
    <mergeCell ref="E2607:F2607"/>
    <mergeCell ref="E2608:F2608"/>
    <mergeCell ref="E2609:F2609"/>
    <mergeCell ref="E2610:F2610"/>
    <mergeCell ref="E2611:F2611"/>
    <mergeCell ref="E2612:F2612"/>
    <mergeCell ref="E2613:F2613"/>
    <mergeCell ref="E2621:F2621"/>
    <mergeCell ref="E2579:F2579"/>
    <mergeCell ref="E2580:F2580"/>
    <mergeCell ref="E2582:F2582"/>
    <mergeCell ref="E2583:F2583"/>
    <mergeCell ref="E2584:F2584"/>
    <mergeCell ref="E2585:F2585"/>
    <mergeCell ref="E2586:F2586"/>
    <mergeCell ref="E2587:F2587"/>
    <mergeCell ref="E2588:F2588"/>
    <mergeCell ref="E2589:F2589"/>
    <mergeCell ref="E2590:F2590"/>
    <mergeCell ref="E2591:F2591"/>
    <mergeCell ref="E2592:F2592"/>
    <mergeCell ref="E2593:F2593"/>
    <mergeCell ref="E2594:F2594"/>
    <mergeCell ref="E2595:F2595"/>
    <mergeCell ref="E2645:F2645"/>
    <mergeCell ref="E2646:F2646"/>
    <mergeCell ref="E2650:F2650"/>
    <mergeCell ref="E2643:F2643"/>
    <mergeCell ref="E2644:F2644"/>
    <mergeCell ref="H2648:I2648"/>
    <mergeCell ref="E2614:F2614"/>
    <mergeCell ref="E2615:F2615"/>
    <mergeCell ref="E2616:F2616"/>
    <mergeCell ref="E2617:F2617"/>
    <mergeCell ref="E2618:F2618"/>
    <mergeCell ref="E2619:F2619"/>
    <mergeCell ref="E2620:F2620"/>
    <mergeCell ref="E2623:F2623"/>
    <mergeCell ref="E2624:F2624"/>
    <mergeCell ref="E2625:F2625"/>
    <mergeCell ref="E2626:F2626"/>
    <mergeCell ref="E2628:F2628"/>
    <mergeCell ref="E2629:F2629"/>
    <mergeCell ref="E2630:F2630"/>
    <mergeCell ref="E2631:F2631"/>
    <mergeCell ref="E2651:F2651"/>
    <mergeCell ref="E2652:F2652"/>
    <mergeCell ref="E2653:F2653"/>
    <mergeCell ref="E2654:F2654"/>
    <mergeCell ref="E2655:F2655"/>
    <mergeCell ref="E2656:F2656"/>
    <mergeCell ref="E2657:F2657"/>
    <mergeCell ref="E2658:F2658"/>
    <mergeCell ref="E2659:F2659"/>
    <mergeCell ref="E2660:F2660"/>
    <mergeCell ref="E2661:F2661"/>
    <mergeCell ref="E2662:F2662"/>
    <mergeCell ref="E2663:F2663"/>
    <mergeCell ref="E2664:F2664"/>
    <mergeCell ref="E2665:F2665"/>
    <mergeCell ref="E2666:F2666"/>
    <mergeCell ref="E2667:F2667"/>
    <mergeCell ref="E2702:F2702"/>
    <mergeCell ref="E2668:F2668"/>
    <mergeCell ref="E2669:F2669"/>
    <mergeCell ref="E2670:F2670"/>
    <mergeCell ref="E2671:F2671"/>
    <mergeCell ref="E2672:F2672"/>
    <mergeCell ref="E2674:F2674"/>
    <mergeCell ref="E2675:F2675"/>
    <mergeCell ref="E2676:F2676"/>
    <mergeCell ref="E2677:F2677"/>
    <mergeCell ref="E2679:F2679"/>
    <mergeCell ref="E2680:F2680"/>
    <mergeCell ref="E2681:F2681"/>
    <mergeCell ref="E2682:F2682"/>
    <mergeCell ref="E2683:F2683"/>
    <mergeCell ref="E2684:F2684"/>
    <mergeCell ref="E2673:F2673"/>
    <mergeCell ref="A2678:J2678"/>
    <mergeCell ref="E2704:F2704"/>
    <mergeCell ref="E2708:F2708"/>
    <mergeCell ref="E2709:F2709"/>
    <mergeCell ref="E2710:F2710"/>
    <mergeCell ref="E2711:F2711"/>
    <mergeCell ref="E2712:F2712"/>
    <mergeCell ref="E2713:F2713"/>
    <mergeCell ref="E2714:F2714"/>
    <mergeCell ref="E2715:F2715"/>
    <mergeCell ref="E2716:F2716"/>
    <mergeCell ref="E2717:F2717"/>
    <mergeCell ref="E2718:F2718"/>
    <mergeCell ref="E2719:F2719"/>
    <mergeCell ref="E2720:F2720"/>
    <mergeCell ref="E2685:F2685"/>
    <mergeCell ref="E2686:F2686"/>
    <mergeCell ref="E2687:F2687"/>
    <mergeCell ref="E2688:F2688"/>
    <mergeCell ref="E2689:F2689"/>
    <mergeCell ref="E2690:F2690"/>
    <mergeCell ref="E2691:F2691"/>
    <mergeCell ref="E2692:F2692"/>
    <mergeCell ref="E2693:F2693"/>
    <mergeCell ref="E2694:F2694"/>
    <mergeCell ref="E2695:F2695"/>
    <mergeCell ref="E2696:F2696"/>
    <mergeCell ref="E2697:F2697"/>
    <mergeCell ref="E2698:F2698"/>
    <mergeCell ref="E2699:F2699"/>
    <mergeCell ref="E2703:F2703"/>
    <mergeCell ref="E2700:F2700"/>
    <mergeCell ref="E2701:F2701"/>
    <mergeCell ref="E2978:F2978"/>
    <mergeCell ref="E2979:F2979"/>
    <mergeCell ref="E2980:F2980"/>
    <mergeCell ref="E2981:F2981"/>
    <mergeCell ref="E2982:F2982"/>
    <mergeCell ref="E2961:F2961"/>
    <mergeCell ref="E2962:F2962"/>
    <mergeCell ref="E2967:F2967"/>
    <mergeCell ref="E2968:F2968"/>
    <mergeCell ref="E2973:F2973"/>
    <mergeCell ref="E2974:F2974"/>
    <mergeCell ref="H2970:I2970"/>
    <mergeCell ref="E2972:F2972"/>
    <mergeCell ref="H2976:I2976"/>
    <mergeCell ref="E2983:F2983"/>
    <mergeCell ref="E2914:F2914"/>
    <mergeCell ref="E2915:F2915"/>
    <mergeCell ref="E2919:F2919"/>
    <mergeCell ref="E2920:F2920"/>
    <mergeCell ref="E2925:F2925"/>
    <mergeCell ref="E2926:F2926"/>
    <mergeCell ref="E2932:F2932"/>
    <mergeCell ref="E2933:F2933"/>
    <mergeCell ref="E2938:F2938"/>
    <mergeCell ref="E2939:F2939"/>
    <mergeCell ref="E2924:F2924"/>
    <mergeCell ref="E3154:F3154"/>
    <mergeCell ref="E3155:F3155"/>
    <mergeCell ref="E3108:F3108"/>
    <mergeCell ref="E3112:F3112"/>
    <mergeCell ref="E3113:F3113"/>
    <mergeCell ref="E3117:F3117"/>
    <mergeCell ref="E3118:F3118"/>
    <mergeCell ref="E3122:F3122"/>
    <mergeCell ref="E3123:F3123"/>
    <mergeCell ref="E3012:F3012"/>
    <mergeCell ref="E3013:F3013"/>
    <mergeCell ref="E3017:F3017"/>
    <mergeCell ref="E3018:F3018"/>
    <mergeCell ref="E3019:F3019"/>
    <mergeCell ref="E3020:F3020"/>
    <mergeCell ref="E3021:F3021"/>
    <mergeCell ref="E3025:F3025"/>
    <mergeCell ref="E3026:F3026"/>
    <mergeCell ref="E3030:F3030"/>
    <mergeCell ref="G3170:I3170"/>
    <mergeCell ref="G3171:I3171"/>
    <mergeCell ref="G3172:I3172"/>
    <mergeCell ref="A3173:E3173"/>
    <mergeCell ref="F3173:I3173"/>
    <mergeCell ref="H3157:I3157"/>
    <mergeCell ref="E3159:F3159"/>
    <mergeCell ref="E3160:F3160"/>
    <mergeCell ref="A3163:E3163"/>
    <mergeCell ref="F3163:I3163"/>
    <mergeCell ref="A3164:E3164"/>
    <mergeCell ref="F3164:I3164"/>
    <mergeCell ref="A3165:E3165"/>
    <mergeCell ref="F3165:I3165"/>
    <mergeCell ref="A3166:E3166"/>
    <mergeCell ref="F3166:I3166"/>
    <mergeCell ref="A3167:E3167"/>
    <mergeCell ref="F3167:I3167"/>
    <mergeCell ref="G3169:I3169"/>
    <mergeCell ref="F3161:I3161"/>
    <mergeCell ref="H3244:I3244"/>
    <mergeCell ref="E3249:F3249"/>
    <mergeCell ref="E3250:F3250"/>
    <mergeCell ref="E3251:F3251"/>
    <mergeCell ref="H3255:I3255"/>
    <mergeCell ref="E3257:F3257"/>
    <mergeCell ref="H3261:I3261"/>
    <mergeCell ref="E3263:F3263"/>
    <mergeCell ref="E3264:F3264"/>
    <mergeCell ref="G3219:I3219"/>
    <mergeCell ref="G3220:I3220"/>
    <mergeCell ref="G3221:I3221"/>
    <mergeCell ref="A3222:E3222"/>
    <mergeCell ref="F3222:I3222"/>
    <mergeCell ref="E3241:F3241"/>
    <mergeCell ref="E3242:F3242"/>
    <mergeCell ref="E3231:F3231"/>
    <mergeCell ref="E3235:F3235"/>
    <mergeCell ref="E3236:F3236"/>
    <mergeCell ref="E3232:F3232"/>
    <mergeCell ref="E3233:F3233"/>
    <mergeCell ref="E3234:F3234"/>
    <mergeCell ref="H3238:I3238"/>
    <mergeCell ref="E3240:F3240"/>
    <mergeCell ref="E3266:F3266"/>
    <mergeCell ref="E3274:F3274"/>
    <mergeCell ref="E3270:F3270"/>
    <mergeCell ref="E3271:F3271"/>
    <mergeCell ref="E3272:F3272"/>
    <mergeCell ref="E3273:F3273"/>
    <mergeCell ref="E3278:F3278"/>
    <mergeCell ref="E3279:F3279"/>
    <mergeCell ref="E3283:F3283"/>
    <mergeCell ref="H3268:I3268"/>
    <mergeCell ref="E3275:F3275"/>
    <mergeCell ref="E3276:F3276"/>
    <mergeCell ref="E3277:F3277"/>
    <mergeCell ref="H3281:I3281"/>
    <mergeCell ref="E3284:F3284"/>
    <mergeCell ref="E3285:F3285"/>
    <mergeCell ref="E3246:F3246"/>
    <mergeCell ref="E3247:F3247"/>
    <mergeCell ref="E3248:F3248"/>
    <mergeCell ref="E3252:F3252"/>
    <mergeCell ref="E3253:F3253"/>
    <mergeCell ref="E3258:F3258"/>
    <mergeCell ref="E3259:F3259"/>
    <mergeCell ref="E3265:F3265"/>
    <mergeCell ref="F3210:I3210"/>
    <mergeCell ref="A3213:E3213"/>
    <mergeCell ref="F3213:I3213"/>
    <mergeCell ref="A3214:E3214"/>
    <mergeCell ref="F3214:I3214"/>
    <mergeCell ref="A3215:E3215"/>
    <mergeCell ref="F3215:I3215"/>
    <mergeCell ref="A3216:E3216"/>
    <mergeCell ref="F3216:I3216"/>
    <mergeCell ref="G3218:I3218"/>
    <mergeCell ref="G3224:I3224"/>
    <mergeCell ref="G3225:I3225"/>
    <mergeCell ref="G3226:I3226"/>
    <mergeCell ref="A3227:E3227"/>
    <mergeCell ref="F3227:I3227"/>
    <mergeCell ref="H3229:I3229"/>
    <mergeCell ref="E3182:F3182"/>
    <mergeCell ref="E3183:F3183"/>
    <mergeCell ref="E3184:F3184"/>
    <mergeCell ref="E3185:F3185"/>
    <mergeCell ref="E3186:F3186"/>
    <mergeCell ref="E3190:F3190"/>
    <mergeCell ref="E3191:F3191"/>
    <mergeCell ref="E3199:F3199"/>
    <mergeCell ref="E3195:F3195"/>
    <mergeCell ref="E3196:F3196"/>
    <mergeCell ref="E3197:F3197"/>
    <mergeCell ref="E2804:F2804"/>
    <mergeCell ref="E2805:F2805"/>
    <mergeCell ref="E2809:F2809"/>
    <mergeCell ref="E2810:F2810"/>
    <mergeCell ref="E2815:F2815"/>
    <mergeCell ref="E2743:F2743"/>
    <mergeCell ref="E2747:F2747"/>
    <mergeCell ref="E2748:F2748"/>
    <mergeCell ref="A2754:E2754"/>
    <mergeCell ref="F2754:I2754"/>
    <mergeCell ref="E2726:F2726"/>
    <mergeCell ref="E2727:F2727"/>
    <mergeCell ref="E2728:F2728"/>
    <mergeCell ref="E2730:F2730"/>
    <mergeCell ref="E2731:F2731"/>
    <mergeCell ref="E2732:F2732"/>
    <mergeCell ref="E2733:F2733"/>
    <mergeCell ref="E2734:F2734"/>
    <mergeCell ref="E2735:F2735"/>
    <mergeCell ref="E2736:F2736"/>
    <mergeCell ref="E2737:F2737"/>
    <mergeCell ref="E2738:F2738"/>
    <mergeCell ref="E2739:F2739"/>
    <mergeCell ref="E2740:F2740"/>
    <mergeCell ref="E2741:F2741"/>
    <mergeCell ref="E2742:F2742"/>
    <mergeCell ref="A2787:E2787"/>
    <mergeCell ref="F2787:I2787"/>
    <mergeCell ref="F2765:I2765"/>
    <mergeCell ref="A2776:E2776"/>
    <mergeCell ref="F2776:I2776"/>
    <mergeCell ref="H2854:I2854"/>
    <mergeCell ref="E2861:F2861"/>
    <mergeCell ref="E2862:F2862"/>
    <mergeCell ref="E2863:F2863"/>
    <mergeCell ref="H2867:I2867"/>
    <mergeCell ref="E2873:F2873"/>
    <mergeCell ref="E2874:F2874"/>
    <mergeCell ref="E2875:F2875"/>
    <mergeCell ref="E2827:F2827"/>
    <mergeCell ref="E2828:F2828"/>
    <mergeCell ref="E2833:F2833"/>
    <mergeCell ref="E2834:F2834"/>
    <mergeCell ref="E2840:F2840"/>
    <mergeCell ref="E2841:F2841"/>
    <mergeCell ref="E2845:F2845"/>
    <mergeCell ref="E2846:F2846"/>
    <mergeCell ref="E2847:F2847"/>
    <mergeCell ref="E2851:F2851"/>
    <mergeCell ref="E2852:F2852"/>
    <mergeCell ref="E2850:F2850"/>
    <mergeCell ref="E2858:F2858"/>
    <mergeCell ref="E2859:F2859"/>
    <mergeCell ref="E2860:F2860"/>
    <mergeCell ref="E2864:F2864"/>
    <mergeCell ref="E2865:F2865"/>
    <mergeCell ref="E2869:F2869"/>
    <mergeCell ref="E2870:F2870"/>
    <mergeCell ref="E2871:F2871"/>
    <mergeCell ref="E2872:F2872"/>
    <mergeCell ref="G3067:I3067"/>
    <mergeCell ref="G3068:I3068"/>
    <mergeCell ref="G3069:I3069"/>
    <mergeCell ref="G3066:I3066"/>
    <mergeCell ref="E3034:F3034"/>
    <mergeCell ref="E3038:F3038"/>
    <mergeCell ref="E3039:F3039"/>
    <mergeCell ref="E3043:F3043"/>
    <mergeCell ref="E3052:F3052"/>
    <mergeCell ref="E3044:F3044"/>
    <mergeCell ref="E3045:F3045"/>
    <mergeCell ref="E3046:F3046"/>
    <mergeCell ref="E3047:F3047"/>
    <mergeCell ref="E3037:F3037"/>
    <mergeCell ref="E2856:F2856"/>
    <mergeCell ref="E2857:F2857"/>
    <mergeCell ref="E2876:F2876"/>
    <mergeCell ref="E2877:F2877"/>
    <mergeCell ref="E2881:F2881"/>
    <mergeCell ref="E2955:F2955"/>
    <mergeCell ref="E2956:F2956"/>
    <mergeCell ref="E3031:F3031"/>
    <mergeCell ref="E3032:F3032"/>
    <mergeCell ref="E3033:F3033"/>
    <mergeCell ref="E2986:F2986"/>
    <mergeCell ref="E2987:F2987"/>
    <mergeCell ref="E2991:F2991"/>
    <mergeCell ref="E2992:F2992"/>
    <mergeCell ref="E2993:F2993"/>
    <mergeCell ref="E2994:F2994"/>
    <mergeCell ref="E2995:F2995"/>
    <mergeCell ref="E2999:F2999"/>
    <mergeCell ref="E19:F19"/>
    <mergeCell ref="E20:F20"/>
    <mergeCell ref="E21:F21"/>
    <mergeCell ref="E22:F22"/>
    <mergeCell ref="E23:F23"/>
    <mergeCell ref="A3070:E3070"/>
    <mergeCell ref="F3070:I3070"/>
    <mergeCell ref="E3079:F3079"/>
    <mergeCell ref="E3080:F3080"/>
    <mergeCell ref="E3081:F3081"/>
    <mergeCell ref="E3082:F3082"/>
    <mergeCell ref="E3083:F3083"/>
    <mergeCell ref="E39:F39"/>
    <mergeCell ref="E40:F40"/>
    <mergeCell ref="E41:F41"/>
    <mergeCell ref="E42:F42"/>
    <mergeCell ref="E43:F43"/>
    <mergeCell ref="E44:F44"/>
    <mergeCell ref="H47:I47"/>
    <mergeCell ref="E45:F45"/>
    <mergeCell ref="E49:F49"/>
    <mergeCell ref="E50:F50"/>
    <mergeCell ref="E51:F51"/>
    <mergeCell ref="E52:F52"/>
    <mergeCell ref="H54:I54"/>
    <mergeCell ref="E56:F56"/>
    <mergeCell ref="E57:F57"/>
    <mergeCell ref="A58:E58"/>
    <mergeCell ref="F58:I58"/>
    <mergeCell ref="A59:E59"/>
    <mergeCell ref="E3051:F3051"/>
    <mergeCell ref="F3058:I3058"/>
    <mergeCell ref="C1:D1"/>
    <mergeCell ref="E1:F1"/>
    <mergeCell ref="C2:D2"/>
    <mergeCell ref="E2:H2"/>
    <mergeCell ref="A3:K3"/>
    <mergeCell ref="E4:F4"/>
    <mergeCell ref="E6:F6"/>
    <mergeCell ref="E14:F14"/>
    <mergeCell ref="H16:I16"/>
    <mergeCell ref="E7:F7"/>
    <mergeCell ref="E8:F8"/>
    <mergeCell ref="E9:F9"/>
    <mergeCell ref="E10:F10"/>
    <mergeCell ref="E11:F11"/>
    <mergeCell ref="E12:F12"/>
    <mergeCell ref="E13:F13"/>
    <mergeCell ref="E18:F18"/>
    <mergeCell ref="A24:J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70:F70"/>
    <mergeCell ref="E71:F71"/>
    <mergeCell ref="F59:I59"/>
    <mergeCell ref="A60:E60"/>
    <mergeCell ref="F60:I60"/>
    <mergeCell ref="G62:I62"/>
    <mergeCell ref="G63:I63"/>
    <mergeCell ref="A64:E64"/>
    <mergeCell ref="F64:I64"/>
    <mergeCell ref="H66:I66"/>
    <mergeCell ref="E68:F68"/>
    <mergeCell ref="E69:F69"/>
    <mergeCell ref="H73:I73"/>
    <mergeCell ref="E75:F75"/>
    <mergeCell ref="E76:F76"/>
    <mergeCell ref="E77:F77"/>
    <mergeCell ref="E78:F78"/>
    <mergeCell ref="E79:F79"/>
    <mergeCell ref="E80:F80"/>
    <mergeCell ref="H82:I82"/>
    <mergeCell ref="E84:F84"/>
    <mergeCell ref="E85:F85"/>
    <mergeCell ref="E86:F86"/>
    <mergeCell ref="H89:I89"/>
    <mergeCell ref="E97:F97"/>
    <mergeCell ref="A98:J98"/>
    <mergeCell ref="E87:F87"/>
    <mergeCell ref="E91:F91"/>
    <mergeCell ref="E92:F92"/>
    <mergeCell ref="E93:F93"/>
    <mergeCell ref="E94:F94"/>
    <mergeCell ref="E95:F95"/>
    <mergeCell ref="E96:F96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46:F146"/>
    <mergeCell ref="E147:F147"/>
    <mergeCell ref="E148:F148"/>
    <mergeCell ref="E149:F149"/>
    <mergeCell ref="E150:F150"/>
    <mergeCell ref="E151:F151"/>
    <mergeCell ref="E152:F152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H132:I132"/>
    <mergeCell ref="E134:F134"/>
    <mergeCell ref="E135:F135"/>
    <mergeCell ref="E136:F136"/>
    <mergeCell ref="E137:F137"/>
    <mergeCell ref="E138:F138"/>
    <mergeCell ref="E139:F139"/>
    <mergeCell ref="E140:F140"/>
    <mergeCell ref="A141:J141"/>
    <mergeCell ref="E142:F142"/>
    <mergeCell ref="E143:F143"/>
    <mergeCell ref="E144:F144"/>
    <mergeCell ref="E145:F145"/>
    <mergeCell ref="E168:F168"/>
    <mergeCell ref="E169:F169"/>
    <mergeCell ref="E170:F170"/>
    <mergeCell ref="E191:F191"/>
    <mergeCell ref="E192:F192"/>
    <mergeCell ref="E193:F193"/>
    <mergeCell ref="E194:F194"/>
    <mergeCell ref="H196:I196"/>
    <mergeCell ref="E198:F198"/>
    <mergeCell ref="E199:F199"/>
    <mergeCell ref="E200:F200"/>
    <mergeCell ref="E201:F201"/>
    <mergeCell ref="H203:I203"/>
    <mergeCell ref="E205:F205"/>
    <mergeCell ref="E206:F206"/>
    <mergeCell ref="E207:F207"/>
    <mergeCell ref="H210:I210"/>
    <mergeCell ref="E208:F208"/>
    <mergeCell ref="E179:F179"/>
    <mergeCell ref="E180:F180"/>
    <mergeCell ref="H182:I182"/>
    <mergeCell ref="E184:F184"/>
    <mergeCell ref="E185:F185"/>
    <mergeCell ref="E186:F186"/>
    <mergeCell ref="E187:F187"/>
    <mergeCell ref="H189:I189"/>
    <mergeCell ref="E171:F171"/>
    <mergeCell ref="E172:F172"/>
    <mergeCell ref="E173:F173"/>
    <mergeCell ref="H175:I175"/>
    <mergeCell ref="E177:F177"/>
    <mergeCell ref="E178:F178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H221:I221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H232:I232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H244:I244"/>
    <mergeCell ref="E242:F242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H257:I257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A273:J273"/>
    <mergeCell ref="E274:F274"/>
    <mergeCell ref="E275:F275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H310:I310"/>
    <mergeCell ref="E347:F347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57:F357"/>
    <mergeCell ref="E358:F358"/>
    <mergeCell ref="E342:F342"/>
    <mergeCell ref="E343:F343"/>
    <mergeCell ref="E344:F344"/>
    <mergeCell ref="E345:F345"/>
    <mergeCell ref="E346:F346"/>
    <mergeCell ref="E359:F359"/>
    <mergeCell ref="E360:F360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A326:J326"/>
    <mergeCell ref="E325:F325"/>
    <mergeCell ref="E327:F327"/>
    <mergeCell ref="E328:F328"/>
    <mergeCell ref="E329:F329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E361:F361"/>
    <mergeCell ref="H363:I363"/>
    <mergeCell ref="E365:F365"/>
    <mergeCell ref="E366:F366"/>
    <mergeCell ref="E367:F367"/>
    <mergeCell ref="E368:F368"/>
    <mergeCell ref="E369:F369"/>
    <mergeCell ref="E370:F370"/>
    <mergeCell ref="E371:F371"/>
    <mergeCell ref="E372:F372"/>
    <mergeCell ref="E373:F373"/>
    <mergeCell ref="E374:F374"/>
    <mergeCell ref="E375:F375"/>
    <mergeCell ref="E376:F376"/>
    <mergeCell ref="E377:F377"/>
    <mergeCell ref="A379:J379"/>
    <mergeCell ref="E378:F378"/>
    <mergeCell ref="E380:F380"/>
    <mergeCell ref="E381:F381"/>
    <mergeCell ref="E382:F382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393:F393"/>
    <mergeCell ref="E394:F394"/>
    <mergeCell ref="E395:F395"/>
    <mergeCell ref="E396:F396"/>
    <mergeCell ref="E397:F397"/>
    <mergeCell ref="E398:F398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408:F408"/>
    <mergeCell ref="E409:F409"/>
    <mergeCell ref="E410:F410"/>
    <mergeCell ref="E411:F411"/>
    <mergeCell ref="E412:F412"/>
    <mergeCell ref="E413:F413"/>
    <mergeCell ref="E414:F414"/>
    <mergeCell ref="E415:F415"/>
    <mergeCell ref="E416:F416"/>
    <mergeCell ref="E417:F417"/>
    <mergeCell ref="E418:F418"/>
    <mergeCell ref="E419:F419"/>
    <mergeCell ref="E420:F420"/>
    <mergeCell ref="E421:F421"/>
    <mergeCell ref="E422:F422"/>
    <mergeCell ref="E423:F423"/>
    <mergeCell ref="E424:F424"/>
    <mergeCell ref="E425:F425"/>
    <mergeCell ref="E426:F426"/>
    <mergeCell ref="H428:I428"/>
    <mergeCell ref="E430:F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39:F439"/>
    <mergeCell ref="E440:F440"/>
    <mergeCell ref="E441:F441"/>
    <mergeCell ref="E442:F442"/>
    <mergeCell ref="A444:J444"/>
    <mergeCell ref="E443:F443"/>
    <mergeCell ref="E445:F445"/>
    <mergeCell ref="E446:F446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56:F456"/>
    <mergeCell ref="E457:F457"/>
    <mergeCell ref="E458:F458"/>
    <mergeCell ref="E459:F459"/>
    <mergeCell ref="E460:F460"/>
    <mergeCell ref="E461:F461"/>
    <mergeCell ref="E462:F462"/>
    <mergeCell ref="E463:F463"/>
    <mergeCell ref="E464:F464"/>
    <mergeCell ref="E479:F479"/>
    <mergeCell ref="H481:I481"/>
    <mergeCell ref="A496:J496"/>
    <mergeCell ref="E465:F465"/>
    <mergeCell ref="E466:F466"/>
    <mergeCell ref="E467:F467"/>
    <mergeCell ref="E468:F468"/>
    <mergeCell ref="E469:F469"/>
    <mergeCell ref="E470:F470"/>
    <mergeCell ref="E471:F471"/>
    <mergeCell ref="E472:F472"/>
    <mergeCell ref="E473:F473"/>
    <mergeCell ref="E474:F474"/>
    <mergeCell ref="E475:F475"/>
    <mergeCell ref="E476:F476"/>
    <mergeCell ref="E477:F477"/>
    <mergeCell ref="E478:F478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92:F492"/>
    <mergeCell ref="E493:F493"/>
    <mergeCell ref="E494:F494"/>
    <mergeCell ref="E495:F495"/>
    <mergeCell ref="E497:F497"/>
    <mergeCell ref="E498:F498"/>
    <mergeCell ref="E499:F499"/>
    <mergeCell ref="E500:F500"/>
    <mergeCell ref="E501:F501"/>
    <mergeCell ref="E502:F502"/>
    <mergeCell ref="E503:F503"/>
    <mergeCell ref="E504:F504"/>
    <mergeCell ref="E505:F505"/>
    <mergeCell ref="E506:F506"/>
    <mergeCell ref="E507:F507"/>
    <mergeCell ref="E508:F508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59:F559"/>
    <mergeCell ref="E563:F563"/>
    <mergeCell ref="E564:F564"/>
    <mergeCell ref="E565:F565"/>
    <mergeCell ref="E566:F566"/>
    <mergeCell ref="E567:F567"/>
    <mergeCell ref="E568:F568"/>
    <mergeCell ref="E578:F578"/>
    <mergeCell ref="E579:F579"/>
    <mergeCell ref="E580:F580"/>
    <mergeCell ref="E581:F581"/>
    <mergeCell ref="E582:F582"/>
    <mergeCell ref="E537:F537"/>
    <mergeCell ref="E538:F538"/>
    <mergeCell ref="E569:F569"/>
    <mergeCell ref="E570:F570"/>
    <mergeCell ref="E571:F571"/>
    <mergeCell ref="E589:F589"/>
    <mergeCell ref="E590:F590"/>
    <mergeCell ref="E591:F591"/>
    <mergeCell ref="E592:F592"/>
    <mergeCell ref="E593:F593"/>
    <mergeCell ref="E594:F594"/>
    <mergeCell ref="E595:F595"/>
    <mergeCell ref="E596:F596"/>
    <mergeCell ref="E597:F597"/>
    <mergeCell ref="E598:F598"/>
    <mergeCell ref="H600:I600"/>
    <mergeCell ref="E602:F602"/>
    <mergeCell ref="E519:F519"/>
    <mergeCell ref="E520:F520"/>
    <mergeCell ref="E521:F521"/>
    <mergeCell ref="E522:F522"/>
    <mergeCell ref="E523:F523"/>
    <mergeCell ref="E524:F524"/>
    <mergeCell ref="E525:F525"/>
    <mergeCell ref="E526:F526"/>
    <mergeCell ref="E527:F527"/>
    <mergeCell ref="E528:F528"/>
    <mergeCell ref="E529:F529"/>
    <mergeCell ref="E530:F530"/>
    <mergeCell ref="H532:I532"/>
    <mergeCell ref="E534:F534"/>
    <mergeCell ref="E535:F535"/>
    <mergeCell ref="E536:F536"/>
    <mergeCell ref="H540:I540"/>
    <mergeCell ref="E542:F542"/>
    <mergeCell ref="E543:F543"/>
    <mergeCell ref="E544:F544"/>
    <mergeCell ref="E545:F545"/>
    <mergeCell ref="E546:F546"/>
    <mergeCell ref="E547:F547"/>
    <mergeCell ref="E548:F548"/>
    <mergeCell ref="E549:F549"/>
    <mergeCell ref="H551:I551"/>
    <mergeCell ref="E553:F553"/>
    <mergeCell ref="E554:F554"/>
    <mergeCell ref="E555:F555"/>
    <mergeCell ref="E556:F556"/>
    <mergeCell ref="E557:F557"/>
    <mergeCell ref="E558:F558"/>
    <mergeCell ref="H561:I561"/>
    <mergeCell ref="H573:I573"/>
    <mergeCell ref="E575:F575"/>
    <mergeCell ref="E576:F576"/>
    <mergeCell ref="E577:F577"/>
    <mergeCell ref="E603:F603"/>
    <mergeCell ref="E604:F604"/>
    <mergeCell ref="E605:F605"/>
    <mergeCell ref="E606:F606"/>
    <mergeCell ref="E607:F607"/>
    <mergeCell ref="E608:F608"/>
    <mergeCell ref="H611:I611"/>
    <mergeCell ref="E653:F653"/>
    <mergeCell ref="E654:F654"/>
    <mergeCell ref="E655:F655"/>
    <mergeCell ref="H657:I657"/>
    <mergeCell ref="E659:F659"/>
    <mergeCell ref="E660:F660"/>
    <mergeCell ref="E640:F640"/>
    <mergeCell ref="E641:F641"/>
    <mergeCell ref="E642:F642"/>
    <mergeCell ref="E643:F643"/>
    <mergeCell ref="E644:F644"/>
    <mergeCell ref="E645:F645"/>
    <mergeCell ref="H647:I647"/>
    <mergeCell ref="E649:F649"/>
    <mergeCell ref="E650:F650"/>
    <mergeCell ref="E651:F651"/>
    <mergeCell ref="E652:F652"/>
    <mergeCell ref="E583:F583"/>
    <mergeCell ref="E584:F584"/>
    <mergeCell ref="E585:F585"/>
    <mergeCell ref="H587:I587"/>
    <mergeCell ref="E661:F661"/>
    <mergeCell ref="E662:F662"/>
    <mergeCell ref="E663:F663"/>
    <mergeCell ref="E664:F664"/>
    <mergeCell ref="H666:I666"/>
    <mergeCell ref="E668:F668"/>
    <mergeCell ref="E669:F669"/>
    <mergeCell ref="F670:I670"/>
    <mergeCell ref="E609:F609"/>
    <mergeCell ref="E613:F613"/>
    <mergeCell ref="E614:F614"/>
    <mergeCell ref="E615:F615"/>
    <mergeCell ref="E616:F616"/>
    <mergeCell ref="E617:F617"/>
    <mergeCell ref="E618:F618"/>
    <mergeCell ref="E619:F619"/>
    <mergeCell ref="E620:F620"/>
    <mergeCell ref="E621:F621"/>
    <mergeCell ref="H623:I623"/>
    <mergeCell ref="E625:F625"/>
    <mergeCell ref="E626:F626"/>
    <mergeCell ref="E627:F627"/>
    <mergeCell ref="E628:F628"/>
    <mergeCell ref="E629:F629"/>
    <mergeCell ref="E630:F630"/>
    <mergeCell ref="E631:F631"/>
    <mergeCell ref="E632:F632"/>
    <mergeCell ref="E633:F633"/>
    <mergeCell ref="H635:I635"/>
    <mergeCell ref="E637:F637"/>
    <mergeCell ref="E638:F638"/>
    <mergeCell ref="E639:F639"/>
    <mergeCell ref="A670:E670"/>
    <mergeCell ref="A671:E671"/>
    <mergeCell ref="A672:E672"/>
    <mergeCell ref="A675:E675"/>
    <mergeCell ref="A679:E679"/>
    <mergeCell ref="F671:I671"/>
    <mergeCell ref="F672:I672"/>
    <mergeCell ref="G674:I674"/>
    <mergeCell ref="F675:I675"/>
    <mergeCell ref="G677:I677"/>
    <mergeCell ref="G678:I678"/>
    <mergeCell ref="F679:I679"/>
    <mergeCell ref="H681:I681"/>
    <mergeCell ref="E683:F683"/>
    <mergeCell ref="E684:F684"/>
    <mergeCell ref="E685:F685"/>
    <mergeCell ref="E686:F686"/>
    <mergeCell ref="E687:F687"/>
    <mergeCell ref="H689:I689"/>
    <mergeCell ref="E691:F691"/>
    <mergeCell ref="E692:F692"/>
    <mergeCell ref="E693:F693"/>
    <mergeCell ref="E694:F694"/>
    <mergeCell ref="E695:F695"/>
    <mergeCell ref="H697:I697"/>
    <mergeCell ref="E699:F699"/>
    <mergeCell ref="E700:F700"/>
    <mergeCell ref="E701:F701"/>
    <mergeCell ref="E702:F702"/>
    <mergeCell ref="E703:F703"/>
    <mergeCell ref="E704:F704"/>
    <mergeCell ref="H706:I706"/>
    <mergeCell ref="E708:F708"/>
    <mergeCell ref="E709:F709"/>
    <mergeCell ref="E710:F710"/>
    <mergeCell ref="E711:F711"/>
    <mergeCell ref="E712:F712"/>
    <mergeCell ref="H714:I714"/>
    <mergeCell ref="E716:F716"/>
    <mergeCell ref="E717:F717"/>
    <mergeCell ref="E718:F718"/>
    <mergeCell ref="E719:F719"/>
    <mergeCell ref="E720:F720"/>
    <mergeCell ref="H722:I722"/>
    <mergeCell ref="E724:F724"/>
    <mergeCell ref="E725:F725"/>
    <mergeCell ref="E726:F726"/>
    <mergeCell ref="E727:F727"/>
    <mergeCell ref="E728:F728"/>
    <mergeCell ref="E729:F729"/>
    <mergeCell ref="E730:F730"/>
    <mergeCell ref="E791:F791"/>
    <mergeCell ref="E792:F792"/>
    <mergeCell ref="E793:F793"/>
    <mergeCell ref="H795:I795"/>
    <mergeCell ref="E797:F797"/>
    <mergeCell ref="E798:F798"/>
    <mergeCell ref="E774:F774"/>
    <mergeCell ref="E775:F775"/>
    <mergeCell ref="H777:I777"/>
    <mergeCell ref="E779:F779"/>
    <mergeCell ref="E780:F780"/>
    <mergeCell ref="E781:F781"/>
    <mergeCell ref="E782:F782"/>
    <mergeCell ref="E783:F783"/>
    <mergeCell ref="E784:F784"/>
    <mergeCell ref="H786:I786"/>
    <mergeCell ref="E788:F788"/>
    <mergeCell ref="E789:F789"/>
    <mergeCell ref="E766:F766"/>
    <mergeCell ref="E767:F767"/>
    <mergeCell ref="H769:I769"/>
    <mergeCell ref="E771:F771"/>
    <mergeCell ref="E772:F772"/>
    <mergeCell ref="E773:F773"/>
    <mergeCell ref="H732:I732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E742:F742"/>
    <mergeCell ref="E790:F790"/>
    <mergeCell ref="E908:F908"/>
    <mergeCell ref="E909:F909"/>
    <mergeCell ref="E910:F910"/>
    <mergeCell ref="H912:I912"/>
    <mergeCell ref="E914:F914"/>
    <mergeCell ref="E915:F915"/>
    <mergeCell ref="E799:F799"/>
    <mergeCell ref="E800:F800"/>
    <mergeCell ref="E801:F801"/>
    <mergeCell ref="E802:F802"/>
    <mergeCell ref="H804:I804"/>
    <mergeCell ref="E806:F806"/>
    <mergeCell ref="E807:F807"/>
    <mergeCell ref="E743:F743"/>
    <mergeCell ref="E744:F744"/>
    <mergeCell ref="E745:F745"/>
    <mergeCell ref="E746:F746"/>
    <mergeCell ref="E747:F747"/>
    <mergeCell ref="E748:F748"/>
    <mergeCell ref="H750:I750"/>
    <mergeCell ref="E759:F759"/>
    <mergeCell ref="H761:I761"/>
    <mergeCell ref="E752:F752"/>
    <mergeCell ref="E753:F753"/>
    <mergeCell ref="E754:F754"/>
    <mergeCell ref="E755:F755"/>
    <mergeCell ref="E756:F756"/>
    <mergeCell ref="E757:F757"/>
    <mergeCell ref="E758:F758"/>
    <mergeCell ref="E763:F763"/>
    <mergeCell ref="E764:F764"/>
    <mergeCell ref="E765:F765"/>
    <mergeCell ref="E977:F977"/>
    <mergeCell ref="E978:F978"/>
    <mergeCell ref="E979:F979"/>
    <mergeCell ref="E980:F980"/>
    <mergeCell ref="E981:F981"/>
    <mergeCell ref="E982:F982"/>
    <mergeCell ref="E808:F808"/>
    <mergeCell ref="E809:F809"/>
    <mergeCell ref="E810:F810"/>
    <mergeCell ref="H812:I812"/>
    <mergeCell ref="E814:F814"/>
    <mergeCell ref="E815:F815"/>
    <mergeCell ref="E816:F816"/>
    <mergeCell ref="E951:F951"/>
    <mergeCell ref="E952:F952"/>
    <mergeCell ref="E953:F953"/>
    <mergeCell ref="E954:F954"/>
    <mergeCell ref="E955:F955"/>
    <mergeCell ref="H957:I957"/>
    <mergeCell ref="E959:F959"/>
    <mergeCell ref="E960:F960"/>
    <mergeCell ref="E961:F961"/>
    <mergeCell ref="E962:F962"/>
    <mergeCell ref="E897:F897"/>
    <mergeCell ref="E898:F898"/>
    <mergeCell ref="E899:F899"/>
    <mergeCell ref="E900:F900"/>
    <mergeCell ref="E901:F901"/>
    <mergeCell ref="H903:I903"/>
    <mergeCell ref="E905:F905"/>
    <mergeCell ref="E906:F906"/>
    <mergeCell ref="E907:F907"/>
    <mergeCell ref="E1050:F1050"/>
    <mergeCell ref="E1051:F1051"/>
    <mergeCell ref="E1015:F1015"/>
    <mergeCell ref="E1016:F1016"/>
    <mergeCell ref="E1017:F1017"/>
    <mergeCell ref="E1018:F1018"/>
    <mergeCell ref="E1019:F1019"/>
    <mergeCell ref="E1020:F1020"/>
    <mergeCell ref="E1021:F1021"/>
    <mergeCell ref="E1022:F1022"/>
    <mergeCell ref="E1023:F1023"/>
    <mergeCell ref="E1024:F1024"/>
    <mergeCell ref="E1025:F1025"/>
    <mergeCell ref="E1026:F1026"/>
    <mergeCell ref="E1027:F1027"/>
    <mergeCell ref="E1028:F1028"/>
    <mergeCell ref="E1029:F1029"/>
    <mergeCell ref="E1091:F1091"/>
    <mergeCell ref="E1052:F1052"/>
    <mergeCell ref="E1053:F1053"/>
    <mergeCell ref="E1054:F1054"/>
    <mergeCell ref="E1055:F1055"/>
    <mergeCell ref="E1056:F1056"/>
    <mergeCell ref="E1057:F1057"/>
    <mergeCell ref="E1058:F1058"/>
    <mergeCell ref="E1059:F1059"/>
    <mergeCell ref="E1060:F1060"/>
    <mergeCell ref="E1061:F1061"/>
    <mergeCell ref="E1062:F1062"/>
    <mergeCell ref="E1063:F1063"/>
    <mergeCell ref="E1064:F1064"/>
    <mergeCell ref="E1065:F1065"/>
    <mergeCell ref="E1066:F1066"/>
    <mergeCell ref="H1068:I1068"/>
    <mergeCell ref="E1070:F1070"/>
    <mergeCell ref="E891:F891"/>
    <mergeCell ref="H893:I893"/>
    <mergeCell ref="E895:F895"/>
    <mergeCell ref="E896:F896"/>
    <mergeCell ref="E1071:F1071"/>
    <mergeCell ref="E1072:F1072"/>
    <mergeCell ref="E1073:F1073"/>
    <mergeCell ref="E1074:F1074"/>
    <mergeCell ref="E1075:F1075"/>
    <mergeCell ref="H1077:I1077"/>
    <mergeCell ref="E1079:F1079"/>
    <mergeCell ref="E1080:F1080"/>
    <mergeCell ref="E1081:F1081"/>
    <mergeCell ref="E1082:F1082"/>
    <mergeCell ref="E1083:F1083"/>
    <mergeCell ref="E1084:F1084"/>
    <mergeCell ref="H1086:I1086"/>
    <mergeCell ref="E987:F987"/>
    <mergeCell ref="E988:F988"/>
    <mergeCell ref="E989:F989"/>
    <mergeCell ref="E990:F990"/>
    <mergeCell ref="E991:F991"/>
    <mergeCell ref="E992:F992"/>
    <mergeCell ref="E993:F993"/>
    <mergeCell ref="E994:F994"/>
    <mergeCell ref="E995:F995"/>
    <mergeCell ref="E996:F996"/>
    <mergeCell ref="E997:F997"/>
    <mergeCell ref="E998:F998"/>
    <mergeCell ref="H1000:I1000"/>
    <mergeCell ref="E1002:F1002"/>
    <mergeCell ref="E1049:F1049"/>
    <mergeCell ref="E840:F840"/>
    <mergeCell ref="E841:F841"/>
    <mergeCell ref="E842:F842"/>
    <mergeCell ref="H844:I844"/>
    <mergeCell ref="E846:F846"/>
    <mergeCell ref="E847:F847"/>
    <mergeCell ref="E848:F848"/>
    <mergeCell ref="E849:F849"/>
    <mergeCell ref="E850:F850"/>
    <mergeCell ref="E851:F851"/>
    <mergeCell ref="E916:F916"/>
    <mergeCell ref="E917:F917"/>
    <mergeCell ref="E918:F918"/>
    <mergeCell ref="E919:F919"/>
    <mergeCell ref="H921:I921"/>
    <mergeCell ref="E923:F923"/>
    <mergeCell ref="E924:F924"/>
    <mergeCell ref="E871:F871"/>
    <mergeCell ref="E872:F872"/>
    <mergeCell ref="E873:F873"/>
    <mergeCell ref="E874:F874"/>
    <mergeCell ref="E875:F875"/>
    <mergeCell ref="E876:F876"/>
    <mergeCell ref="H878:I878"/>
    <mergeCell ref="E880:F880"/>
    <mergeCell ref="E881:F881"/>
    <mergeCell ref="E882:F882"/>
    <mergeCell ref="E883:F883"/>
    <mergeCell ref="H885:I885"/>
    <mergeCell ref="E887:F887"/>
    <mergeCell ref="E888:F888"/>
    <mergeCell ref="E889:F889"/>
    <mergeCell ref="E817:F817"/>
    <mergeCell ref="E818:F818"/>
    <mergeCell ref="H820:I820"/>
    <mergeCell ref="E822:F822"/>
    <mergeCell ref="E823:F823"/>
    <mergeCell ref="E824:F824"/>
    <mergeCell ref="E825:F825"/>
    <mergeCell ref="E826:F826"/>
    <mergeCell ref="H828:I828"/>
    <mergeCell ref="E830:F830"/>
    <mergeCell ref="E831:F831"/>
    <mergeCell ref="E832:F832"/>
    <mergeCell ref="E833:F833"/>
    <mergeCell ref="H836:I836"/>
    <mergeCell ref="E834:F834"/>
    <mergeCell ref="E838:F838"/>
    <mergeCell ref="E839:F839"/>
    <mergeCell ref="H854:I854"/>
    <mergeCell ref="E852:F852"/>
    <mergeCell ref="E856:F856"/>
    <mergeCell ref="E857:F857"/>
    <mergeCell ref="E858:F858"/>
    <mergeCell ref="E859:F859"/>
    <mergeCell ref="E860:F860"/>
    <mergeCell ref="E861:F861"/>
    <mergeCell ref="E862:F862"/>
    <mergeCell ref="E863:F863"/>
    <mergeCell ref="H865:I865"/>
    <mergeCell ref="E867:F867"/>
    <mergeCell ref="E868:F868"/>
    <mergeCell ref="E869:F869"/>
    <mergeCell ref="E870:F870"/>
    <mergeCell ref="E943:F943"/>
    <mergeCell ref="E944:F944"/>
    <mergeCell ref="E937:F937"/>
    <mergeCell ref="H939:I939"/>
    <mergeCell ref="E941:F941"/>
    <mergeCell ref="E942:F942"/>
    <mergeCell ref="E925:F925"/>
    <mergeCell ref="E926:F926"/>
    <mergeCell ref="E927:F927"/>
    <mergeCell ref="E928:F928"/>
    <mergeCell ref="H930:I930"/>
    <mergeCell ref="E932:F932"/>
    <mergeCell ref="E933:F933"/>
    <mergeCell ref="E934:F934"/>
    <mergeCell ref="E935:F935"/>
    <mergeCell ref="E936:F936"/>
    <mergeCell ref="E890:F890"/>
    <mergeCell ref="E945:F945"/>
    <mergeCell ref="E947:F947"/>
    <mergeCell ref="E948:F948"/>
    <mergeCell ref="E949:F949"/>
    <mergeCell ref="E950:F950"/>
    <mergeCell ref="E1010:F1010"/>
    <mergeCell ref="E1011:F1011"/>
    <mergeCell ref="E1012:F1012"/>
    <mergeCell ref="A1013:J1013"/>
    <mergeCell ref="E1003:F1003"/>
    <mergeCell ref="E1004:F1004"/>
    <mergeCell ref="E1005:F1005"/>
    <mergeCell ref="E1006:F1006"/>
    <mergeCell ref="E1007:F1007"/>
    <mergeCell ref="E1008:F1008"/>
    <mergeCell ref="E1009:F1009"/>
    <mergeCell ref="E1014:F1014"/>
    <mergeCell ref="A946:J946"/>
    <mergeCell ref="E963:F963"/>
    <mergeCell ref="E964:F964"/>
    <mergeCell ref="E965:F965"/>
    <mergeCell ref="E966:F966"/>
    <mergeCell ref="E967:F967"/>
    <mergeCell ref="E968:F968"/>
    <mergeCell ref="H970:I970"/>
    <mergeCell ref="E972:F972"/>
    <mergeCell ref="E973:F973"/>
    <mergeCell ref="E974:F974"/>
    <mergeCell ref="E975:F975"/>
    <mergeCell ref="E983:F983"/>
    <mergeCell ref="H985:I985"/>
    <mergeCell ref="E976:F976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48:F1048"/>
    <mergeCell ref="E1108:F1108"/>
    <mergeCell ref="E1109:F1109"/>
    <mergeCell ref="E1110:F1110"/>
    <mergeCell ref="E1111:F1111"/>
    <mergeCell ref="E1112:F1112"/>
    <mergeCell ref="E1113:F1113"/>
    <mergeCell ref="A1114:J1114"/>
    <mergeCell ref="E1115:F1115"/>
    <mergeCell ref="E1116:F1116"/>
    <mergeCell ref="E1117:F1117"/>
    <mergeCell ref="E1118:F1118"/>
    <mergeCell ref="E1119:F1119"/>
    <mergeCell ref="E1120:F1120"/>
    <mergeCell ref="E1121:F1121"/>
    <mergeCell ref="E1122:F1122"/>
    <mergeCell ref="E1092:F1092"/>
    <mergeCell ref="E1093:F1093"/>
    <mergeCell ref="H1095:I1095"/>
    <mergeCell ref="E1097:F1097"/>
    <mergeCell ref="E1098:F1098"/>
    <mergeCell ref="E1099:F1099"/>
    <mergeCell ref="E1100:F1100"/>
    <mergeCell ref="E1101:F1101"/>
    <mergeCell ref="E1102:F1102"/>
    <mergeCell ref="H1104:I1104"/>
    <mergeCell ref="E1106:F1106"/>
    <mergeCell ref="E1107:F1107"/>
    <mergeCell ref="E1088:F1088"/>
    <mergeCell ref="E1089:F1089"/>
    <mergeCell ref="E1090:F1090"/>
    <mergeCell ref="E1123:F1123"/>
    <mergeCell ref="E1124:F1124"/>
    <mergeCell ref="E1125:F1125"/>
    <mergeCell ref="E1126:F1126"/>
    <mergeCell ref="E1127:F1127"/>
    <mergeCell ref="E1128:F1128"/>
    <mergeCell ref="E1129:F1129"/>
    <mergeCell ref="E1130:F1130"/>
    <mergeCell ref="E1131:F1131"/>
    <mergeCell ref="E1132:F1132"/>
    <mergeCell ref="E1133:F1133"/>
    <mergeCell ref="E1134:F1134"/>
    <mergeCell ref="E1135:F1135"/>
    <mergeCell ref="E1136:F1136"/>
    <mergeCell ref="E1137:F1137"/>
    <mergeCell ref="E1138:F1138"/>
    <mergeCell ref="E1139:F1139"/>
    <mergeCell ref="E1140:F1140"/>
    <mergeCell ref="H1142:I1142"/>
    <mergeCell ref="E1144:F1144"/>
    <mergeCell ref="E1145:F1145"/>
    <mergeCell ref="F1146:I1146"/>
    <mergeCell ref="A1149:E1149"/>
    <mergeCell ref="F1149:I1149"/>
    <mergeCell ref="A1150:E1150"/>
    <mergeCell ref="F1150:I1150"/>
    <mergeCell ref="F1151:I1151"/>
    <mergeCell ref="A1151:E1151"/>
    <mergeCell ref="A1152:E1152"/>
    <mergeCell ref="F1152:I1152"/>
    <mergeCell ref="A1153:E1153"/>
    <mergeCell ref="F1153:I1153"/>
    <mergeCell ref="G1155:I1155"/>
    <mergeCell ref="A1156:E1156"/>
    <mergeCell ref="F1156:I1156"/>
    <mergeCell ref="H1158:I1158"/>
    <mergeCell ref="E1160:F1160"/>
    <mergeCell ref="E1161:F1161"/>
    <mergeCell ref="E1162:F1162"/>
    <mergeCell ref="E1163:F1163"/>
    <mergeCell ref="H1166:I1166"/>
    <mergeCell ref="E1164:F1164"/>
    <mergeCell ref="E1168:F1168"/>
    <mergeCell ref="E1169:F1169"/>
    <mergeCell ref="E1170:F1170"/>
    <mergeCell ref="E1171:F1171"/>
    <mergeCell ref="H1173:I1173"/>
    <mergeCell ref="E1175:F1175"/>
    <mergeCell ref="E1176:F1176"/>
    <mergeCell ref="E1177:F1177"/>
    <mergeCell ref="E1178:F1178"/>
    <mergeCell ref="E1179:F1179"/>
    <mergeCell ref="E1180:F1180"/>
    <mergeCell ref="H1182:I1182"/>
    <mergeCell ref="E1184:F1184"/>
    <mergeCell ref="E1185:F1185"/>
    <mergeCell ref="E1186:F1186"/>
    <mergeCell ref="E1187:F1187"/>
    <mergeCell ref="E1188:F1188"/>
    <mergeCell ref="E1189:F1189"/>
    <mergeCell ref="H1191:I1191"/>
    <mergeCell ref="E1193:F1193"/>
    <mergeCell ref="E1194:F1194"/>
    <mergeCell ref="E1195:F1195"/>
    <mergeCell ref="E1196:F1196"/>
    <mergeCell ref="E1197:F1197"/>
    <mergeCell ref="E1198:F1198"/>
    <mergeCell ref="H1200:I1200"/>
    <mergeCell ref="E1202:F1202"/>
    <mergeCell ref="E1203:F1203"/>
    <mergeCell ref="E1204:F1204"/>
    <mergeCell ref="E1205:F1205"/>
    <mergeCell ref="E1206:F1206"/>
    <mergeCell ref="H1208:I1208"/>
    <mergeCell ref="E1210:F1210"/>
    <mergeCell ref="E1211:F1211"/>
    <mergeCell ref="E1261:F1261"/>
    <mergeCell ref="E1262:F1262"/>
    <mergeCell ref="E1263:F1263"/>
    <mergeCell ref="E1264:F1264"/>
    <mergeCell ref="E1265:F1265"/>
    <mergeCell ref="E1250:F1250"/>
    <mergeCell ref="E1251:F1251"/>
    <mergeCell ref="E1252:F1252"/>
    <mergeCell ref="E1253:F1253"/>
    <mergeCell ref="E1254:F1254"/>
    <mergeCell ref="E1255:F1255"/>
    <mergeCell ref="E1256:F1256"/>
    <mergeCell ref="E1257:F1257"/>
    <mergeCell ref="E1258:F1258"/>
    <mergeCell ref="E1259:F1259"/>
    <mergeCell ref="E1260:F1260"/>
    <mergeCell ref="E1302:F1302"/>
    <mergeCell ref="E1306:F1306"/>
    <mergeCell ref="E1307:F1307"/>
    <mergeCell ref="E1311:F1311"/>
    <mergeCell ref="H1298:I1298"/>
    <mergeCell ref="E1303:F1303"/>
    <mergeCell ref="E1304:F1304"/>
    <mergeCell ref="E1305:F1305"/>
    <mergeCell ref="H1309:I1309"/>
    <mergeCell ref="E1270:F1270"/>
    <mergeCell ref="E1271:F1271"/>
    <mergeCell ref="E1272:F1272"/>
    <mergeCell ref="E1273:F1273"/>
    <mergeCell ref="E1274:F1274"/>
    <mergeCell ref="E1275:F1275"/>
    <mergeCell ref="E1280:F1280"/>
    <mergeCell ref="E1281:F1281"/>
    <mergeCell ref="E1282:F1282"/>
    <mergeCell ref="E1283:F1283"/>
    <mergeCell ref="E1284:F1284"/>
    <mergeCell ref="E1285:F1285"/>
    <mergeCell ref="E1312:F1312"/>
    <mergeCell ref="E1212:F1212"/>
    <mergeCell ref="E1213:F1213"/>
    <mergeCell ref="E1214:F1214"/>
    <mergeCell ref="E1215:F1215"/>
    <mergeCell ref="E1216:F1216"/>
    <mergeCell ref="E1217:F1217"/>
    <mergeCell ref="E1223:F1223"/>
    <mergeCell ref="E1224:F1224"/>
    <mergeCell ref="E1225:F1225"/>
    <mergeCell ref="E1226:F1226"/>
    <mergeCell ref="E1227:F1227"/>
    <mergeCell ref="E1232:F1232"/>
    <mergeCell ref="E1233:F1233"/>
    <mergeCell ref="E1234:F1234"/>
    <mergeCell ref="E1235:F1235"/>
    <mergeCell ref="E1236:F1236"/>
    <mergeCell ref="E1237:F1237"/>
    <mergeCell ref="E1238:F1238"/>
    <mergeCell ref="E1241:F1241"/>
    <mergeCell ref="E1242:F1242"/>
    <mergeCell ref="E1243:F1243"/>
    <mergeCell ref="E1244:F1244"/>
    <mergeCell ref="E1245:F1245"/>
    <mergeCell ref="E1246:F1246"/>
    <mergeCell ref="E1247:F1247"/>
    <mergeCell ref="E1248:F1248"/>
    <mergeCell ref="E1249:F1249"/>
    <mergeCell ref="E1292:F1292"/>
    <mergeCell ref="E1293:F1293"/>
    <mergeCell ref="E1300:F1300"/>
    <mergeCell ref="E1301:F1301"/>
    <mergeCell ref="H1347:I1347"/>
    <mergeCell ref="E1352:F1352"/>
    <mergeCell ref="E1313:F1313"/>
    <mergeCell ref="E1315:F1315"/>
    <mergeCell ref="E1316:F1316"/>
    <mergeCell ref="E1317:F1317"/>
    <mergeCell ref="E1318:F1318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29:F1329"/>
    <mergeCell ref="E1314:F1314"/>
    <mergeCell ref="A1319:J1319"/>
    <mergeCell ref="E1395:F1395"/>
    <mergeCell ref="E1396:F1396"/>
    <mergeCell ref="E1397:F1397"/>
    <mergeCell ref="E1398:F1398"/>
    <mergeCell ref="E1399:F1399"/>
    <mergeCell ref="E1400:F1400"/>
    <mergeCell ref="E1401:F1401"/>
    <mergeCell ref="E1402:F1402"/>
    <mergeCell ref="E1403:F1403"/>
    <mergeCell ref="E1404:F1404"/>
    <mergeCell ref="E1330:F1330"/>
    <mergeCell ref="E1331:F1331"/>
    <mergeCell ref="E1332:F1332"/>
    <mergeCell ref="E1333:F1333"/>
    <mergeCell ref="E1334:F1334"/>
    <mergeCell ref="E1335:F1335"/>
    <mergeCell ref="E1336:F1336"/>
    <mergeCell ref="E1337:F1337"/>
    <mergeCell ref="E1338:F1338"/>
    <mergeCell ref="E1339:F1339"/>
    <mergeCell ref="E1350:F1350"/>
    <mergeCell ref="E1351:F1351"/>
    <mergeCell ref="E1340:F1340"/>
    <mergeCell ref="E1344:F1344"/>
    <mergeCell ref="E1345:F1345"/>
    <mergeCell ref="E1349:F1349"/>
    <mergeCell ref="E1341:F1341"/>
    <mergeCell ref="E1342:F1342"/>
    <mergeCell ref="E1343:F1343"/>
    <mergeCell ref="E1353:F1353"/>
    <mergeCell ref="E1354:F1354"/>
    <mergeCell ref="E1355:F1355"/>
    <mergeCell ref="E1356:F1356"/>
    <mergeCell ref="E1358:F1358"/>
    <mergeCell ref="E1359:F1359"/>
    <mergeCell ref="E1360:F1360"/>
    <mergeCell ref="E1361:F1361"/>
    <mergeCell ref="E1362:F1362"/>
    <mergeCell ref="E1363:F1363"/>
    <mergeCell ref="E1364:F1364"/>
    <mergeCell ref="E1365:F1365"/>
    <mergeCell ref="E1366:F1366"/>
    <mergeCell ref="E1390:F1390"/>
    <mergeCell ref="E1391:F1391"/>
    <mergeCell ref="E1392:F1392"/>
    <mergeCell ref="E1393:F1393"/>
    <mergeCell ref="E1376:F1376"/>
    <mergeCell ref="E1377:F1377"/>
    <mergeCell ref="E1378:F1378"/>
    <mergeCell ref="E1382:F1382"/>
    <mergeCell ref="E1383:F1383"/>
    <mergeCell ref="E1387:F1387"/>
    <mergeCell ref="E1388:F1388"/>
    <mergeCell ref="E1453:F1453"/>
    <mergeCell ref="E1457:F1457"/>
    <mergeCell ref="E1458:F1458"/>
    <mergeCell ref="E1462:F1462"/>
    <mergeCell ref="E1463:F1463"/>
    <mergeCell ref="E1447:F1447"/>
    <mergeCell ref="E1448:F1448"/>
    <mergeCell ref="E1452:F1452"/>
    <mergeCell ref="E1467:F1467"/>
    <mergeCell ref="E1434:F1434"/>
    <mergeCell ref="E1435:F1435"/>
    <mergeCell ref="E1439:F1439"/>
    <mergeCell ref="E1440:F1440"/>
    <mergeCell ref="E1441:F1441"/>
    <mergeCell ref="E1442:F1442"/>
    <mergeCell ref="E1443:F1443"/>
    <mergeCell ref="E1411:F1411"/>
    <mergeCell ref="E1412:F1412"/>
    <mergeCell ref="E1413:F1413"/>
    <mergeCell ref="E1414:F1414"/>
    <mergeCell ref="E1418:F1418"/>
    <mergeCell ref="E1419:F1419"/>
    <mergeCell ref="E1423:F1423"/>
    <mergeCell ref="E1427:F1427"/>
    <mergeCell ref="E1428:F1428"/>
    <mergeCell ref="H1437:I1437"/>
    <mergeCell ref="E1444:F1444"/>
    <mergeCell ref="E1445:F1445"/>
    <mergeCell ref="E1446:F1446"/>
    <mergeCell ref="H1450:I1450"/>
    <mergeCell ref="E1454:F1454"/>
    <mergeCell ref="E1455:F1455"/>
    <mergeCell ref="A1456:J1456"/>
    <mergeCell ref="H1460:I1460"/>
    <mergeCell ref="E1464:F1464"/>
    <mergeCell ref="E1465:F1465"/>
    <mergeCell ref="A1466:J1466"/>
    <mergeCell ref="H1470:I1470"/>
    <mergeCell ref="E1474:F1474"/>
    <mergeCell ref="E1475:F1475"/>
    <mergeCell ref="E1468:F1468"/>
    <mergeCell ref="E1472:F1472"/>
    <mergeCell ref="E1473:F1473"/>
    <mergeCell ref="E1523:F1523"/>
    <mergeCell ref="E1524:F1524"/>
    <mergeCell ref="E1525:F1525"/>
    <mergeCell ref="E1526:F1526"/>
    <mergeCell ref="E1528:F1528"/>
    <mergeCell ref="E1529:F1529"/>
    <mergeCell ref="E1530:F1530"/>
    <mergeCell ref="E1531:F1531"/>
    <mergeCell ref="E1532:F1532"/>
    <mergeCell ref="E1533:F1533"/>
    <mergeCell ref="A1527:J1527"/>
    <mergeCell ref="E1497:F1497"/>
    <mergeCell ref="E1498:F1498"/>
    <mergeCell ref="E1502:F1502"/>
    <mergeCell ref="E1503:F1503"/>
    <mergeCell ref="E1507:F1507"/>
    <mergeCell ref="E1508:F1508"/>
    <mergeCell ref="E1513:F1513"/>
    <mergeCell ref="E1514:F1514"/>
    <mergeCell ref="E1534:F1534"/>
    <mergeCell ref="E1535:F1535"/>
    <mergeCell ref="E1536:F1536"/>
    <mergeCell ref="E1537:F1537"/>
    <mergeCell ref="E1538:F1538"/>
    <mergeCell ref="E1539:F1539"/>
    <mergeCell ref="E1540:F1540"/>
    <mergeCell ref="E1541:F1541"/>
    <mergeCell ref="E1542:F1542"/>
    <mergeCell ref="E1543:F1543"/>
    <mergeCell ref="E1544:F1544"/>
    <mergeCell ref="E1545:F1545"/>
    <mergeCell ref="E1546:F1546"/>
    <mergeCell ref="E1547:F1547"/>
    <mergeCell ref="E1548:F1548"/>
    <mergeCell ref="E1549:F1549"/>
    <mergeCell ref="E1550:F1550"/>
    <mergeCell ref="H1582:I1582"/>
    <mergeCell ref="E1551:F1551"/>
    <mergeCell ref="E1559:F1559"/>
    <mergeCell ref="E1552:F1552"/>
    <mergeCell ref="E1553:F1553"/>
    <mergeCell ref="E1554:F1554"/>
    <mergeCell ref="E1555:F1555"/>
    <mergeCell ref="E1556:F1556"/>
    <mergeCell ref="E1557:F1557"/>
    <mergeCell ref="E1558:F1558"/>
    <mergeCell ref="E1563:F1563"/>
    <mergeCell ref="E1564:F1564"/>
    <mergeCell ref="E1568:F1568"/>
    <mergeCell ref="E1569:F1569"/>
    <mergeCell ref="E1560:F1560"/>
    <mergeCell ref="E1561:F1561"/>
    <mergeCell ref="E1562:F1562"/>
    <mergeCell ref="H1566:I1566"/>
    <mergeCell ref="E1603:F1603"/>
    <mergeCell ref="E1604:F1604"/>
    <mergeCell ref="E1570:F1570"/>
    <mergeCell ref="E1571:F1571"/>
    <mergeCell ref="E1572:F1572"/>
    <mergeCell ref="E1573:F1573"/>
    <mergeCell ref="E1574:F1574"/>
    <mergeCell ref="E1575:F1575"/>
    <mergeCell ref="E1579:F1579"/>
    <mergeCell ref="E1580:F1580"/>
    <mergeCell ref="E1584:F1584"/>
    <mergeCell ref="E1585:F1585"/>
    <mergeCell ref="E1586:F1586"/>
    <mergeCell ref="E1587:F1587"/>
    <mergeCell ref="E1588:F1588"/>
    <mergeCell ref="E1576:F1576"/>
    <mergeCell ref="E1577:F1577"/>
    <mergeCell ref="E1578:F1578"/>
    <mergeCell ref="E1296:F1296"/>
    <mergeCell ref="E1605:F1605"/>
    <mergeCell ref="E1610:F1610"/>
    <mergeCell ref="F1617:I1617"/>
    <mergeCell ref="E1606:F1606"/>
    <mergeCell ref="E1607:F1607"/>
    <mergeCell ref="E1608:F1608"/>
    <mergeCell ref="E1609:F1609"/>
    <mergeCell ref="H1612:I1612"/>
    <mergeCell ref="A1614:K1614"/>
    <mergeCell ref="E1615:F1615"/>
    <mergeCell ref="E1616:F1616"/>
    <mergeCell ref="A1619:E1619"/>
    <mergeCell ref="F1619:I1619"/>
    <mergeCell ref="A1620:E1620"/>
    <mergeCell ref="F1620:I1620"/>
    <mergeCell ref="A1621:E1621"/>
    <mergeCell ref="F1621:I1621"/>
    <mergeCell ref="E1589:F1589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599:F1599"/>
    <mergeCell ref="E1600:F1600"/>
    <mergeCell ref="E1601:F1601"/>
    <mergeCell ref="E1602:F1602"/>
    <mergeCell ref="H1219:I1219"/>
    <mergeCell ref="E1221:F1221"/>
    <mergeCell ref="E1222:F1222"/>
    <mergeCell ref="H1229:I1229"/>
    <mergeCell ref="E1231:F1231"/>
    <mergeCell ref="A1239:J1239"/>
    <mergeCell ref="E1240:F1240"/>
    <mergeCell ref="H1267:I1267"/>
    <mergeCell ref="E1269:F1269"/>
    <mergeCell ref="E1276:F1276"/>
    <mergeCell ref="H1278:I1278"/>
    <mergeCell ref="E1286:F1286"/>
    <mergeCell ref="E1287:F1287"/>
    <mergeCell ref="E1288:F1288"/>
    <mergeCell ref="H1290:I1290"/>
    <mergeCell ref="E1294:F1294"/>
    <mergeCell ref="E1295:F1295"/>
    <mergeCell ref="A1357:J1357"/>
    <mergeCell ref="E1379:F1379"/>
    <mergeCell ref="E1380:F1380"/>
    <mergeCell ref="E1381:F1381"/>
    <mergeCell ref="H1385:I1385"/>
    <mergeCell ref="E1389:F1389"/>
    <mergeCell ref="A1394:J1394"/>
    <mergeCell ref="E1415:F1415"/>
    <mergeCell ref="E1416:F1416"/>
    <mergeCell ref="E1417:F1417"/>
    <mergeCell ref="H1421:I1421"/>
    <mergeCell ref="E1424:F1424"/>
    <mergeCell ref="E1425:F1425"/>
    <mergeCell ref="E1426:F1426"/>
    <mergeCell ref="H1430:I1430"/>
    <mergeCell ref="E1432:F1432"/>
    <mergeCell ref="E1433:F1433"/>
    <mergeCell ref="E1405:F1405"/>
    <mergeCell ref="E1406:F1406"/>
    <mergeCell ref="E1407:F1407"/>
    <mergeCell ref="E1408:F1408"/>
    <mergeCell ref="E1409:F1409"/>
    <mergeCell ref="E1410:F1410"/>
    <mergeCell ref="E1367:F1367"/>
    <mergeCell ref="E1368:F1368"/>
    <mergeCell ref="E1369:F1369"/>
    <mergeCell ref="E1370:F1370"/>
    <mergeCell ref="E1371:F1371"/>
    <mergeCell ref="E1372:F1372"/>
    <mergeCell ref="E1373:F1373"/>
    <mergeCell ref="E1374:F1374"/>
    <mergeCell ref="E1375:F1375"/>
    <mergeCell ref="A1476:J1476"/>
    <mergeCell ref="H1480:I1480"/>
    <mergeCell ref="E1484:F1484"/>
    <mergeCell ref="E1485:F1485"/>
    <mergeCell ref="A1486:J1486"/>
    <mergeCell ref="H1490:I1490"/>
    <mergeCell ref="E1494:F1494"/>
    <mergeCell ref="E1495:F1495"/>
    <mergeCell ref="A1496:J1496"/>
    <mergeCell ref="H1500:I1500"/>
    <mergeCell ref="E1504:F1504"/>
    <mergeCell ref="E1505:F1505"/>
    <mergeCell ref="A1506:J1506"/>
    <mergeCell ref="H1510:I1510"/>
    <mergeCell ref="E1512:F1512"/>
    <mergeCell ref="H1516:I1516"/>
    <mergeCell ref="E1522:F1522"/>
    <mergeCell ref="E1518:F1518"/>
    <mergeCell ref="E1519:F1519"/>
    <mergeCell ref="E1520:F1520"/>
    <mergeCell ref="E1521:F1521"/>
    <mergeCell ref="E1482:F1482"/>
    <mergeCell ref="E1483:F1483"/>
    <mergeCell ref="E1487:F1487"/>
    <mergeCell ref="E1488:F1488"/>
    <mergeCell ref="E1492:F1492"/>
    <mergeCell ref="E1493:F1493"/>
    <mergeCell ref="E1477:F1477"/>
    <mergeCell ref="E1478:F1478"/>
    <mergeCell ref="A1622:E1622"/>
    <mergeCell ref="F1622:I1622"/>
    <mergeCell ref="A1623:E1623"/>
    <mergeCell ref="F1623:I1623"/>
    <mergeCell ref="G1625:I1625"/>
    <mergeCell ref="G1631:I1631"/>
    <mergeCell ref="G1632:I1632"/>
    <mergeCell ref="G1633:I1633"/>
    <mergeCell ref="A1634:E1634"/>
    <mergeCell ref="F1634:I1634"/>
    <mergeCell ref="H1636:I1636"/>
    <mergeCell ref="E1643:F1643"/>
    <mergeCell ref="E1644:F1644"/>
    <mergeCell ref="E1645:F1645"/>
    <mergeCell ref="H1649:I1649"/>
    <mergeCell ref="E1652:F1652"/>
    <mergeCell ref="E1653:F1653"/>
    <mergeCell ref="G1626:I1626"/>
    <mergeCell ref="G1627:I1627"/>
    <mergeCell ref="G1628:I1628"/>
    <mergeCell ref="A1629:E1629"/>
    <mergeCell ref="F1629:I1629"/>
    <mergeCell ref="E1642:F1642"/>
    <mergeCell ref="E1679:F1679"/>
    <mergeCell ref="E1680:F1680"/>
    <mergeCell ref="E1681:F1681"/>
    <mergeCell ref="H1685:I1685"/>
    <mergeCell ref="E1687:F1687"/>
    <mergeCell ref="E1688:F1688"/>
    <mergeCell ref="E1689:F1689"/>
    <mergeCell ref="H1693:I1693"/>
    <mergeCell ref="E1695:F1695"/>
    <mergeCell ref="E1696:F1696"/>
    <mergeCell ref="E1697:F1697"/>
    <mergeCell ref="H1701:I1701"/>
    <mergeCell ref="E1707:F1707"/>
    <mergeCell ref="E1708:F1708"/>
    <mergeCell ref="E1709:F1709"/>
    <mergeCell ref="H1713:I1713"/>
    <mergeCell ref="E1720:F1720"/>
    <mergeCell ref="E1682:F1682"/>
    <mergeCell ref="E1683:F1683"/>
    <mergeCell ref="E1690:F1690"/>
    <mergeCell ref="E1691:F1691"/>
    <mergeCell ref="E1698:F1698"/>
    <mergeCell ref="E1699:F1699"/>
    <mergeCell ref="E1722:F1722"/>
    <mergeCell ref="H1726:I1726"/>
    <mergeCell ref="E1733:F1733"/>
    <mergeCell ref="E1734:F1734"/>
    <mergeCell ref="E1735:F1735"/>
    <mergeCell ref="H1739:I1739"/>
    <mergeCell ref="E1746:F1746"/>
    <mergeCell ref="E1747:F1747"/>
    <mergeCell ref="E1748:F1748"/>
    <mergeCell ref="H1752:I1752"/>
    <mergeCell ref="E1756:F1756"/>
    <mergeCell ref="A1761:J1761"/>
    <mergeCell ref="E1779:F1779"/>
    <mergeCell ref="E1780:F1780"/>
    <mergeCell ref="E1781:F1781"/>
    <mergeCell ref="H1785:I1785"/>
    <mergeCell ref="E1791:F1791"/>
    <mergeCell ref="E1778:F1778"/>
    <mergeCell ref="E1782:F1782"/>
    <mergeCell ref="E1783:F1783"/>
    <mergeCell ref="E1787:F1787"/>
    <mergeCell ref="E1788:F1788"/>
    <mergeCell ref="E1789:F1789"/>
    <mergeCell ref="E1790:F1790"/>
    <mergeCell ref="E1742:F1742"/>
    <mergeCell ref="E1743:F1743"/>
    <mergeCell ref="E1744:F1744"/>
    <mergeCell ref="E1745:F1745"/>
    <mergeCell ref="E1749:F1749"/>
    <mergeCell ref="E1750:F1750"/>
    <mergeCell ref="E1754:F1754"/>
    <mergeCell ref="E1755:F1755"/>
    <mergeCell ref="E1803:F1803"/>
    <mergeCell ref="H1807:I1807"/>
    <mergeCell ref="E1809:F1809"/>
    <mergeCell ref="E1810:F1810"/>
    <mergeCell ref="H1814:I1814"/>
    <mergeCell ref="E1817:F1817"/>
    <mergeCell ref="E1818:F1818"/>
    <mergeCell ref="E1819:F1819"/>
    <mergeCell ref="H1823:I1823"/>
    <mergeCell ref="E1825:F1825"/>
    <mergeCell ref="H1829:I1829"/>
    <mergeCell ref="E1831:F1831"/>
    <mergeCell ref="H1835:I1835"/>
    <mergeCell ref="E1837:F1837"/>
    <mergeCell ref="H1841:I1841"/>
    <mergeCell ref="E1843:F1843"/>
    <mergeCell ref="H1847:I1847"/>
    <mergeCell ref="E1849:F1849"/>
    <mergeCell ref="E1850:F1850"/>
    <mergeCell ref="H1854:I1854"/>
    <mergeCell ref="E1857:F1857"/>
    <mergeCell ref="E1858:F1858"/>
    <mergeCell ref="E1859:F1859"/>
    <mergeCell ref="H1863:I1863"/>
    <mergeCell ref="E1865:F1865"/>
    <mergeCell ref="H1869:I1869"/>
    <mergeCell ref="E1871:F1871"/>
    <mergeCell ref="H1875:I1875"/>
    <mergeCell ref="E1877:F1877"/>
    <mergeCell ref="H1881:I1881"/>
    <mergeCell ref="E1883:F1883"/>
    <mergeCell ref="H1887:I1887"/>
    <mergeCell ref="E1890:F1890"/>
    <mergeCell ref="E1891:F1891"/>
    <mergeCell ref="E1889:F1889"/>
    <mergeCell ref="E1949:F1949"/>
    <mergeCell ref="E1950:F1950"/>
    <mergeCell ref="E1951:F1951"/>
    <mergeCell ref="H1955:I1955"/>
    <mergeCell ref="E1958:F1958"/>
    <mergeCell ref="E1959:F1959"/>
    <mergeCell ref="E1960:F1960"/>
    <mergeCell ref="H1964:I1964"/>
    <mergeCell ref="E1969:F1969"/>
    <mergeCell ref="E1970:F1970"/>
    <mergeCell ref="E1971:F1971"/>
    <mergeCell ref="H1975:I1975"/>
    <mergeCell ref="E1977:F1977"/>
    <mergeCell ref="E1978:F1978"/>
    <mergeCell ref="H1982:I1982"/>
    <mergeCell ref="E1984:F1984"/>
    <mergeCell ref="E1985:F1985"/>
    <mergeCell ref="E1953:F1953"/>
    <mergeCell ref="E1957:F1957"/>
    <mergeCell ref="E1968:F1968"/>
    <mergeCell ref="E1961:F1961"/>
    <mergeCell ref="E1962:F1962"/>
    <mergeCell ref="E1966:F1966"/>
    <mergeCell ref="E1967:F1967"/>
    <mergeCell ref="E1972:F1972"/>
    <mergeCell ref="E1973:F1973"/>
    <mergeCell ref="E2031:F2031"/>
    <mergeCell ref="H2035:I2035"/>
    <mergeCell ref="E2037:F2037"/>
    <mergeCell ref="E2038:F2038"/>
    <mergeCell ref="H2042:I2042"/>
    <mergeCell ref="E2045:F2045"/>
    <mergeCell ref="E2046:F2046"/>
    <mergeCell ref="E2047:F2047"/>
    <mergeCell ref="H2051:I2051"/>
    <mergeCell ref="E2053:F2053"/>
    <mergeCell ref="H2057:I2057"/>
    <mergeCell ref="E2059:F2059"/>
    <mergeCell ref="H2063:I2063"/>
    <mergeCell ref="E2065:F2065"/>
    <mergeCell ref="H2069:I2069"/>
    <mergeCell ref="E2071:F2071"/>
    <mergeCell ref="H2075:I2075"/>
    <mergeCell ref="E2072:F2072"/>
    <mergeCell ref="E2073:F2073"/>
    <mergeCell ref="E2039:F2039"/>
    <mergeCell ref="E2040:F2040"/>
    <mergeCell ref="E2044:F2044"/>
    <mergeCell ref="E2048:F2048"/>
    <mergeCell ref="E2049:F2049"/>
    <mergeCell ref="E2077:F2077"/>
    <mergeCell ref="E2078:F2078"/>
    <mergeCell ref="E2079:F2079"/>
    <mergeCell ref="H2083:I2083"/>
    <mergeCell ref="E2085:F2085"/>
    <mergeCell ref="E2086:F2086"/>
    <mergeCell ref="E2087:F2087"/>
    <mergeCell ref="H2091:I2091"/>
    <mergeCell ref="E2097:F2097"/>
    <mergeCell ref="E2098:F2098"/>
    <mergeCell ref="E2099:F2099"/>
    <mergeCell ref="H2103:I2103"/>
    <mergeCell ref="E2109:F2109"/>
    <mergeCell ref="E2110:F2110"/>
    <mergeCell ref="E2111:F2111"/>
    <mergeCell ref="H2115:I2115"/>
    <mergeCell ref="E2117:F2117"/>
    <mergeCell ref="E2100:F2100"/>
    <mergeCell ref="E2101:F2101"/>
    <mergeCell ref="E2080:F2080"/>
    <mergeCell ref="E2081:F2081"/>
    <mergeCell ref="E2108:F2108"/>
    <mergeCell ref="E2112:F2112"/>
    <mergeCell ref="E2113:F2113"/>
    <mergeCell ref="E2105:F2105"/>
    <mergeCell ref="E2106:F2106"/>
    <mergeCell ref="E2107:F2107"/>
    <mergeCell ref="E2088:F2088"/>
    <mergeCell ref="E2089:F2089"/>
    <mergeCell ref="E2093:F2093"/>
    <mergeCell ref="E2094:F2094"/>
    <mergeCell ref="E2095:F2095"/>
    <mergeCell ref="E2129:F2129"/>
    <mergeCell ref="H2133:I2133"/>
    <mergeCell ref="E2135:F2135"/>
    <mergeCell ref="H2139:I2139"/>
    <mergeCell ref="E2141:F2141"/>
    <mergeCell ref="H2145:I2145"/>
    <mergeCell ref="E2147:F2147"/>
    <mergeCell ref="H2151:I2151"/>
    <mergeCell ref="E2153:F2153"/>
    <mergeCell ref="H2157:I2157"/>
    <mergeCell ref="E2159:F2159"/>
    <mergeCell ref="H2163:I2163"/>
    <mergeCell ref="E2165:F2165"/>
    <mergeCell ref="H2169:I2169"/>
    <mergeCell ref="E2171:F2171"/>
    <mergeCell ref="H2175:I2175"/>
    <mergeCell ref="E2177:F2177"/>
    <mergeCell ref="E2142:F2142"/>
    <mergeCell ref="E2143:F2143"/>
    <mergeCell ref="E2148:F2148"/>
    <mergeCell ref="E2149:F2149"/>
    <mergeCell ref="E2154:F2154"/>
    <mergeCell ref="H2223:I2223"/>
    <mergeCell ref="E2225:F2225"/>
    <mergeCell ref="H2229:I2229"/>
    <mergeCell ref="E2231:F2231"/>
    <mergeCell ref="H2235:I2235"/>
    <mergeCell ref="E2237:F2237"/>
    <mergeCell ref="E2238:F2238"/>
    <mergeCell ref="A2241:E2241"/>
    <mergeCell ref="F2241:I2241"/>
    <mergeCell ref="A2242:E2242"/>
    <mergeCell ref="F2242:I2242"/>
    <mergeCell ref="A2243:E2243"/>
    <mergeCell ref="F2243:I2243"/>
    <mergeCell ref="A2244:E2244"/>
    <mergeCell ref="F2244:I2244"/>
    <mergeCell ref="A2245:E2245"/>
    <mergeCell ref="F2245:I2245"/>
    <mergeCell ref="F2239:I2239"/>
    <mergeCell ref="H2277:I2277"/>
    <mergeCell ref="E2279:F2279"/>
    <mergeCell ref="H2283:I2283"/>
    <mergeCell ref="E2285:F2285"/>
    <mergeCell ref="E2286:F2286"/>
    <mergeCell ref="A2289:E2289"/>
    <mergeCell ref="F2289:I2289"/>
    <mergeCell ref="A2290:E2290"/>
    <mergeCell ref="F2290:I2290"/>
    <mergeCell ref="A2291:E2291"/>
    <mergeCell ref="F2291:I2291"/>
    <mergeCell ref="A2292:E2292"/>
    <mergeCell ref="F2292:I2292"/>
    <mergeCell ref="A2293:E2293"/>
    <mergeCell ref="F2293:I2293"/>
    <mergeCell ref="H2295:I2295"/>
    <mergeCell ref="E2297:F2297"/>
    <mergeCell ref="E2322:F2322"/>
    <mergeCell ref="H2326:I2326"/>
    <mergeCell ref="E2329:F2329"/>
    <mergeCell ref="E2330:F2330"/>
    <mergeCell ref="E2331:F2331"/>
    <mergeCell ref="H2335:I2335"/>
    <mergeCell ref="E2341:F2341"/>
    <mergeCell ref="A2346:J2346"/>
    <mergeCell ref="E2366:F2366"/>
    <mergeCell ref="E2367:F2367"/>
    <mergeCell ref="E2368:F2368"/>
    <mergeCell ref="H2372:I2372"/>
    <mergeCell ref="E2379:F2379"/>
    <mergeCell ref="E2380:F2380"/>
    <mergeCell ref="E2381:F2381"/>
    <mergeCell ref="H2385:I2385"/>
    <mergeCell ref="E2392:F2392"/>
    <mergeCell ref="E2370:F2370"/>
    <mergeCell ref="E2374:F2374"/>
    <mergeCell ref="E2375:F2375"/>
    <mergeCell ref="E2376:F2376"/>
    <mergeCell ref="E2377:F2377"/>
    <mergeCell ref="E2378:F2378"/>
    <mergeCell ref="E2382:F2382"/>
    <mergeCell ref="E2383:F2383"/>
    <mergeCell ref="E2387:F2387"/>
    <mergeCell ref="E2388:F2388"/>
    <mergeCell ref="E2348:F2348"/>
    <mergeCell ref="E2349:F2349"/>
    <mergeCell ref="E2350:F2350"/>
    <mergeCell ref="E2351:F2351"/>
    <mergeCell ref="E2352:F2352"/>
    <mergeCell ref="A2458:E2458"/>
    <mergeCell ref="F2458:I2458"/>
    <mergeCell ref="A2459:E2459"/>
    <mergeCell ref="F2459:I2459"/>
    <mergeCell ref="G2461:I2461"/>
    <mergeCell ref="A2462:E2462"/>
    <mergeCell ref="F2462:I2462"/>
    <mergeCell ref="H2464:I2464"/>
    <mergeCell ref="E2466:F2466"/>
    <mergeCell ref="H2470:I2470"/>
    <mergeCell ref="E2472:F2472"/>
    <mergeCell ref="E2473:F2473"/>
    <mergeCell ref="E2474:F2474"/>
    <mergeCell ref="H2478:I2478"/>
    <mergeCell ref="E2482:F2482"/>
    <mergeCell ref="E2483:F2483"/>
    <mergeCell ref="E2484:F2484"/>
    <mergeCell ref="E2481:F2481"/>
    <mergeCell ref="E2508:F2508"/>
    <mergeCell ref="H2512:I2512"/>
    <mergeCell ref="E2530:F2530"/>
    <mergeCell ref="A2535:J2535"/>
    <mergeCell ref="E2550:F2550"/>
    <mergeCell ref="E2551:F2551"/>
    <mergeCell ref="E2552:F2552"/>
    <mergeCell ref="H2556:I2556"/>
    <mergeCell ref="E2576:F2576"/>
    <mergeCell ref="A2581:J2581"/>
    <mergeCell ref="E2598:F2598"/>
    <mergeCell ref="E2599:F2599"/>
    <mergeCell ref="E2600:F2600"/>
    <mergeCell ref="H2604:I2604"/>
    <mergeCell ref="E2622:F2622"/>
    <mergeCell ref="A2627:J2627"/>
    <mergeCell ref="E2642:F2642"/>
    <mergeCell ref="E2632:F2632"/>
    <mergeCell ref="E2633:F2633"/>
    <mergeCell ref="E2634:F2634"/>
    <mergeCell ref="E2635:F2635"/>
    <mergeCell ref="E2636:F2636"/>
    <mergeCell ref="E2637:F2637"/>
    <mergeCell ref="E2638:F2638"/>
    <mergeCell ref="E2639:F2639"/>
    <mergeCell ref="E2640:F2640"/>
    <mergeCell ref="E2641:F2641"/>
    <mergeCell ref="E2596:F2596"/>
    <mergeCell ref="E2597:F2597"/>
    <mergeCell ref="E2601:F2601"/>
    <mergeCell ref="E2602:F2602"/>
    <mergeCell ref="E2606:F2606"/>
    <mergeCell ref="H2706:I2706"/>
    <mergeCell ref="E2724:F2724"/>
    <mergeCell ref="A2729:J2729"/>
    <mergeCell ref="E2744:F2744"/>
    <mergeCell ref="E2745:F2745"/>
    <mergeCell ref="E2746:F2746"/>
    <mergeCell ref="H2750:I2750"/>
    <mergeCell ref="E2752:F2752"/>
    <mergeCell ref="E2753:F2753"/>
    <mergeCell ref="A2755:E2755"/>
    <mergeCell ref="F2755:I2755"/>
    <mergeCell ref="A2756:E2756"/>
    <mergeCell ref="F2756:I2756"/>
    <mergeCell ref="G2758:I2758"/>
    <mergeCell ref="A2759:E2759"/>
    <mergeCell ref="F2759:I2759"/>
    <mergeCell ref="H2761:I2761"/>
    <mergeCell ref="E2721:F2721"/>
    <mergeCell ref="E2722:F2722"/>
    <mergeCell ref="E2723:F2723"/>
    <mergeCell ref="E2725:F2725"/>
    <mergeCell ref="E2763:F2763"/>
    <mergeCell ref="E2764:F2764"/>
    <mergeCell ref="A2766:E2766"/>
    <mergeCell ref="F2766:I2766"/>
    <mergeCell ref="A2767:E2767"/>
    <mergeCell ref="F2767:I2767"/>
    <mergeCell ref="G2769:I2769"/>
    <mergeCell ref="A2770:E2770"/>
    <mergeCell ref="F2770:I2770"/>
    <mergeCell ref="H2772:I2772"/>
    <mergeCell ref="E2774:F2774"/>
    <mergeCell ref="E2775:F2775"/>
    <mergeCell ref="A2777:E2777"/>
    <mergeCell ref="F2777:I2777"/>
    <mergeCell ref="A2778:E2778"/>
    <mergeCell ref="F2778:I2778"/>
    <mergeCell ref="G2780:I2780"/>
    <mergeCell ref="A2765:E2765"/>
    <mergeCell ref="A2781:E2781"/>
    <mergeCell ref="F2781:I2781"/>
    <mergeCell ref="H2783:I2783"/>
    <mergeCell ref="E2785:F2785"/>
    <mergeCell ref="E2786:F2786"/>
    <mergeCell ref="A2788:E2788"/>
    <mergeCell ref="F2788:I2788"/>
    <mergeCell ref="A2789:E2789"/>
    <mergeCell ref="F2789:I2789"/>
    <mergeCell ref="G2791:I2791"/>
    <mergeCell ref="A2792:E2792"/>
    <mergeCell ref="F2792:I2792"/>
    <mergeCell ref="H2794:I2794"/>
    <mergeCell ref="E2796:F2796"/>
    <mergeCell ref="E2797:F2797"/>
    <mergeCell ref="E2798:F2798"/>
    <mergeCell ref="H2802:I2802"/>
    <mergeCell ref="E2799:F2799"/>
    <mergeCell ref="E2800:F2800"/>
    <mergeCell ref="E2806:F2806"/>
    <mergeCell ref="E2807:F2807"/>
    <mergeCell ref="E2808:F2808"/>
    <mergeCell ref="H2812:I2812"/>
    <mergeCell ref="E2814:F2814"/>
    <mergeCell ref="H2818:I2818"/>
    <mergeCell ref="E2820:F2820"/>
    <mergeCell ref="H2824:I2824"/>
    <mergeCell ref="E2826:F2826"/>
    <mergeCell ref="H2830:I2830"/>
    <mergeCell ref="E2832:F2832"/>
    <mergeCell ref="H2836:I2836"/>
    <mergeCell ref="E2838:F2838"/>
    <mergeCell ref="E2839:F2839"/>
    <mergeCell ref="H2843:I2843"/>
    <mergeCell ref="E2848:F2848"/>
    <mergeCell ref="E2849:F2849"/>
    <mergeCell ref="E2816:F2816"/>
    <mergeCell ref="E2821:F2821"/>
    <mergeCell ref="E2822:F2822"/>
    <mergeCell ref="H2879:I2879"/>
    <mergeCell ref="E2882:F2882"/>
    <mergeCell ref="E2883:F2883"/>
    <mergeCell ref="E2884:F2884"/>
    <mergeCell ref="H2888:I2888"/>
    <mergeCell ref="E2890:F2890"/>
    <mergeCell ref="H2894:I2894"/>
    <mergeCell ref="E2896:F2896"/>
    <mergeCell ref="H2900:I2900"/>
    <mergeCell ref="E2902:F2902"/>
    <mergeCell ref="H2906:I2906"/>
    <mergeCell ref="E2908:F2908"/>
    <mergeCell ref="H2912:I2912"/>
    <mergeCell ref="E2916:F2916"/>
    <mergeCell ref="E2917:F2917"/>
    <mergeCell ref="E2918:F2918"/>
    <mergeCell ref="H2922:I2922"/>
    <mergeCell ref="E2885:F2885"/>
    <mergeCell ref="E2886:F2886"/>
    <mergeCell ref="E2891:F2891"/>
    <mergeCell ref="E2892:F2892"/>
    <mergeCell ref="E2897:F2897"/>
    <mergeCell ref="E2898:F2898"/>
    <mergeCell ref="E2903:F2903"/>
    <mergeCell ref="E2904:F2904"/>
    <mergeCell ref="E2909:F2909"/>
    <mergeCell ref="E2910:F2910"/>
    <mergeCell ref="H2928:I2928"/>
    <mergeCell ref="E2930:F2930"/>
    <mergeCell ref="E2931:F2931"/>
    <mergeCell ref="H2935:I2935"/>
    <mergeCell ref="E2937:F2937"/>
    <mergeCell ref="H2941:I2941"/>
    <mergeCell ref="E2943:F2943"/>
    <mergeCell ref="E2944:F2944"/>
    <mergeCell ref="E2945:F2945"/>
    <mergeCell ref="H2949:I2949"/>
    <mergeCell ref="E2952:F2952"/>
    <mergeCell ref="E2953:F2953"/>
    <mergeCell ref="E2954:F2954"/>
    <mergeCell ref="H2958:I2958"/>
    <mergeCell ref="E2960:F2960"/>
    <mergeCell ref="H2964:I2964"/>
    <mergeCell ref="E2966:F2966"/>
    <mergeCell ref="E2946:F2946"/>
    <mergeCell ref="E2947:F2947"/>
    <mergeCell ref="E2951:F2951"/>
    <mergeCell ref="E2984:F2984"/>
    <mergeCell ref="E2985:F2985"/>
    <mergeCell ref="H2989:I2989"/>
    <mergeCell ref="E2996:F2996"/>
    <mergeCell ref="E2997:F2997"/>
    <mergeCell ref="E2998:F2998"/>
    <mergeCell ref="H3002:I3002"/>
    <mergeCell ref="E3009:F3009"/>
    <mergeCell ref="E3010:F3010"/>
    <mergeCell ref="E3011:F3011"/>
    <mergeCell ref="H3015:I3015"/>
    <mergeCell ref="E3022:F3022"/>
    <mergeCell ref="E3023:F3023"/>
    <mergeCell ref="E3024:F3024"/>
    <mergeCell ref="H3028:I3028"/>
    <mergeCell ref="E3035:F3035"/>
    <mergeCell ref="E3036:F3036"/>
    <mergeCell ref="E3000:F3000"/>
    <mergeCell ref="E3008:F3008"/>
    <mergeCell ref="E3004:F3004"/>
    <mergeCell ref="E3005:F3005"/>
    <mergeCell ref="E3006:F3006"/>
    <mergeCell ref="E3007:F3007"/>
    <mergeCell ref="H3041:I3041"/>
    <mergeCell ref="E3048:F3048"/>
    <mergeCell ref="E3049:F3049"/>
    <mergeCell ref="E3050:F3050"/>
    <mergeCell ref="H3054:I3054"/>
    <mergeCell ref="E3056:F3056"/>
    <mergeCell ref="E3057:F3057"/>
    <mergeCell ref="A3060:E3060"/>
    <mergeCell ref="F3060:I3060"/>
    <mergeCell ref="A3061:E3061"/>
    <mergeCell ref="F3061:I3061"/>
    <mergeCell ref="A3062:E3062"/>
    <mergeCell ref="F3062:I3062"/>
    <mergeCell ref="A3063:E3063"/>
    <mergeCell ref="F3063:I3063"/>
    <mergeCell ref="A3064:E3064"/>
    <mergeCell ref="F3064:I3064"/>
    <mergeCell ref="G3072:I3072"/>
    <mergeCell ref="G3073:I3073"/>
    <mergeCell ref="G3074:I3074"/>
    <mergeCell ref="A3075:E3075"/>
    <mergeCell ref="F3075:I3075"/>
    <mergeCell ref="H3077:I3077"/>
    <mergeCell ref="E3084:F3084"/>
    <mergeCell ref="E3085:F3085"/>
    <mergeCell ref="E3086:F3086"/>
    <mergeCell ref="H3090:I3090"/>
    <mergeCell ref="E3097:F3097"/>
    <mergeCell ref="E3098:F3098"/>
    <mergeCell ref="E3099:F3099"/>
    <mergeCell ref="H3103:I3103"/>
    <mergeCell ref="E3105:F3105"/>
    <mergeCell ref="E3106:F3106"/>
    <mergeCell ref="H3110:I3110"/>
    <mergeCell ref="E3087:F3087"/>
    <mergeCell ref="E3088:F3088"/>
    <mergeCell ref="E3092:F3092"/>
    <mergeCell ref="E3093:F3093"/>
    <mergeCell ref="E3094:F3094"/>
    <mergeCell ref="E3095:F3095"/>
    <mergeCell ref="E3096:F3096"/>
    <mergeCell ref="E3100:F3100"/>
    <mergeCell ref="E3101:F3101"/>
    <mergeCell ref="E3107:F3107"/>
    <mergeCell ref="E3114:F3114"/>
    <mergeCell ref="E3115:F3115"/>
    <mergeCell ref="E3116:F3116"/>
    <mergeCell ref="H3120:I3120"/>
    <mergeCell ref="E3124:F3124"/>
    <mergeCell ref="E3125:F3125"/>
    <mergeCell ref="E3126:F3126"/>
    <mergeCell ref="H3130:I3130"/>
    <mergeCell ref="E3132:F3132"/>
    <mergeCell ref="E3133:F3133"/>
    <mergeCell ref="H3137:I3137"/>
    <mergeCell ref="E3139:F3139"/>
    <mergeCell ref="E3140:F3140"/>
    <mergeCell ref="H3144:I3144"/>
    <mergeCell ref="E3151:F3151"/>
    <mergeCell ref="E3152:F3152"/>
    <mergeCell ref="E3153:F3153"/>
    <mergeCell ref="E3127:F3127"/>
    <mergeCell ref="E3128:F3128"/>
    <mergeCell ref="E3134:F3134"/>
    <mergeCell ref="E3135:F3135"/>
    <mergeCell ref="E3141:F3141"/>
    <mergeCell ref="E3142:F3142"/>
    <mergeCell ref="E3146:F3146"/>
    <mergeCell ref="E3147:F3147"/>
    <mergeCell ref="E3148:F3148"/>
    <mergeCell ref="E3149:F3149"/>
    <mergeCell ref="E3150:F3150"/>
    <mergeCell ref="E3286:F3286"/>
    <mergeCell ref="E3287:F3287"/>
    <mergeCell ref="E3288:F3288"/>
    <mergeCell ref="H3290:I3290"/>
    <mergeCell ref="A3293:C3293"/>
    <mergeCell ref="I3293:J3293"/>
    <mergeCell ref="A3294:C3294"/>
    <mergeCell ref="I3294:J3294"/>
    <mergeCell ref="A3295:C3295"/>
    <mergeCell ref="I3295:J3295"/>
    <mergeCell ref="A3300:L3300"/>
    <mergeCell ref="G3175:I3175"/>
    <mergeCell ref="G3176:I3176"/>
    <mergeCell ref="G3177:I3177"/>
    <mergeCell ref="A3178:E3178"/>
    <mergeCell ref="F3178:I3178"/>
    <mergeCell ref="H3180:I3180"/>
    <mergeCell ref="E3187:F3187"/>
    <mergeCell ref="E3188:F3188"/>
    <mergeCell ref="E3189:F3189"/>
    <mergeCell ref="H3193:I3193"/>
    <mergeCell ref="E3200:F3200"/>
    <mergeCell ref="E3201:F3201"/>
    <mergeCell ref="E3202:F3202"/>
    <mergeCell ref="H3206:I3206"/>
    <mergeCell ref="E3208:F3208"/>
    <mergeCell ref="E3209:F3209"/>
    <mergeCell ref="A3212:E3212"/>
    <mergeCell ref="F3212:I3212"/>
    <mergeCell ref="E3198:F3198"/>
    <mergeCell ref="E3203:F3203"/>
    <mergeCell ref="E3204:F3204"/>
  </mergeCells>
  <pageMargins left="0.51181102362204722" right="0.51181102362204722" top="0.98425196850393704" bottom="0.98425196850393704" header="0" footer="0"/>
  <pageSetup paperSize="9" scale="61" fitToHeight="0" orientation="landscape" r:id="rId1"/>
  <headerFooter>
    <oddHeader>&amp;L &amp;CPREFEITURA MUNICIPAL DE JABOATÃO DOS GUARARAPES SECRETARIA MUNICIPAL DE EDUCAÇÃO</oddHeader>
    <oddFooter>&amp;L &amp;CAvenida Barreto de Menezes, 1648 – Bairro: Prazeres – Jaboatão dos Guararapes – CEP: 54310-310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A1:J1000"/>
  <sheetViews>
    <sheetView topLeftCell="C104" workbookViewId="0">
      <selection activeCell="J115" sqref="J115"/>
    </sheetView>
  </sheetViews>
  <sheetFormatPr defaultColWidth="12.625" defaultRowHeight="15" customHeight="1"/>
  <cols>
    <col min="1" max="2" width="10" customWidth="1"/>
    <col min="3" max="3" width="84.625" style="199" customWidth="1"/>
    <col min="4" max="4" width="23.625" customWidth="1"/>
    <col min="5" max="5" width="10" customWidth="1"/>
    <col min="6" max="6" width="11" customWidth="1"/>
    <col min="7" max="7" width="13" customWidth="1"/>
    <col min="8" max="8" width="10" customWidth="1"/>
    <col min="9" max="10" width="15" customWidth="1"/>
    <col min="11" max="26" width="8.625" customWidth="1"/>
  </cols>
  <sheetData>
    <row r="1" spans="1:10" ht="44.25" customHeight="1">
      <c r="A1" s="1"/>
      <c r="B1" s="1"/>
      <c r="C1" s="1" t="s">
        <v>0</v>
      </c>
      <c r="D1" s="1" t="s">
        <v>1</v>
      </c>
      <c r="F1" s="24"/>
      <c r="G1" s="24" t="s">
        <v>2</v>
      </c>
      <c r="H1" s="206"/>
      <c r="I1" s="204"/>
      <c r="J1" s="205"/>
    </row>
    <row r="2" spans="1:10" ht="85.5" customHeight="1">
      <c r="A2" s="2"/>
      <c r="B2" s="2"/>
      <c r="C2" s="2" t="s">
        <v>3</v>
      </c>
      <c r="D2" s="209" t="s">
        <v>2564</v>
      </c>
      <c r="E2" s="204"/>
      <c r="F2" s="205"/>
      <c r="G2" s="3" t="s">
        <v>4</v>
      </c>
      <c r="H2" s="207"/>
      <c r="I2" s="204"/>
      <c r="J2" s="205"/>
    </row>
    <row r="3" spans="1:10" ht="13.5" customHeight="1">
      <c r="A3" s="229" t="s">
        <v>1755</v>
      </c>
      <c r="B3" s="224"/>
      <c r="C3" s="224"/>
      <c r="D3" s="224"/>
      <c r="E3" s="224"/>
      <c r="F3" s="224"/>
      <c r="G3" s="224"/>
      <c r="H3" s="224"/>
      <c r="I3" s="224"/>
      <c r="J3" s="225"/>
    </row>
    <row r="4" spans="1:10" ht="44.25" customHeight="1">
      <c r="A4" s="42" t="s">
        <v>47</v>
      </c>
      <c r="B4" s="42" t="s">
        <v>48</v>
      </c>
      <c r="C4" s="196" t="s">
        <v>7</v>
      </c>
      <c r="D4" s="42" t="s">
        <v>417</v>
      </c>
      <c r="E4" s="42" t="s">
        <v>49</v>
      </c>
      <c r="F4" s="42" t="s">
        <v>50</v>
      </c>
      <c r="G4" s="42" t="s">
        <v>1756</v>
      </c>
      <c r="H4" s="42" t="s">
        <v>8</v>
      </c>
      <c r="I4" s="42" t="s">
        <v>9</v>
      </c>
      <c r="J4" s="42" t="s">
        <v>1757</v>
      </c>
    </row>
    <row r="5" spans="1:10" s="153" customFormat="1" ht="26" customHeight="1">
      <c r="A5" s="191" t="s">
        <v>188</v>
      </c>
      <c r="B5" s="191" t="s">
        <v>58</v>
      </c>
      <c r="C5" s="190" t="s">
        <v>189</v>
      </c>
      <c r="D5" s="191" t="s">
        <v>876</v>
      </c>
      <c r="E5" s="191" t="s">
        <v>60</v>
      </c>
      <c r="F5" s="191" t="s">
        <v>1758</v>
      </c>
      <c r="G5" s="191" t="s">
        <v>2294</v>
      </c>
      <c r="H5" s="191" t="s">
        <v>2295</v>
      </c>
      <c r="I5" s="191" t="s">
        <v>2296</v>
      </c>
      <c r="J5" s="191" t="s">
        <v>2296</v>
      </c>
    </row>
    <row r="6" spans="1:10" s="153" customFormat="1" ht="26" customHeight="1">
      <c r="A6" s="191" t="s">
        <v>179</v>
      </c>
      <c r="B6" s="191" t="s">
        <v>125</v>
      </c>
      <c r="C6" s="190" t="s">
        <v>180</v>
      </c>
      <c r="D6" s="191" t="s">
        <v>838</v>
      </c>
      <c r="E6" s="191" t="s">
        <v>60</v>
      </c>
      <c r="F6" s="191" t="s">
        <v>1759</v>
      </c>
      <c r="G6" s="191" t="s">
        <v>2297</v>
      </c>
      <c r="H6" s="191" t="s">
        <v>2298</v>
      </c>
      <c r="I6" s="191" t="s">
        <v>2299</v>
      </c>
      <c r="J6" s="191" t="s">
        <v>2300</v>
      </c>
    </row>
    <row r="7" spans="1:10" s="153" customFormat="1" ht="52.05" customHeight="1">
      <c r="A7" s="191" t="s">
        <v>291</v>
      </c>
      <c r="B7" s="191" t="s">
        <v>121</v>
      </c>
      <c r="C7" s="190" t="s">
        <v>292</v>
      </c>
      <c r="D7" s="191">
        <v>15</v>
      </c>
      <c r="E7" s="191" t="s">
        <v>148</v>
      </c>
      <c r="F7" s="191" t="s">
        <v>1760</v>
      </c>
      <c r="G7" s="191" t="s">
        <v>2301</v>
      </c>
      <c r="H7" s="191" t="s">
        <v>2302</v>
      </c>
      <c r="I7" s="191" t="s">
        <v>2303</v>
      </c>
      <c r="J7" s="191" t="s">
        <v>2304</v>
      </c>
    </row>
    <row r="8" spans="1:10" s="153" customFormat="1" ht="65" customHeight="1">
      <c r="A8" s="191" t="s">
        <v>380</v>
      </c>
      <c r="B8" s="191" t="s">
        <v>58</v>
      </c>
      <c r="C8" s="190" t="s">
        <v>381</v>
      </c>
      <c r="D8" s="191" t="s">
        <v>1234</v>
      </c>
      <c r="E8" s="191" t="s">
        <v>60</v>
      </c>
      <c r="F8" s="191" t="s">
        <v>1761</v>
      </c>
      <c r="G8" s="191" t="s">
        <v>2305</v>
      </c>
      <c r="H8" s="191" t="s">
        <v>2306</v>
      </c>
      <c r="I8" s="191" t="s">
        <v>2307</v>
      </c>
      <c r="J8" s="191" t="s">
        <v>2308</v>
      </c>
    </row>
    <row r="9" spans="1:10" s="153" customFormat="1" ht="26" customHeight="1">
      <c r="A9" s="191" t="s">
        <v>253</v>
      </c>
      <c r="B9" s="191" t="s">
        <v>58</v>
      </c>
      <c r="C9" s="190" t="s">
        <v>254</v>
      </c>
      <c r="D9" s="191" t="s">
        <v>966</v>
      </c>
      <c r="E9" s="191" t="s">
        <v>60</v>
      </c>
      <c r="F9" s="191" t="s">
        <v>1763</v>
      </c>
      <c r="G9" s="191" t="s">
        <v>2309</v>
      </c>
      <c r="H9" s="191" t="s">
        <v>2310</v>
      </c>
      <c r="I9" s="191" t="s">
        <v>2311</v>
      </c>
      <c r="J9" s="191" t="s">
        <v>2312</v>
      </c>
    </row>
    <row r="10" spans="1:10" s="153" customFormat="1" ht="52.05" customHeight="1">
      <c r="A10" s="191" t="s">
        <v>294</v>
      </c>
      <c r="B10" s="191" t="s">
        <v>121</v>
      </c>
      <c r="C10" s="190" t="s">
        <v>295</v>
      </c>
      <c r="D10" s="191">
        <v>15</v>
      </c>
      <c r="E10" s="191" t="s">
        <v>148</v>
      </c>
      <c r="F10" s="191" t="s">
        <v>1764</v>
      </c>
      <c r="G10" s="191" t="s">
        <v>2313</v>
      </c>
      <c r="H10" s="191" t="s">
        <v>2314</v>
      </c>
      <c r="I10" s="191" t="s">
        <v>1069</v>
      </c>
      <c r="J10" s="191" t="s">
        <v>2315</v>
      </c>
    </row>
    <row r="11" spans="1:10" s="153" customFormat="1" ht="39" customHeight="1">
      <c r="A11" s="191" t="s">
        <v>185</v>
      </c>
      <c r="B11" s="191" t="s">
        <v>58</v>
      </c>
      <c r="C11" s="190" t="s">
        <v>186</v>
      </c>
      <c r="D11" s="191" t="s">
        <v>866</v>
      </c>
      <c r="E11" s="191" t="s">
        <v>60</v>
      </c>
      <c r="F11" s="191" t="s">
        <v>1762</v>
      </c>
      <c r="G11" s="191" t="s">
        <v>2316</v>
      </c>
      <c r="H11" s="191" t="s">
        <v>2317</v>
      </c>
      <c r="I11" s="191" t="s">
        <v>2318</v>
      </c>
      <c r="J11" s="191" t="s">
        <v>2319</v>
      </c>
    </row>
    <row r="12" spans="1:10" s="153" customFormat="1" ht="26" customHeight="1">
      <c r="A12" s="191" t="s">
        <v>114</v>
      </c>
      <c r="B12" s="191" t="s">
        <v>58</v>
      </c>
      <c r="C12" s="190" t="s">
        <v>115</v>
      </c>
      <c r="D12" s="191" t="s">
        <v>424</v>
      </c>
      <c r="E12" s="191" t="s">
        <v>116</v>
      </c>
      <c r="F12" s="191" t="s">
        <v>1766</v>
      </c>
      <c r="G12" s="191" t="s">
        <v>1767</v>
      </c>
      <c r="H12" s="191" t="s">
        <v>1768</v>
      </c>
      <c r="I12" s="191" t="s">
        <v>1770</v>
      </c>
      <c r="J12" s="191" t="s">
        <v>2320</v>
      </c>
    </row>
    <row r="13" spans="1:10" s="153" customFormat="1" ht="26" customHeight="1">
      <c r="A13" s="191" t="s">
        <v>235</v>
      </c>
      <c r="B13" s="191" t="s">
        <v>58</v>
      </c>
      <c r="C13" s="190" t="s">
        <v>236</v>
      </c>
      <c r="D13" s="191" t="s">
        <v>942</v>
      </c>
      <c r="E13" s="191" t="s">
        <v>60</v>
      </c>
      <c r="F13" s="191" t="s">
        <v>1769</v>
      </c>
      <c r="G13" s="191" t="s">
        <v>2321</v>
      </c>
      <c r="H13" s="191" t="s">
        <v>2322</v>
      </c>
      <c r="I13" s="191" t="s">
        <v>2323</v>
      </c>
      <c r="J13" s="191" t="s">
        <v>2324</v>
      </c>
    </row>
    <row r="14" spans="1:10" s="153" customFormat="1" ht="104" customHeight="1">
      <c r="A14" s="191" t="s">
        <v>377</v>
      </c>
      <c r="B14" s="191" t="s">
        <v>374</v>
      </c>
      <c r="C14" s="190" t="s">
        <v>378</v>
      </c>
      <c r="D14" s="191" t="s">
        <v>1221</v>
      </c>
      <c r="E14" s="191" t="s">
        <v>60</v>
      </c>
      <c r="F14" s="191" t="s">
        <v>1765</v>
      </c>
      <c r="G14" s="191" t="s">
        <v>2325</v>
      </c>
      <c r="H14" s="191" t="s">
        <v>2326</v>
      </c>
      <c r="I14" s="191" t="s">
        <v>2186</v>
      </c>
      <c r="J14" s="191" t="s">
        <v>2327</v>
      </c>
    </row>
    <row r="15" spans="1:10" s="153" customFormat="1" ht="39" customHeight="1">
      <c r="A15" s="191" t="s">
        <v>191</v>
      </c>
      <c r="B15" s="191" t="s">
        <v>72</v>
      </c>
      <c r="C15" s="190" t="s">
        <v>192</v>
      </c>
      <c r="D15" s="191" t="s">
        <v>520</v>
      </c>
      <c r="E15" s="191" t="s">
        <v>60</v>
      </c>
      <c r="F15" s="191" t="s">
        <v>1758</v>
      </c>
      <c r="G15" s="191" t="s">
        <v>2328</v>
      </c>
      <c r="H15" s="191" t="s">
        <v>2329</v>
      </c>
      <c r="I15" s="191" t="s">
        <v>2330</v>
      </c>
      <c r="J15" s="191" t="s">
        <v>2331</v>
      </c>
    </row>
    <row r="16" spans="1:10" s="153" customFormat="1" ht="26" customHeight="1">
      <c r="A16" s="191" t="s">
        <v>110</v>
      </c>
      <c r="B16" s="191" t="s">
        <v>58</v>
      </c>
      <c r="C16" s="190" t="s">
        <v>111</v>
      </c>
      <c r="D16" s="191" t="s">
        <v>424</v>
      </c>
      <c r="E16" s="191" t="s">
        <v>112</v>
      </c>
      <c r="F16" s="191" t="s">
        <v>1774</v>
      </c>
      <c r="G16" s="191" t="s">
        <v>2332</v>
      </c>
      <c r="H16" s="191" t="s">
        <v>2333</v>
      </c>
      <c r="I16" s="191" t="s">
        <v>2334</v>
      </c>
      <c r="J16" s="191" t="s">
        <v>2335</v>
      </c>
    </row>
    <row r="17" spans="1:10" s="153" customFormat="1" ht="39" customHeight="1">
      <c r="A17" s="191" t="s">
        <v>140</v>
      </c>
      <c r="B17" s="191" t="s">
        <v>63</v>
      </c>
      <c r="C17" s="190" t="s">
        <v>141</v>
      </c>
      <c r="D17" s="191" t="s">
        <v>660</v>
      </c>
      <c r="E17" s="191" t="s">
        <v>132</v>
      </c>
      <c r="F17" s="191" t="s">
        <v>1772</v>
      </c>
      <c r="G17" s="191" t="s">
        <v>2336</v>
      </c>
      <c r="H17" s="191" t="s">
        <v>2337</v>
      </c>
      <c r="I17" s="191" t="s">
        <v>1773</v>
      </c>
      <c r="J17" s="191" t="s">
        <v>2338</v>
      </c>
    </row>
    <row r="18" spans="1:10" s="153" customFormat="1" ht="26" customHeight="1">
      <c r="A18" s="191" t="s">
        <v>341</v>
      </c>
      <c r="B18" s="191" t="s">
        <v>125</v>
      </c>
      <c r="C18" s="190" t="s">
        <v>342</v>
      </c>
      <c r="D18" s="191" t="s">
        <v>1176</v>
      </c>
      <c r="E18" s="191" t="s">
        <v>148</v>
      </c>
      <c r="F18" s="191" t="s">
        <v>1771</v>
      </c>
      <c r="G18" s="191" t="s">
        <v>2339</v>
      </c>
      <c r="H18" s="191" t="s">
        <v>2340</v>
      </c>
      <c r="I18" s="191" t="s">
        <v>2341</v>
      </c>
      <c r="J18" s="191" t="s">
        <v>2342</v>
      </c>
    </row>
    <row r="19" spans="1:10" s="153" customFormat="1" ht="26" customHeight="1">
      <c r="A19" s="191" t="s">
        <v>383</v>
      </c>
      <c r="B19" s="191" t="s">
        <v>63</v>
      </c>
      <c r="C19" s="190" t="s">
        <v>384</v>
      </c>
      <c r="D19" s="191" t="s">
        <v>1021</v>
      </c>
      <c r="E19" s="191" t="s">
        <v>60</v>
      </c>
      <c r="F19" s="191" t="s">
        <v>1776</v>
      </c>
      <c r="G19" s="191" t="s">
        <v>1777</v>
      </c>
      <c r="H19" s="191" t="s">
        <v>1778</v>
      </c>
      <c r="I19" s="191" t="s">
        <v>1196</v>
      </c>
      <c r="J19" s="191" t="s">
        <v>2343</v>
      </c>
    </row>
    <row r="20" spans="1:10" s="153" customFormat="1" ht="26" customHeight="1">
      <c r="A20" s="191" t="s">
        <v>226</v>
      </c>
      <c r="B20" s="191" t="s">
        <v>58</v>
      </c>
      <c r="C20" s="190" t="s">
        <v>227</v>
      </c>
      <c r="D20" s="191" t="s">
        <v>947</v>
      </c>
      <c r="E20" s="191" t="s">
        <v>60</v>
      </c>
      <c r="F20" s="191" t="s">
        <v>1775</v>
      </c>
      <c r="G20" s="191" t="s">
        <v>2344</v>
      </c>
      <c r="H20" s="191" t="s">
        <v>2345</v>
      </c>
      <c r="I20" s="191" t="s">
        <v>2244</v>
      </c>
      <c r="J20" s="191" t="s">
        <v>2346</v>
      </c>
    </row>
    <row r="21" spans="1:10" s="153" customFormat="1" ht="39" customHeight="1">
      <c r="A21" s="191" t="s">
        <v>410</v>
      </c>
      <c r="B21" s="191" t="s">
        <v>58</v>
      </c>
      <c r="C21" s="190" t="s">
        <v>411</v>
      </c>
      <c r="D21" s="191" t="s">
        <v>1289</v>
      </c>
      <c r="E21" s="191" t="s">
        <v>60</v>
      </c>
      <c r="F21" s="191" t="s">
        <v>1779</v>
      </c>
      <c r="G21" s="191" t="s">
        <v>2347</v>
      </c>
      <c r="H21" s="191" t="s">
        <v>2348</v>
      </c>
      <c r="I21" s="191" t="s">
        <v>2244</v>
      </c>
      <c r="J21" s="191" t="s">
        <v>2349</v>
      </c>
    </row>
    <row r="22" spans="1:10" s="153" customFormat="1" ht="52.05" customHeight="1">
      <c r="A22" s="191" t="s">
        <v>160</v>
      </c>
      <c r="B22" s="191" t="s">
        <v>58</v>
      </c>
      <c r="C22" s="190" t="s">
        <v>161</v>
      </c>
      <c r="D22" s="191" t="s">
        <v>787</v>
      </c>
      <c r="E22" s="191" t="s">
        <v>60</v>
      </c>
      <c r="F22" s="191" t="s">
        <v>1762</v>
      </c>
      <c r="G22" s="191" t="s">
        <v>2350</v>
      </c>
      <c r="H22" s="191" t="s">
        <v>2351</v>
      </c>
      <c r="I22" s="191" t="s">
        <v>2352</v>
      </c>
      <c r="J22" s="191" t="s">
        <v>2353</v>
      </c>
    </row>
    <row r="23" spans="1:10" s="153" customFormat="1" ht="24" customHeight="1">
      <c r="A23" s="191" t="s">
        <v>217</v>
      </c>
      <c r="B23" s="191" t="s">
        <v>125</v>
      </c>
      <c r="C23" s="190" t="s">
        <v>218</v>
      </c>
      <c r="D23" s="191" t="s">
        <v>931</v>
      </c>
      <c r="E23" s="191" t="s">
        <v>60</v>
      </c>
      <c r="F23" s="191" t="s">
        <v>1781</v>
      </c>
      <c r="G23" s="191" t="s">
        <v>2354</v>
      </c>
      <c r="H23" s="191" t="s">
        <v>2355</v>
      </c>
      <c r="I23" s="191" t="s">
        <v>2356</v>
      </c>
      <c r="J23" s="191" t="s">
        <v>2357</v>
      </c>
    </row>
    <row r="24" spans="1:10" s="153" customFormat="1" ht="52.05" customHeight="1">
      <c r="A24" s="191" t="s">
        <v>325</v>
      </c>
      <c r="B24" s="191" t="s">
        <v>58</v>
      </c>
      <c r="C24" s="190" t="s">
        <v>326</v>
      </c>
      <c r="D24" s="191" t="s">
        <v>1160</v>
      </c>
      <c r="E24" s="191" t="s">
        <v>165</v>
      </c>
      <c r="F24" s="191" t="s">
        <v>1782</v>
      </c>
      <c r="G24" s="191" t="s">
        <v>2358</v>
      </c>
      <c r="H24" s="191" t="s">
        <v>2359</v>
      </c>
      <c r="I24" s="191" t="s">
        <v>2360</v>
      </c>
      <c r="J24" s="191" t="s">
        <v>2361</v>
      </c>
    </row>
    <row r="25" spans="1:10" s="153" customFormat="1" ht="52.05" customHeight="1">
      <c r="A25" s="191" t="s">
        <v>407</v>
      </c>
      <c r="B25" s="191" t="s">
        <v>63</v>
      </c>
      <c r="C25" s="190" t="s">
        <v>408</v>
      </c>
      <c r="D25" s="191" t="s">
        <v>1265</v>
      </c>
      <c r="E25" s="191" t="s">
        <v>65</v>
      </c>
      <c r="F25" s="191" t="s">
        <v>1784</v>
      </c>
      <c r="G25" s="191" t="s">
        <v>2362</v>
      </c>
      <c r="H25" s="191" t="s">
        <v>2363</v>
      </c>
      <c r="I25" s="191" t="s">
        <v>1217</v>
      </c>
      <c r="J25" s="191" t="s">
        <v>2364</v>
      </c>
    </row>
    <row r="26" spans="1:10" s="153" customFormat="1" ht="26" customHeight="1">
      <c r="A26" s="191" t="s">
        <v>152</v>
      </c>
      <c r="B26" s="191" t="s">
        <v>125</v>
      </c>
      <c r="C26" s="190" t="s">
        <v>153</v>
      </c>
      <c r="D26" s="191" t="s">
        <v>772</v>
      </c>
      <c r="E26" s="191" t="s">
        <v>60</v>
      </c>
      <c r="F26" s="191" t="s">
        <v>1783</v>
      </c>
      <c r="G26" s="191" t="s">
        <v>2365</v>
      </c>
      <c r="H26" s="191" t="s">
        <v>2366</v>
      </c>
      <c r="I26" s="191" t="s">
        <v>1217</v>
      </c>
      <c r="J26" s="191" t="s">
        <v>2367</v>
      </c>
    </row>
    <row r="27" spans="1:10" s="153" customFormat="1" ht="52.05" customHeight="1">
      <c r="A27" s="191" t="s">
        <v>297</v>
      </c>
      <c r="B27" s="191" t="s">
        <v>121</v>
      </c>
      <c r="C27" s="190" t="s">
        <v>298</v>
      </c>
      <c r="D27" s="191">
        <v>15</v>
      </c>
      <c r="E27" s="191" t="s">
        <v>148</v>
      </c>
      <c r="F27" s="191" t="s">
        <v>1785</v>
      </c>
      <c r="G27" s="191" t="s">
        <v>2368</v>
      </c>
      <c r="H27" s="191" t="s">
        <v>2369</v>
      </c>
      <c r="I27" s="191" t="s">
        <v>1112</v>
      </c>
      <c r="J27" s="191" t="s">
        <v>2370</v>
      </c>
    </row>
    <row r="28" spans="1:10" s="153" customFormat="1" ht="26" customHeight="1">
      <c r="A28" s="191" t="s">
        <v>97</v>
      </c>
      <c r="B28" s="191" t="s">
        <v>98</v>
      </c>
      <c r="C28" s="190" t="s">
        <v>99</v>
      </c>
      <c r="D28" s="191">
        <v>201</v>
      </c>
      <c r="E28" s="191" t="s">
        <v>60</v>
      </c>
      <c r="F28" s="191" t="s">
        <v>1786</v>
      </c>
      <c r="G28" s="191" t="s">
        <v>1787</v>
      </c>
      <c r="H28" s="191" t="s">
        <v>1788</v>
      </c>
      <c r="I28" s="191" t="s">
        <v>1476</v>
      </c>
      <c r="J28" s="191" t="s">
        <v>2371</v>
      </c>
    </row>
    <row r="29" spans="1:10" s="153" customFormat="1" ht="78" customHeight="1">
      <c r="A29" s="191" t="s">
        <v>212</v>
      </c>
      <c r="B29" s="191" t="s">
        <v>213</v>
      </c>
      <c r="C29" s="190" t="s">
        <v>214</v>
      </c>
      <c r="D29" s="191">
        <v>11</v>
      </c>
      <c r="E29" s="191" t="s">
        <v>215</v>
      </c>
      <c r="F29" s="191" t="s">
        <v>1789</v>
      </c>
      <c r="G29" s="191" t="s">
        <v>2372</v>
      </c>
      <c r="H29" s="191" t="s">
        <v>2373</v>
      </c>
      <c r="I29" s="191" t="s">
        <v>1477</v>
      </c>
      <c r="J29" s="191" t="s">
        <v>2374</v>
      </c>
    </row>
    <row r="30" spans="1:10" s="153" customFormat="1" ht="26" customHeight="1">
      <c r="A30" s="191" t="s">
        <v>220</v>
      </c>
      <c r="B30" s="191" t="s">
        <v>58</v>
      </c>
      <c r="C30" s="190" t="s">
        <v>221</v>
      </c>
      <c r="D30" s="191" t="s">
        <v>942</v>
      </c>
      <c r="E30" s="191" t="s">
        <v>60</v>
      </c>
      <c r="F30" s="191" t="s">
        <v>1769</v>
      </c>
      <c r="G30" s="191" t="s">
        <v>2303</v>
      </c>
      <c r="H30" s="191" t="s">
        <v>2375</v>
      </c>
      <c r="I30" s="191" t="s">
        <v>1107</v>
      </c>
      <c r="J30" s="191" t="s">
        <v>2376</v>
      </c>
    </row>
    <row r="31" spans="1:10" s="153" customFormat="1" ht="24" customHeight="1">
      <c r="A31" s="191" t="s">
        <v>155</v>
      </c>
      <c r="B31" s="191" t="s">
        <v>68</v>
      </c>
      <c r="C31" s="190" t="s">
        <v>156</v>
      </c>
      <c r="D31" s="191">
        <v>24.02</v>
      </c>
      <c r="E31" s="191" t="s">
        <v>60</v>
      </c>
      <c r="F31" s="191" t="s">
        <v>1792</v>
      </c>
      <c r="G31" s="191" t="s">
        <v>2377</v>
      </c>
      <c r="H31" s="191" t="s">
        <v>2378</v>
      </c>
      <c r="I31" s="191" t="s">
        <v>762</v>
      </c>
      <c r="J31" s="191" t="s">
        <v>2379</v>
      </c>
    </row>
    <row r="32" spans="1:10" s="153" customFormat="1" ht="26" customHeight="1">
      <c r="A32" s="193" t="s">
        <v>170</v>
      </c>
      <c r="B32" s="193" t="s">
        <v>171</v>
      </c>
      <c r="C32" s="192" t="s">
        <v>172</v>
      </c>
      <c r="D32" s="193">
        <v>15</v>
      </c>
      <c r="E32" s="193" t="s">
        <v>60</v>
      </c>
      <c r="F32" s="193" t="s">
        <v>1790</v>
      </c>
      <c r="G32" s="193" t="s">
        <v>2380</v>
      </c>
      <c r="H32" s="193" t="s">
        <v>2381</v>
      </c>
      <c r="I32" s="193" t="s">
        <v>762</v>
      </c>
      <c r="J32" s="193" t="s">
        <v>2382</v>
      </c>
    </row>
    <row r="33" spans="1:10" s="153" customFormat="1" ht="78" customHeight="1">
      <c r="A33" s="193" t="s">
        <v>413</v>
      </c>
      <c r="B33" s="193" t="s">
        <v>213</v>
      </c>
      <c r="C33" s="192" t="s">
        <v>414</v>
      </c>
      <c r="D33" s="193">
        <v>16</v>
      </c>
      <c r="E33" s="193" t="s">
        <v>60</v>
      </c>
      <c r="F33" s="193" t="s">
        <v>1791</v>
      </c>
      <c r="G33" s="193" t="s">
        <v>2383</v>
      </c>
      <c r="H33" s="193" t="s">
        <v>2384</v>
      </c>
      <c r="I33" s="193" t="s">
        <v>2385</v>
      </c>
      <c r="J33" s="193" t="s">
        <v>2386</v>
      </c>
    </row>
    <row r="34" spans="1:10" s="153" customFormat="1" ht="26" customHeight="1">
      <c r="A34" s="193" t="s">
        <v>229</v>
      </c>
      <c r="B34" s="193" t="s">
        <v>58</v>
      </c>
      <c r="C34" s="192" t="s">
        <v>230</v>
      </c>
      <c r="D34" s="193" t="s">
        <v>942</v>
      </c>
      <c r="E34" s="193" t="s">
        <v>60</v>
      </c>
      <c r="F34" s="193" t="s">
        <v>1793</v>
      </c>
      <c r="G34" s="193" t="s">
        <v>2387</v>
      </c>
      <c r="H34" s="193" t="s">
        <v>2388</v>
      </c>
      <c r="I34" s="193" t="s">
        <v>2279</v>
      </c>
      <c r="J34" s="193" t="s">
        <v>2389</v>
      </c>
    </row>
    <row r="35" spans="1:10" s="153" customFormat="1" ht="52.05" customHeight="1">
      <c r="A35" s="193" t="s">
        <v>206</v>
      </c>
      <c r="B35" s="193" t="s">
        <v>58</v>
      </c>
      <c r="C35" s="192" t="s">
        <v>207</v>
      </c>
      <c r="D35" s="193" t="s">
        <v>897</v>
      </c>
      <c r="E35" s="193" t="s">
        <v>60</v>
      </c>
      <c r="F35" s="193" t="s">
        <v>1794</v>
      </c>
      <c r="G35" s="193" t="s">
        <v>2390</v>
      </c>
      <c r="H35" s="193" t="s">
        <v>2391</v>
      </c>
      <c r="I35" s="193" t="s">
        <v>1795</v>
      </c>
      <c r="J35" s="193" t="s">
        <v>2392</v>
      </c>
    </row>
    <row r="36" spans="1:10" s="153" customFormat="1" ht="39" customHeight="1">
      <c r="A36" s="193" t="s">
        <v>182</v>
      </c>
      <c r="B36" s="193" t="s">
        <v>58</v>
      </c>
      <c r="C36" s="192" t="s">
        <v>183</v>
      </c>
      <c r="D36" s="193" t="s">
        <v>852</v>
      </c>
      <c r="E36" s="193" t="s">
        <v>60</v>
      </c>
      <c r="F36" s="193" t="s">
        <v>1797</v>
      </c>
      <c r="G36" s="193" t="s">
        <v>2393</v>
      </c>
      <c r="H36" s="193" t="s">
        <v>2394</v>
      </c>
      <c r="I36" s="193" t="s">
        <v>1273</v>
      </c>
      <c r="J36" s="193" t="s">
        <v>2395</v>
      </c>
    </row>
    <row r="37" spans="1:10" s="153" customFormat="1" ht="39" customHeight="1">
      <c r="A37" s="193" t="s">
        <v>134</v>
      </c>
      <c r="B37" s="193" t="s">
        <v>63</v>
      </c>
      <c r="C37" s="192" t="s">
        <v>135</v>
      </c>
      <c r="D37" s="193" t="s">
        <v>660</v>
      </c>
      <c r="E37" s="193" t="s">
        <v>132</v>
      </c>
      <c r="F37" s="193" t="s">
        <v>1799</v>
      </c>
      <c r="G37" s="193" t="s">
        <v>2396</v>
      </c>
      <c r="H37" s="193" t="s">
        <v>2397</v>
      </c>
      <c r="I37" s="193" t="s">
        <v>564</v>
      </c>
      <c r="J37" s="193" t="s">
        <v>1857</v>
      </c>
    </row>
    <row r="38" spans="1:10" s="153" customFormat="1" ht="39" customHeight="1">
      <c r="A38" s="193" t="s">
        <v>167</v>
      </c>
      <c r="B38" s="193" t="s">
        <v>58</v>
      </c>
      <c r="C38" s="192" t="s">
        <v>168</v>
      </c>
      <c r="D38" s="193" t="s">
        <v>787</v>
      </c>
      <c r="E38" s="193" t="s">
        <v>60</v>
      </c>
      <c r="F38" s="193" t="s">
        <v>1798</v>
      </c>
      <c r="G38" s="193" t="s">
        <v>2398</v>
      </c>
      <c r="H38" s="193" t="s">
        <v>2399</v>
      </c>
      <c r="I38" s="193" t="s">
        <v>1194</v>
      </c>
      <c r="J38" s="193" t="s">
        <v>2400</v>
      </c>
    </row>
    <row r="39" spans="1:10" s="153" customFormat="1" ht="52.05" customHeight="1">
      <c r="A39" s="193" t="s">
        <v>241</v>
      </c>
      <c r="B39" s="193" t="s">
        <v>58</v>
      </c>
      <c r="C39" s="192" t="s">
        <v>242</v>
      </c>
      <c r="D39" s="193" t="s">
        <v>957</v>
      </c>
      <c r="E39" s="193" t="s">
        <v>60</v>
      </c>
      <c r="F39" s="193" t="s">
        <v>1801</v>
      </c>
      <c r="G39" s="193" t="s">
        <v>2401</v>
      </c>
      <c r="H39" s="193" t="s">
        <v>2402</v>
      </c>
      <c r="I39" s="193" t="s">
        <v>1802</v>
      </c>
      <c r="J39" s="193" t="s">
        <v>1800</v>
      </c>
    </row>
    <row r="40" spans="1:10" s="153" customFormat="1" ht="26" customHeight="1">
      <c r="A40" s="193" t="s">
        <v>174</v>
      </c>
      <c r="B40" s="193" t="s">
        <v>125</v>
      </c>
      <c r="C40" s="192" t="s">
        <v>175</v>
      </c>
      <c r="D40" s="193" t="s">
        <v>827</v>
      </c>
      <c r="E40" s="193" t="s">
        <v>60</v>
      </c>
      <c r="F40" s="193" t="s">
        <v>1806</v>
      </c>
      <c r="G40" s="193" t="s">
        <v>2403</v>
      </c>
      <c r="H40" s="193" t="s">
        <v>2404</v>
      </c>
      <c r="I40" s="193" t="s">
        <v>1804</v>
      </c>
      <c r="J40" s="193" t="s">
        <v>2405</v>
      </c>
    </row>
    <row r="41" spans="1:10" s="153" customFormat="1" ht="26" customHeight="1">
      <c r="A41" s="193" t="s">
        <v>232</v>
      </c>
      <c r="B41" s="193" t="s">
        <v>58</v>
      </c>
      <c r="C41" s="192" t="s">
        <v>233</v>
      </c>
      <c r="D41" s="193" t="s">
        <v>942</v>
      </c>
      <c r="E41" s="193" t="s">
        <v>60</v>
      </c>
      <c r="F41" s="193" t="s">
        <v>1803</v>
      </c>
      <c r="G41" s="193" t="s">
        <v>2406</v>
      </c>
      <c r="H41" s="193" t="s">
        <v>2407</v>
      </c>
      <c r="I41" s="193" t="s">
        <v>2408</v>
      </c>
      <c r="J41" s="193" t="s">
        <v>2409</v>
      </c>
    </row>
    <row r="42" spans="1:10" s="153" customFormat="1" ht="52.05" customHeight="1">
      <c r="A42" s="193" t="s">
        <v>263</v>
      </c>
      <c r="B42" s="193" t="s">
        <v>58</v>
      </c>
      <c r="C42" s="192" t="s">
        <v>264</v>
      </c>
      <c r="D42" s="193" t="s">
        <v>994</v>
      </c>
      <c r="E42" s="193" t="s">
        <v>148</v>
      </c>
      <c r="F42" s="193" t="s">
        <v>1805</v>
      </c>
      <c r="G42" s="193" t="s">
        <v>2410</v>
      </c>
      <c r="H42" s="193" t="s">
        <v>2411</v>
      </c>
      <c r="I42" s="193" t="s">
        <v>1275</v>
      </c>
      <c r="J42" s="193" t="s">
        <v>2412</v>
      </c>
    </row>
    <row r="43" spans="1:10" s="153" customFormat="1" ht="24" customHeight="1">
      <c r="A43" s="193" t="s">
        <v>120</v>
      </c>
      <c r="B43" s="193" t="s">
        <v>121</v>
      </c>
      <c r="C43" s="192" t="s">
        <v>122</v>
      </c>
      <c r="D43" s="193">
        <v>111</v>
      </c>
      <c r="E43" s="193" t="s">
        <v>60</v>
      </c>
      <c r="F43" s="193" t="s">
        <v>1796</v>
      </c>
      <c r="G43" s="193" t="s">
        <v>2413</v>
      </c>
      <c r="H43" s="193" t="s">
        <v>2414</v>
      </c>
      <c r="I43" s="193" t="s">
        <v>1808</v>
      </c>
      <c r="J43" s="193" t="s">
        <v>2415</v>
      </c>
    </row>
    <row r="44" spans="1:10" s="153" customFormat="1" ht="26" customHeight="1">
      <c r="A44" s="193" t="s">
        <v>163</v>
      </c>
      <c r="B44" s="193" t="s">
        <v>58</v>
      </c>
      <c r="C44" s="192" t="s">
        <v>164</v>
      </c>
      <c r="D44" s="193" t="s">
        <v>787</v>
      </c>
      <c r="E44" s="193" t="s">
        <v>165</v>
      </c>
      <c r="F44" s="193" t="s">
        <v>1807</v>
      </c>
      <c r="G44" s="193" t="s">
        <v>2416</v>
      </c>
      <c r="H44" s="193" t="s">
        <v>2417</v>
      </c>
      <c r="I44" s="193" t="s">
        <v>1808</v>
      </c>
      <c r="J44" s="193" t="s">
        <v>2418</v>
      </c>
    </row>
    <row r="45" spans="1:10" s="153" customFormat="1" ht="26" customHeight="1">
      <c r="A45" s="193" t="s">
        <v>318</v>
      </c>
      <c r="B45" s="193" t="s">
        <v>319</v>
      </c>
      <c r="C45" s="192" t="s">
        <v>320</v>
      </c>
      <c r="D45" s="193" t="s">
        <v>1146</v>
      </c>
      <c r="E45" s="193" t="s">
        <v>65</v>
      </c>
      <c r="F45" s="193" t="s">
        <v>1809</v>
      </c>
      <c r="G45" s="193" t="s">
        <v>2419</v>
      </c>
      <c r="H45" s="193" t="s">
        <v>2420</v>
      </c>
      <c r="I45" s="193" t="s">
        <v>1810</v>
      </c>
      <c r="J45" s="193" t="s">
        <v>2421</v>
      </c>
    </row>
    <row r="46" spans="1:10" s="153" customFormat="1" ht="26" customHeight="1">
      <c r="A46" s="193" t="s">
        <v>107</v>
      </c>
      <c r="B46" s="193" t="s">
        <v>58</v>
      </c>
      <c r="C46" s="192" t="s">
        <v>108</v>
      </c>
      <c r="D46" s="193" t="s">
        <v>606</v>
      </c>
      <c r="E46" s="193" t="s">
        <v>60</v>
      </c>
      <c r="F46" s="193" t="s">
        <v>1811</v>
      </c>
      <c r="G46" s="193" t="s">
        <v>1812</v>
      </c>
      <c r="H46" s="193" t="s">
        <v>1813</v>
      </c>
      <c r="I46" s="193" t="s">
        <v>746</v>
      </c>
      <c r="J46" s="193" t="s">
        <v>2422</v>
      </c>
    </row>
    <row r="47" spans="1:10" s="153" customFormat="1" ht="39" customHeight="1">
      <c r="A47" s="193" t="s">
        <v>272</v>
      </c>
      <c r="B47" s="193" t="s">
        <v>58</v>
      </c>
      <c r="C47" s="192" t="s">
        <v>273</v>
      </c>
      <c r="D47" s="193" t="s">
        <v>994</v>
      </c>
      <c r="E47" s="193" t="s">
        <v>148</v>
      </c>
      <c r="F47" s="193" t="s">
        <v>1805</v>
      </c>
      <c r="G47" s="193" t="s">
        <v>2423</v>
      </c>
      <c r="H47" s="193" t="s">
        <v>2424</v>
      </c>
      <c r="I47" s="193" t="s">
        <v>1145</v>
      </c>
      <c r="J47" s="193" t="s">
        <v>2425</v>
      </c>
    </row>
    <row r="48" spans="1:10" s="153" customFormat="1" ht="39" customHeight="1">
      <c r="A48" s="193" t="s">
        <v>203</v>
      </c>
      <c r="B48" s="193" t="s">
        <v>58</v>
      </c>
      <c r="C48" s="192" t="s">
        <v>204</v>
      </c>
      <c r="D48" s="193" t="s">
        <v>897</v>
      </c>
      <c r="E48" s="193" t="s">
        <v>60</v>
      </c>
      <c r="F48" s="193" t="s">
        <v>1814</v>
      </c>
      <c r="G48" s="193" t="s">
        <v>2426</v>
      </c>
      <c r="H48" s="193" t="s">
        <v>2427</v>
      </c>
      <c r="I48" s="193" t="s">
        <v>473</v>
      </c>
      <c r="J48" s="193" t="s">
        <v>2428</v>
      </c>
    </row>
    <row r="49" spans="1:10" s="153" customFormat="1" ht="24" customHeight="1">
      <c r="A49" s="193" t="s">
        <v>209</v>
      </c>
      <c r="B49" s="193" t="s">
        <v>125</v>
      </c>
      <c r="C49" s="192" t="s">
        <v>210</v>
      </c>
      <c r="D49" s="193" t="s">
        <v>895</v>
      </c>
      <c r="E49" s="193" t="s">
        <v>60</v>
      </c>
      <c r="F49" s="193" t="s">
        <v>1811</v>
      </c>
      <c r="G49" s="193" t="s">
        <v>2429</v>
      </c>
      <c r="H49" s="193" t="s">
        <v>2430</v>
      </c>
      <c r="I49" s="193" t="s">
        <v>736</v>
      </c>
      <c r="J49" s="193" t="s">
        <v>2431</v>
      </c>
    </row>
    <row r="50" spans="1:10" s="153" customFormat="1" ht="26" customHeight="1">
      <c r="A50" s="193" t="s">
        <v>238</v>
      </c>
      <c r="B50" s="193" t="s">
        <v>58</v>
      </c>
      <c r="C50" s="192" t="s">
        <v>239</v>
      </c>
      <c r="D50" s="193" t="s">
        <v>942</v>
      </c>
      <c r="E50" s="193" t="s">
        <v>60</v>
      </c>
      <c r="F50" s="193" t="s">
        <v>1816</v>
      </c>
      <c r="G50" s="193" t="s">
        <v>2432</v>
      </c>
      <c r="H50" s="193" t="s">
        <v>2433</v>
      </c>
      <c r="I50" s="193" t="s">
        <v>1817</v>
      </c>
      <c r="J50" s="193" t="s">
        <v>2434</v>
      </c>
    </row>
    <row r="51" spans="1:10" s="153" customFormat="1" ht="24" customHeight="1">
      <c r="A51" s="193" t="s">
        <v>200</v>
      </c>
      <c r="B51" s="193" t="s">
        <v>125</v>
      </c>
      <c r="C51" s="192" t="s">
        <v>201</v>
      </c>
      <c r="D51" s="193" t="s">
        <v>895</v>
      </c>
      <c r="E51" s="193" t="s">
        <v>60</v>
      </c>
      <c r="F51" s="193" t="s">
        <v>1811</v>
      </c>
      <c r="G51" s="193" t="s">
        <v>2435</v>
      </c>
      <c r="H51" s="193" t="s">
        <v>2436</v>
      </c>
      <c r="I51" s="193" t="s">
        <v>1818</v>
      </c>
      <c r="J51" s="193" t="s">
        <v>2437</v>
      </c>
    </row>
    <row r="52" spans="1:10" s="153" customFormat="1" ht="39" customHeight="1">
      <c r="A52" s="193" t="s">
        <v>137</v>
      </c>
      <c r="B52" s="193" t="s">
        <v>63</v>
      </c>
      <c r="C52" s="192" t="s">
        <v>138</v>
      </c>
      <c r="D52" s="193" t="s">
        <v>660</v>
      </c>
      <c r="E52" s="193" t="s">
        <v>132</v>
      </c>
      <c r="F52" s="193" t="s">
        <v>1819</v>
      </c>
      <c r="G52" s="193" t="s">
        <v>2438</v>
      </c>
      <c r="H52" s="193" t="s">
        <v>2439</v>
      </c>
      <c r="I52" s="193" t="s">
        <v>1622</v>
      </c>
      <c r="J52" s="193" t="s">
        <v>2440</v>
      </c>
    </row>
    <row r="53" spans="1:10" s="153" customFormat="1" ht="65" customHeight="1">
      <c r="A53" s="193" t="s">
        <v>269</v>
      </c>
      <c r="B53" s="193" t="s">
        <v>58</v>
      </c>
      <c r="C53" s="192" t="s">
        <v>270</v>
      </c>
      <c r="D53" s="193" t="s">
        <v>994</v>
      </c>
      <c r="E53" s="193" t="s">
        <v>148</v>
      </c>
      <c r="F53" s="193" t="s">
        <v>1799</v>
      </c>
      <c r="G53" s="193" t="s">
        <v>2441</v>
      </c>
      <c r="H53" s="193" t="s">
        <v>2442</v>
      </c>
      <c r="I53" s="193" t="s">
        <v>604</v>
      </c>
      <c r="J53" s="193" t="s">
        <v>2443</v>
      </c>
    </row>
    <row r="54" spans="1:10" s="153" customFormat="1" ht="39" customHeight="1">
      <c r="A54" s="193" t="s">
        <v>130</v>
      </c>
      <c r="B54" s="193" t="s">
        <v>63</v>
      </c>
      <c r="C54" s="192" t="s">
        <v>131</v>
      </c>
      <c r="D54" s="193" t="s">
        <v>660</v>
      </c>
      <c r="E54" s="193" t="s">
        <v>132</v>
      </c>
      <c r="F54" s="193" t="s">
        <v>1820</v>
      </c>
      <c r="G54" s="193" t="s">
        <v>2444</v>
      </c>
      <c r="H54" s="193" t="s">
        <v>2445</v>
      </c>
      <c r="I54" s="193" t="s">
        <v>499</v>
      </c>
      <c r="J54" s="193" t="s">
        <v>2446</v>
      </c>
    </row>
    <row r="55" spans="1:10" s="153" customFormat="1" ht="26" customHeight="1">
      <c r="A55" s="193" t="s">
        <v>373</v>
      </c>
      <c r="B55" s="193" t="s">
        <v>374</v>
      </c>
      <c r="C55" s="192" t="s">
        <v>375</v>
      </c>
      <c r="D55" s="193" t="s">
        <v>1221</v>
      </c>
      <c r="E55" s="193" t="s">
        <v>60</v>
      </c>
      <c r="F55" s="193" t="s">
        <v>1765</v>
      </c>
      <c r="G55" s="193" t="s">
        <v>1821</v>
      </c>
      <c r="H55" s="193" t="s">
        <v>1822</v>
      </c>
      <c r="I55" s="193" t="s">
        <v>695</v>
      </c>
      <c r="J55" s="193" t="s">
        <v>2447</v>
      </c>
    </row>
    <row r="56" spans="1:10" s="153" customFormat="1" ht="26" customHeight="1">
      <c r="A56" s="193" t="s">
        <v>350</v>
      </c>
      <c r="B56" s="193" t="s">
        <v>125</v>
      </c>
      <c r="C56" s="192" t="s">
        <v>351</v>
      </c>
      <c r="D56" s="193" t="s">
        <v>1176</v>
      </c>
      <c r="E56" s="193" t="s">
        <v>148</v>
      </c>
      <c r="F56" s="193" t="s">
        <v>1799</v>
      </c>
      <c r="G56" s="193" t="s">
        <v>2448</v>
      </c>
      <c r="H56" s="193" t="s">
        <v>2449</v>
      </c>
      <c r="I56" s="193" t="s">
        <v>1086</v>
      </c>
      <c r="J56" s="193" t="s">
        <v>2450</v>
      </c>
    </row>
    <row r="57" spans="1:10" s="153" customFormat="1" ht="26" customHeight="1">
      <c r="A57" s="193" t="s">
        <v>62</v>
      </c>
      <c r="B57" s="193" t="s">
        <v>63</v>
      </c>
      <c r="C57" s="192" t="s">
        <v>64</v>
      </c>
      <c r="D57" s="193" t="s">
        <v>445</v>
      </c>
      <c r="E57" s="193" t="s">
        <v>65</v>
      </c>
      <c r="F57" s="193" t="s">
        <v>1823</v>
      </c>
      <c r="G57" s="193" t="s">
        <v>2451</v>
      </c>
      <c r="H57" s="193" t="s">
        <v>2452</v>
      </c>
      <c r="I57" s="193" t="s">
        <v>1086</v>
      </c>
      <c r="J57" s="193" t="s">
        <v>2453</v>
      </c>
    </row>
    <row r="58" spans="1:10" s="153" customFormat="1" ht="39" customHeight="1">
      <c r="A58" s="193" t="s">
        <v>194</v>
      </c>
      <c r="B58" s="193" t="s">
        <v>58</v>
      </c>
      <c r="C58" s="192" t="s">
        <v>195</v>
      </c>
      <c r="D58" s="193" t="s">
        <v>889</v>
      </c>
      <c r="E58" s="193" t="s">
        <v>60</v>
      </c>
      <c r="F58" s="193" t="s">
        <v>1814</v>
      </c>
      <c r="G58" s="193" t="s">
        <v>1824</v>
      </c>
      <c r="H58" s="193" t="s">
        <v>1825</v>
      </c>
      <c r="I58" s="193" t="s">
        <v>557</v>
      </c>
      <c r="J58" s="193" t="s">
        <v>2454</v>
      </c>
    </row>
    <row r="59" spans="1:10" s="153" customFormat="1" ht="39" customHeight="1">
      <c r="A59" s="193" t="s">
        <v>393</v>
      </c>
      <c r="B59" s="193" t="s">
        <v>63</v>
      </c>
      <c r="C59" s="192" t="s">
        <v>394</v>
      </c>
      <c r="D59" s="193" t="s">
        <v>1251</v>
      </c>
      <c r="E59" s="193" t="s">
        <v>388</v>
      </c>
      <c r="F59" s="193" t="s">
        <v>1826</v>
      </c>
      <c r="G59" s="193" t="s">
        <v>2455</v>
      </c>
      <c r="H59" s="193" t="s">
        <v>2455</v>
      </c>
      <c r="I59" s="193" t="s">
        <v>759</v>
      </c>
      <c r="J59" s="193" t="s">
        <v>2456</v>
      </c>
    </row>
    <row r="60" spans="1:10" s="153" customFormat="1" ht="52.05" customHeight="1">
      <c r="A60" s="193" t="s">
        <v>402</v>
      </c>
      <c r="B60" s="193" t="s">
        <v>403</v>
      </c>
      <c r="C60" s="192" t="s">
        <v>404</v>
      </c>
      <c r="D60" s="193" t="s">
        <v>1262</v>
      </c>
      <c r="E60" s="193" t="s">
        <v>405</v>
      </c>
      <c r="F60" s="193" t="s">
        <v>1826</v>
      </c>
      <c r="G60" s="193" t="s">
        <v>1828</v>
      </c>
      <c r="H60" s="193" t="s">
        <v>1828</v>
      </c>
      <c r="I60" s="193" t="s">
        <v>759</v>
      </c>
      <c r="J60" s="193" t="s">
        <v>2457</v>
      </c>
    </row>
    <row r="61" spans="1:10" s="153" customFormat="1" ht="26" customHeight="1">
      <c r="A61" s="193" t="s">
        <v>247</v>
      </c>
      <c r="B61" s="193" t="s">
        <v>58</v>
      </c>
      <c r="C61" s="192" t="s">
        <v>248</v>
      </c>
      <c r="D61" s="193" t="s">
        <v>427</v>
      </c>
      <c r="E61" s="193" t="s">
        <v>60</v>
      </c>
      <c r="F61" s="193" t="s">
        <v>1827</v>
      </c>
      <c r="G61" s="193" t="s">
        <v>2458</v>
      </c>
      <c r="H61" s="193" t="s">
        <v>2459</v>
      </c>
      <c r="I61" s="193" t="s">
        <v>759</v>
      </c>
      <c r="J61" s="193" t="s">
        <v>2460</v>
      </c>
    </row>
    <row r="62" spans="1:10" s="153" customFormat="1" ht="39" customHeight="1">
      <c r="A62" s="193" t="s">
        <v>244</v>
      </c>
      <c r="B62" s="193" t="s">
        <v>58</v>
      </c>
      <c r="C62" s="192" t="s">
        <v>245</v>
      </c>
      <c r="D62" s="193" t="s">
        <v>427</v>
      </c>
      <c r="E62" s="193" t="s">
        <v>60</v>
      </c>
      <c r="F62" s="193" t="s">
        <v>1827</v>
      </c>
      <c r="G62" s="193" t="s">
        <v>2458</v>
      </c>
      <c r="H62" s="193" t="s">
        <v>2459</v>
      </c>
      <c r="I62" s="193" t="s">
        <v>759</v>
      </c>
      <c r="J62" s="193" t="s">
        <v>2461</v>
      </c>
    </row>
    <row r="63" spans="1:10" s="153" customFormat="1" ht="24" customHeight="1">
      <c r="A63" s="193" t="s">
        <v>386</v>
      </c>
      <c r="B63" s="193" t="s">
        <v>63</v>
      </c>
      <c r="C63" s="192" t="s">
        <v>387</v>
      </c>
      <c r="D63" s="193" t="s">
        <v>1251</v>
      </c>
      <c r="E63" s="193" t="s">
        <v>388</v>
      </c>
      <c r="F63" s="193" t="s">
        <v>1826</v>
      </c>
      <c r="G63" s="193" t="s">
        <v>2462</v>
      </c>
      <c r="H63" s="193" t="s">
        <v>2462</v>
      </c>
      <c r="I63" s="193" t="s">
        <v>764</v>
      </c>
      <c r="J63" s="193" t="s">
        <v>2463</v>
      </c>
    </row>
    <row r="64" spans="1:10" s="153" customFormat="1" ht="39" customHeight="1">
      <c r="A64" s="193" t="s">
        <v>322</v>
      </c>
      <c r="B64" s="193" t="s">
        <v>58</v>
      </c>
      <c r="C64" s="192" t="s">
        <v>323</v>
      </c>
      <c r="D64" s="193" t="s">
        <v>1158</v>
      </c>
      <c r="E64" s="193" t="s">
        <v>165</v>
      </c>
      <c r="F64" s="193" t="s">
        <v>1829</v>
      </c>
      <c r="G64" s="193" t="s">
        <v>2464</v>
      </c>
      <c r="H64" s="193" t="s">
        <v>2465</v>
      </c>
      <c r="I64" s="193" t="s">
        <v>562</v>
      </c>
      <c r="J64" s="193" t="s">
        <v>2466</v>
      </c>
    </row>
    <row r="65" spans="1:10" s="153" customFormat="1" ht="39" customHeight="1">
      <c r="A65" s="193" t="s">
        <v>300</v>
      </c>
      <c r="B65" s="193" t="s">
        <v>63</v>
      </c>
      <c r="C65" s="192" t="s">
        <v>301</v>
      </c>
      <c r="D65" s="193" t="s">
        <v>445</v>
      </c>
      <c r="E65" s="193" t="s">
        <v>132</v>
      </c>
      <c r="F65" s="193" t="s">
        <v>1826</v>
      </c>
      <c r="G65" s="193" t="s">
        <v>2467</v>
      </c>
      <c r="H65" s="193" t="s">
        <v>2467</v>
      </c>
      <c r="I65" s="193" t="s">
        <v>686</v>
      </c>
      <c r="J65" s="193" t="s">
        <v>2468</v>
      </c>
    </row>
    <row r="66" spans="1:10" s="153" customFormat="1" ht="39" customHeight="1">
      <c r="A66" s="195" t="s">
        <v>331</v>
      </c>
      <c r="B66" s="195" t="s">
        <v>58</v>
      </c>
      <c r="C66" s="194" t="s">
        <v>332</v>
      </c>
      <c r="D66" s="195" t="s">
        <v>1163</v>
      </c>
      <c r="E66" s="195" t="s">
        <v>165</v>
      </c>
      <c r="F66" s="195" t="s">
        <v>1830</v>
      </c>
      <c r="G66" s="195" t="s">
        <v>2469</v>
      </c>
      <c r="H66" s="195" t="s">
        <v>2470</v>
      </c>
      <c r="I66" s="195" t="s">
        <v>686</v>
      </c>
      <c r="J66" s="195" t="s">
        <v>2471</v>
      </c>
    </row>
    <row r="67" spans="1:10" s="153" customFormat="1" ht="24" customHeight="1">
      <c r="A67" s="195" t="s">
        <v>91</v>
      </c>
      <c r="B67" s="195" t="s">
        <v>63</v>
      </c>
      <c r="C67" s="194" t="s">
        <v>92</v>
      </c>
      <c r="D67" s="195" t="s">
        <v>551</v>
      </c>
      <c r="E67" s="195" t="s">
        <v>60</v>
      </c>
      <c r="F67" s="195" t="s">
        <v>1762</v>
      </c>
      <c r="G67" s="195" t="s">
        <v>2472</v>
      </c>
      <c r="H67" s="195" t="s">
        <v>2473</v>
      </c>
      <c r="I67" s="195" t="s">
        <v>686</v>
      </c>
      <c r="J67" s="195" t="s">
        <v>2474</v>
      </c>
    </row>
    <row r="68" spans="1:10" s="153" customFormat="1" ht="39" customHeight="1">
      <c r="A68" s="195" t="s">
        <v>366</v>
      </c>
      <c r="B68" s="195" t="s">
        <v>63</v>
      </c>
      <c r="C68" s="194" t="s">
        <v>367</v>
      </c>
      <c r="D68" s="195" t="s">
        <v>1203</v>
      </c>
      <c r="E68" s="195" t="s">
        <v>132</v>
      </c>
      <c r="F68" s="195" t="s">
        <v>1826</v>
      </c>
      <c r="G68" s="195" t="s">
        <v>2475</v>
      </c>
      <c r="H68" s="195" t="s">
        <v>2475</v>
      </c>
      <c r="I68" s="195" t="s">
        <v>1111</v>
      </c>
      <c r="J68" s="195" t="s">
        <v>2476</v>
      </c>
    </row>
    <row r="69" spans="1:10" s="153" customFormat="1" ht="26" customHeight="1">
      <c r="A69" s="195" t="s">
        <v>143</v>
      </c>
      <c r="B69" s="195" t="s">
        <v>63</v>
      </c>
      <c r="C69" s="194" t="s">
        <v>144</v>
      </c>
      <c r="D69" s="195" t="s">
        <v>445</v>
      </c>
      <c r="E69" s="195" t="s">
        <v>132</v>
      </c>
      <c r="F69" s="195" t="s">
        <v>1820</v>
      </c>
      <c r="G69" s="195" t="s">
        <v>2477</v>
      </c>
      <c r="H69" s="195" t="s">
        <v>2478</v>
      </c>
      <c r="I69" s="195" t="s">
        <v>1111</v>
      </c>
      <c r="J69" s="195" t="s">
        <v>2479</v>
      </c>
    </row>
    <row r="70" spans="1:10" s="153" customFormat="1" ht="39" customHeight="1">
      <c r="A70" s="195" t="s">
        <v>57</v>
      </c>
      <c r="B70" s="195" t="s">
        <v>58</v>
      </c>
      <c r="C70" s="194" t="s">
        <v>59</v>
      </c>
      <c r="D70" s="195" t="s">
        <v>420</v>
      </c>
      <c r="E70" s="195" t="s">
        <v>60</v>
      </c>
      <c r="F70" s="195" t="s">
        <v>1832</v>
      </c>
      <c r="G70" s="195" t="s">
        <v>2480</v>
      </c>
      <c r="H70" s="195" t="s">
        <v>2481</v>
      </c>
      <c r="I70" s="195" t="s">
        <v>1111</v>
      </c>
      <c r="J70" s="195" t="s">
        <v>2482</v>
      </c>
    </row>
    <row r="71" spans="1:10" s="153" customFormat="1" ht="39" customHeight="1">
      <c r="A71" s="195" t="s">
        <v>197</v>
      </c>
      <c r="B71" s="195" t="s">
        <v>58</v>
      </c>
      <c r="C71" s="194" t="s">
        <v>198</v>
      </c>
      <c r="D71" s="195" t="s">
        <v>889</v>
      </c>
      <c r="E71" s="195" t="s">
        <v>60</v>
      </c>
      <c r="F71" s="195" t="s">
        <v>1794</v>
      </c>
      <c r="G71" s="195" t="s">
        <v>2483</v>
      </c>
      <c r="H71" s="195" t="s">
        <v>2484</v>
      </c>
      <c r="I71" s="195" t="s">
        <v>757</v>
      </c>
      <c r="J71" s="195" t="s">
        <v>2145</v>
      </c>
    </row>
    <row r="72" spans="1:10" s="153" customFormat="1" ht="26" customHeight="1">
      <c r="A72" s="195" t="s">
        <v>337</v>
      </c>
      <c r="B72" s="195" t="s">
        <v>338</v>
      </c>
      <c r="C72" s="194" t="s">
        <v>339</v>
      </c>
      <c r="D72" s="195">
        <v>0</v>
      </c>
      <c r="E72" s="195" t="s">
        <v>132</v>
      </c>
      <c r="F72" s="195" t="s">
        <v>1834</v>
      </c>
      <c r="G72" s="195" t="s">
        <v>2485</v>
      </c>
      <c r="H72" s="195" t="s">
        <v>2486</v>
      </c>
      <c r="I72" s="195" t="s">
        <v>757</v>
      </c>
      <c r="J72" s="195" t="s">
        <v>2487</v>
      </c>
    </row>
    <row r="73" spans="1:10" s="153" customFormat="1" ht="39" customHeight="1">
      <c r="A73" s="195" t="s">
        <v>284</v>
      </c>
      <c r="B73" s="195" t="s">
        <v>63</v>
      </c>
      <c r="C73" s="194" t="s">
        <v>285</v>
      </c>
      <c r="D73" s="195" t="s">
        <v>1021</v>
      </c>
      <c r="E73" s="195" t="s">
        <v>286</v>
      </c>
      <c r="F73" s="195" t="s">
        <v>1774</v>
      </c>
      <c r="G73" s="195" t="s">
        <v>1835</v>
      </c>
      <c r="H73" s="195" t="s">
        <v>1836</v>
      </c>
      <c r="I73" s="195" t="s">
        <v>689</v>
      </c>
      <c r="J73" s="195" t="s">
        <v>2488</v>
      </c>
    </row>
    <row r="74" spans="1:10" s="153" customFormat="1" ht="39" customHeight="1">
      <c r="A74" s="195" t="s">
        <v>82</v>
      </c>
      <c r="B74" s="195" t="s">
        <v>58</v>
      </c>
      <c r="C74" s="194" t="s">
        <v>83</v>
      </c>
      <c r="D74" s="195" t="s">
        <v>541</v>
      </c>
      <c r="E74" s="195" t="s">
        <v>84</v>
      </c>
      <c r="F74" s="195" t="s">
        <v>1837</v>
      </c>
      <c r="G74" s="195" t="s">
        <v>2489</v>
      </c>
      <c r="H74" s="195" t="s">
        <v>2490</v>
      </c>
      <c r="I74" s="195" t="s">
        <v>1143</v>
      </c>
      <c r="J74" s="195" t="s">
        <v>2491</v>
      </c>
    </row>
    <row r="75" spans="1:10" s="153" customFormat="1" ht="26" customHeight="1">
      <c r="A75" s="195" t="s">
        <v>353</v>
      </c>
      <c r="B75" s="195" t="s">
        <v>125</v>
      </c>
      <c r="C75" s="194" t="s">
        <v>354</v>
      </c>
      <c r="D75" s="195" t="s">
        <v>1176</v>
      </c>
      <c r="E75" s="195" t="s">
        <v>148</v>
      </c>
      <c r="F75" s="195" t="s">
        <v>1799</v>
      </c>
      <c r="G75" s="195" t="s">
        <v>2492</v>
      </c>
      <c r="H75" s="195" t="s">
        <v>2493</v>
      </c>
      <c r="I75" s="195" t="s">
        <v>602</v>
      </c>
      <c r="J75" s="195" t="s">
        <v>2494</v>
      </c>
    </row>
    <row r="76" spans="1:10" s="153" customFormat="1" ht="26" customHeight="1">
      <c r="A76" s="195" t="s">
        <v>223</v>
      </c>
      <c r="B76" s="195" t="s">
        <v>58</v>
      </c>
      <c r="C76" s="194" t="s">
        <v>224</v>
      </c>
      <c r="D76" s="195" t="s">
        <v>942</v>
      </c>
      <c r="E76" s="195" t="s">
        <v>60</v>
      </c>
      <c r="F76" s="195" t="s">
        <v>1816</v>
      </c>
      <c r="G76" s="195" t="s">
        <v>2495</v>
      </c>
      <c r="H76" s="195" t="s">
        <v>2496</v>
      </c>
      <c r="I76" s="195" t="s">
        <v>516</v>
      </c>
      <c r="J76" s="195" t="s">
        <v>2497</v>
      </c>
    </row>
    <row r="77" spans="1:10" s="153" customFormat="1" ht="26" customHeight="1">
      <c r="A77" s="195" t="s">
        <v>369</v>
      </c>
      <c r="B77" s="195" t="s">
        <v>63</v>
      </c>
      <c r="C77" s="194" t="s">
        <v>370</v>
      </c>
      <c r="D77" s="195" t="s">
        <v>1207</v>
      </c>
      <c r="E77" s="195" t="s">
        <v>371</v>
      </c>
      <c r="F77" s="195" t="s">
        <v>1826</v>
      </c>
      <c r="G77" s="195" t="s">
        <v>2498</v>
      </c>
      <c r="H77" s="195" t="s">
        <v>2498</v>
      </c>
      <c r="I77" s="195" t="s">
        <v>516</v>
      </c>
      <c r="J77" s="195" t="s">
        <v>2499</v>
      </c>
    </row>
    <row r="78" spans="1:10" s="153" customFormat="1" ht="39" customHeight="1">
      <c r="A78" s="195" t="s">
        <v>250</v>
      </c>
      <c r="B78" s="195" t="s">
        <v>58</v>
      </c>
      <c r="C78" s="194" t="s">
        <v>251</v>
      </c>
      <c r="D78" s="195" t="s">
        <v>966</v>
      </c>
      <c r="E78" s="195" t="s">
        <v>165</v>
      </c>
      <c r="F78" s="195" t="s">
        <v>1838</v>
      </c>
      <c r="G78" s="195" t="s">
        <v>2500</v>
      </c>
      <c r="H78" s="195" t="s">
        <v>2501</v>
      </c>
      <c r="I78" s="195" t="s">
        <v>516</v>
      </c>
      <c r="J78" s="195" t="s">
        <v>2502</v>
      </c>
    </row>
    <row r="79" spans="1:10" s="153" customFormat="1" ht="26" customHeight="1">
      <c r="A79" s="195" t="s">
        <v>75</v>
      </c>
      <c r="B79" s="195" t="s">
        <v>58</v>
      </c>
      <c r="C79" s="194" t="s">
        <v>76</v>
      </c>
      <c r="D79" s="195" t="s">
        <v>535</v>
      </c>
      <c r="E79" s="195" t="s">
        <v>60</v>
      </c>
      <c r="F79" s="195" t="s">
        <v>1839</v>
      </c>
      <c r="G79" s="195" t="s">
        <v>2503</v>
      </c>
      <c r="H79" s="195" t="s">
        <v>2504</v>
      </c>
      <c r="I79" s="195" t="s">
        <v>516</v>
      </c>
      <c r="J79" s="195" t="s">
        <v>1840</v>
      </c>
    </row>
    <row r="80" spans="1:10" s="153" customFormat="1" ht="26" customHeight="1">
      <c r="A80" s="195" t="s">
        <v>396</v>
      </c>
      <c r="B80" s="195" t="s">
        <v>63</v>
      </c>
      <c r="C80" s="194" t="s">
        <v>397</v>
      </c>
      <c r="D80" s="195" t="s">
        <v>1251</v>
      </c>
      <c r="E80" s="195" t="s">
        <v>132</v>
      </c>
      <c r="F80" s="195" t="s">
        <v>1819</v>
      </c>
      <c r="G80" s="195" t="s">
        <v>2505</v>
      </c>
      <c r="H80" s="195" t="s">
        <v>2506</v>
      </c>
      <c r="I80" s="195" t="s">
        <v>516</v>
      </c>
      <c r="J80" s="195" t="s">
        <v>1841</v>
      </c>
    </row>
    <row r="81" spans="1:10" s="153" customFormat="1" ht="39" customHeight="1">
      <c r="A81" s="195" t="s">
        <v>94</v>
      </c>
      <c r="B81" s="195" t="s">
        <v>58</v>
      </c>
      <c r="C81" s="194" t="s">
        <v>95</v>
      </c>
      <c r="D81" s="195" t="s">
        <v>606</v>
      </c>
      <c r="E81" s="195" t="s">
        <v>60</v>
      </c>
      <c r="F81" s="195" t="s">
        <v>1762</v>
      </c>
      <c r="G81" s="195" t="s">
        <v>1842</v>
      </c>
      <c r="H81" s="195" t="s">
        <v>1843</v>
      </c>
      <c r="I81" s="195" t="s">
        <v>708</v>
      </c>
      <c r="J81" s="195" t="s">
        <v>1844</v>
      </c>
    </row>
    <row r="82" spans="1:10" s="153" customFormat="1" ht="24" customHeight="1">
      <c r="A82" s="195" t="s">
        <v>88</v>
      </c>
      <c r="B82" s="195" t="s">
        <v>63</v>
      </c>
      <c r="C82" s="194" t="s">
        <v>89</v>
      </c>
      <c r="D82" s="195" t="s">
        <v>551</v>
      </c>
      <c r="E82" s="195" t="s">
        <v>60</v>
      </c>
      <c r="F82" s="195" t="s">
        <v>1845</v>
      </c>
      <c r="G82" s="195" t="s">
        <v>2507</v>
      </c>
      <c r="H82" s="195" t="s">
        <v>2508</v>
      </c>
      <c r="I82" s="195" t="s">
        <v>708</v>
      </c>
      <c r="J82" s="195" t="s">
        <v>1846</v>
      </c>
    </row>
    <row r="83" spans="1:10" s="153" customFormat="1" ht="39" customHeight="1">
      <c r="A83" s="195" t="s">
        <v>334</v>
      </c>
      <c r="B83" s="195" t="s">
        <v>58</v>
      </c>
      <c r="C83" s="194" t="s">
        <v>335</v>
      </c>
      <c r="D83" s="195" t="s">
        <v>1163</v>
      </c>
      <c r="E83" s="195" t="s">
        <v>165</v>
      </c>
      <c r="F83" s="195" t="s">
        <v>1847</v>
      </c>
      <c r="G83" s="195" t="s">
        <v>2509</v>
      </c>
      <c r="H83" s="195" t="s">
        <v>2510</v>
      </c>
      <c r="I83" s="195" t="s">
        <v>708</v>
      </c>
      <c r="J83" s="195" t="s">
        <v>1848</v>
      </c>
    </row>
    <row r="84" spans="1:10" s="153" customFormat="1" ht="26" customHeight="1">
      <c r="A84" s="195" t="s">
        <v>104</v>
      </c>
      <c r="B84" s="195" t="s">
        <v>58</v>
      </c>
      <c r="C84" s="194" t="s">
        <v>105</v>
      </c>
      <c r="D84" s="195" t="s">
        <v>606</v>
      </c>
      <c r="E84" s="195" t="s">
        <v>60</v>
      </c>
      <c r="F84" s="195" t="s">
        <v>1849</v>
      </c>
      <c r="G84" s="195" t="s">
        <v>1850</v>
      </c>
      <c r="H84" s="195" t="s">
        <v>1851</v>
      </c>
      <c r="I84" s="195" t="s">
        <v>708</v>
      </c>
      <c r="J84" s="195" t="s">
        <v>2511</v>
      </c>
    </row>
    <row r="85" spans="1:10" s="153" customFormat="1" ht="39" customHeight="1">
      <c r="A85" s="195" t="s">
        <v>258</v>
      </c>
      <c r="B85" s="195" t="s">
        <v>58</v>
      </c>
      <c r="C85" s="194" t="s">
        <v>259</v>
      </c>
      <c r="D85" s="195" t="s">
        <v>975</v>
      </c>
      <c r="E85" s="195" t="s">
        <v>148</v>
      </c>
      <c r="F85" s="195" t="s">
        <v>1826</v>
      </c>
      <c r="G85" s="195" t="s">
        <v>2512</v>
      </c>
      <c r="H85" s="195" t="s">
        <v>2512</v>
      </c>
      <c r="I85" s="195" t="s">
        <v>603</v>
      </c>
      <c r="J85" s="195" t="s">
        <v>1852</v>
      </c>
    </row>
    <row r="86" spans="1:10" s="153" customFormat="1" ht="52.05" customHeight="1">
      <c r="A86" s="195" t="s">
        <v>303</v>
      </c>
      <c r="B86" s="195" t="s">
        <v>58</v>
      </c>
      <c r="C86" s="194" t="s">
        <v>304</v>
      </c>
      <c r="D86" s="195" t="s">
        <v>1125</v>
      </c>
      <c r="E86" s="195" t="s">
        <v>148</v>
      </c>
      <c r="F86" s="195" t="s">
        <v>1820</v>
      </c>
      <c r="G86" s="195" t="s">
        <v>2513</v>
      </c>
      <c r="H86" s="195" t="s">
        <v>2514</v>
      </c>
      <c r="I86" s="195" t="s">
        <v>603</v>
      </c>
      <c r="J86" s="195" t="s">
        <v>1853</v>
      </c>
    </row>
    <row r="87" spans="1:10" s="153" customFormat="1" ht="39" customHeight="1">
      <c r="A87" s="195" t="s">
        <v>275</v>
      </c>
      <c r="B87" s="195" t="s">
        <v>58</v>
      </c>
      <c r="C87" s="194" t="s">
        <v>276</v>
      </c>
      <c r="D87" s="195" t="s">
        <v>994</v>
      </c>
      <c r="E87" s="195" t="s">
        <v>148</v>
      </c>
      <c r="F87" s="195" t="s">
        <v>1799</v>
      </c>
      <c r="G87" s="195" t="s">
        <v>2515</v>
      </c>
      <c r="H87" s="195" t="s">
        <v>2516</v>
      </c>
      <c r="I87" s="195" t="s">
        <v>603</v>
      </c>
      <c r="J87" s="195" t="s">
        <v>2517</v>
      </c>
    </row>
    <row r="88" spans="1:10" s="153" customFormat="1" ht="24" customHeight="1">
      <c r="A88" s="195" t="s">
        <v>124</v>
      </c>
      <c r="B88" s="195" t="s">
        <v>125</v>
      </c>
      <c r="C88" s="194" t="s">
        <v>126</v>
      </c>
      <c r="D88" s="195" t="s">
        <v>649</v>
      </c>
      <c r="E88" s="195" t="s">
        <v>60</v>
      </c>
      <c r="F88" s="195" t="s">
        <v>1833</v>
      </c>
      <c r="G88" s="195" t="s">
        <v>2518</v>
      </c>
      <c r="H88" s="195" t="s">
        <v>2519</v>
      </c>
      <c r="I88" s="195" t="s">
        <v>694</v>
      </c>
      <c r="J88" s="195" t="s">
        <v>1854</v>
      </c>
    </row>
    <row r="89" spans="1:10" s="153" customFormat="1" ht="65" customHeight="1">
      <c r="A89" s="195" t="s">
        <v>146</v>
      </c>
      <c r="B89" s="195" t="s">
        <v>58</v>
      </c>
      <c r="C89" s="194" t="s">
        <v>147</v>
      </c>
      <c r="D89" s="195" t="s">
        <v>765</v>
      </c>
      <c r="E89" s="195" t="s">
        <v>148</v>
      </c>
      <c r="F89" s="195" t="s">
        <v>1826</v>
      </c>
      <c r="G89" s="195" t="s">
        <v>2520</v>
      </c>
      <c r="H89" s="195" t="s">
        <v>2520</v>
      </c>
      <c r="I89" s="195" t="s">
        <v>694</v>
      </c>
      <c r="J89" s="195" t="s">
        <v>2521</v>
      </c>
    </row>
    <row r="90" spans="1:10" s="153" customFormat="1" ht="26" customHeight="1">
      <c r="A90" s="195" t="s">
        <v>67</v>
      </c>
      <c r="B90" s="195" t="s">
        <v>68</v>
      </c>
      <c r="C90" s="194" t="s">
        <v>69</v>
      </c>
      <c r="D90" s="195">
        <v>55.02</v>
      </c>
      <c r="E90" s="195" t="s">
        <v>165</v>
      </c>
      <c r="F90" s="195" t="s">
        <v>1856</v>
      </c>
      <c r="G90" s="195" t="s">
        <v>2522</v>
      </c>
      <c r="H90" s="195" t="s">
        <v>2523</v>
      </c>
      <c r="I90" s="195" t="s">
        <v>694</v>
      </c>
      <c r="J90" s="195" t="s">
        <v>2524</v>
      </c>
    </row>
    <row r="91" spans="1:10" s="153" customFormat="1" ht="39" customHeight="1">
      <c r="A91" s="195" t="s">
        <v>328</v>
      </c>
      <c r="B91" s="195" t="s">
        <v>58</v>
      </c>
      <c r="C91" s="194" t="s">
        <v>329</v>
      </c>
      <c r="D91" s="195" t="s">
        <v>1163</v>
      </c>
      <c r="E91" s="195" t="s">
        <v>165</v>
      </c>
      <c r="F91" s="195" t="s">
        <v>1855</v>
      </c>
      <c r="G91" s="195" t="s">
        <v>2277</v>
      </c>
      <c r="H91" s="195" t="s">
        <v>2525</v>
      </c>
      <c r="I91" s="195" t="s">
        <v>694</v>
      </c>
      <c r="J91" s="195" t="s">
        <v>2526</v>
      </c>
    </row>
    <row r="92" spans="1:10" s="153" customFormat="1" ht="26" customHeight="1">
      <c r="A92" s="195" t="s">
        <v>360</v>
      </c>
      <c r="B92" s="195" t="s">
        <v>125</v>
      </c>
      <c r="C92" s="194" t="s">
        <v>361</v>
      </c>
      <c r="D92" s="195" t="s">
        <v>1176</v>
      </c>
      <c r="E92" s="195" t="s">
        <v>148</v>
      </c>
      <c r="F92" s="195" t="s">
        <v>1820</v>
      </c>
      <c r="G92" s="195" t="s">
        <v>2527</v>
      </c>
      <c r="H92" s="195" t="s">
        <v>2528</v>
      </c>
      <c r="I92" s="195" t="s">
        <v>1115</v>
      </c>
      <c r="J92" s="195" t="s">
        <v>2529</v>
      </c>
    </row>
    <row r="93" spans="1:10" s="153" customFormat="1" ht="26" customHeight="1">
      <c r="A93" s="195" t="s">
        <v>344</v>
      </c>
      <c r="B93" s="195" t="s">
        <v>125</v>
      </c>
      <c r="C93" s="194" t="s">
        <v>345</v>
      </c>
      <c r="D93" s="195" t="s">
        <v>1176</v>
      </c>
      <c r="E93" s="195" t="s">
        <v>148</v>
      </c>
      <c r="F93" s="195" t="s">
        <v>1805</v>
      </c>
      <c r="G93" s="195" t="s">
        <v>2530</v>
      </c>
      <c r="H93" s="195" t="s">
        <v>2531</v>
      </c>
      <c r="I93" s="195" t="s">
        <v>1115</v>
      </c>
      <c r="J93" s="195" t="s">
        <v>2532</v>
      </c>
    </row>
    <row r="94" spans="1:10" s="153" customFormat="1" ht="26" customHeight="1">
      <c r="A94" s="195" t="s">
        <v>356</v>
      </c>
      <c r="B94" s="195" t="s">
        <v>357</v>
      </c>
      <c r="C94" s="194" t="s">
        <v>358</v>
      </c>
      <c r="D94" s="195" t="s">
        <v>2235</v>
      </c>
      <c r="E94" s="195" t="s">
        <v>148</v>
      </c>
      <c r="F94" s="195" t="s">
        <v>1772</v>
      </c>
      <c r="G94" s="195" t="s">
        <v>2533</v>
      </c>
      <c r="H94" s="195" t="s">
        <v>2534</v>
      </c>
      <c r="I94" s="195" t="s">
        <v>1115</v>
      </c>
      <c r="J94" s="195" t="s">
        <v>2535</v>
      </c>
    </row>
    <row r="95" spans="1:10" s="153" customFormat="1" ht="26" customHeight="1">
      <c r="A95" s="195" t="s">
        <v>347</v>
      </c>
      <c r="B95" s="195" t="s">
        <v>63</v>
      </c>
      <c r="C95" s="194" t="s">
        <v>348</v>
      </c>
      <c r="D95" s="195" t="s">
        <v>1189</v>
      </c>
      <c r="E95" s="195" t="s">
        <v>132</v>
      </c>
      <c r="F95" s="195" t="s">
        <v>1774</v>
      </c>
      <c r="G95" s="195" t="s">
        <v>2536</v>
      </c>
      <c r="H95" s="195" t="s">
        <v>2537</v>
      </c>
      <c r="I95" s="195" t="s">
        <v>469</v>
      </c>
      <c r="J95" s="195" t="s">
        <v>2538</v>
      </c>
    </row>
    <row r="96" spans="1:10" s="153" customFormat="1" ht="26" customHeight="1">
      <c r="A96" s="195" t="s">
        <v>101</v>
      </c>
      <c r="B96" s="195" t="s">
        <v>58</v>
      </c>
      <c r="C96" s="194" t="s">
        <v>102</v>
      </c>
      <c r="D96" s="195" t="s">
        <v>606</v>
      </c>
      <c r="E96" s="195" t="s">
        <v>60</v>
      </c>
      <c r="F96" s="195" t="s">
        <v>1858</v>
      </c>
      <c r="G96" s="195" t="s">
        <v>1859</v>
      </c>
      <c r="H96" s="195" t="s">
        <v>1860</v>
      </c>
      <c r="I96" s="195" t="s">
        <v>469</v>
      </c>
      <c r="J96" s="195" t="s">
        <v>2539</v>
      </c>
    </row>
    <row r="97" spans="1:10" s="153" customFormat="1" ht="26" customHeight="1">
      <c r="A97" s="195" t="s">
        <v>315</v>
      </c>
      <c r="B97" s="195" t="s">
        <v>63</v>
      </c>
      <c r="C97" s="194" t="s">
        <v>316</v>
      </c>
      <c r="D97" s="195" t="s">
        <v>1136</v>
      </c>
      <c r="E97" s="195" t="s">
        <v>132</v>
      </c>
      <c r="F97" s="195" t="s">
        <v>1826</v>
      </c>
      <c r="G97" s="195" t="s">
        <v>2540</v>
      </c>
      <c r="H97" s="195" t="s">
        <v>2540</v>
      </c>
      <c r="I97" s="195" t="s">
        <v>469</v>
      </c>
      <c r="J97" s="195" t="s">
        <v>2541</v>
      </c>
    </row>
    <row r="98" spans="1:10" s="153" customFormat="1" ht="26" customHeight="1">
      <c r="A98" s="195" t="s">
        <v>309</v>
      </c>
      <c r="B98" s="195" t="s">
        <v>58</v>
      </c>
      <c r="C98" s="194" t="s">
        <v>310</v>
      </c>
      <c r="D98" s="195" t="s">
        <v>1125</v>
      </c>
      <c r="E98" s="195" t="s">
        <v>148</v>
      </c>
      <c r="F98" s="195" t="s">
        <v>1834</v>
      </c>
      <c r="G98" s="195" t="s">
        <v>2542</v>
      </c>
      <c r="H98" s="195" t="s">
        <v>2543</v>
      </c>
      <c r="I98" s="195" t="s">
        <v>469</v>
      </c>
      <c r="J98" s="195" t="s">
        <v>2544</v>
      </c>
    </row>
    <row r="99" spans="1:10" s="153" customFormat="1" ht="52.05" customHeight="1">
      <c r="A99" s="195" t="s">
        <v>78</v>
      </c>
      <c r="B99" s="195" t="s">
        <v>58</v>
      </c>
      <c r="C99" s="194" t="s">
        <v>79</v>
      </c>
      <c r="D99" s="195" t="s">
        <v>541</v>
      </c>
      <c r="E99" s="195" t="s">
        <v>80</v>
      </c>
      <c r="F99" s="195" t="s">
        <v>1864</v>
      </c>
      <c r="G99" s="195" t="s">
        <v>2545</v>
      </c>
      <c r="H99" s="195" t="s">
        <v>2546</v>
      </c>
      <c r="I99" s="195" t="s">
        <v>559</v>
      </c>
      <c r="J99" s="195" t="s">
        <v>1862</v>
      </c>
    </row>
    <row r="100" spans="1:10" s="153" customFormat="1" ht="26" customHeight="1">
      <c r="A100" s="195" t="s">
        <v>306</v>
      </c>
      <c r="B100" s="195" t="s">
        <v>58</v>
      </c>
      <c r="C100" s="194" t="s">
        <v>307</v>
      </c>
      <c r="D100" s="195" t="s">
        <v>1125</v>
      </c>
      <c r="E100" s="195" t="s">
        <v>148</v>
      </c>
      <c r="F100" s="195" t="s">
        <v>1861</v>
      </c>
      <c r="G100" s="195" t="s">
        <v>2547</v>
      </c>
      <c r="H100" s="195" t="s">
        <v>2548</v>
      </c>
      <c r="I100" s="195" t="s">
        <v>559</v>
      </c>
      <c r="J100" s="195" t="s">
        <v>1863</v>
      </c>
    </row>
    <row r="101" spans="1:10" s="153" customFormat="1" ht="26" customHeight="1">
      <c r="A101" s="195" t="s">
        <v>266</v>
      </c>
      <c r="B101" s="195" t="s">
        <v>58</v>
      </c>
      <c r="C101" s="194" t="s">
        <v>267</v>
      </c>
      <c r="D101" s="195" t="s">
        <v>994</v>
      </c>
      <c r="E101" s="195" t="s">
        <v>148</v>
      </c>
      <c r="F101" s="195" t="s">
        <v>1805</v>
      </c>
      <c r="G101" s="195" t="s">
        <v>2549</v>
      </c>
      <c r="H101" s="195" t="s">
        <v>2550</v>
      </c>
      <c r="I101" s="195" t="s">
        <v>559</v>
      </c>
      <c r="J101" s="195" t="s">
        <v>1865</v>
      </c>
    </row>
    <row r="102" spans="1:10" s="153" customFormat="1" ht="26" customHeight="1">
      <c r="A102" s="195" t="s">
        <v>312</v>
      </c>
      <c r="B102" s="195" t="s">
        <v>58</v>
      </c>
      <c r="C102" s="194" t="s">
        <v>313</v>
      </c>
      <c r="D102" s="195" t="s">
        <v>1125</v>
      </c>
      <c r="E102" s="195" t="s">
        <v>148</v>
      </c>
      <c r="F102" s="195" t="s">
        <v>1861</v>
      </c>
      <c r="G102" s="195" t="s">
        <v>2551</v>
      </c>
      <c r="H102" s="195" t="s">
        <v>2552</v>
      </c>
      <c r="I102" s="195" t="s">
        <v>559</v>
      </c>
      <c r="J102" s="195" t="s">
        <v>1866</v>
      </c>
    </row>
    <row r="103" spans="1:10" s="153" customFormat="1" ht="39" customHeight="1">
      <c r="A103" s="195" t="s">
        <v>363</v>
      </c>
      <c r="B103" s="195" t="s">
        <v>63</v>
      </c>
      <c r="C103" s="194" t="s">
        <v>364</v>
      </c>
      <c r="D103" s="195" t="s">
        <v>1203</v>
      </c>
      <c r="E103" s="195" t="s">
        <v>132</v>
      </c>
      <c r="F103" s="195" t="s">
        <v>1799</v>
      </c>
      <c r="G103" s="195" t="s">
        <v>2553</v>
      </c>
      <c r="H103" s="195" t="s">
        <v>2554</v>
      </c>
      <c r="I103" s="195" t="s">
        <v>477</v>
      </c>
      <c r="J103" s="195" t="s">
        <v>1867</v>
      </c>
    </row>
    <row r="104" spans="1:10" s="153" customFormat="1" ht="24" customHeight="1">
      <c r="A104" s="195" t="s">
        <v>390</v>
      </c>
      <c r="B104" s="195" t="s">
        <v>63</v>
      </c>
      <c r="C104" s="194" t="s">
        <v>391</v>
      </c>
      <c r="D104" s="195" t="s">
        <v>1251</v>
      </c>
      <c r="E104" s="195" t="s">
        <v>388</v>
      </c>
      <c r="F104" s="195" t="s">
        <v>1826</v>
      </c>
      <c r="G104" s="195" t="s">
        <v>2555</v>
      </c>
      <c r="H104" s="195" t="s">
        <v>2555</v>
      </c>
      <c r="I104" s="195" t="s">
        <v>477</v>
      </c>
      <c r="J104" s="195" t="s">
        <v>1868</v>
      </c>
    </row>
    <row r="105" spans="1:10" s="153" customFormat="1" ht="26" customHeight="1">
      <c r="A105" s="195" t="s">
        <v>281</v>
      </c>
      <c r="B105" s="195" t="s">
        <v>58</v>
      </c>
      <c r="C105" s="194" t="s">
        <v>282</v>
      </c>
      <c r="D105" s="195" t="s">
        <v>994</v>
      </c>
      <c r="E105" s="195" t="s">
        <v>148</v>
      </c>
      <c r="F105" s="195" t="s">
        <v>1869</v>
      </c>
      <c r="G105" s="195" t="s">
        <v>2556</v>
      </c>
      <c r="H105" s="195" t="s">
        <v>2557</v>
      </c>
      <c r="I105" s="195" t="s">
        <v>462</v>
      </c>
      <c r="J105" s="195" t="s">
        <v>1870</v>
      </c>
    </row>
    <row r="106" spans="1:10" s="153" customFormat="1" ht="26" customHeight="1">
      <c r="A106" s="195" t="s">
        <v>288</v>
      </c>
      <c r="B106" s="195" t="s">
        <v>58</v>
      </c>
      <c r="C106" s="194" t="s">
        <v>289</v>
      </c>
      <c r="D106" s="195" t="s">
        <v>433</v>
      </c>
      <c r="E106" s="195" t="s">
        <v>148</v>
      </c>
      <c r="F106" s="195" t="s">
        <v>1805</v>
      </c>
      <c r="G106" s="195" t="s">
        <v>2558</v>
      </c>
      <c r="H106" s="195" t="s">
        <v>2559</v>
      </c>
      <c r="I106" s="195" t="s">
        <v>558</v>
      </c>
      <c r="J106" s="195" t="s">
        <v>1871</v>
      </c>
    </row>
    <row r="107" spans="1:10" s="153" customFormat="1" ht="26" customHeight="1">
      <c r="A107" s="195" t="s">
        <v>71</v>
      </c>
      <c r="B107" s="195" t="s">
        <v>72</v>
      </c>
      <c r="C107" s="194" t="s">
        <v>73</v>
      </c>
      <c r="D107" s="195" t="s">
        <v>520</v>
      </c>
      <c r="E107" s="195" t="s">
        <v>65</v>
      </c>
      <c r="F107" s="195" t="s">
        <v>1872</v>
      </c>
      <c r="G107" s="195" t="s">
        <v>684</v>
      </c>
      <c r="H107" s="195" t="s">
        <v>1873</v>
      </c>
      <c r="I107" s="195" t="s">
        <v>558</v>
      </c>
      <c r="J107" s="195" t="s">
        <v>1874</v>
      </c>
    </row>
    <row r="108" spans="1:10" s="153" customFormat="1" ht="26" customHeight="1">
      <c r="A108" s="195" t="s">
        <v>278</v>
      </c>
      <c r="B108" s="195" t="s">
        <v>58</v>
      </c>
      <c r="C108" s="194" t="s">
        <v>279</v>
      </c>
      <c r="D108" s="195" t="s">
        <v>994</v>
      </c>
      <c r="E108" s="195" t="s">
        <v>148</v>
      </c>
      <c r="F108" s="195" t="s">
        <v>1799</v>
      </c>
      <c r="G108" s="195" t="s">
        <v>2560</v>
      </c>
      <c r="H108" s="195" t="s">
        <v>2561</v>
      </c>
      <c r="I108" s="195" t="s">
        <v>558</v>
      </c>
      <c r="J108" s="195" t="s">
        <v>699</v>
      </c>
    </row>
    <row r="109" spans="1:10" s="153" customFormat="1" ht="26" customHeight="1">
      <c r="A109" s="195" t="s">
        <v>399</v>
      </c>
      <c r="B109" s="195" t="s">
        <v>63</v>
      </c>
      <c r="C109" s="194" t="s">
        <v>400</v>
      </c>
      <c r="D109" s="195" t="s">
        <v>1251</v>
      </c>
      <c r="E109" s="195" t="s">
        <v>388</v>
      </c>
      <c r="F109" s="195" t="s">
        <v>1826</v>
      </c>
      <c r="G109" s="195" t="s">
        <v>2562</v>
      </c>
      <c r="H109" s="195" t="s">
        <v>2562</v>
      </c>
      <c r="I109" s="195" t="s">
        <v>466</v>
      </c>
      <c r="J109" s="195" t="s">
        <v>699</v>
      </c>
    </row>
    <row r="110" spans="1:10" ht="44.25" customHeight="1">
      <c r="A110" s="43"/>
      <c r="B110" s="43"/>
      <c r="C110" s="197"/>
      <c r="D110" s="43"/>
      <c r="E110" s="43"/>
      <c r="F110" s="43"/>
      <c r="G110" s="43"/>
      <c r="H110" s="43"/>
      <c r="I110" s="43"/>
      <c r="J110" s="43"/>
    </row>
    <row r="111" spans="1:10" ht="13.5">
      <c r="A111" s="230"/>
      <c r="B111" s="204"/>
      <c r="C111" s="205"/>
      <c r="D111" s="43"/>
      <c r="E111" s="44"/>
      <c r="H111" s="231" t="s">
        <v>38</v>
      </c>
      <c r="I111" s="205"/>
      <c r="J111" s="18">
        <v>1134423.1599999999</v>
      </c>
    </row>
    <row r="112" spans="1:10" ht="13.5">
      <c r="A112" s="230"/>
      <c r="B112" s="204"/>
      <c r="C112" s="205"/>
      <c r="D112" s="43"/>
      <c r="E112" s="44"/>
      <c r="H112" s="231" t="s">
        <v>39</v>
      </c>
      <c r="I112" s="205"/>
      <c r="J112" s="18">
        <v>277852.02</v>
      </c>
    </row>
    <row r="113" spans="1:10" ht="13.5">
      <c r="A113" s="230"/>
      <c r="B113" s="204"/>
      <c r="C113" s="205"/>
      <c r="D113" s="43"/>
      <c r="E113" s="44"/>
      <c r="H113" s="231" t="s">
        <v>40</v>
      </c>
      <c r="I113" s="205"/>
      <c r="J113" s="21">
        <v>1412275.18</v>
      </c>
    </row>
    <row r="114" spans="1:10" ht="44.25" customHeight="1">
      <c r="A114" s="44"/>
      <c r="B114" s="44"/>
      <c r="C114" s="198"/>
      <c r="D114" s="44"/>
      <c r="E114" s="44"/>
      <c r="F114" s="44"/>
      <c r="G114" s="44"/>
      <c r="H114" s="44"/>
      <c r="I114" s="44"/>
    </row>
    <row r="115" spans="1:10" ht="81" customHeight="1">
      <c r="A115" s="228" t="s">
        <v>41</v>
      </c>
      <c r="B115" s="204"/>
      <c r="C115" s="204"/>
      <c r="D115" s="204"/>
      <c r="E115" s="204"/>
      <c r="F115" s="204"/>
      <c r="G115" s="204"/>
      <c r="H115" s="204"/>
      <c r="I115" s="205"/>
    </row>
    <row r="116" spans="1:10" ht="44.25" customHeight="1">
      <c r="A116" s="45"/>
      <c r="B116" s="45"/>
      <c r="C116" s="86"/>
      <c r="D116" s="45"/>
      <c r="E116" s="45"/>
      <c r="F116" s="45"/>
      <c r="G116" s="45"/>
      <c r="H116" s="45"/>
      <c r="I116" s="45"/>
    </row>
    <row r="117" spans="1:10" ht="44.25" customHeight="1">
      <c r="A117" s="45"/>
      <c r="B117" s="45"/>
      <c r="C117" s="86"/>
      <c r="D117" s="45"/>
      <c r="E117" s="45"/>
      <c r="F117" s="45"/>
      <c r="G117" s="45"/>
      <c r="H117" s="45"/>
      <c r="I117" s="45"/>
    </row>
    <row r="118" spans="1:10" ht="44.25" customHeight="1">
      <c r="A118" s="45"/>
      <c r="B118" s="45"/>
      <c r="C118" s="86"/>
      <c r="D118" s="45"/>
      <c r="E118" s="45"/>
      <c r="F118" s="45"/>
      <c r="G118" s="45"/>
      <c r="H118" s="45"/>
      <c r="I118" s="45"/>
    </row>
    <row r="119" spans="1:10" ht="44.25" customHeight="1">
      <c r="A119" s="45"/>
      <c r="B119" s="45"/>
      <c r="C119" s="86"/>
      <c r="D119" s="45"/>
      <c r="E119" s="45"/>
      <c r="F119" s="45"/>
      <c r="G119" s="45"/>
      <c r="H119" s="45"/>
      <c r="I119" s="45"/>
    </row>
    <row r="120" spans="1:10" ht="44.25" customHeight="1">
      <c r="A120" s="45"/>
      <c r="B120" s="45"/>
      <c r="C120" s="86"/>
      <c r="D120" s="45"/>
      <c r="E120" s="45"/>
      <c r="F120" s="45"/>
      <c r="G120" s="45"/>
      <c r="H120" s="45"/>
      <c r="I120" s="45"/>
    </row>
    <row r="121" spans="1:10" ht="44.25" customHeight="1">
      <c r="A121" s="45"/>
      <c r="B121" s="45"/>
      <c r="C121" s="86"/>
      <c r="D121" s="45"/>
      <c r="E121" s="45"/>
      <c r="F121" s="45"/>
      <c r="G121" s="45"/>
      <c r="H121" s="45"/>
      <c r="I121" s="45"/>
    </row>
    <row r="122" spans="1:10" ht="44.25" customHeight="1">
      <c r="A122" s="45"/>
      <c r="B122" s="45"/>
      <c r="C122" s="86"/>
      <c r="D122" s="45"/>
      <c r="E122" s="45"/>
      <c r="F122" s="45"/>
      <c r="G122" s="45"/>
      <c r="H122" s="45"/>
      <c r="I122" s="45"/>
    </row>
    <row r="123" spans="1:10" ht="44.25" customHeight="1">
      <c r="A123" s="45"/>
      <c r="B123" s="45"/>
      <c r="C123" s="86"/>
      <c r="D123" s="45"/>
      <c r="E123" s="45"/>
      <c r="F123" s="45"/>
      <c r="G123" s="45"/>
      <c r="H123" s="45"/>
      <c r="I123" s="45"/>
    </row>
    <row r="124" spans="1:10" ht="44.25" customHeight="1">
      <c r="A124" s="45"/>
      <c r="B124" s="45"/>
      <c r="C124" s="86"/>
      <c r="D124" s="45"/>
      <c r="E124" s="45"/>
      <c r="F124" s="45"/>
      <c r="G124" s="45"/>
      <c r="H124" s="45"/>
      <c r="I124" s="45"/>
    </row>
    <row r="125" spans="1:10" ht="44.25" customHeight="1">
      <c r="A125" s="45"/>
      <c r="B125" s="45"/>
      <c r="C125" s="86"/>
      <c r="D125" s="45"/>
      <c r="E125" s="45"/>
      <c r="F125" s="45"/>
      <c r="G125" s="45"/>
      <c r="H125" s="45"/>
      <c r="I125" s="45"/>
    </row>
    <row r="126" spans="1:10" ht="44.25" customHeight="1">
      <c r="A126" s="45"/>
      <c r="B126" s="45"/>
      <c r="C126" s="86"/>
      <c r="D126" s="45"/>
      <c r="E126" s="45"/>
      <c r="F126" s="45"/>
      <c r="G126" s="45"/>
      <c r="H126" s="45"/>
      <c r="I126" s="45"/>
    </row>
    <row r="127" spans="1:10" ht="44.25" customHeight="1">
      <c r="A127" s="45"/>
      <c r="B127" s="45"/>
      <c r="C127" s="86"/>
      <c r="D127" s="45"/>
      <c r="E127" s="45"/>
      <c r="F127" s="45"/>
      <c r="G127" s="45"/>
      <c r="H127" s="45"/>
      <c r="I127" s="45"/>
    </row>
    <row r="128" spans="1:10" ht="44.25" customHeight="1">
      <c r="A128" s="45"/>
      <c r="B128" s="45"/>
      <c r="C128" s="86"/>
      <c r="D128" s="45"/>
      <c r="E128" s="45"/>
      <c r="F128" s="45"/>
      <c r="G128" s="45"/>
      <c r="H128" s="45"/>
      <c r="I128" s="45"/>
    </row>
    <row r="129" spans="1:9" ht="44.25" customHeight="1">
      <c r="A129" s="45"/>
      <c r="B129" s="45"/>
      <c r="C129" s="86"/>
      <c r="D129" s="45"/>
      <c r="E129" s="45"/>
      <c r="F129" s="45"/>
      <c r="G129" s="45"/>
      <c r="H129" s="45"/>
      <c r="I129" s="45"/>
    </row>
    <row r="130" spans="1:9" ht="44.25" customHeight="1">
      <c r="A130" s="45"/>
      <c r="B130" s="45"/>
      <c r="C130" s="86"/>
      <c r="D130" s="45"/>
      <c r="E130" s="45"/>
      <c r="F130" s="45"/>
      <c r="G130" s="45"/>
      <c r="H130" s="45"/>
      <c r="I130" s="45"/>
    </row>
    <row r="131" spans="1:9" ht="44.25" customHeight="1">
      <c r="A131" s="45"/>
      <c r="B131" s="45"/>
      <c r="C131" s="86"/>
      <c r="D131" s="45"/>
      <c r="E131" s="45"/>
      <c r="F131" s="45"/>
      <c r="G131" s="45"/>
      <c r="H131" s="45"/>
      <c r="I131" s="45"/>
    </row>
    <row r="132" spans="1:9" ht="44.25" customHeight="1">
      <c r="A132" s="45"/>
      <c r="B132" s="45"/>
      <c r="C132" s="86"/>
      <c r="D132" s="45"/>
      <c r="E132" s="45"/>
      <c r="F132" s="45"/>
      <c r="G132" s="45"/>
      <c r="H132" s="45"/>
      <c r="I132" s="45"/>
    </row>
    <row r="133" spans="1:9" ht="44.25" customHeight="1">
      <c r="A133" s="45"/>
      <c r="B133" s="45"/>
      <c r="C133" s="86"/>
      <c r="D133" s="45"/>
      <c r="E133" s="45"/>
      <c r="F133" s="45"/>
      <c r="G133" s="45"/>
      <c r="H133" s="45"/>
      <c r="I133" s="45"/>
    </row>
    <row r="134" spans="1:9" ht="44.25" customHeight="1">
      <c r="A134" s="45"/>
      <c r="B134" s="45"/>
      <c r="C134" s="86"/>
      <c r="D134" s="45"/>
      <c r="E134" s="45"/>
      <c r="F134" s="45"/>
      <c r="G134" s="45"/>
      <c r="H134" s="45"/>
      <c r="I134" s="45"/>
    </row>
    <row r="135" spans="1:9" ht="44.25" customHeight="1">
      <c r="A135" s="45"/>
      <c r="B135" s="45"/>
      <c r="C135" s="86"/>
      <c r="D135" s="45"/>
      <c r="E135" s="45"/>
      <c r="F135" s="45"/>
      <c r="G135" s="45"/>
      <c r="H135" s="45"/>
      <c r="I135" s="45"/>
    </row>
    <row r="136" spans="1:9" ht="44.25" customHeight="1">
      <c r="A136" s="45"/>
      <c r="B136" s="45"/>
      <c r="C136" s="86"/>
      <c r="D136" s="45"/>
      <c r="E136" s="45"/>
      <c r="F136" s="45"/>
      <c r="G136" s="45"/>
      <c r="H136" s="45"/>
      <c r="I136" s="45"/>
    </row>
    <row r="137" spans="1:9" ht="44.25" customHeight="1">
      <c r="A137" s="45"/>
      <c r="B137" s="45"/>
      <c r="C137" s="86"/>
      <c r="D137" s="45"/>
      <c r="E137" s="45"/>
      <c r="F137" s="45"/>
      <c r="G137" s="45"/>
      <c r="H137" s="45"/>
      <c r="I137" s="45"/>
    </row>
    <row r="138" spans="1:9" ht="44.25" customHeight="1">
      <c r="A138" s="45"/>
      <c r="B138" s="45"/>
      <c r="C138" s="86"/>
      <c r="D138" s="45"/>
      <c r="E138" s="45"/>
      <c r="F138" s="45"/>
      <c r="G138" s="45"/>
      <c r="H138" s="45"/>
      <c r="I138" s="45"/>
    </row>
    <row r="139" spans="1:9" ht="44.25" customHeight="1">
      <c r="A139" s="45"/>
      <c r="B139" s="45"/>
      <c r="C139" s="86"/>
      <c r="D139" s="45"/>
      <c r="E139" s="45"/>
      <c r="F139" s="45"/>
      <c r="G139" s="45"/>
      <c r="H139" s="45"/>
      <c r="I139" s="45"/>
    </row>
    <row r="140" spans="1:9" ht="44.25" customHeight="1">
      <c r="A140" s="45"/>
      <c r="B140" s="45"/>
      <c r="C140" s="86"/>
      <c r="D140" s="45"/>
      <c r="E140" s="45"/>
      <c r="F140" s="45"/>
      <c r="G140" s="45"/>
      <c r="H140" s="45"/>
      <c r="I140" s="45"/>
    </row>
    <row r="141" spans="1:9" ht="44.25" customHeight="1">
      <c r="A141" s="45"/>
      <c r="B141" s="45"/>
      <c r="C141" s="86"/>
      <c r="D141" s="45"/>
      <c r="E141" s="45"/>
      <c r="F141" s="45"/>
      <c r="G141" s="45"/>
      <c r="H141" s="45"/>
      <c r="I141" s="45"/>
    </row>
    <row r="142" spans="1:9" ht="44.25" customHeight="1">
      <c r="A142" s="45"/>
      <c r="B142" s="45"/>
      <c r="C142" s="86"/>
      <c r="D142" s="45"/>
      <c r="E142" s="45"/>
      <c r="F142" s="45"/>
      <c r="G142" s="45"/>
      <c r="H142" s="45"/>
      <c r="I142" s="45"/>
    </row>
    <row r="143" spans="1:9" ht="44.25" customHeight="1">
      <c r="A143" s="45"/>
      <c r="B143" s="45"/>
      <c r="C143" s="86"/>
      <c r="D143" s="45"/>
      <c r="E143" s="45"/>
      <c r="F143" s="45"/>
      <c r="G143" s="45"/>
      <c r="H143" s="45"/>
      <c r="I143" s="45"/>
    </row>
    <row r="144" spans="1:9" ht="44.25" customHeight="1">
      <c r="A144" s="45"/>
      <c r="B144" s="45"/>
      <c r="C144" s="86"/>
      <c r="D144" s="45"/>
      <c r="E144" s="45"/>
      <c r="F144" s="45"/>
      <c r="G144" s="45"/>
      <c r="H144" s="45"/>
      <c r="I144" s="45"/>
    </row>
    <row r="145" spans="1:9" ht="44.25" customHeight="1">
      <c r="A145" s="45"/>
      <c r="B145" s="45"/>
      <c r="C145" s="86"/>
      <c r="D145" s="45"/>
      <c r="E145" s="45"/>
      <c r="F145" s="45"/>
      <c r="G145" s="45"/>
      <c r="H145" s="45"/>
      <c r="I145" s="45"/>
    </row>
    <row r="146" spans="1:9" ht="44.25" customHeight="1">
      <c r="A146" s="45"/>
      <c r="B146" s="45"/>
      <c r="C146" s="86"/>
      <c r="D146" s="45"/>
      <c r="E146" s="45"/>
      <c r="F146" s="45"/>
      <c r="G146" s="45"/>
      <c r="H146" s="45"/>
      <c r="I146" s="45"/>
    </row>
    <row r="147" spans="1:9" ht="44.25" customHeight="1">
      <c r="A147" s="45"/>
      <c r="B147" s="45"/>
      <c r="C147" s="86"/>
      <c r="D147" s="45"/>
      <c r="E147" s="45"/>
      <c r="F147" s="45"/>
      <c r="G147" s="45"/>
      <c r="H147" s="45"/>
      <c r="I147" s="45"/>
    </row>
    <row r="148" spans="1:9" ht="44.25" customHeight="1">
      <c r="A148" s="45"/>
      <c r="B148" s="45"/>
      <c r="C148" s="86"/>
      <c r="D148" s="45"/>
      <c r="E148" s="45"/>
      <c r="F148" s="45"/>
      <c r="G148" s="45"/>
      <c r="H148" s="45"/>
      <c r="I148" s="45"/>
    </row>
    <row r="149" spans="1:9" ht="44.25" customHeight="1">
      <c r="A149" s="45"/>
      <c r="B149" s="45"/>
      <c r="C149" s="86"/>
      <c r="D149" s="45"/>
      <c r="E149" s="45"/>
      <c r="F149" s="45"/>
      <c r="G149" s="45"/>
      <c r="H149" s="45"/>
      <c r="I149" s="45"/>
    </row>
    <row r="150" spans="1:9" ht="44.25" customHeight="1">
      <c r="A150" s="45"/>
      <c r="B150" s="45"/>
      <c r="C150" s="86"/>
      <c r="D150" s="45"/>
      <c r="E150" s="45"/>
      <c r="F150" s="45"/>
      <c r="G150" s="45"/>
      <c r="H150" s="45"/>
      <c r="I150" s="45"/>
    </row>
    <row r="151" spans="1:9" ht="44.25" customHeight="1">
      <c r="A151" s="45"/>
      <c r="B151" s="45"/>
      <c r="C151" s="86"/>
      <c r="D151" s="45"/>
      <c r="E151" s="45"/>
      <c r="F151" s="45"/>
      <c r="G151" s="45"/>
      <c r="H151" s="45"/>
      <c r="I151" s="45"/>
    </row>
    <row r="152" spans="1:9" ht="44.25" customHeight="1">
      <c r="A152" s="45"/>
      <c r="B152" s="45"/>
      <c r="C152" s="86"/>
      <c r="D152" s="45"/>
      <c r="E152" s="45"/>
      <c r="F152" s="45"/>
      <c r="G152" s="45"/>
      <c r="H152" s="45"/>
      <c r="I152" s="45"/>
    </row>
    <row r="153" spans="1:9" ht="44.25" customHeight="1">
      <c r="A153" s="45"/>
      <c r="B153" s="45"/>
      <c r="C153" s="86"/>
      <c r="D153" s="45"/>
      <c r="E153" s="45"/>
      <c r="F153" s="45"/>
      <c r="G153" s="45"/>
      <c r="H153" s="45"/>
      <c r="I153" s="45"/>
    </row>
    <row r="154" spans="1:9" ht="44.25" customHeight="1">
      <c r="A154" s="45"/>
      <c r="B154" s="45"/>
      <c r="C154" s="86"/>
      <c r="D154" s="45"/>
      <c r="E154" s="45"/>
      <c r="F154" s="45"/>
      <c r="G154" s="45"/>
      <c r="H154" s="45"/>
      <c r="I154" s="45"/>
    </row>
    <row r="155" spans="1:9" ht="44.25" customHeight="1">
      <c r="A155" s="45"/>
      <c r="B155" s="45"/>
      <c r="C155" s="86"/>
      <c r="D155" s="45"/>
      <c r="E155" s="45"/>
      <c r="F155" s="45"/>
      <c r="G155" s="45"/>
      <c r="H155" s="45"/>
      <c r="I155" s="45"/>
    </row>
    <row r="156" spans="1:9" ht="44.25" customHeight="1">
      <c r="A156" s="45"/>
      <c r="B156" s="45"/>
      <c r="C156" s="86"/>
      <c r="D156" s="45"/>
      <c r="E156" s="45"/>
      <c r="F156" s="45"/>
      <c r="G156" s="45"/>
      <c r="H156" s="45"/>
      <c r="I156" s="45"/>
    </row>
    <row r="157" spans="1:9" ht="44.25" customHeight="1">
      <c r="A157" s="45"/>
      <c r="B157" s="45"/>
      <c r="C157" s="86"/>
      <c r="D157" s="45"/>
      <c r="E157" s="45"/>
      <c r="F157" s="45"/>
      <c r="G157" s="45"/>
      <c r="H157" s="45"/>
      <c r="I157" s="45"/>
    </row>
    <row r="158" spans="1:9" ht="44.25" customHeight="1">
      <c r="A158" s="45"/>
      <c r="B158" s="45"/>
      <c r="C158" s="86"/>
      <c r="D158" s="45"/>
      <c r="E158" s="45"/>
      <c r="F158" s="45"/>
      <c r="G158" s="45"/>
      <c r="H158" s="45"/>
      <c r="I158" s="45"/>
    </row>
    <row r="159" spans="1:9" ht="44.25" customHeight="1">
      <c r="A159" s="45"/>
      <c r="B159" s="45"/>
      <c r="C159" s="86"/>
      <c r="D159" s="45"/>
      <c r="E159" s="45"/>
      <c r="F159" s="45"/>
      <c r="G159" s="45"/>
      <c r="H159" s="45"/>
      <c r="I159" s="45"/>
    </row>
    <row r="160" spans="1:9" ht="44.25" customHeight="1">
      <c r="A160" s="45"/>
      <c r="B160" s="45"/>
      <c r="C160" s="86"/>
      <c r="D160" s="45"/>
      <c r="E160" s="45"/>
      <c r="F160" s="45"/>
      <c r="G160" s="45"/>
      <c r="H160" s="45"/>
      <c r="I160" s="45"/>
    </row>
    <row r="161" spans="1:9" ht="44.25" customHeight="1">
      <c r="A161" s="45"/>
      <c r="B161" s="45"/>
      <c r="C161" s="86"/>
      <c r="D161" s="45"/>
      <c r="E161" s="45"/>
      <c r="F161" s="45"/>
      <c r="G161" s="45"/>
      <c r="H161" s="45"/>
      <c r="I161" s="45"/>
    </row>
    <row r="162" spans="1:9" ht="44.25" customHeight="1">
      <c r="A162" s="45"/>
      <c r="B162" s="45"/>
      <c r="C162" s="86"/>
      <c r="D162" s="45"/>
      <c r="E162" s="45"/>
      <c r="F162" s="45"/>
      <c r="G162" s="45"/>
      <c r="H162" s="45"/>
      <c r="I162" s="45"/>
    </row>
    <row r="163" spans="1:9" ht="44.25" customHeight="1">
      <c r="A163" s="45"/>
      <c r="B163" s="45"/>
      <c r="C163" s="86"/>
      <c r="D163" s="45"/>
      <c r="E163" s="45"/>
      <c r="F163" s="45"/>
      <c r="G163" s="45"/>
      <c r="H163" s="45"/>
      <c r="I163" s="45"/>
    </row>
    <row r="164" spans="1:9" ht="44.25" customHeight="1">
      <c r="A164" s="45"/>
      <c r="B164" s="45"/>
      <c r="C164" s="86"/>
      <c r="D164" s="45"/>
      <c r="E164" s="45"/>
      <c r="F164" s="45"/>
      <c r="G164" s="45"/>
      <c r="H164" s="45"/>
      <c r="I164" s="45"/>
    </row>
    <row r="165" spans="1:9" ht="44.25" customHeight="1">
      <c r="A165" s="45"/>
      <c r="B165" s="45"/>
      <c r="C165" s="86"/>
      <c r="D165" s="45"/>
      <c r="E165" s="45"/>
      <c r="F165" s="45"/>
      <c r="G165" s="45"/>
      <c r="H165" s="45"/>
      <c r="I165" s="45"/>
    </row>
    <row r="166" spans="1:9" ht="44.25" customHeight="1">
      <c r="A166" s="45"/>
      <c r="B166" s="45"/>
      <c r="C166" s="86"/>
      <c r="D166" s="45"/>
      <c r="E166" s="45"/>
      <c r="F166" s="45"/>
      <c r="G166" s="45"/>
      <c r="H166" s="45"/>
      <c r="I166" s="45"/>
    </row>
    <row r="167" spans="1:9" ht="44.25" customHeight="1">
      <c r="A167" s="45"/>
      <c r="B167" s="45"/>
      <c r="C167" s="86"/>
      <c r="D167" s="45"/>
      <c r="E167" s="45"/>
      <c r="F167" s="45"/>
      <c r="G167" s="45"/>
      <c r="H167" s="45"/>
      <c r="I167" s="45"/>
    </row>
    <row r="168" spans="1:9" ht="44.25" customHeight="1">
      <c r="A168" s="45"/>
      <c r="B168" s="45"/>
      <c r="C168" s="86"/>
      <c r="D168" s="45"/>
      <c r="E168" s="45"/>
      <c r="F168" s="45"/>
      <c r="G168" s="45"/>
      <c r="H168" s="45"/>
      <c r="I168" s="45"/>
    </row>
    <row r="169" spans="1:9" ht="44.25" customHeight="1">
      <c r="A169" s="45"/>
      <c r="B169" s="45"/>
      <c r="C169" s="86"/>
      <c r="D169" s="45"/>
      <c r="E169" s="45"/>
      <c r="F169" s="45"/>
      <c r="G169" s="45"/>
      <c r="H169" s="45"/>
      <c r="I169" s="45"/>
    </row>
    <row r="170" spans="1:9" ht="44.25" customHeight="1">
      <c r="A170" s="45"/>
      <c r="B170" s="45"/>
      <c r="C170" s="86"/>
      <c r="D170" s="45"/>
      <c r="E170" s="45"/>
      <c r="F170" s="45"/>
      <c r="G170" s="45"/>
      <c r="H170" s="45"/>
      <c r="I170" s="45"/>
    </row>
    <row r="171" spans="1:9" ht="44.25" customHeight="1">
      <c r="A171" s="45"/>
      <c r="B171" s="45"/>
      <c r="C171" s="86"/>
      <c r="D171" s="45"/>
      <c r="E171" s="45"/>
      <c r="F171" s="45"/>
      <c r="G171" s="45"/>
      <c r="H171" s="45"/>
      <c r="I171" s="45"/>
    </row>
    <row r="172" spans="1:9" ht="44.25" customHeight="1">
      <c r="A172" s="45"/>
      <c r="B172" s="45"/>
      <c r="C172" s="86"/>
      <c r="D172" s="45"/>
      <c r="E172" s="45"/>
      <c r="F172" s="45"/>
      <c r="G172" s="45"/>
      <c r="H172" s="45"/>
      <c r="I172" s="45"/>
    </row>
    <row r="173" spans="1:9" ht="44.25" customHeight="1">
      <c r="A173" s="45"/>
      <c r="B173" s="45"/>
      <c r="C173" s="86"/>
      <c r="D173" s="45"/>
      <c r="E173" s="45"/>
      <c r="F173" s="45"/>
      <c r="G173" s="45"/>
      <c r="H173" s="45"/>
      <c r="I173" s="45"/>
    </row>
    <row r="174" spans="1:9" ht="44.25" customHeight="1">
      <c r="A174" s="45"/>
      <c r="B174" s="45"/>
      <c r="C174" s="86"/>
      <c r="D174" s="45"/>
      <c r="E174" s="45"/>
      <c r="F174" s="45"/>
      <c r="G174" s="45"/>
      <c r="H174" s="45"/>
      <c r="I174" s="45"/>
    </row>
    <row r="175" spans="1:9" ht="44.25" customHeight="1">
      <c r="A175" s="45"/>
      <c r="B175" s="45"/>
      <c r="C175" s="86"/>
      <c r="D175" s="45"/>
      <c r="E175" s="45"/>
      <c r="F175" s="45"/>
      <c r="G175" s="45"/>
      <c r="H175" s="45"/>
      <c r="I175" s="45"/>
    </row>
    <row r="176" spans="1:9" ht="44.25" customHeight="1">
      <c r="A176" s="45"/>
      <c r="B176" s="45"/>
      <c r="C176" s="86"/>
      <c r="D176" s="45"/>
      <c r="E176" s="45"/>
      <c r="F176" s="45"/>
      <c r="G176" s="45"/>
      <c r="H176" s="45"/>
      <c r="I176" s="45"/>
    </row>
    <row r="177" spans="1:9" ht="44.25" customHeight="1">
      <c r="A177" s="45"/>
      <c r="B177" s="45"/>
      <c r="C177" s="86"/>
      <c r="D177" s="45"/>
      <c r="E177" s="45"/>
      <c r="F177" s="45"/>
      <c r="G177" s="45"/>
      <c r="H177" s="45"/>
      <c r="I177" s="45"/>
    </row>
    <row r="178" spans="1:9" ht="44.25" customHeight="1">
      <c r="A178" s="45"/>
      <c r="B178" s="45"/>
      <c r="C178" s="86"/>
      <c r="D178" s="45"/>
      <c r="E178" s="45"/>
      <c r="F178" s="45"/>
      <c r="G178" s="45"/>
      <c r="H178" s="45"/>
      <c r="I178" s="45"/>
    </row>
    <row r="179" spans="1:9" ht="44.25" customHeight="1">
      <c r="A179" s="45"/>
      <c r="B179" s="45"/>
      <c r="C179" s="86"/>
      <c r="D179" s="45"/>
      <c r="E179" s="45"/>
      <c r="F179" s="45"/>
      <c r="G179" s="45"/>
      <c r="H179" s="45"/>
      <c r="I179" s="45"/>
    </row>
    <row r="180" spans="1:9" ht="44.25" customHeight="1">
      <c r="A180" s="45"/>
      <c r="B180" s="45"/>
      <c r="C180" s="86"/>
      <c r="D180" s="45"/>
      <c r="E180" s="45"/>
      <c r="F180" s="45"/>
      <c r="G180" s="45"/>
      <c r="H180" s="45"/>
      <c r="I180" s="45"/>
    </row>
    <row r="181" spans="1:9" ht="44.25" customHeight="1">
      <c r="A181" s="45"/>
      <c r="B181" s="45"/>
      <c r="C181" s="86"/>
      <c r="D181" s="45"/>
      <c r="E181" s="45"/>
      <c r="F181" s="45"/>
      <c r="G181" s="45"/>
      <c r="H181" s="45"/>
      <c r="I181" s="45"/>
    </row>
    <row r="182" spans="1:9" ht="44.25" customHeight="1">
      <c r="A182" s="45"/>
      <c r="B182" s="45"/>
      <c r="C182" s="86"/>
      <c r="D182" s="45"/>
      <c r="E182" s="45"/>
      <c r="F182" s="45"/>
      <c r="G182" s="45"/>
      <c r="H182" s="45"/>
      <c r="I182" s="45"/>
    </row>
    <row r="183" spans="1:9" ht="44.25" customHeight="1">
      <c r="A183" s="45"/>
      <c r="B183" s="45"/>
      <c r="C183" s="86"/>
      <c r="D183" s="45"/>
      <c r="E183" s="45"/>
      <c r="F183" s="45"/>
      <c r="G183" s="45"/>
      <c r="H183" s="45"/>
      <c r="I183" s="45"/>
    </row>
    <row r="184" spans="1:9" ht="44.25" customHeight="1">
      <c r="A184" s="45"/>
      <c r="B184" s="45"/>
      <c r="C184" s="86"/>
      <c r="D184" s="45"/>
      <c r="E184" s="45"/>
      <c r="F184" s="45"/>
      <c r="G184" s="45"/>
      <c r="H184" s="45"/>
      <c r="I184" s="45"/>
    </row>
    <row r="185" spans="1:9" ht="44.25" customHeight="1">
      <c r="A185" s="45"/>
      <c r="B185" s="45"/>
      <c r="C185" s="86"/>
      <c r="D185" s="45"/>
      <c r="E185" s="45"/>
      <c r="F185" s="45"/>
      <c r="G185" s="45"/>
      <c r="H185" s="45"/>
      <c r="I185" s="45"/>
    </row>
    <row r="186" spans="1:9" ht="44.25" customHeight="1">
      <c r="A186" s="45"/>
      <c r="B186" s="45"/>
      <c r="C186" s="86"/>
      <c r="D186" s="45"/>
      <c r="E186" s="45"/>
      <c r="F186" s="45"/>
      <c r="G186" s="45"/>
      <c r="H186" s="45"/>
      <c r="I186" s="45"/>
    </row>
    <row r="187" spans="1:9" ht="44.25" customHeight="1">
      <c r="A187" s="45"/>
      <c r="B187" s="45"/>
      <c r="C187" s="86"/>
      <c r="D187" s="45"/>
      <c r="E187" s="45"/>
      <c r="F187" s="45"/>
      <c r="G187" s="45"/>
      <c r="H187" s="45"/>
      <c r="I187" s="45"/>
    </row>
    <row r="188" spans="1:9" ht="44.25" customHeight="1">
      <c r="A188" s="45"/>
      <c r="B188" s="45"/>
      <c r="C188" s="86"/>
      <c r="D188" s="45"/>
      <c r="E188" s="45"/>
      <c r="F188" s="45"/>
      <c r="G188" s="45"/>
      <c r="H188" s="45"/>
      <c r="I188" s="45"/>
    </row>
    <row r="189" spans="1:9" ht="44.25" customHeight="1">
      <c r="A189" s="45"/>
      <c r="B189" s="45"/>
      <c r="C189" s="86"/>
      <c r="D189" s="45"/>
      <c r="E189" s="45"/>
      <c r="F189" s="45"/>
      <c r="G189" s="45"/>
      <c r="H189" s="45"/>
      <c r="I189" s="45"/>
    </row>
    <row r="190" spans="1:9" ht="44.25" customHeight="1">
      <c r="A190" s="45"/>
      <c r="B190" s="45"/>
      <c r="C190" s="86"/>
      <c r="D190" s="45"/>
      <c r="E190" s="45"/>
      <c r="F190" s="45"/>
      <c r="G190" s="45"/>
      <c r="H190" s="45"/>
      <c r="I190" s="45"/>
    </row>
    <row r="191" spans="1:9" ht="44.25" customHeight="1">
      <c r="A191" s="45"/>
      <c r="B191" s="45"/>
      <c r="C191" s="86"/>
      <c r="D191" s="45"/>
      <c r="E191" s="45"/>
      <c r="F191" s="45"/>
      <c r="G191" s="45"/>
      <c r="H191" s="45"/>
      <c r="I191" s="45"/>
    </row>
    <row r="192" spans="1:9" ht="44.25" customHeight="1">
      <c r="A192" s="45"/>
      <c r="B192" s="45"/>
      <c r="C192" s="86"/>
      <c r="D192" s="45"/>
      <c r="E192" s="45"/>
      <c r="F192" s="45"/>
      <c r="G192" s="45"/>
      <c r="H192" s="45"/>
      <c r="I192" s="45"/>
    </row>
    <row r="193" spans="1:9" ht="44.25" customHeight="1">
      <c r="A193" s="45"/>
      <c r="B193" s="45"/>
      <c r="C193" s="86"/>
      <c r="D193" s="45"/>
      <c r="E193" s="45"/>
      <c r="F193" s="45"/>
      <c r="G193" s="45"/>
      <c r="H193" s="45"/>
      <c r="I193" s="45"/>
    </row>
    <row r="194" spans="1:9" ht="44.25" customHeight="1">
      <c r="A194" s="45"/>
      <c r="B194" s="45"/>
      <c r="C194" s="86"/>
      <c r="D194" s="45"/>
      <c r="E194" s="45"/>
      <c r="F194" s="45"/>
      <c r="G194" s="45"/>
      <c r="H194" s="45"/>
      <c r="I194" s="45"/>
    </row>
    <row r="195" spans="1:9" ht="44.25" customHeight="1">
      <c r="A195" s="45"/>
      <c r="B195" s="45"/>
      <c r="C195" s="86"/>
      <c r="D195" s="45"/>
      <c r="E195" s="45"/>
      <c r="F195" s="45"/>
      <c r="G195" s="45"/>
      <c r="H195" s="45"/>
      <c r="I195" s="45"/>
    </row>
    <row r="196" spans="1:9" ht="44.25" customHeight="1">
      <c r="A196" s="45"/>
      <c r="B196" s="45"/>
      <c r="C196" s="86"/>
      <c r="D196" s="45"/>
      <c r="E196" s="45"/>
      <c r="F196" s="45"/>
      <c r="G196" s="45"/>
      <c r="H196" s="45"/>
      <c r="I196" s="45"/>
    </row>
    <row r="197" spans="1:9" ht="44.25" customHeight="1">
      <c r="A197" s="45"/>
      <c r="B197" s="45"/>
      <c r="C197" s="86"/>
      <c r="D197" s="45"/>
      <c r="E197" s="45"/>
      <c r="F197" s="45"/>
      <c r="G197" s="45"/>
      <c r="H197" s="45"/>
      <c r="I197" s="45"/>
    </row>
    <row r="198" spans="1:9" ht="44.25" customHeight="1">
      <c r="A198" s="45"/>
      <c r="B198" s="45"/>
      <c r="C198" s="86"/>
      <c r="D198" s="45"/>
      <c r="E198" s="45"/>
      <c r="F198" s="45"/>
      <c r="G198" s="45"/>
      <c r="H198" s="45"/>
      <c r="I198" s="45"/>
    </row>
    <row r="199" spans="1:9" ht="44.25" customHeight="1">
      <c r="A199" s="45"/>
      <c r="B199" s="45"/>
      <c r="C199" s="86"/>
      <c r="D199" s="45"/>
      <c r="E199" s="45"/>
      <c r="F199" s="45"/>
      <c r="G199" s="45"/>
      <c r="H199" s="45"/>
      <c r="I199" s="45"/>
    </row>
    <row r="200" spans="1:9" ht="44.25" customHeight="1">
      <c r="A200" s="45"/>
      <c r="B200" s="45"/>
      <c r="C200" s="86"/>
      <c r="D200" s="45"/>
      <c r="E200" s="45"/>
      <c r="F200" s="45"/>
      <c r="G200" s="45"/>
      <c r="H200" s="45"/>
      <c r="I200" s="45"/>
    </row>
    <row r="201" spans="1:9" ht="44.25" customHeight="1">
      <c r="A201" s="45"/>
      <c r="B201" s="45"/>
      <c r="C201" s="86"/>
      <c r="D201" s="45"/>
      <c r="E201" s="45"/>
      <c r="F201" s="45"/>
      <c r="G201" s="45"/>
      <c r="H201" s="45"/>
      <c r="I201" s="45"/>
    </row>
    <row r="202" spans="1:9" ht="44.25" customHeight="1">
      <c r="A202" s="45"/>
      <c r="B202" s="45"/>
      <c r="C202" s="86"/>
      <c r="D202" s="45"/>
      <c r="E202" s="45"/>
      <c r="F202" s="45"/>
      <c r="G202" s="45"/>
      <c r="H202" s="45"/>
      <c r="I202" s="45"/>
    </row>
    <row r="203" spans="1:9" ht="44.25" customHeight="1">
      <c r="A203" s="45"/>
      <c r="B203" s="45"/>
      <c r="C203" s="86"/>
      <c r="D203" s="45"/>
      <c r="E203" s="45"/>
      <c r="F203" s="45"/>
      <c r="G203" s="45"/>
      <c r="H203" s="45"/>
      <c r="I203" s="45"/>
    </row>
    <row r="204" spans="1:9" ht="44.25" customHeight="1">
      <c r="A204" s="45"/>
      <c r="B204" s="45"/>
      <c r="C204" s="86"/>
      <c r="D204" s="45"/>
      <c r="E204" s="45"/>
      <c r="F204" s="45"/>
      <c r="G204" s="45"/>
      <c r="H204" s="45"/>
      <c r="I204" s="45"/>
    </row>
    <row r="205" spans="1:9" ht="44.25" customHeight="1">
      <c r="A205" s="45"/>
      <c r="B205" s="45"/>
      <c r="C205" s="86"/>
      <c r="D205" s="45"/>
      <c r="E205" s="45"/>
      <c r="F205" s="45"/>
      <c r="G205" s="45"/>
      <c r="H205" s="45"/>
      <c r="I205" s="45"/>
    </row>
    <row r="206" spans="1:9" ht="44.25" customHeight="1">
      <c r="A206" s="45"/>
      <c r="B206" s="45"/>
      <c r="C206" s="86"/>
      <c r="D206" s="45"/>
      <c r="E206" s="45"/>
      <c r="F206" s="45"/>
      <c r="G206" s="45"/>
      <c r="H206" s="45"/>
      <c r="I206" s="45"/>
    </row>
    <row r="207" spans="1:9" ht="44.25" customHeight="1">
      <c r="A207" s="45"/>
      <c r="B207" s="45"/>
      <c r="C207" s="86"/>
      <c r="D207" s="45"/>
      <c r="E207" s="45"/>
      <c r="F207" s="45"/>
      <c r="G207" s="45"/>
      <c r="H207" s="45"/>
      <c r="I207" s="45"/>
    </row>
    <row r="208" spans="1:9" ht="44.25" customHeight="1">
      <c r="A208" s="45"/>
      <c r="B208" s="45"/>
      <c r="C208" s="86"/>
      <c r="D208" s="45"/>
      <c r="E208" s="45"/>
      <c r="F208" s="45"/>
      <c r="G208" s="45"/>
      <c r="H208" s="45"/>
      <c r="I208" s="45"/>
    </row>
    <row r="209" spans="1:9" ht="44.25" customHeight="1">
      <c r="A209" s="45"/>
      <c r="B209" s="45"/>
      <c r="C209" s="86"/>
      <c r="D209" s="45"/>
      <c r="E209" s="45"/>
      <c r="F209" s="45"/>
      <c r="G209" s="45"/>
      <c r="H209" s="45"/>
      <c r="I209" s="45"/>
    </row>
    <row r="210" spans="1:9" ht="44.25" customHeight="1">
      <c r="A210" s="45"/>
      <c r="B210" s="45"/>
      <c r="C210" s="86"/>
      <c r="D210" s="45"/>
      <c r="E210" s="45"/>
      <c r="F210" s="45"/>
      <c r="G210" s="45"/>
      <c r="H210" s="45"/>
      <c r="I210" s="45"/>
    </row>
    <row r="211" spans="1:9" ht="44.25" customHeight="1">
      <c r="A211" s="45"/>
      <c r="B211" s="45"/>
      <c r="C211" s="86"/>
      <c r="D211" s="45"/>
      <c r="E211" s="45"/>
      <c r="F211" s="45"/>
      <c r="G211" s="45"/>
      <c r="H211" s="45"/>
      <c r="I211" s="45"/>
    </row>
    <row r="212" spans="1:9" ht="44.25" customHeight="1">
      <c r="A212" s="45"/>
      <c r="B212" s="45"/>
      <c r="C212" s="86"/>
      <c r="D212" s="45"/>
      <c r="E212" s="45"/>
      <c r="F212" s="45"/>
      <c r="G212" s="45"/>
      <c r="H212" s="45"/>
      <c r="I212" s="45"/>
    </row>
    <row r="213" spans="1:9" ht="44.25" customHeight="1">
      <c r="A213" s="45"/>
      <c r="B213" s="45"/>
      <c r="C213" s="86"/>
      <c r="D213" s="45"/>
      <c r="E213" s="45"/>
      <c r="F213" s="45"/>
      <c r="G213" s="45"/>
      <c r="H213" s="45"/>
      <c r="I213" s="45"/>
    </row>
    <row r="214" spans="1:9" ht="44.25" customHeight="1">
      <c r="A214" s="45"/>
      <c r="B214" s="45"/>
      <c r="C214" s="86"/>
      <c r="D214" s="45"/>
      <c r="E214" s="45"/>
      <c r="F214" s="45"/>
      <c r="G214" s="45"/>
      <c r="H214" s="45"/>
      <c r="I214" s="45"/>
    </row>
    <row r="215" spans="1:9" ht="44.25" customHeight="1">
      <c r="A215" s="45"/>
      <c r="B215" s="45"/>
      <c r="C215" s="86"/>
      <c r="D215" s="45"/>
      <c r="E215" s="45"/>
      <c r="F215" s="45"/>
      <c r="G215" s="45"/>
      <c r="H215" s="45"/>
      <c r="I215" s="45"/>
    </row>
    <row r="216" spans="1:9" ht="44.25" customHeight="1">
      <c r="A216" s="45"/>
      <c r="B216" s="45"/>
      <c r="C216" s="86"/>
      <c r="D216" s="45"/>
      <c r="E216" s="45"/>
      <c r="F216" s="45"/>
      <c r="G216" s="45"/>
      <c r="H216" s="45"/>
      <c r="I216" s="45"/>
    </row>
    <row r="217" spans="1:9" ht="44.25" customHeight="1">
      <c r="A217" s="45"/>
      <c r="B217" s="45"/>
      <c r="C217" s="86"/>
      <c r="D217" s="45"/>
      <c r="E217" s="45"/>
      <c r="F217" s="45"/>
      <c r="G217" s="45"/>
      <c r="H217" s="45"/>
      <c r="I217" s="45"/>
    </row>
    <row r="218" spans="1:9" ht="44.25" customHeight="1">
      <c r="A218" s="45"/>
      <c r="B218" s="45"/>
      <c r="C218" s="86"/>
      <c r="D218" s="45"/>
      <c r="E218" s="45"/>
      <c r="F218" s="45"/>
      <c r="G218" s="45"/>
      <c r="H218" s="45"/>
      <c r="I218" s="45"/>
    </row>
    <row r="219" spans="1:9" ht="44.25" customHeight="1">
      <c r="A219" s="45"/>
      <c r="B219" s="45"/>
      <c r="C219" s="86"/>
      <c r="D219" s="45"/>
      <c r="E219" s="45"/>
      <c r="F219" s="45"/>
      <c r="G219" s="45"/>
      <c r="H219" s="45"/>
      <c r="I219" s="45"/>
    </row>
    <row r="220" spans="1:9" ht="44.25" customHeight="1">
      <c r="A220" s="45"/>
      <c r="B220" s="45"/>
      <c r="C220" s="86"/>
      <c r="D220" s="45"/>
      <c r="E220" s="45"/>
      <c r="F220" s="45"/>
      <c r="G220" s="45"/>
      <c r="H220" s="45"/>
      <c r="I220" s="45"/>
    </row>
    <row r="221" spans="1:9" ht="44.25" customHeight="1">
      <c r="A221" s="45"/>
      <c r="B221" s="45"/>
      <c r="C221" s="86"/>
      <c r="D221" s="45"/>
      <c r="E221" s="45"/>
      <c r="F221" s="45"/>
      <c r="G221" s="45"/>
      <c r="H221" s="45"/>
      <c r="I221" s="45"/>
    </row>
    <row r="222" spans="1:9" ht="44.25" customHeight="1">
      <c r="A222" s="45"/>
      <c r="B222" s="45"/>
      <c r="C222" s="86"/>
      <c r="D222" s="45"/>
      <c r="E222" s="45"/>
      <c r="F222" s="45"/>
      <c r="G222" s="45"/>
      <c r="H222" s="45"/>
      <c r="I222" s="45"/>
    </row>
    <row r="223" spans="1:9" ht="44.25" customHeight="1">
      <c r="A223" s="45"/>
      <c r="B223" s="45"/>
      <c r="C223" s="86"/>
      <c r="D223" s="45"/>
      <c r="E223" s="45"/>
      <c r="F223" s="45"/>
      <c r="G223" s="45"/>
      <c r="H223" s="45"/>
      <c r="I223" s="45"/>
    </row>
    <row r="224" spans="1:9" ht="44.25" customHeight="1">
      <c r="A224" s="45"/>
      <c r="B224" s="45"/>
      <c r="C224" s="86"/>
      <c r="D224" s="45"/>
      <c r="E224" s="45"/>
      <c r="F224" s="45"/>
      <c r="G224" s="45"/>
      <c r="H224" s="45"/>
      <c r="I224" s="45"/>
    </row>
    <row r="225" spans="1:9" ht="44.25" customHeight="1">
      <c r="A225" s="45"/>
      <c r="B225" s="45"/>
      <c r="C225" s="86"/>
      <c r="D225" s="45"/>
      <c r="E225" s="45"/>
      <c r="F225" s="45"/>
      <c r="G225" s="45"/>
      <c r="H225" s="45"/>
      <c r="I225" s="45"/>
    </row>
    <row r="226" spans="1:9" ht="44.25" customHeight="1">
      <c r="A226" s="45"/>
      <c r="B226" s="45"/>
      <c r="C226" s="86"/>
      <c r="D226" s="45"/>
      <c r="E226" s="45"/>
      <c r="F226" s="45"/>
      <c r="G226" s="45"/>
      <c r="H226" s="45"/>
      <c r="I226" s="45"/>
    </row>
    <row r="227" spans="1:9" ht="44.25" customHeight="1">
      <c r="A227" s="45"/>
      <c r="B227" s="45"/>
      <c r="C227" s="86"/>
      <c r="D227" s="45"/>
      <c r="E227" s="45"/>
      <c r="F227" s="45"/>
      <c r="G227" s="45"/>
      <c r="H227" s="45"/>
      <c r="I227" s="45"/>
    </row>
    <row r="228" spans="1:9" ht="44.25" customHeight="1">
      <c r="A228" s="45"/>
      <c r="B228" s="45"/>
      <c r="C228" s="86"/>
      <c r="D228" s="45"/>
      <c r="E228" s="45"/>
      <c r="F228" s="45"/>
      <c r="G228" s="45"/>
      <c r="H228" s="45"/>
      <c r="I228" s="45"/>
    </row>
    <row r="229" spans="1:9" ht="44.25" customHeight="1">
      <c r="A229" s="45"/>
      <c r="B229" s="45"/>
      <c r="C229" s="86"/>
      <c r="D229" s="45"/>
      <c r="E229" s="45"/>
      <c r="F229" s="45"/>
      <c r="G229" s="45"/>
      <c r="H229" s="45"/>
      <c r="I229" s="45"/>
    </row>
    <row r="230" spans="1:9" ht="44.25" customHeight="1">
      <c r="A230" s="45"/>
      <c r="B230" s="45"/>
      <c r="C230" s="86"/>
      <c r="D230" s="45"/>
      <c r="E230" s="45"/>
      <c r="F230" s="45"/>
      <c r="G230" s="45"/>
      <c r="H230" s="45"/>
      <c r="I230" s="45"/>
    </row>
    <row r="231" spans="1:9" ht="44.25" customHeight="1">
      <c r="A231" s="45"/>
      <c r="B231" s="45"/>
      <c r="C231" s="86"/>
      <c r="D231" s="45"/>
      <c r="E231" s="45"/>
      <c r="F231" s="45"/>
      <c r="G231" s="45"/>
      <c r="H231" s="45"/>
      <c r="I231" s="45"/>
    </row>
    <row r="232" spans="1:9" ht="44.25" customHeight="1">
      <c r="A232" s="45"/>
      <c r="B232" s="45"/>
      <c r="C232" s="86"/>
      <c r="D232" s="45"/>
      <c r="E232" s="45"/>
      <c r="F232" s="45"/>
      <c r="G232" s="45"/>
      <c r="H232" s="45"/>
      <c r="I232" s="45"/>
    </row>
    <row r="233" spans="1:9" ht="44.25" customHeight="1">
      <c r="A233" s="45"/>
      <c r="B233" s="45"/>
      <c r="C233" s="86"/>
      <c r="D233" s="45"/>
      <c r="E233" s="45"/>
      <c r="F233" s="45"/>
      <c r="G233" s="45"/>
      <c r="H233" s="45"/>
      <c r="I233" s="45"/>
    </row>
    <row r="234" spans="1:9" ht="44.25" customHeight="1">
      <c r="A234" s="45"/>
      <c r="B234" s="45"/>
      <c r="C234" s="86"/>
      <c r="D234" s="45"/>
      <c r="E234" s="45"/>
      <c r="F234" s="45"/>
      <c r="G234" s="45"/>
      <c r="H234" s="45"/>
      <c r="I234" s="45"/>
    </row>
    <row r="235" spans="1:9" ht="44.25" customHeight="1">
      <c r="A235" s="45"/>
      <c r="B235" s="45"/>
      <c r="C235" s="86"/>
      <c r="D235" s="45"/>
      <c r="E235" s="45"/>
      <c r="F235" s="45"/>
      <c r="G235" s="45"/>
      <c r="H235" s="45"/>
      <c r="I235" s="45"/>
    </row>
    <row r="236" spans="1:9" ht="44.25" customHeight="1">
      <c r="A236" s="45"/>
      <c r="B236" s="45"/>
      <c r="C236" s="86"/>
      <c r="D236" s="45"/>
      <c r="E236" s="45"/>
      <c r="F236" s="45"/>
      <c r="G236" s="45"/>
      <c r="H236" s="45"/>
      <c r="I236" s="45"/>
    </row>
    <row r="237" spans="1:9" ht="44.25" customHeight="1">
      <c r="A237" s="45"/>
      <c r="B237" s="45"/>
      <c r="C237" s="86"/>
      <c r="D237" s="45"/>
      <c r="E237" s="45"/>
      <c r="F237" s="45"/>
      <c r="G237" s="45"/>
      <c r="H237" s="45"/>
      <c r="I237" s="45"/>
    </row>
    <row r="238" spans="1:9" ht="44.25" customHeight="1">
      <c r="A238" s="45"/>
      <c r="B238" s="45"/>
      <c r="C238" s="86"/>
      <c r="D238" s="45"/>
      <c r="E238" s="45"/>
      <c r="F238" s="45"/>
      <c r="G238" s="45"/>
      <c r="H238" s="45"/>
      <c r="I238" s="45"/>
    </row>
    <row r="239" spans="1:9" ht="44.25" customHeight="1">
      <c r="A239" s="45"/>
      <c r="B239" s="45"/>
      <c r="C239" s="86"/>
      <c r="D239" s="45"/>
      <c r="E239" s="45"/>
      <c r="F239" s="45"/>
      <c r="G239" s="45"/>
      <c r="H239" s="45"/>
      <c r="I239" s="45"/>
    </row>
    <row r="240" spans="1:9" ht="44.25" customHeight="1">
      <c r="A240" s="45"/>
      <c r="B240" s="45"/>
      <c r="C240" s="86"/>
      <c r="D240" s="45"/>
      <c r="E240" s="45"/>
      <c r="F240" s="45"/>
      <c r="G240" s="45"/>
      <c r="H240" s="45"/>
      <c r="I240" s="45"/>
    </row>
    <row r="241" spans="1:9" ht="44.25" customHeight="1">
      <c r="A241" s="45"/>
      <c r="B241" s="45"/>
      <c r="C241" s="86"/>
      <c r="D241" s="45"/>
      <c r="E241" s="45"/>
      <c r="F241" s="45"/>
      <c r="G241" s="45"/>
      <c r="H241" s="45"/>
      <c r="I241" s="45"/>
    </row>
    <row r="242" spans="1:9" ht="44.25" customHeight="1">
      <c r="A242" s="45"/>
      <c r="B242" s="45"/>
      <c r="C242" s="86"/>
      <c r="D242" s="45"/>
      <c r="E242" s="45"/>
      <c r="F242" s="45"/>
      <c r="G242" s="45"/>
      <c r="H242" s="45"/>
      <c r="I242" s="45"/>
    </row>
    <row r="243" spans="1:9" ht="44.25" customHeight="1">
      <c r="A243" s="45"/>
      <c r="B243" s="45"/>
      <c r="C243" s="86"/>
      <c r="D243" s="45"/>
      <c r="E243" s="45"/>
      <c r="F243" s="45"/>
      <c r="G243" s="45"/>
      <c r="H243" s="45"/>
      <c r="I243" s="45"/>
    </row>
    <row r="244" spans="1:9" ht="44.25" customHeight="1">
      <c r="A244" s="45"/>
      <c r="B244" s="45"/>
      <c r="C244" s="86"/>
      <c r="D244" s="45"/>
      <c r="E244" s="45"/>
      <c r="F244" s="45"/>
      <c r="G244" s="45"/>
      <c r="H244" s="45"/>
      <c r="I244" s="45"/>
    </row>
    <row r="245" spans="1:9" ht="44.25" customHeight="1">
      <c r="A245" s="45"/>
      <c r="B245" s="45"/>
      <c r="C245" s="86"/>
      <c r="D245" s="45"/>
      <c r="E245" s="45"/>
      <c r="F245" s="45"/>
      <c r="G245" s="45"/>
      <c r="H245" s="45"/>
      <c r="I245" s="45"/>
    </row>
    <row r="246" spans="1:9" ht="44.25" customHeight="1">
      <c r="A246" s="45"/>
      <c r="B246" s="45"/>
      <c r="C246" s="86"/>
      <c r="D246" s="45"/>
      <c r="E246" s="45"/>
      <c r="F246" s="45"/>
      <c r="G246" s="45"/>
      <c r="H246" s="45"/>
      <c r="I246" s="45"/>
    </row>
    <row r="247" spans="1:9" ht="44.25" customHeight="1">
      <c r="A247" s="45"/>
      <c r="B247" s="45"/>
      <c r="C247" s="86"/>
      <c r="D247" s="45"/>
      <c r="E247" s="45"/>
      <c r="F247" s="45"/>
      <c r="G247" s="45"/>
      <c r="H247" s="45"/>
      <c r="I247" s="45"/>
    </row>
    <row r="248" spans="1:9" ht="44.25" customHeight="1">
      <c r="A248" s="45"/>
      <c r="B248" s="45"/>
      <c r="C248" s="86"/>
      <c r="D248" s="45"/>
      <c r="E248" s="45"/>
      <c r="F248" s="45"/>
      <c r="G248" s="45"/>
      <c r="H248" s="45"/>
      <c r="I248" s="45"/>
    </row>
    <row r="249" spans="1:9" ht="44.25" customHeight="1">
      <c r="A249" s="45"/>
      <c r="B249" s="45"/>
      <c r="C249" s="86"/>
      <c r="D249" s="45"/>
      <c r="E249" s="45"/>
      <c r="F249" s="45"/>
      <c r="G249" s="45"/>
      <c r="H249" s="45"/>
      <c r="I249" s="45"/>
    </row>
    <row r="250" spans="1:9" ht="44.25" customHeight="1">
      <c r="A250" s="45"/>
      <c r="B250" s="45"/>
      <c r="C250" s="86"/>
      <c r="D250" s="45"/>
      <c r="E250" s="45"/>
      <c r="F250" s="45"/>
      <c r="G250" s="45"/>
      <c r="H250" s="45"/>
      <c r="I250" s="45"/>
    </row>
    <row r="251" spans="1:9" ht="44.25" customHeight="1">
      <c r="A251" s="45"/>
      <c r="B251" s="45"/>
      <c r="C251" s="86"/>
      <c r="D251" s="45"/>
      <c r="E251" s="45"/>
      <c r="F251" s="45"/>
      <c r="G251" s="45"/>
      <c r="H251" s="45"/>
      <c r="I251" s="45"/>
    </row>
    <row r="252" spans="1:9" ht="44.25" customHeight="1">
      <c r="A252" s="45"/>
      <c r="B252" s="45"/>
      <c r="C252" s="86"/>
      <c r="D252" s="45"/>
      <c r="E252" s="45"/>
      <c r="F252" s="45"/>
      <c r="G252" s="45"/>
      <c r="H252" s="45"/>
      <c r="I252" s="45"/>
    </row>
    <row r="253" spans="1:9" ht="44.25" customHeight="1">
      <c r="A253" s="45"/>
      <c r="B253" s="45"/>
      <c r="C253" s="86"/>
      <c r="D253" s="45"/>
      <c r="E253" s="45"/>
      <c r="F253" s="45"/>
      <c r="G253" s="45"/>
      <c r="H253" s="45"/>
      <c r="I253" s="45"/>
    </row>
    <row r="254" spans="1:9" ht="44.25" customHeight="1">
      <c r="A254" s="45"/>
      <c r="B254" s="45"/>
      <c r="C254" s="86"/>
      <c r="D254" s="45"/>
      <c r="E254" s="45"/>
      <c r="F254" s="45"/>
      <c r="G254" s="45"/>
      <c r="H254" s="45"/>
      <c r="I254" s="45"/>
    </row>
    <row r="255" spans="1:9" ht="44.25" customHeight="1">
      <c r="A255" s="45"/>
      <c r="B255" s="45"/>
      <c r="C255" s="86"/>
      <c r="D255" s="45"/>
      <c r="E255" s="45"/>
      <c r="F255" s="45"/>
      <c r="G255" s="45"/>
      <c r="H255" s="45"/>
      <c r="I255" s="45"/>
    </row>
    <row r="256" spans="1:9" ht="44.25" customHeight="1">
      <c r="A256" s="45"/>
      <c r="B256" s="45"/>
      <c r="C256" s="86"/>
      <c r="D256" s="45"/>
      <c r="E256" s="45"/>
      <c r="F256" s="45"/>
      <c r="G256" s="45"/>
      <c r="H256" s="45"/>
      <c r="I256" s="45"/>
    </row>
    <row r="257" spans="1:9" ht="44.25" customHeight="1">
      <c r="A257" s="45"/>
      <c r="B257" s="45"/>
      <c r="C257" s="86"/>
      <c r="D257" s="45"/>
      <c r="E257" s="45"/>
      <c r="F257" s="45"/>
      <c r="G257" s="45"/>
      <c r="H257" s="45"/>
      <c r="I257" s="45"/>
    </row>
    <row r="258" spans="1:9" ht="44.25" customHeight="1">
      <c r="A258" s="45"/>
      <c r="B258" s="45"/>
      <c r="C258" s="86"/>
      <c r="D258" s="45"/>
      <c r="E258" s="45"/>
      <c r="F258" s="45"/>
      <c r="G258" s="45"/>
      <c r="H258" s="45"/>
      <c r="I258" s="45"/>
    </row>
    <row r="259" spans="1:9" ht="44.25" customHeight="1">
      <c r="A259" s="45"/>
      <c r="B259" s="45"/>
      <c r="C259" s="86"/>
      <c r="D259" s="45"/>
      <c r="E259" s="45"/>
      <c r="F259" s="45"/>
      <c r="G259" s="45"/>
      <c r="H259" s="45"/>
      <c r="I259" s="45"/>
    </row>
    <row r="260" spans="1:9" ht="44.25" customHeight="1">
      <c r="A260" s="45"/>
      <c r="B260" s="45"/>
      <c r="C260" s="86"/>
      <c r="D260" s="45"/>
      <c r="E260" s="45"/>
      <c r="F260" s="45"/>
      <c r="G260" s="45"/>
      <c r="H260" s="45"/>
      <c r="I260" s="45"/>
    </row>
    <row r="261" spans="1:9" ht="44.25" customHeight="1">
      <c r="A261" s="45"/>
      <c r="B261" s="45"/>
      <c r="C261" s="86"/>
      <c r="D261" s="45"/>
      <c r="E261" s="45"/>
      <c r="F261" s="45"/>
      <c r="G261" s="45"/>
      <c r="H261" s="45"/>
      <c r="I261" s="45"/>
    </row>
    <row r="262" spans="1:9" ht="44.25" customHeight="1">
      <c r="A262" s="45"/>
      <c r="B262" s="45"/>
      <c r="C262" s="86"/>
      <c r="D262" s="45"/>
      <c r="E262" s="45"/>
      <c r="F262" s="45"/>
      <c r="G262" s="45"/>
      <c r="H262" s="45"/>
      <c r="I262" s="45"/>
    </row>
    <row r="263" spans="1:9" ht="44.25" customHeight="1">
      <c r="A263" s="45"/>
      <c r="B263" s="45"/>
      <c r="C263" s="86"/>
      <c r="D263" s="45"/>
      <c r="E263" s="45"/>
      <c r="F263" s="45"/>
      <c r="G263" s="45"/>
      <c r="H263" s="45"/>
      <c r="I263" s="45"/>
    </row>
    <row r="264" spans="1:9" ht="44.25" customHeight="1">
      <c r="A264" s="45"/>
      <c r="B264" s="45"/>
      <c r="C264" s="86"/>
      <c r="D264" s="45"/>
      <c r="E264" s="45"/>
      <c r="F264" s="45"/>
      <c r="G264" s="45"/>
      <c r="H264" s="45"/>
      <c r="I264" s="45"/>
    </row>
    <row r="265" spans="1:9" ht="44.25" customHeight="1">
      <c r="A265" s="45"/>
      <c r="B265" s="45"/>
      <c r="C265" s="86"/>
      <c r="D265" s="45"/>
      <c r="E265" s="45"/>
      <c r="F265" s="45"/>
      <c r="G265" s="45"/>
      <c r="H265" s="45"/>
      <c r="I265" s="45"/>
    </row>
    <row r="266" spans="1:9" ht="44.25" customHeight="1">
      <c r="A266" s="45"/>
      <c r="B266" s="45"/>
      <c r="C266" s="86"/>
      <c r="D266" s="45"/>
      <c r="E266" s="45"/>
      <c r="F266" s="45"/>
      <c r="G266" s="45"/>
      <c r="H266" s="45"/>
      <c r="I266" s="45"/>
    </row>
    <row r="267" spans="1:9" ht="44.25" customHeight="1">
      <c r="A267" s="45"/>
      <c r="B267" s="45"/>
      <c r="C267" s="86"/>
      <c r="D267" s="45"/>
      <c r="E267" s="45"/>
      <c r="F267" s="45"/>
      <c r="G267" s="45"/>
      <c r="H267" s="45"/>
      <c r="I267" s="45"/>
    </row>
    <row r="268" spans="1:9" ht="44.25" customHeight="1">
      <c r="A268" s="45"/>
      <c r="B268" s="45"/>
      <c r="C268" s="86"/>
      <c r="D268" s="45"/>
      <c r="E268" s="45"/>
      <c r="F268" s="45"/>
      <c r="G268" s="45"/>
      <c r="H268" s="45"/>
      <c r="I268" s="45"/>
    </row>
    <row r="269" spans="1:9" ht="44.25" customHeight="1">
      <c r="A269" s="45"/>
      <c r="B269" s="45"/>
      <c r="C269" s="86"/>
      <c r="D269" s="45"/>
      <c r="E269" s="45"/>
      <c r="F269" s="45"/>
      <c r="G269" s="45"/>
      <c r="H269" s="45"/>
      <c r="I269" s="45"/>
    </row>
    <row r="270" spans="1:9" ht="44.25" customHeight="1">
      <c r="A270" s="45"/>
      <c r="B270" s="45"/>
      <c r="C270" s="86"/>
      <c r="D270" s="45"/>
      <c r="E270" s="45"/>
      <c r="F270" s="45"/>
      <c r="G270" s="45"/>
      <c r="H270" s="45"/>
      <c r="I270" s="45"/>
    </row>
    <row r="271" spans="1:9" ht="44.25" customHeight="1">
      <c r="A271" s="45"/>
      <c r="B271" s="45"/>
      <c r="C271" s="86"/>
      <c r="D271" s="45"/>
      <c r="E271" s="45"/>
      <c r="F271" s="45"/>
      <c r="G271" s="45"/>
      <c r="H271" s="45"/>
      <c r="I271" s="45"/>
    </row>
    <row r="272" spans="1:9" ht="44.25" customHeight="1">
      <c r="A272" s="45"/>
      <c r="B272" s="45"/>
      <c r="C272" s="86"/>
      <c r="D272" s="45"/>
      <c r="E272" s="45"/>
      <c r="F272" s="45"/>
      <c r="G272" s="45"/>
      <c r="H272" s="45"/>
      <c r="I272" s="45"/>
    </row>
    <row r="273" spans="1:9" ht="44.25" customHeight="1">
      <c r="A273" s="45"/>
      <c r="B273" s="45"/>
      <c r="C273" s="86"/>
      <c r="D273" s="45"/>
      <c r="E273" s="45"/>
      <c r="F273" s="45"/>
      <c r="G273" s="45"/>
      <c r="H273" s="45"/>
      <c r="I273" s="45"/>
    </row>
    <row r="274" spans="1:9" ht="44.25" customHeight="1">
      <c r="A274" s="45"/>
      <c r="B274" s="45"/>
      <c r="C274" s="86"/>
      <c r="D274" s="45"/>
      <c r="E274" s="45"/>
      <c r="F274" s="45"/>
      <c r="G274" s="45"/>
      <c r="H274" s="45"/>
      <c r="I274" s="45"/>
    </row>
    <row r="275" spans="1:9" ht="44.25" customHeight="1">
      <c r="A275" s="45"/>
      <c r="B275" s="45"/>
      <c r="C275" s="86"/>
      <c r="D275" s="45"/>
      <c r="E275" s="45"/>
      <c r="F275" s="45"/>
      <c r="G275" s="45"/>
      <c r="H275" s="45"/>
      <c r="I275" s="45"/>
    </row>
    <row r="276" spans="1:9" ht="44.25" customHeight="1">
      <c r="A276" s="45"/>
      <c r="B276" s="45"/>
      <c r="C276" s="86"/>
      <c r="D276" s="45"/>
      <c r="E276" s="45"/>
      <c r="F276" s="45"/>
      <c r="G276" s="45"/>
      <c r="H276" s="45"/>
      <c r="I276" s="45"/>
    </row>
    <row r="277" spans="1:9" ht="44.25" customHeight="1">
      <c r="A277" s="45"/>
      <c r="B277" s="45"/>
      <c r="C277" s="86"/>
      <c r="D277" s="45"/>
      <c r="E277" s="45"/>
      <c r="F277" s="45"/>
      <c r="G277" s="45"/>
      <c r="H277" s="45"/>
      <c r="I277" s="45"/>
    </row>
    <row r="278" spans="1:9" ht="44.25" customHeight="1">
      <c r="A278" s="45"/>
      <c r="B278" s="45"/>
      <c r="C278" s="86"/>
      <c r="D278" s="45"/>
      <c r="E278" s="45"/>
      <c r="F278" s="45"/>
      <c r="G278" s="45"/>
      <c r="H278" s="45"/>
      <c r="I278" s="45"/>
    </row>
    <row r="279" spans="1:9" ht="44.25" customHeight="1">
      <c r="A279" s="45"/>
      <c r="B279" s="45"/>
      <c r="C279" s="86"/>
      <c r="D279" s="45"/>
      <c r="E279" s="45"/>
      <c r="F279" s="45"/>
      <c r="G279" s="45"/>
      <c r="H279" s="45"/>
      <c r="I279" s="45"/>
    </row>
    <row r="280" spans="1:9" ht="44.25" customHeight="1">
      <c r="A280" s="45"/>
      <c r="B280" s="45"/>
      <c r="C280" s="86"/>
      <c r="D280" s="45"/>
      <c r="E280" s="45"/>
      <c r="F280" s="45"/>
      <c r="G280" s="45"/>
      <c r="H280" s="45"/>
      <c r="I280" s="45"/>
    </row>
    <row r="281" spans="1:9" ht="44.25" customHeight="1">
      <c r="A281" s="45"/>
      <c r="B281" s="45"/>
      <c r="C281" s="86"/>
      <c r="D281" s="45"/>
      <c r="E281" s="45"/>
      <c r="F281" s="45"/>
      <c r="G281" s="45"/>
      <c r="H281" s="45"/>
      <c r="I281" s="45"/>
    </row>
    <row r="282" spans="1:9" ht="44.25" customHeight="1">
      <c r="A282" s="45"/>
      <c r="B282" s="45"/>
      <c r="C282" s="86"/>
      <c r="D282" s="45"/>
      <c r="E282" s="45"/>
      <c r="F282" s="45"/>
      <c r="G282" s="45"/>
      <c r="H282" s="45"/>
      <c r="I282" s="45"/>
    </row>
    <row r="283" spans="1:9" ht="44.25" customHeight="1">
      <c r="A283" s="45"/>
      <c r="B283" s="45"/>
      <c r="C283" s="86"/>
      <c r="D283" s="45"/>
      <c r="E283" s="45"/>
      <c r="F283" s="45"/>
      <c r="G283" s="45"/>
      <c r="H283" s="45"/>
      <c r="I283" s="45"/>
    </row>
    <row r="284" spans="1:9" ht="44.25" customHeight="1">
      <c r="A284" s="45"/>
      <c r="B284" s="45"/>
      <c r="C284" s="86"/>
      <c r="D284" s="45"/>
      <c r="E284" s="45"/>
      <c r="F284" s="45"/>
      <c r="G284" s="45"/>
      <c r="H284" s="45"/>
      <c r="I284" s="45"/>
    </row>
    <row r="285" spans="1:9" ht="44.25" customHeight="1">
      <c r="A285" s="45"/>
      <c r="B285" s="45"/>
      <c r="C285" s="86"/>
      <c r="D285" s="45"/>
      <c r="E285" s="45"/>
      <c r="F285" s="45"/>
      <c r="G285" s="45"/>
      <c r="H285" s="45"/>
      <c r="I285" s="45"/>
    </row>
    <row r="286" spans="1:9" ht="44.25" customHeight="1">
      <c r="A286" s="45"/>
      <c r="B286" s="45"/>
      <c r="C286" s="86"/>
      <c r="D286" s="45"/>
      <c r="E286" s="45"/>
      <c r="F286" s="45"/>
      <c r="G286" s="45"/>
      <c r="H286" s="45"/>
      <c r="I286" s="45"/>
    </row>
    <row r="287" spans="1:9" ht="44.25" customHeight="1">
      <c r="A287" s="45"/>
      <c r="B287" s="45"/>
      <c r="C287" s="86"/>
      <c r="D287" s="45"/>
      <c r="E287" s="45"/>
      <c r="F287" s="45"/>
      <c r="G287" s="45"/>
      <c r="H287" s="45"/>
      <c r="I287" s="45"/>
    </row>
    <row r="288" spans="1:9" ht="44.25" customHeight="1">
      <c r="A288" s="45"/>
      <c r="B288" s="45"/>
      <c r="C288" s="86"/>
      <c r="D288" s="45"/>
      <c r="E288" s="45"/>
      <c r="F288" s="45"/>
      <c r="G288" s="45"/>
      <c r="H288" s="45"/>
      <c r="I288" s="45"/>
    </row>
    <row r="289" spans="1:9" ht="44.25" customHeight="1">
      <c r="A289" s="45"/>
      <c r="B289" s="45"/>
      <c r="C289" s="86"/>
      <c r="D289" s="45"/>
      <c r="E289" s="45"/>
      <c r="F289" s="45"/>
      <c r="G289" s="45"/>
      <c r="H289" s="45"/>
      <c r="I289" s="45"/>
    </row>
    <row r="290" spans="1:9" ht="44.25" customHeight="1">
      <c r="A290" s="45"/>
      <c r="B290" s="45"/>
      <c r="C290" s="86"/>
      <c r="D290" s="45"/>
      <c r="E290" s="45"/>
      <c r="F290" s="45"/>
      <c r="G290" s="45"/>
      <c r="H290" s="45"/>
      <c r="I290" s="45"/>
    </row>
    <row r="291" spans="1:9" ht="44.25" customHeight="1">
      <c r="A291" s="45"/>
      <c r="B291" s="45"/>
      <c r="C291" s="86"/>
      <c r="D291" s="45"/>
      <c r="E291" s="45"/>
      <c r="F291" s="45"/>
      <c r="G291" s="45"/>
      <c r="H291" s="45"/>
      <c r="I291" s="45"/>
    </row>
    <row r="292" spans="1:9" ht="44.25" customHeight="1">
      <c r="A292" s="45"/>
      <c r="B292" s="45"/>
      <c r="C292" s="86"/>
      <c r="D292" s="45"/>
      <c r="E292" s="45"/>
      <c r="F292" s="45"/>
      <c r="G292" s="45"/>
      <c r="H292" s="45"/>
      <c r="I292" s="45"/>
    </row>
    <row r="293" spans="1:9" ht="44.25" customHeight="1">
      <c r="A293" s="45"/>
      <c r="B293" s="45"/>
      <c r="C293" s="86"/>
      <c r="D293" s="45"/>
      <c r="E293" s="45"/>
      <c r="F293" s="45"/>
      <c r="G293" s="45"/>
      <c r="H293" s="45"/>
      <c r="I293" s="45"/>
    </row>
    <row r="294" spans="1:9" ht="44.25" customHeight="1">
      <c r="A294" s="45"/>
      <c r="B294" s="45"/>
      <c r="C294" s="86"/>
      <c r="D294" s="45"/>
      <c r="E294" s="45"/>
      <c r="F294" s="45"/>
      <c r="G294" s="45"/>
      <c r="H294" s="45"/>
      <c r="I294" s="45"/>
    </row>
    <row r="295" spans="1:9" ht="44.25" customHeight="1">
      <c r="A295" s="45"/>
      <c r="B295" s="45"/>
      <c r="C295" s="86"/>
      <c r="D295" s="45"/>
      <c r="E295" s="45"/>
      <c r="F295" s="45"/>
      <c r="G295" s="45"/>
      <c r="H295" s="45"/>
      <c r="I295" s="45"/>
    </row>
    <row r="296" spans="1:9" ht="44.25" customHeight="1">
      <c r="A296" s="45"/>
      <c r="B296" s="45"/>
      <c r="C296" s="86"/>
      <c r="D296" s="45"/>
      <c r="E296" s="45"/>
      <c r="F296" s="45"/>
      <c r="G296" s="45"/>
      <c r="H296" s="45"/>
      <c r="I296" s="45"/>
    </row>
    <row r="297" spans="1:9" ht="44.25" customHeight="1">
      <c r="A297" s="45"/>
      <c r="B297" s="45"/>
      <c r="C297" s="86"/>
      <c r="D297" s="45"/>
      <c r="E297" s="45"/>
      <c r="F297" s="45"/>
      <c r="G297" s="45"/>
      <c r="H297" s="45"/>
      <c r="I297" s="45"/>
    </row>
    <row r="298" spans="1:9" ht="44.25" customHeight="1">
      <c r="A298" s="45"/>
      <c r="B298" s="45"/>
      <c r="C298" s="86"/>
      <c r="D298" s="45"/>
      <c r="E298" s="45"/>
      <c r="F298" s="45"/>
      <c r="G298" s="45"/>
      <c r="H298" s="45"/>
      <c r="I298" s="45"/>
    </row>
    <row r="299" spans="1:9" ht="44.25" customHeight="1">
      <c r="A299" s="45"/>
      <c r="B299" s="45"/>
      <c r="C299" s="86"/>
      <c r="D299" s="45"/>
      <c r="E299" s="45"/>
      <c r="F299" s="45"/>
      <c r="G299" s="45"/>
      <c r="H299" s="45"/>
      <c r="I299" s="45"/>
    </row>
    <row r="300" spans="1:9" ht="44.25" customHeight="1">
      <c r="A300" s="45"/>
      <c r="B300" s="45"/>
      <c r="C300" s="86"/>
      <c r="D300" s="45"/>
      <c r="E300" s="45"/>
      <c r="F300" s="45"/>
      <c r="G300" s="45"/>
      <c r="H300" s="45"/>
      <c r="I300" s="45"/>
    </row>
    <row r="301" spans="1:9" ht="44.25" customHeight="1">
      <c r="A301" s="45"/>
      <c r="B301" s="45"/>
      <c r="C301" s="86"/>
      <c r="D301" s="45"/>
      <c r="E301" s="45"/>
      <c r="F301" s="45"/>
      <c r="G301" s="45"/>
      <c r="H301" s="45"/>
      <c r="I301" s="45"/>
    </row>
    <row r="302" spans="1:9" ht="44.25" customHeight="1">
      <c r="A302" s="45"/>
      <c r="B302" s="45"/>
      <c r="C302" s="86"/>
      <c r="D302" s="45"/>
      <c r="E302" s="45"/>
      <c r="F302" s="45"/>
      <c r="G302" s="45"/>
      <c r="H302" s="45"/>
      <c r="I302" s="45"/>
    </row>
    <row r="303" spans="1:9" ht="44.25" customHeight="1">
      <c r="A303" s="45"/>
      <c r="B303" s="45"/>
      <c r="C303" s="86"/>
      <c r="D303" s="45"/>
      <c r="E303" s="45"/>
      <c r="F303" s="45"/>
      <c r="G303" s="45"/>
      <c r="H303" s="45"/>
      <c r="I303" s="45"/>
    </row>
    <row r="304" spans="1:9" ht="44.25" customHeight="1">
      <c r="A304" s="45"/>
      <c r="B304" s="45"/>
      <c r="C304" s="86"/>
      <c r="D304" s="45"/>
      <c r="E304" s="45"/>
      <c r="F304" s="45"/>
      <c r="G304" s="45"/>
      <c r="H304" s="45"/>
      <c r="I304" s="45"/>
    </row>
    <row r="305" spans="1:9" ht="44.25" customHeight="1">
      <c r="A305" s="45"/>
      <c r="B305" s="45"/>
      <c r="C305" s="86"/>
      <c r="D305" s="45"/>
      <c r="E305" s="45"/>
      <c r="F305" s="45"/>
      <c r="G305" s="45"/>
      <c r="H305" s="45"/>
      <c r="I305" s="45"/>
    </row>
    <row r="306" spans="1:9" ht="44.25" customHeight="1">
      <c r="A306" s="45"/>
      <c r="B306" s="45"/>
      <c r="C306" s="86"/>
      <c r="D306" s="45"/>
      <c r="E306" s="45"/>
      <c r="F306" s="45"/>
      <c r="G306" s="45"/>
      <c r="H306" s="45"/>
      <c r="I306" s="45"/>
    </row>
    <row r="307" spans="1:9" ht="44.25" customHeight="1">
      <c r="A307" s="45"/>
      <c r="B307" s="45"/>
      <c r="C307" s="86"/>
      <c r="D307" s="45"/>
      <c r="E307" s="45"/>
      <c r="F307" s="45"/>
      <c r="G307" s="45"/>
      <c r="H307" s="45"/>
      <c r="I307" s="45"/>
    </row>
    <row r="308" spans="1:9" ht="44.25" customHeight="1">
      <c r="A308" s="45"/>
      <c r="B308" s="45"/>
      <c r="C308" s="86"/>
      <c r="D308" s="45"/>
      <c r="E308" s="45"/>
      <c r="F308" s="45"/>
      <c r="G308" s="45"/>
      <c r="H308" s="45"/>
      <c r="I308" s="45"/>
    </row>
    <row r="309" spans="1:9" ht="44.25" customHeight="1">
      <c r="A309" s="45"/>
      <c r="B309" s="45"/>
      <c r="C309" s="86"/>
      <c r="D309" s="45"/>
      <c r="E309" s="45"/>
      <c r="F309" s="45"/>
      <c r="G309" s="45"/>
      <c r="H309" s="45"/>
      <c r="I309" s="45"/>
    </row>
    <row r="310" spans="1:9" ht="44.25" customHeight="1">
      <c r="A310" s="45"/>
      <c r="B310" s="45"/>
      <c r="C310" s="86"/>
      <c r="D310" s="45"/>
      <c r="E310" s="45"/>
      <c r="F310" s="45"/>
      <c r="G310" s="45"/>
      <c r="H310" s="45"/>
      <c r="I310" s="45"/>
    </row>
    <row r="311" spans="1:9" ht="44.25" customHeight="1">
      <c r="A311" s="45"/>
      <c r="B311" s="45"/>
      <c r="C311" s="86"/>
      <c r="D311" s="45"/>
      <c r="E311" s="45"/>
      <c r="F311" s="45"/>
      <c r="G311" s="45"/>
      <c r="H311" s="45"/>
      <c r="I311" s="45"/>
    </row>
    <row r="312" spans="1:9" ht="44.25" customHeight="1">
      <c r="A312" s="45"/>
      <c r="B312" s="45"/>
      <c r="C312" s="86"/>
      <c r="D312" s="45"/>
      <c r="E312" s="45"/>
      <c r="F312" s="45"/>
      <c r="G312" s="45"/>
      <c r="H312" s="45"/>
      <c r="I312" s="45"/>
    </row>
    <row r="313" spans="1:9" ht="44.25" customHeight="1">
      <c r="A313" s="45"/>
      <c r="B313" s="45"/>
      <c r="C313" s="86"/>
      <c r="D313" s="45"/>
      <c r="E313" s="45"/>
      <c r="F313" s="45"/>
      <c r="G313" s="45"/>
      <c r="H313" s="45"/>
      <c r="I313" s="45"/>
    </row>
    <row r="314" spans="1:9" ht="44.25" customHeight="1">
      <c r="A314" s="45"/>
      <c r="B314" s="45"/>
      <c r="C314" s="86"/>
      <c r="D314" s="45"/>
      <c r="E314" s="45"/>
      <c r="F314" s="45"/>
      <c r="G314" s="45"/>
      <c r="H314" s="45"/>
      <c r="I314" s="45"/>
    </row>
    <row r="315" spans="1:9" ht="44.25" customHeight="1">
      <c r="A315" s="45"/>
      <c r="B315" s="45"/>
      <c r="C315" s="86"/>
      <c r="D315" s="45"/>
      <c r="E315" s="45"/>
      <c r="F315" s="45"/>
      <c r="G315" s="45"/>
      <c r="H315" s="45"/>
      <c r="I315" s="45"/>
    </row>
    <row r="316" spans="1:9" ht="44.25" customHeight="1">
      <c r="A316" s="45"/>
      <c r="B316" s="45"/>
      <c r="C316" s="86"/>
      <c r="D316" s="45"/>
      <c r="E316" s="45"/>
      <c r="F316" s="45"/>
      <c r="G316" s="45"/>
      <c r="H316" s="45"/>
      <c r="I316" s="45"/>
    </row>
    <row r="317" spans="1:9" ht="44.25" customHeight="1">
      <c r="A317" s="45"/>
      <c r="B317" s="45"/>
      <c r="C317" s="86"/>
      <c r="D317" s="45"/>
      <c r="E317" s="45"/>
      <c r="F317" s="45"/>
      <c r="G317" s="45"/>
      <c r="H317" s="45"/>
      <c r="I317" s="45"/>
    </row>
    <row r="318" spans="1:9" ht="44.25" customHeight="1">
      <c r="A318" s="45"/>
      <c r="B318" s="45"/>
      <c r="C318" s="86"/>
      <c r="D318" s="45"/>
      <c r="E318" s="45"/>
      <c r="F318" s="45"/>
      <c r="G318" s="45"/>
      <c r="H318" s="45"/>
      <c r="I318" s="45"/>
    </row>
    <row r="319" spans="1:9" ht="44.25" customHeight="1">
      <c r="A319" s="45"/>
      <c r="B319" s="45"/>
      <c r="C319" s="86"/>
      <c r="D319" s="45"/>
      <c r="E319" s="45"/>
      <c r="F319" s="45"/>
      <c r="G319" s="45"/>
      <c r="H319" s="45"/>
      <c r="I319" s="45"/>
    </row>
    <row r="320" spans="1:9" ht="44.25" customHeight="1">
      <c r="A320" s="45"/>
      <c r="B320" s="45"/>
      <c r="C320" s="86"/>
      <c r="D320" s="45"/>
      <c r="E320" s="45"/>
      <c r="F320" s="45"/>
      <c r="G320" s="45"/>
      <c r="H320" s="45"/>
      <c r="I320" s="45"/>
    </row>
    <row r="321" spans="1:9" ht="44.25" customHeight="1">
      <c r="A321" s="45"/>
      <c r="B321" s="45"/>
      <c r="C321" s="86"/>
      <c r="D321" s="45"/>
      <c r="E321" s="45"/>
      <c r="F321" s="45"/>
      <c r="G321" s="45"/>
      <c r="H321" s="45"/>
      <c r="I321" s="45"/>
    </row>
    <row r="322" spans="1:9" ht="44.25" customHeight="1">
      <c r="A322" s="45"/>
      <c r="B322" s="45"/>
      <c r="C322" s="86"/>
      <c r="D322" s="45"/>
      <c r="E322" s="45"/>
      <c r="F322" s="45"/>
      <c r="G322" s="45"/>
      <c r="H322" s="45"/>
      <c r="I322" s="45"/>
    </row>
    <row r="323" spans="1:9" ht="44.25" customHeight="1">
      <c r="A323" s="45"/>
      <c r="B323" s="45"/>
      <c r="C323" s="86"/>
      <c r="D323" s="45"/>
      <c r="E323" s="45"/>
      <c r="F323" s="45"/>
      <c r="G323" s="45"/>
      <c r="H323" s="45"/>
      <c r="I323" s="45"/>
    </row>
    <row r="324" spans="1:9" ht="44.25" customHeight="1">
      <c r="A324" s="45"/>
      <c r="B324" s="45"/>
      <c r="C324" s="86"/>
      <c r="D324" s="45"/>
      <c r="E324" s="45"/>
      <c r="F324" s="45"/>
      <c r="G324" s="45"/>
      <c r="H324" s="45"/>
      <c r="I324" s="45"/>
    </row>
    <row r="325" spans="1:9" ht="44.25" customHeight="1">
      <c r="A325" s="45"/>
      <c r="B325" s="45"/>
      <c r="C325" s="86"/>
      <c r="D325" s="45"/>
      <c r="E325" s="45"/>
      <c r="F325" s="45"/>
      <c r="G325" s="45"/>
      <c r="H325" s="45"/>
      <c r="I325" s="45"/>
    </row>
    <row r="326" spans="1:9" ht="44.25" customHeight="1">
      <c r="A326" s="45"/>
      <c r="B326" s="45"/>
      <c r="C326" s="86"/>
      <c r="D326" s="45"/>
      <c r="E326" s="45"/>
      <c r="F326" s="45"/>
      <c r="G326" s="45"/>
      <c r="H326" s="45"/>
      <c r="I326" s="45"/>
    </row>
    <row r="327" spans="1:9" ht="44.25" customHeight="1">
      <c r="A327" s="45"/>
      <c r="B327" s="45"/>
      <c r="C327" s="86"/>
      <c r="D327" s="45"/>
      <c r="E327" s="45"/>
      <c r="F327" s="45"/>
      <c r="G327" s="45"/>
      <c r="H327" s="45"/>
      <c r="I327" s="45"/>
    </row>
    <row r="328" spans="1:9" ht="44.25" customHeight="1">
      <c r="A328" s="45"/>
      <c r="B328" s="45"/>
      <c r="C328" s="86"/>
      <c r="D328" s="45"/>
      <c r="E328" s="45"/>
      <c r="F328" s="45"/>
      <c r="G328" s="45"/>
      <c r="H328" s="45"/>
      <c r="I328" s="45"/>
    </row>
    <row r="329" spans="1:9" ht="44.25" customHeight="1">
      <c r="A329" s="45"/>
      <c r="B329" s="45"/>
      <c r="C329" s="86"/>
      <c r="D329" s="45"/>
      <c r="E329" s="45"/>
      <c r="F329" s="45"/>
      <c r="G329" s="45"/>
      <c r="H329" s="45"/>
      <c r="I329" s="45"/>
    </row>
    <row r="330" spans="1:9" ht="44.25" customHeight="1">
      <c r="A330" s="45"/>
      <c r="B330" s="45"/>
      <c r="C330" s="86"/>
      <c r="D330" s="45"/>
      <c r="E330" s="45"/>
      <c r="F330" s="45"/>
      <c r="G330" s="45"/>
      <c r="H330" s="45"/>
      <c r="I330" s="45"/>
    </row>
    <row r="331" spans="1:9" ht="44.25" customHeight="1">
      <c r="A331" s="45"/>
      <c r="B331" s="45"/>
      <c r="C331" s="86"/>
      <c r="D331" s="45"/>
      <c r="E331" s="45"/>
      <c r="F331" s="45"/>
      <c r="G331" s="45"/>
      <c r="H331" s="45"/>
      <c r="I331" s="45"/>
    </row>
    <row r="332" spans="1:9" ht="44.25" customHeight="1">
      <c r="A332" s="45"/>
      <c r="B332" s="45"/>
      <c r="C332" s="86"/>
      <c r="D332" s="45"/>
      <c r="E332" s="45"/>
      <c r="F332" s="45"/>
      <c r="G332" s="45"/>
      <c r="H332" s="45"/>
      <c r="I332" s="45"/>
    </row>
    <row r="333" spans="1:9" ht="44.25" customHeight="1">
      <c r="A333" s="45"/>
      <c r="B333" s="45"/>
      <c r="C333" s="86"/>
      <c r="D333" s="45"/>
      <c r="E333" s="45"/>
      <c r="F333" s="45"/>
      <c r="G333" s="45"/>
      <c r="H333" s="45"/>
      <c r="I333" s="45"/>
    </row>
    <row r="334" spans="1:9" ht="44.25" customHeight="1">
      <c r="A334" s="45"/>
      <c r="B334" s="45"/>
      <c r="C334" s="86"/>
      <c r="D334" s="45"/>
      <c r="E334" s="45"/>
      <c r="F334" s="45"/>
      <c r="G334" s="45"/>
      <c r="H334" s="45"/>
      <c r="I334" s="45"/>
    </row>
    <row r="335" spans="1:9" ht="44.25" customHeight="1">
      <c r="A335" s="45"/>
      <c r="B335" s="45"/>
      <c r="C335" s="86"/>
      <c r="D335" s="45"/>
      <c r="E335" s="45"/>
      <c r="F335" s="45"/>
      <c r="G335" s="45"/>
      <c r="H335" s="45"/>
      <c r="I335" s="45"/>
    </row>
    <row r="336" spans="1:9" ht="44.25" customHeight="1">
      <c r="A336" s="45"/>
      <c r="B336" s="45"/>
      <c r="C336" s="86"/>
      <c r="D336" s="45"/>
      <c r="E336" s="45"/>
      <c r="F336" s="45"/>
      <c r="G336" s="45"/>
      <c r="H336" s="45"/>
      <c r="I336" s="45"/>
    </row>
    <row r="337" spans="1:9" ht="44.25" customHeight="1">
      <c r="A337" s="45"/>
      <c r="B337" s="45"/>
      <c r="C337" s="86"/>
      <c r="D337" s="45"/>
      <c r="E337" s="45"/>
      <c r="F337" s="45"/>
      <c r="G337" s="45"/>
      <c r="H337" s="45"/>
      <c r="I337" s="45"/>
    </row>
    <row r="338" spans="1:9" ht="44.25" customHeight="1">
      <c r="A338" s="45"/>
      <c r="B338" s="45"/>
      <c r="C338" s="86"/>
      <c r="D338" s="45"/>
      <c r="E338" s="45"/>
      <c r="F338" s="45"/>
      <c r="G338" s="45"/>
      <c r="H338" s="45"/>
      <c r="I338" s="45"/>
    </row>
    <row r="339" spans="1:9" ht="44.25" customHeight="1">
      <c r="A339" s="45"/>
      <c r="B339" s="45"/>
      <c r="C339" s="86"/>
      <c r="D339" s="45"/>
      <c r="E339" s="45"/>
      <c r="F339" s="45"/>
      <c r="G339" s="45"/>
      <c r="H339" s="45"/>
      <c r="I339" s="45"/>
    </row>
    <row r="340" spans="1:9" ht="44.25" customHeight="1">
      <c r="A340" s="45"/>
      <c r="B340" s="45"/>
      <c r="C340" s="86"/>
      <c r="D340" s="45"/>
      <c r="E340" s="45"/>
      <c r="F340" s="45"/>
      <c r="G340" s="45"/>
      <c r="H340" s="45"/>
      <c r="I340" s="45"/>
    </row>
    <row r="341" spans="1:9" ht="44.25" customHeight="1">
      <c r="A341" s="45"/>
      <c r="B341" s="45"/>
      <c r="C341" s="86"/>
      <c r="D341" s="45"/>
      <c r="E341" s="45"/>
      <c r="F341" s="45"/>
      <c r="G341" s="45"/>
      <c r="H341" s="45"/>
      <c r="I341" s="45"/>
    </row>
    <row r="342" spans="1:9" ht="44.25" customHeight="1">
      <c r="A342" s="45"/>
      <c r="B342" s="45"/>
      <c r="C342" s="86"/>
      <c r="D342" s="45"/>
      <c r="E342" s="45"/>
      <c r="F342" s="45"/>
      <c r="G342" s="45"/>
      <c r="H342" s="45"/>
      <c r="I342" s="45"/>
    </row>
    <row r="343" spans="1:9" ht="44.25" customHeight="1">
      <c r="A343" s="45"/>
      <c r="B343" s="45"/>
      <c r="C343" s="86"/>
      <c r="D343" s="45"/>
      <c r="E343" s="45"/>
      <c r="F343" s="45"/>
      <c r="G343" s="45"/>
      <c r="H343" s="45"/>
      <c r="I343" s="45"/>
    </row>
    <row r="344" spans="1:9" ht="44.25" customHeight="1">
      <c r="A344" s="45"/>
      <c r="B344" s="45"/>
      <c r="C344" s="86"/>
      <c r="D344" s="45"/>
      <c r="E344" s="45"/>
      <c r="F344" s="45"/>
      <c r="G344" s="45"/>
      <c r="H344" s="45"/>
      <c r="I344" s="45"/>
    </row>
    <row r="345" spans="1:9" ht="44.25" customHeight="1">
      <c r="A345" s="45"/>
      <c r="B345" s="45"/>
      <c r="C345" s="86"/>
      <c r="D345" s="45"/>
      <c r="E345" s="45"/>
      <c r="F345" s="45"/>
      <c r="G345" s="45"/>
      <c r="H345" s="45"/>
      <c r="I345" s="45"/>
    </row>
    <row r="346" spans="1:9" ht="44.25" customHeight="1">
      <c r="A346" s="45"/>
      <c r="B346" s="45"/>
      <c r="C346" s="86"/>
      <c r="D346" s="45"/>
      <c r="E346" s="45"/>
      <c r="F346" s="45"/>
      <c r="G346" s="45"/>
      <c r="H346" s="45"/>
      <c r="I346" s="45"/>
    </row>
    <row r="347" spans="1:9" ht="44.25" customHeight="1">
      <c r="A347" s="45"/>
      <c r="B347" s="45"/>
      <c r="C347" s="86"/>
      <c r="D347" s="45"/>
      <c r="E347" s="45"/>
      <c r="F347" s="45"/>
      <c r="G347" s="45"/>
      <c r="H347" s="45"/>
      <c r="I347" s="45"/>
    </row>
    <row r="348" spans="1:9" ht="44.25" customHeight="1">
      <c r="A348" s="45"/>
      <c r="B348" s="45"/>
      <c r="C348" s="86"/>
      <c r="D348" s="45"/>
      <c r="E348" s="45"/>
      <c r="F348" s="45"/>
      <c r="G348" s="45"/>
      <c r="H348" s="45"/>
      <c r="I348" s="45"/>
    </row>
    <row r="349" spans="1:9" ht="44.25" customHeight="1">
      <c r="A349" s="45"/>
      <c r="B349" s="45"/>
      <c r="C349" s="86"/>
      <c r="D349" s="45"/>
      <c r="E349" s="45"/>
      <c r="F349" s="45"/>
      <c r="G349" s="45"/>
      <c r="H349" s="45"/>
      <c r="I349" s="45"/>
    </row>
    <row r="350" spans="1:9" ht="44.25" customHeight="1">
      <c r="A350" s="45"/>
      <c r="B350" s="45"/>
      <c r="C350" s="86"/>
      <c r="D350" s="45"/>
      <c r="E350" s="45"/>
      <c r="F350" s="45"/>
      <c r="G350" s="45"/>
      <c r="H350" s="45"/>
      <c r="I350" s="45"/>
    </row>
    <row r="351" spans="1:9" ht="44.25" customHeight="1">
      <c r="A351" s="45"/>
      <c r="B351" s="45"/>
      <c r="C351" s="86"/>
      <c r="D351" s="45"/>
      <c r="E351" s="45"/>
      <c r="F351" s="45"/>
      <c r="G351" s="45"/>
      <c r="H351" s="45"/>
      <c r="I351" s="45"/>
    </row>
    <row r="352" spans="1:9" ht="44.25" customHeight="1">
      <c r="A352" s="45"/>
      <c r="B352" s="45"/>
      <c r="C352" s="86"/>
      <c r="D352" s="45"/>
      <c r="E352" s="45"/>
      <c r="F352" s="45"/>
      <c r="G352" s="45"/>
      <c r="H352" s="45"/>
      <c r="I352" s="45"/>
    </row>
    <row r="353" spans="1:9" ht="44.25" customHeight="1">
      <c r="A353" s="45"/>
      <c r="B353" s="45"/>
      <c r="C353" s="86"/>
      <c r="D353" s="45"/>
      <c r="E353" s="45"/>
      <c r="F353" s="45"/>
      <c r="G353" s="45"/>
      <c r="H353" s="45"/>
      <c r="I353" s="45"/>
    </row>
    <row r="354" spans="1:9" ht="44.25" customHeight="1">
      <c r="A354" s="45"/>
      <c r="B354" s="45"/>
      <c r="C354" s="86"/>
      <c r="D354" s="45"/>
      <c r="E354" s="45"/>
      <c r="F354" s="45"/>
      <c r="G354" s="45"/>
      <c r="H354" s="45"/>
      <c r="I354" s="45"/>
    </row>
    <row r="355" spans="1:9" ht="44.25" customHeight="1">
      <c r="A355" s="45"/>
      <c r="B355" s="45"/>
      <c r="C355" s="86"/>
      <c r="D355" s="45"/>
      <c r="E355" s="45"/>
      <c r="F355" s="45"/>
      <c r="G355" s="45"/>
      <c r="H355" s="45"/>
      <c r="I355" s="45"/>
    </row>
    <row r="356" spans="1:9" ht="44.25" customHeight="1">
      <c r="A356" s="45"/>
      <c r="B356" s="45"/>
      <c r="C356" s="86"/>
      <c r="D356" s="45"/>
      <c r="E356" s="45"/>
      <c r="F356" s="45"/>
      <c r="G356" s="45"/>
      <c r="H356" s="45"/>
      <c r="I356" s="45"/>
    </row>
    <row r="357" spans="1:9" ht="44.25" customHeight="1">
      <c r="A357" s="45"/>
      <c r="B357" s="45"/>
      <c r="C357" s="86"/>
      <c r="D357" s="45"/>
      <c r="E357" s="45"/>
      <c r="F357" s="45"/>
      <c r="G357" s="45"/>
      <c r="H357" s="45"/>
      <c r="I357" s="45"/>
    </row>
    <row r="358" spans="1:9" ht="44.25" customHeight="1">
      <c r="A358" s="45"/>
      <c r="B358" s="45"/>
      <c r="C358" s="86"/>
      <c r="D358" s="45"/>
      <c r="E358" s="45"/>
      <c r="F358" s="45"/>
      <c r="G358" s="45"/>
      <c r="H358" s="45"/>
      <c r="I358" s="45"/>
    </row>
    <row r="359" spans="1:9" ht="44.25" customHeight="1">
      <c r="A359" s="45"/>
      <c r="B359" s="45"/>
      <c r="C359" s="86"/>
      <c r="D359" s="45"/>
      <c r="E359" s="45"/>
      <c r="F359" s="45"/>
      <c r="G359" s="45"/>
      <c r="H359" s="45"/>
      <c r="I359" s="45"/>
    </row>
    <row r="360" spans="1:9" ht="44.25" customHeight="1">
      <c r="A360" s="45"/>
      <c r="B360" s="45"/>
      <c r="C360" s="86"/>
      <c r="D360" s="45"/>
      <c r="E360" s="45"/>
      <c r="F360" s="45"/>
      <c r="G360" s="45"/>
      <c r="H360" s="45"/>
      <c r="I360" s="45"/>
    </row>
    <row r="361" spans="1:9" ht="44.25" customHeight="1">
      <c r="A361" s="45"/>
      <c r="B361" s="45"/>
      <c r="C361" s="86"/>
      <c r="D361" s="45"/>
      <c r="E361" s="45"/>
      <c r="F361" s="45"/>
      <c r="G361" s="45"/>
      <c r="H361" s="45"/>
      <c r="I361" s="45"/>
    </row>
    <row r="362" spans="1:9" ht="44.25" customHeight="1">
      <c r="A362" s="45"/>
      <c r="B362" s="45"/>
      <c r="C362" s="86"/>
      <c r="D362" s="45"/>
      <c r="E362" s="45"/>
      <c r="F362" s="45"/>
      <c r="G362" s="45"/>
      <c r="H362" s="45"/>
      <c r="I362" s="45"/>
    </row>
    <row r="363" spans="1:9" ht="44.25" customHeight="1">
      <c r="A363" s="45"/>
      <c r="B363" s="45"/>
      <c r="C363" s="86"/>
      <c r="D363" s="45"/>
      <c r="E363" s="45"/>
      <c r="F363" s="45"/>
      <c r="G363" s="45"/>
      <c r="H363" s="45"/>
      <c r="I363" s="45"/>
    </row>
    <row r="364" spans="1:9" ht="44.25" customHeight="1">
      <c r="A364" s="45"/>
      <c r="B364" s="45"/>
      <c r="C364" s="86"/>
      <c r="D364" s="45"/>
      <c r="E364" s="45"/>
      <c r="F364" s="45"/>
      <c r="G364" s="45"/>
      <c r="H364" s="45"/>
      <c r="I364" s="45"/>
    </row>
    <row r="365" spans="1:9" ht="44.25" customHeight="1">
      <c r="A365" s="45"/>
      <c r="B365" s="45"/>
      <c r="C365" s="86"/>
      <c r="D365" s="45"/>
      <c r="E365" s="45"/>
      <c r="F365" s="45"/>
      <c r="G365" s="45"/>
      <c r="H365" s="45"/>
      <c r="I365" s="45"/>
    </row>
    <row r="366" spans="1:9" ht="44.25" customHeight="1">
      <c r="A366" s="45"/>
      <c r="B366" s="45"/>
      <c r="C366" s="86"/>
      <c r="D366" s="45"/>
      <c r="E366" s="45"/>
      <c r="F366" s="45"/>
      <c r="G366" s="45"/>
      <c r="H366" s="45"/>
      <c r="I366" s="45"/>
    </row>
    <row r="367" spans="1:9" ht="44.25" customHeight="1">
      <c r="A367" s="45"/>
      <c r="B367" s="45"/>
      <c r="C367" s="86"/>
      <c r="D367" s="45"/>
      <c r="E367" s="45"/>
      <c r="F367" s="45"/>
      <c r="G367" s="45"/>
      <c r="H367" s="45"/>
      <c r="I367" s="45"/>
    </row>
    <row r="368" spans="1:9" ht="44.25" customHeight="1">
      <c r="A368" s="45"/>
      <c r="B368" s="45"/>
      <c r="C368" s="86"/>
      <c r="D368" s="45"/>
      <c r="E368" s="45"/>
      <c r="F368" s="45"/>
      <c r="G368" s="45"/>
      <c r="H368" s="45"/>
      <c r="I368" s="45"/>
    </row>
    <row r="369" spans="1:9" ht="44.25" customHeight="1">
      <c r="A369" s="45"/>
      <c r="B369" s="45"/>
      <c r="C369" s="86"/>
      <c r="D369" s="45"/>
      <c r="E369" s="45"/>
      <c r="F369" s="45"/>
      <c r="G369" s="45"/>
      <c r="H369" s="45"/>
      <c r="I369" s="45"/>
    </row>
    <row r="370" spans="1:9" ht="44.25" customHeight="1">
      <c r="A370" s="45"/>
      <c r="B370" s="45"/>
      <c r="C370" s="86"/>
      <c r="D370" s="45"/>
      <c r="E370" s="45"/>
      <c r="F370" s="45"/>
      <c r="G370" s="45"/>
      <c r="H370" s="45"/>
      <c r="I370" s="45"/>
    </row>
    <row r="371" spans="1:9" ht="44.25" customHeight="1">
      <c r="A371" s="45"/>
      <c r="B371" s="45"/>
      <c r="C371" s="86"/>
      <c r="D371" s="45"/>
      <c r="E371" s="45"/>
      <c r="F371" s="45"/>
      <c r="G371" s="45"/>
      <c r="H371" s="45"/>
      <c r="I371" s="45"/>
    </row>
    <row r="372" spans="1:9" ht="44.25" customHeight="1">
      <c r="A372" s="45"/>
      <c r="B372" s="45"/>
      <c r="C372" s="86"/>
      <c r="D372" s="45"/>
      <c r="E372" s="45"/>
      <c r="F372" s="45"/>
      <c r="G372" s="45"/>
      <c r="H372" s="45"/>
      <c r="I372" s="45"/>
    </row>
    <row r="373" spans="1:9" ht="44.25" customHeight="1">
      <c r="A373" s="45"/>
      <c r="B373" s="45"/>
      <c r="C373" s="86"/>
      <c r="D373" s="45"/>
      <c r="E373" s="45"/>
      <c r="F373" s="45"/>
      <c r="G373" s="45"/>
      <c r="H373" s="45"/>
      <c r="I373" s="45"/>
    </row>
    <row r="374" spans="1:9" ht="44.25" customHeight="1">
      <c r="A374" s="45"/>
      <c r="B374" s="45"/>
      <c r="C374" s="86"/>
      <c r="D374" s="45"/>
      <c r="E374" s="45"/>
      <c r="F374" s="45"/>
      <c r="G374" s="45"/>
      <c r="H374" s="45"/>
      <c r="I374" s="45"/>
    </row>
    <row r="375" spans="1:9" ht="44.25" customHeight="1">
      <c r="A375" s="45"/>
      <c r="B375" s="45"/>
      <c r="C375" s="86"/>
      <c r="D375" s="45"/>
      <c r="E375" s="45"/>
      <c r="F375" s="45"/>
      <c r="G375" s="45"/>
      <c r="H375" s="45"/>
      <c r="I375" s="45"/>
    </row>
    <row r="376" spans="1:9" ht="44.25" customHeight="1">
      <c r="A376" s="45"/>
      <c r="B376" s="45"/>
      <c r="C376" s="86"/>
      <c r="D376" s="45"/>
      <c r="E376" s="45"/>
      <c r="F376" s="45"/>
      <c r="G376" s="45"/>
      <c r="H376" s="45"/>
      <c r="I376" s="45"/>
    </row>
    <row r="377" spans="1:9" ht="44.25" customHeight="1">
      <c r="A377" s="45"/>
      <c r="B377" s="45"/>
      <c r="C377" s="86"/>
      <c r="D377" s="45"/>
      <c r="E377" s="45"/>
      <c r="F377" s="45"/>
      <c r="G377" s="45"/>
      <c r="H377" s="45"/>
      <c r="I377" s="45"/>
    </row>
    <row r="378" spans="1:9" ht="44.25" customHeight="1">
      <c r="A378" s="45"/>
      <c r="B378" s="45"/>
      <c r="C378" s="86"/>
      <c r="D378" s="45"/>
      <c r="E378" s="45"/>
      <c r="F378" s="45"/>
      <c r="G378" s="45"/>
      <c r="H378" s="45"/>
      <c r="I378" s="45"/>
    </row>
    <row r="379" spans="1:9" ht="44.25" customHeight="1">
      <c r="A379" s="45"/>
      <c r="B379" s="45"/>
      <c r="C379" s="86"/>
      <c r="D379" s="45"/>
      <c r="E379" s="45"/>
      <c r="F379" s="45"/>
      <c r="G379" s="45"/>
      <c r="H379" s="45"/>
      <c r="I379" s="45"/>
    </row>
    <row r="380" spans="1:9" ht="44.25" customHeight="1">
      <c r="A380" s="45"/>
      <c r="B380" s="45"/>
      <c r="C380" s="86"/>
      <c r="D380" s="45"/>
      <c r="E380" s="45"/>
      <c r="F380" s="45"/>
      <c r="G380" s="45"/>
      <c r="H380" s="45"/>
      <c r="I380" s="45"/>
    </row>
    <row r="381" spans="1:9" ht="44.25" customHeight="1">
      <c r="A381" s="45"/>
      <c r="B381" s="45"/>
      <c r="C381" s="86"/>
      <c r="D381" s="45"/>
      <c r="E381" s="45"/>
      <c r="F381" s="45"/>
      <c r="G381" s="45"/>
      <c r="H381" s="45"/>
      <c r="I381" s="45"/>
    </row>
    <row r="382" spans="1:9" ht="44.25" customHeight="1">
      <c r="A382" s="45"/>
      <c r="B382" s="45"/>
      <c r="C382" s="86"/>
      <c r="D382" s="45"/>
      <c r="E382" s="45"/>
      <c r="F382" s="45"/>
      <c r="G382" s="45"/>
      <c r="H382" s="45"/>
      <c r="I382" s="45"/>
    </row>
    <row r="383" spans="1:9" ht="44.25" customHeight="1">
      <c r="A383" s="45"/>
      <c r="B383" s="45"/>
      <c r="C383" s="86"/>
      <c r="D383" s="45"/>
      <c r="E383" s="45"/>
      <c r="F383" s="45"/>
      <c r="G383" s="45"/>
      <c r="H383" s="45"/>
      <c r="I383" s="45"/>
    </row>
    <row r="384" spans="1:9" ht="44.25" customHeight="1">
      <c r="A384" s="45"/>
      <c r="B384" s="45"/>
      <c r="C384" s="86"/>
      <c r="D384" s="45"/>
      <c r="E384" s="45"/>
      <c r="F384" s="45"/>
      <c r="G384" s="45"/>
      <c r="H384" s="45"/>
      <c r="I384" s="45"/>
    </row>
    <row r="385" spans="1:9" ht="44.25" customHeight="1">
      <c r="A385" s="45"/>
      <c r="B385" s="45"/>
      <c r="C385" s="86"/>
      <c r="D385" s="45"/>
      <c r="E385" s="45"/>
      <c r="F385" s="45"/>
      <c r="G385" s="45"/>
      <c r="H385" s="45"/>
      <c r="I385" s="45"/>
    </row>
    <row r="386" spans="1:9" ht="44.25" customHeight="1">
      <c r="A386" s="45"/>
      <c r="B386" s="45"/>
      <c r="C386" s="86"/>
      <c r="D386" s="45"/>
      <c r="E386" s="45"/>
      <c r="F386" s="45"/>
      <c r="G386" s="45"/>
      <c r="H386" s="45"/>
      <c r="I386" s="45"/>
    </row>
    <row r="387" spans="1:9" ht="44.25" customHeight="1">
      <c r="A387" s="45"/>
      <c r="B387" s="45"/>
      <c r="C387" s="86"/>
      <c r="D387" s="45"/>
      <c r="E387" s="45"/>
      <c r="F387" s="45"/>
      <c r="G387" s="45"/>
      <c r="H387" s="45"/>
      <c r="I387" s="45"/>
    </row>
    <row r="388" spans="1:9" ht="44.25" customHeight="1">
      <c r="A388" s="45"/>
      <c r="B388" s="45"/>
      <c r="C388" s="86"/>
      <c r="D388" s="45"/>
      <c r="E388" s="45"/>
      <c r="F388" s="45"/>
      <c r="G388" s="45"/>
      <c r="H388" s="45"/>
      <c r="I388" s="45"/>
    </row>
    <row r="389" spans="1:9" ht="44.25" customHeight="1">
      <c r="A389" s="45"/>
      <c r="B389" s="45"/>
      <c r="C389" s="86"/>
      <c r="D389" s="45"/>
      <c r="E389" s="45"/>
      <c r="F389" s="45"/>
      <c r="G389" s="45"/>
      <c r="H389" s="45"/>
      <c r="I389" s="45"/>
    </row>
    <row r="390" spans="1:9" ht="44.25" customHeight="1">
      <c r="A390" s="45"/>
      <c r="B390" s="45"/>
      <c r="C390" s="86"/>
      <c r="D390" s="45"/>
      <c r="E390" s="45"/>
      <c r="F390" s="45"/>
      <c r="G390" s="45"/>
      <c r="H390" s="45"/>
      <c r="I390" s="45"/>
    </row>
    <row r="391" spans="1:9" ht="44.25" customHeight="1">
      <c r="A391" s="45"/>
      <c r="B391" s="45"/>
      <c r="C391" s="86"/>
      <c r="D391" s="45"/>
      <c r="E391" s="45"/>
      <c r="F391" s="45"/>
      <c r="G391" s="45"/>
      <c r="H391" s="45"/>
      <c r="I391" s="45"/>
    </row>
    <row r="392" spans="1:9" ht="44.25" customHeight="1">
      <c r="A392" s="45"/>
      <c r="B392" s="45"/>
      <c r="C392" s="86"/>
      <c r="D392" s="45"/>
      <c r="E392" s="45"/>
      <c r="F392" s="45"/>
      <c r="G392" s="45"/>
      <c r="H392" s="45"/>
      <c r="I392" s="45"/>
    </row>
    <row r="393" spans="1:9" ht="44.25" customHeight="1">
      <c r="A393" s="45"/>
      <c r="B393" s="45"/>
      <c r="C393" s="86"/>
      <c r="D393" s="45"/>
      <c r="E393" s="45"/>
      <c r="F393" s="45"/>
      <c r="G393" s="45"/>
      <c r="H393" s="45"/>
      <c r="I393" s="45"/>
    </row>
    <row r="394" spans="1:9" ht="44.25" customHeight="1">
      <c r="A394" s="45"/>
      <c r="B394" s="45"/>
      <c r="C394" s="86"/>
      <c r="D394" s="45"/>
      <c r="E394" s="45"/>
      <c r="F394" s="45"/>
      <c r="G394" s="45"/>
      <c r="H394" s="45"/>
      <c r="I394" s="45"/>
    </row>
    <row r="395" spans="1:9" ht="44.25" customHeight="1">
      <c r="A395" s="45"/>
      <c r="B395" s="45"/>
      <c r="C395" s="86"/>
      <c r="D395" s="45"/>
      <c r="E395" s="45"/>
      <c r="F395" s="45"/>
      <c r="G395" s="45"/>
      <c r="H395" s="45"/>
      <c r="I395" s="45"/>
    </row>
    <row r="396" spans="1:9" ht="44.25" customHeight="1">
      <c r="A396" s="45"/>
      <c r="B396" s="45"/>
      <c r="C396" s="86"/>
      <c r="D396" s="45"/>
      <c r="E396" s="45"/>
      <c r="F396" s="45"/>
      <c r="G396" s="45"/>
      <c r="H396" s="45"/>
      <c r="I396" s="45"/>
    </row>
    <row r="397" spans="1:9" ht="44.25" customHeight="1">
      <c r="A397" s="45"/>
      <c r="B397" s="45"/>
      <c r="C397" s="86"/>
      <c r="D397" s="45"/>
      <c r="E397" s="45"/>
      <c r="F397" s="45"/>
      <c r="G397" s="45"/>
      <c r="H397" s="45"/>
      <c r="I397" s="45"/>
    </row>
    <row r="398" spans="1:9" ht="44.25" customHeight="1">
      <c r="A398" s="45"/>
      <c r="B398" s="45"/>
      <c r="C398" s="86"/>
      <c r="D398" s="45"/>
      <c r="E398" s="45"/>
      <c r="F398" s="45"/>
      <c r="G398" s="45"/>
      <c r="H398" s="45"/>
      <c r="I398" s="45"/>
    </row>
    <row r="399" spans="1:9" ht="44.25" customHeight="1">
      <c r="A399" s="45"/>
      <c r="B399" s="45"/>
      <c r="C399" s="86"/>
      <c r="D399" s="45"/>
      <c r="E399" s="45"/>
      <c r="F399" s="45"/>
      <c r="G399" s="45"/>
      <c r="H399" s="45"/>
      <c r="I399" s="45"/>
    </row>
    <row r="400" spans="1:9" ht="44.25" customHeight="1">
      <c r="A400" s="45"/>
      <c r="B400" s="45"/>
      <c r="C400" s="86"/>
      <c r="D400" s="45"/>
      <c r="E400" s="45"/>
      <c r="F400" s="45"/>
      <c r="G400" s="45"/>
      <c r="H400" s="45"/>
      <c r="I400" s="45"/>
    </row>
    <row r="401" spans="1:9" ht="44.25" customHeight="1">
      <c r="A401" s="45"/>
      <c r="B401" s="45"/>
      <c r="C401" s="86"/>
      <c r="D401" s="45"/>
      <c r="E401" s="45"/>
      <c r="F401" s="45"/>
      <c r="G401" s="45"/>
      <c r="H401" s="45"/>
      <c r="I401" s="45"/>
    </row>
    <row r="402" spans="1:9" ht="44.25" customHeight="1">
      <c r="A402" s="45"/>
      <c r="B402" s="45"/>
      <c r="C402" s="86"/>
      <c r="D402" s="45"/>
      <c r="E402" s="45"/>
      <c r="F402" s="45"/>
      <c r="G402" s="45"/>
      <c r="H402" s="45"/>
      <c r="I402" s="45"/>
    </row>
    <row r="403" spans="1:9" ht="44.25" customHeight="1">
      <c r="A403" s="45"/>
      <c r="B403" s="45"/>
      <c r="C403" s="86"/>
      <c r="D403" s="45"/>
      <c r="E403" s="45"/>
      <c r="F403" s="45"/>
      <c r="G403" s="45"/>
      <c r="H403" s="45"/>
      <c r="I403" s="45"/>
    </row>
    <row r="404" spans="1:9" ht="44.25" customHeight="1">
      <c r="A404" s="45"/>
      <c r="B404" s="45"/>
      <c r="C404" s="86"/>
      <c r="D404" s="45"/>
      <c r="E404" s="45"/>
      <c r="F404" s="45"/>
      <c r="G404" s="45"/>
      <c r="H404" s="45"/>
      <c r="I404" s="45"/>
    </row>
    <row r="405" spans="1:9" ht="44.25" customHeight="1">
      <c r="A405" s="45"/>
      <c r="B405" s="45"/>
      <c r="C405" s="86"/>
      <c r="D405" s="45"/>
      <c r="E405" s="45"/>
      <c r="F405" s="45"/>
      <c r="G405" s="45"/>
      <c r="H405" s="45"/>
      <c r="I405" s="45"/>
    </row>
    <row r="406" spans="1:9" ht="44.25" customHeight="1">
      <c r="A406" s="45"/>
      <c r="B406" s="45"/>
      <c r="C406" s="86"/>
      <c r="D406" s="45"/>
      <c r="E406" s="45"/>
      <c r="F406" s="45"/>
      <c r="G406" s="45"/>
      <c r="H406" s="45"/>
      <c r="I406" s="45"/>
    </row>
    <row r="407" spans="1:9" ht="44.25" customHeight="1">
      <c r="A407" s="45"/>
      <c r="B407" s="45"/>
      <c r="C407" s="86"/>
      <c r="D407" s="45"/>
      <c r="E407" s="45"/>
      <c r="F407" s="45"/>
      <c r="G407" s="45"/>
      <c r="H407" s="45"/>
      <c r="I407" s="45"/>
    </row>
    <row r="408" spans="1:9" ht="44.25" customHeight="1">
      <c r="A408" s="45"/>
      <c r="B408" s="45"/>
      <c r="C408" s="86"/>
      <c r="D408" s="45"/>
      <c r="E408" s="45"/>
      <c r="F408" s="45"/>
      <c r="G408" s="45"/>
      <c r="H408" s="45"/>
      <c r="I408" s="45"/>
    </row>
    <row r="409" spans="1:9" ht="44.25" customHeight="1">
      <c r="A409" s="45"/>
      <c r="B409" s="45"/>
      <c r="C409" s="86"/>
      <c r="D409" s="45"/>
      <c r="E409" s="45"/>
      <c r="F409" s="45"/>
      <c r="G409" s="45"/>
      <c r="H409" s="45"/>
      <c r="I409" s="45"/>
    </row>
    <row r="410" spans="1:9" ht="44.25" customHeight="1">
      <c r="A410" s="45"/>
      <c r="B410" s="45"/>
      <c r="C410" s="86"/>
      <c r="D410" s="45"/>
      <c r="E410" s="45"/>
      <c r="F410" s="45"/>
      <c r="G410" s="45"/>
      <c r="H410" s="45"/>
      <c r="I410" s="45"/>
    </row>
    <row r="411" spans="1:9" ht="44.25" customHeight="1">
      <c r="A411" s="45"/>
      <c r="B411" s="45"/>
      <c r="C411" s="86"/>
      <c r="D411" s="45"/>
      <c r="E411" s="45"/>
      <c r="F411" s="45"/>
      <c r="G411" s="45"/>
      <c r="H411" s="45"/>
      <c r="I411" s="45"/>
    </row>
    <row r="412" spans="1:9" ht="44.25" customHeight="1">
      <c r="A412" s="45"/>
      <c r="B412" s="45"/>
      <c r="C412" s="86"/>
      <c r="D412" s="45"/>
      <c r="E412" s="45"/>
      <c r="F412" s="45"/>
      <c r="G412" s="45"/>
      <c r="H412" s="45"/>
      <c r="I412" s="45"/>
    </row>
    <row r="413" spans="1:9" ht="44.25" customHeight="1">
      <c r="A413" s="45"/>
      <c r="B413" s="45"/>
      <c r="C413" s="86"/>
      <c r="D413" s="45"/>
      <c r="E413" s="45"/>
      <c r="F413" s="45"/>
      <c r="G413" s="45"/>
      <c r="H413" s="45"/>
      <c r="I413" s="45"/>
    </row>
    <row r="414" spans="1:9" ht="44.25" customHeight="1">
      <c r="A414" s="45"/>
      <c r="B414" s="45"/>
      <c r="C414" s="86"/>
      <c r="D414" s="45"/>
      <c r="E414" s="45"/>
      <c r="F414" s="45"/>
      <c r="G414" s="45"/>
      <c r="H414" s="45"/>
      <c r="I414" s="45"/>
    </row>
    <row r="415" spans="1:9" ht="44.25" customHeight="1">
      <c r="A415" s="45"/>
      <c r="B415" s="45"/>
      <c r="C415" s="86"/>
      <c r="D415" s="45"/>
      <c r="E415" s="45"/>
      <c r="F415" s="45"/>
      <c r="G415" s="45"/>
      <c r="H415" s="45"/>
      <c r="I415" s="45"/>
    </row>
    <row r="416" spans="1:9" ht="44.25" customHeight="1">
      <c r="A416" s="45"/>
      <c r="B416" s="45"/>
      <c r="C416" s="86"/>
      <c r="D416" s="45"/>
      <c r="E416" s="45"/>
      <c r="F416" s="45"/>
      <c r="G416" s="45"/>
      <c r="H416" s="45"/>
      <c r="I416" s="45"/>
    </row>
    <row r="417" spans="1:9" ht="44.25" customHeight="1">
      <c r="A417" s="45"/>
      <c r="B417" s="45"/>
      <c r="C417" s="86"/>
      <c r="D417" s="45"/>
      <c r="E417" s="45"/>
      <c r="F417" s="45"/>
      <c r="G417" s="45"/>
      <c r="H417" s="45"/>
      <c r="I417" s="45"/>
    </row>
    <row r="418" spans="1:9" ht="44.25" customHeight="1">
      <c r="A418" s="45"/>
      <c r="B418" s="45"/>
      <c r="C418" s="86"/>
      <c r="D418" s="45"/>
      <c r="E418" s="45"/>
      <c r="F418" s="45"/>
      <c r="G418" s="45"/>
      <c r="H418" s="45"/>
      <c r="I418" s="45"/>
    </row>
    <row r="419" spans="1:9" ht="44.25" customHeight="1">
      <c r="A419" s="45"/>
      <c r="B419" s="45"/>
      <c r="C419" s="86"/>
      <c r="D419" s="45"/>
      <c r="E419" s="45"/>
      <c r="F419" s="45"/>
      <c r="G419" s="45"/>
      <c r="H419" s="45"/>
      <c r="I419" s="45"/>
    </row>
    <row r="420" spans="1:9" ht="44.25" customHeight="1">
      <c r="A420" s="45"/>
      <c r="B420" s="45"/>
      <c r="C420" s="86"/>
      <c r="D420" s="45"/>
      <c r="E420" s="45"/>
      <c r="F420" s="45"/>
      <c r="G420" s="45"/>
      <c r="H420" s="45"/>
      <c r="I420" s="45"/>
    </row>
    <row r="421" spans="1:9" ht="44.25" customHeight="1">
      <c r="A421" s="45"/>
      <c r="B421" s="45"/>
      <c r="C421" s="86"/>
      <c r="D421" s="45"/>
      <c r="E421" s="45"/>
      <c r="F421" s="45"/>
      <c r="G421" s="45"/>
      <c r="H421" s="45"/>
      <c r="I421" s="45"/>
    </row>
    <row r="422" spans="1:9" ht="44.25" customHeight="1">
      <c r="A422" s="45"/>
      <c r="B422" s="45"/>
      <c r="C422" s="86"/>
      <c r="D422" s="45"/>
      <c r="E422" s="45"/>
      <c r="F422" s="45"/>
      <c r="G422" s="45"/>
      <c r="H422" s="45"/>
      <c r="I422" s="45"/>
    </row>
    <row r="423" spans="1:9" ht="44.25" customHeight="1">
      <c r="A423" s="45"/>
      <c r="B423" s="45"/>
      <c r="C423" s="86"/>
      <c r="D423" s="45"/>
      <c r="E423" s="45"/>
      <c r="F423" s="45"/>
      <c r="G423" s="45"/>
      <c r="H423" s="45"/>
      <c r="I423" s="45"/>
    </row>
    <row r="424" spans="1:9" ht="44.25" customHeight="1">
      <c r="A424" s="45"/>
      <c r="B424" s="45"/>
      <c r="C424" s="86"/>
      <c r="D424" s="45"/>
      <c r="E424" s="45"/>
      <c r="F424" s="45"/>
      <c r="G424" s="45"/>
      <c r="H424" s="45"/>
      <c r="I424" s="45"/>
    </row>
    <row r="425" spans="1:9" ht="44.25" customHeight="1">
      <c r="A425" s="45"/>
      <c r="B425" s="45"/>
      <c r="C425" s="86"/>
      <c r="D425" s="45"/>
      <c r="E425" s="45"/>
      <c r="F425" s="45"/>
      <c r="G425" s="45"/>
      <c r="H425" s="45"/>
      <c r="I425" s="45"/>
    </row>
    <row r="426" spans="1:9" ht="44.25" customHeight="1">
      <c r="A426" s="45"/>
      <c r="B426" s="45"/>
      <c r="C426" s="86"/>
      <c r="D426" s="45"/>
      <c r="E426" s="45"/>
      <c r="F426" s="45"/>
      <c r="G426" s="45"/>
      <c r="H426" s="45"/>
      <c r="I426" s="45"/>
    </row>
    <row r="427" spans="1:9" ht="44.25" customHeight="1">
      <c r="A427" s="45"/>
      <c r="B427" s="45"/>
      <c r="C427" s="86"/>
      <c r="D427" s="45"/>
      <c r="E427" s="45"/>
      <c r="F427" s="45"/>
      <c r="G427" s="45"/>
      <c r="H427" s="45"/>
      <c r="I427" s="45"/>
    </row>
    <row r="428" spans="1:9" ht="44.25" customHeight="1">
      <c r="A428" s="45"/>
      <c r="B428" s="45"/>
      <c r="C428" s="86"/>
      <c r="D428" s="45"/>
      <c r="E428" s="45"/>
      <c r="F428" s="45"/>
      <c r="G428" s="45"/>
      <c r="H428" s="45"/>
      <c r="I428" s="45"/>
    </row>
    <row r="429" spans="1:9" ht="44.25" customHeight="1">
      <c r="A429" s="45"/>
      <c r="B429" s="45"/>
      <c r="C429" s="86"/>
      <c r="D429" s="45"/>
      <c r="E429" s="45"/>
      <c r="F429" s="45"/>
      <c r="G429" s="45"/>
      <c r="H429" s="45"/>
      <c r="I429" s="45"/>
    </row>
    <row r="430" spans="1:9" ht="44.25" customHeight="1">
      <c r="A430" s="45"/>
      <c r="B430" s="45"/>
      <c r="C430" s="86"/>
      <c r="D430" s="45"/>
      <c r="E430" s="45"/>
      <c r="F430" s="45"/>
      <c r="G430" s="45"/>
      <c r="H430" s="45"/>
      <c r="I430" s="45"/>
    </row>
    <row r="431" spans="1:9" ht="44.25" customHeight="1">
      <c r="A431" s="45"/>
      <c r="B431" s="45"/>
      <c r="C431" s="86"/>
      <c r="D431" s="45"/>
      <c r="E431" s="45"/>
      <c r="F431" s="45"/>
      <c r="G431" s="45"/>
      <c r="H431" s="45"/>
      <c r="I431" s="45"/>
    </row>
    <row r="432" spans="1:9" ht="44.25" customHeight="1">
      <c r="A432" s="45"/>
      <c r="B432" s="45"/>
      <c r="C432" s="86"/>
      <c r="D432" s="45"/>
      <c r="E432" s="45"/>
      <c r="F432" s="45"/>
      <c r="G432" s="45"/>
      <c r="H432" s="45"/>
      <c r="I432" s="45"/>
    </row>
    <row r="433" spans="1:9" ht="44.25" customHeight="1">
      <c r="A433" s="45"/>
      <c r="B433" s="45"/>
      <c r="C433" s="86"/>
      <c r="D433" s="45"/>
      <c r="E433" s="45"/>
      <c r="F433" s="45"/>
      <c r="G433" s="45"/>
      <c r="H433" s="45"/>
      <c r="I433" s="45"/>
    </row>
    <row r="434" spans="1:9" ht="44.25" customHeight="1">
      <c r="A434" s="45"/>
      <c r="B434" s="45"/>
      <c r="C434" s="86"/>
      <c r="D434" s="45"/>
      <c r="E434" s="45"/>
      <c r="F434" s="45"/>
      <c r="G434" s="45"/>
      <c r="H434" s="45"/>
      <c r="I434" s="45"/>
    </row>
    <row r="435" spans="1:9" ht="44.25" customHeight="1">
      <c r="A435" s="45"/>
      <c r="B435" s="45"/>
      <c r="C435" s="86"/>
      <c r="D435" s="45"/>
      <c r="E435" s="45"/>
      <c r="F435" s="45"/>
      <c r="G435" s="45"/>
      <c r="H435" s="45"/>
      <c r="I435" s="45"/>
    </row>
    <row r="436" spans="1:9" ht="44.25" customHeight="1">
      <c r="A436" s="45"/>
      <c r="B436" s="45"/>
      <c r="C436" s="86"/>
      <c r="D436" s="45"/>
      <c r="E436" s="45"/>
      <c r="F436" s="45"/>
      <c r="G436" s="45"/>
      <c r="H436" s="45"/>
      <c r="I436" s="45"/>
    </row>
    <row r="437" spans="1:9" ht="44.25" customHeight="1">
      <c r="A437" s="45"/>
      <c r="B437" s="45"/>
      <c r="C437" s="86"/>
      <c r="D437" s="45"/>
      <c r="E437" s="45"/>
      <c r="F437" s="45"/>
      <c r="G437" s="45"/>
      <c r="H437" s="45"/>
      <c r="I437" s="45"/>
    </row>
    <row r="438" spans="1:9" ht="44.25" customHeight="1">
      <c r="A438" s="45"/>
      <c r="B438" s="45"/>
      <c r="C438" s="86"/>
      <c r="D438" s="45"/>
      <c r="E438" s="45"/>
      <c r="F438" s="45"/>
      <c r="G438" s="45"/>
      <c r="H438" s="45"/>
      <c r="I438" s="45"/>
    </row>
    <row r="439" spans="1:9" ht="44.25" customHeight="1">
      <c r="A439" s="45"/>
      <c r="B439" s="45"/>
      <c r="C439" s="86"/>
      <c r="D439" s="45"/>
      <c r="E439" s="45"/>
      <c r="F439" s="45"/>
      <c r="G439" s="45"/>
      <c r="H439" s="45"/>
      <c r="I439" s="45"/>
    </row>
    <row r="440" spans="1:9" ht="44.25" customHeight="1">
      <c r="A440" s="45"/>
      <c r="B440" s="45"/>
      <c r="C440" s="86"/>
      <c r="D440" s="45"/>
      <c r="E440" s="45"/>
      <c r="F440" s="45"/>
      <c r="G440" s="45"/>
      <c r="H440" s="45"/>
      <c r="I440" s="45"/>
    </row>
    <row r="441" spans="1:9" ht="44.25" customHeight="1">
      <c r="A441" s="45"/>
      <c r="B441" s="45"/>
      <c r="C441" s="86"/>
      <c r="D441" s="45"/>
      <c r="E441" s="45"/>
      <c r="F441" s="45"/>
      <c r="G441" s="45"/>
      <c r="H441" s="45"/>
      <c r="I441" s="45"/>
    </row>
    <row r="442" spans="1:9" ht="44.25" customHeight="1">
      <c r="A442" s="45"/>
      <c r="B442" s="45"/>
      <c r="C442" s="86"/>
      <c r="D442" s="45"/>
      <c r="E442" s="45"/>
      <c r="F442" s="45"/>
      <c r="G442" s="45"/>
      <c r="H442" s="45"/>
      <c r="I442" s="45"/>
    </row>
    <row r="443" spans="1:9" ht="44.25" customHeight="1">
      <c r="A443" s="45"/>
      <c r="B443" s="45"/>
      <c r="C443" s="86"/>
      <c r="D443" s="45"/>
      <c r="E443" s="45"/>
      <c r="F443" s="45"/>
      <c r="G443" s="45"/>
      <c r="H443" s="45"/>
      <c r="I443" s="45"/>
    </row>
    <row r="444" spans="1:9" ht="44.25" customHeight="1">
      <c r="A444" s="45"/>
      <c r="B444" s="45"/>
      <c r="C444" s="86"/>
      <c r="D444" s="45"/>
      <c r="E444" s="45"/>
      <c r="F444" s="45"/>
      <c r="G444" s="45"/>
      <c r="H444" s="45"/>
      <c r="I444" s="45"/>
    </row>
    <row r="445" spans="1:9" ht="44.25" customHeight="1">
      <c r="A445" s="45"/>
      <c r="B445" s="45"/>
      <c r="C445" s="86"/>
      <c r="D445" s="45"/>
      <c r="E445" s="45"/>
      <c r="F445" s="45"/>
      <c r="G445" s="45"/>
      <c r="H445" s="45"/>
      <c r="I445" s="45"/>
    </row>
    <row r="446" spans="1:9" ht="44.25" customHeight="1">
      <c r="A446" s="45"/>
      <c r="B446" s="45"/>
      <c r="C446" s="86"/>
      <c r="D446" s="45"/>
      <c r="E446" s="45"/>
      <c r="F446" s="45"/>
      <c r="G446" s="45"/>
      <c r="H446" s="45"/>
      <c r="I446" s="45"/>
    </row>
    <row r="447" spans="1:9" ht="44.25" customHeight="1">
      <c r="A447" s="45"/>
      <c r="B447" s="45"/>
      <c r="C447" s="86"/>
      <c r="D447" s="45"/>
      <c r="E447" s="45"/>
      <c r="F447" s="45"/>
      <c r="G447" s="45"/>
      <c r="H447" s="45"/>
      <c r="I447" s="45"/>
    </row>
    <row r="448" spans="1:9" ht="44.25" customHeight="1">
      <c r="A448" s="45"/>
      <c r="B448" s="45"/>
      <c r="C448" s="86"/>
      <c r="D448" s="45"/>
      <c r="E448" s="45"/>
      <c r="F448" s="45"/>
      <c r="G448" s="45"/>
      <c r="H448" s="45"/>
      <c r="I448" s="45"/>
    </row>
    <row r="449" spans="1:9" ht="44.25" customHeight="1">
      <c r="A449" s="45"/>
      <c r="B449" s="45"/>
      <c r="C449" s="86"/>
      <c r="D449" s="45"/>
      <c r="E449" s="45"/>
      <c r="F449" s="45"/>
      <c r="G449" s="45"/>
      <c r="H449" s="45"/>
      <c r="I449" s="45"/>
    </row>
    <row r="450" spans="1:9" ht="44.25" customHeight="1">
      <c r="A450" s="45"/>
      <c r="B450" s="45"/>
      <c r="C450" s="86"/>
      <c r="D450" s="45"/>
      <c r="E450" s="45"/>
      <c r="F450" s="45"/>
      <c r="G450" s="45"/>
      <c r="H450" s="45"/>
      <c r="I450" s="45"/>
    </row>
    <row r="451" spans="1:9" ht="44.25" customHeight="1">
      <c r="A451" s="45"/>
      <c r="B451" s="45"/>
      <c r="C451" s="86"/>
      <c r="D451" s="45"/>
      <c r="E451" s="45"/>
      <c r="F451" s="45"/>
      <c r="G451" s="45"/>
      <c r="H451" s="45"/>
      <c r="I451" s="45"/>
    </row>
    <row r="452" spans="1:9" ht="44.25" customHeight="1">
      <c r="A452" s="45"/>
      <c r="B452" s="45"/>
      <c r="C452" s="86"/>
      <c r="D452" s="45"/>
      <c r="E452" s="45"/>
      <c r="F452" s="45"/>
      <c r="G452" s="45"/>
      <c r="H452" s="45"/>
      <c r="I452" s="45"/>
    </row>
    <row r="453" spans="1:9" ht="44.25" customHeight="1">
      <c r="A453" s="45"/>
      <c r="B453" s="45"/>
      <c r="C453" s="86"/>
      <c r="D453" s="45"/>
      <c r="E453" s="45"/>
      <c r="F453" s="45"/>
      <c r="G453" s="45"/>
      <c r="H453" s="45"/>
      <c r="I453" s="45"/>
    </row>
    <row r="454" spans="1:9" ht="44.25" customHeight="1">
      <c r="A454" s="45"/>
      <c r="B454" s="45"/>
      <c r="C454" s="86"/>
      <c r="D454" s="45"/>
      <c r="E454" s="45"/>
      <c r="F454" s="45"/>
      <c r="G454" s="45"/>
      <c r="H454" s="45"/>
      <c r="I454" s="45"/>
    </row>
    <row r="455" spans="1:9" ht="44.25" customHeight="1">
      <c r="A455" s="45"/>
      <c r="B455" s="45"/>
      <c r="C455" s="86"/>
      <c r="D455" s="45"/>
      <c r="E455" s="45"/>
      <c r="F455" s="45"/>
      <c r="G455" s="45"/>
      <c r="H455" s="45"/>
      <c r="I455" s="45"/>
    </row>
    <row r="456" spans="1:9" ht="44.25" customHeight="1">
      <c r="A456" s="45"/>
      <c r="B456" s="45"/>
      <c r="C456" s="86"/>
      <c r="D456" s="45"/>
      <c r="E456" s="45"/>
      <c r="F456" s="45"/>
      <c r="G456" s="45"/>
      <c r="H456" s="45"/>
      <c r="I456" s="45"/>
    </row>
    <row r="457" spans="1:9" ht="44.25" customHeight="1">
      <c r="A457" s="45"/>
      <c r="B457" s="45"/>
      <c r="C457" s="86"/>
      <c r="D457" s="45"/>
      <c r="E457" s="45"/>
      <c r="F457" s="45"/>
      <c r="G457" s="45"/>
      <c r="H457" s="45"/>
      <c r="I457" s="45"/>
    </row>
    <row r="458" spans="1:9" ht="44.25" customHeight="1">
      <c r="A458" s="45"/>
      <c r="B458" s="45"/>
      <c r="C458" s="86"/>
      <c r="D458" s="45"/>
      <c r="E458" s="45"/>
      <c r="F458" s="45"/>
      <c r="G458" s="45"/>
      <c r="H458" s="45"/>
      <c r="I458" s="45"/>
    </row>
    <row r="459" spans="1:9" ht="44.25" customHeight="1">
      <c r="A459" s="45"/>
      <c r="B459" s="45"/>
      <c r="C459" s="86"/>
      <c r="D459" s="45"/>
      <c r="E459" s="45"/>
      <c r="F459" s="45"/>
      <c r="G459" s="45"/>
      <c r="H459" s="45"/>
      <c r="I459" s="45"/>
    </row>
    <row r="460" spans="1:9" ht="44.25" customHeight="1">
      <c r="A460" s="45"/>
      <c r="B460" s="45"/>
      <c r="C460" s="86"/>
      <c r="D460" s="45"/>
      <c r="E460" s="45"/>
      <c r="F460" s="45"/>
      <c r="G460" s="45"/>
      <c r="H460" s="45"/>
      <c r="I460" s="45"/>
    </row>
    <row r="461" spans="1:9" ht="44.25" customHeight="1">
      <c r="A461" s="45"/>
      <c r="B461" s="45"/>
      <c r="C461" s="86"/>
      <c r="D461" s="45"/>
      <c r="E461" s="45"/>
      <c r="F461" s="45"/>
      <c r="G461" s="45"/>
      <c r="H461" s="45"/>
      <c r="I461" s="45"/>
    </row>
    <row r="462" spans="1:9" ht="44.25" customHeight="1">
      <c r="A462" s="45"/>
      <c r="B462" s="45"/>
      <c r="C462" s="86"/>
      <c r="D462" s="45"/>
      <c r="E462" s="45"/>
      <c r="F462" s="45"/>
      <c r="G462" s="45"/>
      <c r="H462" s="45"/>
      <c r="I462" s="45"/>
    </row>
    <row r="463" spans="1:9" ht="44.25" customHeight="1">
      <c r="A463" s="45"/>
      <c r="B463" s="45"/>
      <c r="C463" s="86"/>
      <c r="D463" s="45"/>
      <c r="E463" s="45"/>
      <c r="F463" s="45"/>
      <c r="G463" s="45"/>
      <c r="H463" s="45"/>
      <c r="I463" s="45"/>
    </row>
    <row r="464" spans="1:9" ht="44.25" customHeight="1">
      <c r="A464" s="45"/>
      <c r="B464" s="45"/>
      <c r="C464" s="86"/>
      <c r="D464" s="45"/>
      <c r="E464" s="45"/>
      <c r="F464" s="45"/>
      <c r="G464" s="45"/>
      <c r="H464" s="45"/>
      <c r="I464" s="45"/>
    </row>
    <row r="465" spans="1:9" ht="44.25" customHeight="1">
      <c r="A465" s="45"/>
      <c r="B465" s="45"/>
      <c r="C465" s="86"/>
      <c r="D465" s="45"/>
      <c r="E465" s="45"/>
      <c r="F465" s="45"/>
      <c r="G465" s="45"/>
      <c r="H465" s="45"/>
      <c r="I465" s="45"/>
    </row>
    <row r="466" spans="1:9" ht="44.25" customHeight="1">
      <c r="A466" s="45"/>
      <c r="B466" s="45"/>
      <c r="C466" s="86"/>
      <c r="D466" s="45"/>
      <c r="E466" s="45"/>
      <c r="F466" s="45"/>
      <c r="G466" s="45"/>
      <c r="H466" s="45"/>
      <c r="I466" s="45"/>
    </row>
    <row r="467" spans="1:9" ht="44.25" customHeight="1">
      <c r="A467" s="45"/>
      <c r="B467" s="45"/>
      <c r="C467" s="86"/>
      <c r="D467" s="45"/>
      <c r="E467" s="45"/>
      <c r="F467" s="45"/>
      <c r="G467" s="45"/>
      <c r="H467" s="45"/>
      <c r="I467" s="45"/>
    </row>
    <row r="468" spans="1:9" ht="44.25" customHeight="1">
      <c r="A468" s="45"/>
      <c r="B468" s="45"/>
      <c r="C468" s="86"/>
      <c r="D468" s="45"/>
      <c r="E468" s="45"/>
      <c r="F468" s="45"/>
      <c r="G468" s="45"/>
      <c r="H468" s="45"/>
      <c r="I468" s="45"/>
    </row>
    <row r="469" spans="1:9" ht="44.25" customHeight="1">
      <c r="A469" s="45"/>
      <c r="B469" s="45"/>
      <c r="C469" s="86"/>
      <c r="D469" s="45"/>
      <c r="E469" s="45"/>
      <c r="F469" s="45"/>
      <c r="G469" s="45"/>
      <c r="H469" s="45"/>
      <c r="I469" s="45"/>
    </row>
    <row r="470" spans="1:9" ht="44.25" customHeight="1">
      <c r="A470" s="45"/>
      <c r="B470" s="45"/>
      <c r="C470" s="86"/>
      <c r="D470" s="45"/>
      <c r="E470" s="45"/>
      <c r="F470" s="45"/>
      <c r="G470" s="45"/>
      <c r="H470" s="45"/>
      <c r="I470" s="45"/>
    </row>
    <row r="471" spans="1:9" ht="44.25" customHeight="1">
      <c r="A471" s="45"/>
      <c r="B471" s="45"/>
      <c r="C471" s="86"/>
      <c r="D471" s="45"/>
      <c r="E471" s="45"/>
      <c r="F471" s="45"/>
      <c r="G471" s="45"/>
      <c r="H471" s="45"/>
      <c r="I471" s="45"/>
    </row>
    <row r="472" spans="1:9" ht="44.25" customHeight="1">
      <c r="A472" s="45"/>
      <c r="B472" s="45"/>
      <c r="C472" s="86"/>
      <c r="D472" s="45"/>
      <c r="E472" s="45"/>
      <c r="F472" s="45"/>
      <c r="G472" s="45"/>
      <c r="H472" s="45"/>
      <c r="I472" s="45"/>
    </row>
    <row r="473" spans="1:9" ht="44.25" customHeight="1">
      <c r="A473" s="45"/>
      <c r="B473" s="45"/>
      <c r="C473" s="86"/>
      <c r="D473" s="45"/>
      <c r="E473" s="45"/>
      <c r="F473" s="45"/>
      <c r="G473" s="45"/>
      <c r="H473" s="45"/>
      <c r="I473" s="45"/>
    </row>
    <row r="474" spans="1:9" ht="44.25" customHeight="1">
      <c r="A474" s="45"/>
      <c r="B474" s="45"/>
      <c r="C474" s="86"/>
      <c r="D474" s="45"/>
      <c r="E474" s="45"/>
      <c r="F474" s="45"/>
      <c r="G474" s="45"/>
      <c r="H474" s="45"/>
      <c r="I474" s="45"/>
    </row>
    <row r="475" spans="1:9" ht="44.25" customHeight="1">
      <c r="A475" s="45"/>
      <c r="B475" s="45"/>
      <c r="C475" s="86"/>
      <c r="D475" s="45"/>
      <c r="E475" s="45"/>
      <c r="F475" s="45"/>
      <c r="G475" s="45"/>
      <c r="H475" s="45"/>
      <c r="I475" s="45"/>
    </row>
    <row r="476" spans="1:9" ht="44.25" customHeight="1">
      <c r="A476" s="45"/>
      <c r="B476" s="45"/>
      <c r="C476" s="86"/>
      <c r="D476" s="45"/>
      <c r="E476" s="45"/>
      <c r="F476" s="45"/>
      <c r="G476" s="45"/>
      <c r="H476" s="45"/>
      <c r="I476" s="45"/>
    </row>
    <row r="477" spans="1:9" ht="44.25" customHeight="1">
      <c r="A477" s="45"/>
      <c r="B477" s="45"/>
      <c r="C477" s="86"/>
      <c r="D477" s="45"/>
      <c r="E477" s="45"/>
      <c r="F477" s="45"/>
      <c r="G477" s="45"/>
      <c r="H477" s="45"/>
      <c r="I477" s="45"/>
    </row>
    <row r="478" spans="1:9" ht="44.25" customHeight="1">
      <c r="A478" s="45"/>
      <c r="B478" s="45"/>
      <c r="C478" s="86"/>
      <c r="D478" s="45"/>
      <c r="E478" s="45"/>
      <c r="F478" s="45"/>
      <c r="G478" s="45"/>
      <c r="H478" s="45"/>
      <c r="I478" s="45"/>
    </row>
    <row r="479" spans="1:9" ht="44.25" customHeight="1">
      <c r="A479" s="45"/>
      <c r="B479" s="45"/>
      <c r="C479" s="86"/>
      <c r="D479" s="45"/>
      <c r="E479" s="45"/>
      <c r="F479" s="45"/>
      <c r="G479" s="45"/>
      <c r="H479" s="45"/>
      <c r="I479" s="45"/>
    </row>
    <row r="480" spans="1:9" ht="44.25" customHeight="1">
      <c r="A480" s="45"/>
      <c r="B480" s="45"/>
      <c r="C480" s="86"/>
      <c r="D480" s="45"/>
      <c r="E480" s="45"/>
      <c r="F480" s="45"/>
      <c r="G480" s="45"/>
      <c r="H480" s="45"/>
      <c r="I480" s="45"/>
    </row>
    <row r="481" spans="1:9" ht="44.25" customHeight="1">
      <c r="A481" s="45"/>
      <c r="B481" s="45"/>
      <c r="C481" s="86"/>
      <c r="D481" s="45"/>
      <c r="E481" s="45"/>
      <c r="F481" s="45"/>
      <c r="G481" s="45"/>
      <c r="H481" s="45"/>
      <c r="I481" s="45"/>
    </row>
    <row r="482" spans="1:9" ht="44.25" customHeight="1">
      <c r="A482" s="45"/>
      <c r="B482" s="45"/>
      <c r="C482" s="86"/>
      <c r="D482" s="45"/>
      <c r="E482" s="45"/>
      <c r="F482" s="45"/>
      <c r="G482" s="45"/>
      <c r="H482" s="45"/>
      <c r="I482" s="45"/>
    </row>
    <row r="483" spans="1:9" ht="44.25" customHeight="1">
      <c r="A483" s="45"/>
      <c r="B483" s="45"/>
      <c r="C483" s="86"/>
      <c r="D483" s="45"/>
      <c r="E483" s="45"/>
      <c r="F483" s="45"/>
      <c r="G483" s="45"/>
      <c r="H483" s="45"/>
      <c r="I483" s="45"/>
    </row>
    <row r="484" spans="1:9" ht="44.25" customHeight="1">
      <c r="A484" s="45"/>
      <c r="B484" s="45"/>
      <c r="C484" s="86"/>
      <c r="D484" s="45"/>
      <c r="E484" s="45"/>
      <c r="F484" s="45"/>
      <c r="G484" s="45"/>
      <c r="H484" s="45"/>
      <c r="I484" s="45"/>
    </row>
    <row r="485" spans="1:9" ht="44.25" customHeight="1">
      <c r="A485" s="45"/>
      <c r="B485" s="45"/>
      <c r="C485" s="86"/>
      <c r="D485" s="45"/>
      <c r="E485" s="45"/>
      <c r="F485" s="45"/>
      <c r="G485" s="45"/>
      <c r="H485" s="45"/>
      <c r="I485" s="45"/>
    </row>
    <row r="486" spans="1:9" ht="44.25" customHeight="1">
      <c r="A486" s="45"/>
      <c r="B486" s="45"/>
      <c r="C486" s="86"/>
      <c r="D486" s="45"/>
      <c r="E486" s="45"/>
      <c r="F486" s="45"/>
      <c r="G486" s="45"/>
      <c r="H486" s="45"/>
      <c r="I486" s="45"/>
    </row>
    <row r="487" spans="1:9" ht="44.25" customHeight="1">
      <c r="A487" s="45"/>
      <c r="B487" s="45"/>
      <c r="C487" s="86"/>
      <c r="D487" s="45"/>
      <c r="E487" s="45"/>
      <c r="F487" s="45"/>
      <c r="G487" s="45"/>
      <c r="H487" s="45"/>
      <c r="I487" s="45"/>
    </row>
    <row r="488" spans="1:9" ht="44.25" customHeight="1">
      <c r="A488" s="45"/>
      <c r="B488" s="45"/>
      <c r="C488" s="86"/>
      <c r="D488" s="45"/>
      <c r="E488" s="45"/>
      <c r="F488" s="45"/>
      <c r="G488" s="45"/>
      <c r="H488" s="45"/>
      <c r="I488" s="45"/>
    </row>
    <row r="489" spans="1:9" ht="44.25" customHeight="1">
      <c r="A489" s="45"/>
      <c r="B489" s="45"/>
      <c r="C489" s="86"/>
      <c r="D489" s="45"/>
      <c r="E489" s="45"/>
      <c r="F489" s="45"/>
      <c r="G489" s="45"/>
      <c r="H489" s="45"/>
      <c r="I489" s="45"/>
    </row>
    <row r="490" spans="1:9" ht="44.25" customHeight="1">
      <c r="A490" s="45"/>
      <c r="B490" s="45"/>
      <c r="C490" s="86"/>
      <c r="D490" s="45"/>
      <c r="E490" s="45"/>
      <c r="F490" s="45"/>
      <c r="G490" s="45"/>
      <c r="H490" s="45"/>
      <c r="I490" s="45"/>
    </row>
    <row r="491" spans="1:9" ht="44.25" customHeight="1">
      <c r="A491" s="45"/>
      <c r="B491" s="45"/>
      <c r="C491" s="86"/>
      <c r="D491" s="45"/>
      <c r="E491" s="45"/>
      <c r="F491" s="45"/>
      <c r="G491" s="45"/>
      <c r="H491" s="45"/>
      <c r="I491" s="45"/>
    </row>
    <row r="492" spans="1:9" ht="44.25" customHeight="1">
      <c r="A492" s="45"/>
      <c r="B492" s="45"/>
      <c r="C492" s="86"/>
      <c r="D492" s="45"/>
      <c r="E492" s="45"/>
      <c r="F492" s="45"/>
      <c r="G492" s="45"/>
      <c r="H492" s="45"/>
      <c r="I492" s="45"/>
    </row>
    <row r="493" spans="1:9" ht="44.25" customHeight="1">
      <c r="A493" s="45"/>
      <c r="B493" s="45"/>
      <c r="C493" s="86"/>
      <c r="D493" s="45"/>
      <c r="E493" s="45"/>
      <c r="F493" s="45"/>
      <c r="G493" s="45"/>
      <c r="H493" s="45"/>
      <c r="I493" s="45"/>
    </row>
    <row r="494" spans="1:9" ht="44.25" customHeight="1">
      <c r="A494" s="45"/>
      <c r="B494" s="45"/>
      <c r="C494" s="86"/>
      <c r="D494" s="45"/>
      <c r="E494" s="45"/>
      <c r="F494" s="45"/>
      <c r="G494" s="45"/>
      <c r="H494" s="45"/>
      <c r="I494" s="45"/>
    </row>
    <row r="495" spans="1:9" ht="44.25" customHeight="1">
      <c r="A495" s="45"/>
      <c r="B495" s="45"/>
      <c r="C495" s="86"/>
      <c r="D495" s="45"/>
      <c r="E495" s="45"/>
      <c r="F495" s="45"/>
      <c r="G495" s="45"/>
      <c r="H495" s="45"/>
      <c r="I495" s="45"/>
    </row>
    <row r="496" spans="1:9" ht="44.25" customHeight="1">
      <c r="A496" s="45"/>
      <c r="B496" s="45"/>
      <c r="C496" s="86"/>
      <c r="D496" s="45"/>
      <c r="E496" s="45"/>
      <c r="F496" s="45"/>
      <c r="G496" s="45"/>
      <c r="H496" s="45"/>
      <c r="I496" s="45"/>
    </row>
    <row r="497" spans="1:9" ht="44.25" customHeight="1">
      <c r="A497" s="45"/>
      <c r="B497" s="45"/>
      <c r="C497" s="86"/>
      <c r="D497" s="45"/>
      <c r="E497" s="45"/>
      <c r="F497" s="45"/>
      <c r="G497" s="45"/>
      <c r="H497" s="45"/>
      <c r="I497" s="45"/>
    </row>
    <row r="498" spans="1:9" ht="44.25" customHeight="1">
      <c r="A498" s="45"/>
      <c r="B498" s="45"/>
      <c r="C498" s="86"/>
      <c r="D498" s="45"/>
      <c r="E498" s="45"/>
      <c r="F498" s="45"/>
      <c r="G498" s="45"/>
      <c r="H498" s="45"/>
      <c r="I498" s="45"/>
    </row>
    <row r="499" spans="1:9" ht="44.25" customHeight="1">
      <c r="A499" s="45"/>
      <c r="B499" s="45"/>
      <c r="C499" s="86"/>
      <c r="D499" s="45"/>
      <c r="E499" s="45"/>
      <c r="F499" s="45"/>
      <c r="G499" s="45"/>
      <c r="H499" s="45"/>
      <c r="I499" s="45"/>
    </row>
    <row r="500" spans="1:9" ht="44.25" customHeight="1">
      <c r="A500" s="45"/>
      <c r="B500" s="45"/>
      <c r="C500" s="86"/>
      <c r="D500" s="45"/>
      <c r="E500" s="45"/>
      <c r="F500" s="45"/>
      <c r="G500" s="45"/>
      <c r="H500" s="45"/>
      <c r="I500" s="45"/>
    </row>
    <row r="501" spans="1:9" ht="44.25" customHeight="1">
      <c r="A501" s="45"/>
      <c r="B501" s="45"/>
      <c r="C501" s="86"/>
      <c r="D501" s="45"/>
      <c r="E501" s="45"/>
      <c r="F501" s="45"/>
      <c r="G501" s="45"/>
      <c r="H501" s="45"/>
      <c r="I501" s="45"/>
    </row>
    <row r="502" spans="1:9" ht="44.25" customHeight="1">
      <c r="A502" s="45"/>
      <c r="B502" s="45"/>
      <c r="C502" s="86"/>
      <c r="D502" s="45"/>
      <c r="E502" s="45"/>
      <c r="F502" s="45"/>
      <c r="G502" s="45"/>
      <c r="H502" s="45"/>
      <c r="I502" s="45"/>
    </row>
    <row r="503" spans="1:9" ht="44.25" customHeight="1">
      <c r="A503" s="45"/>
      <c r="B503" s="45"/>
      <c r="C503" s="86"/>
      <c r="D503" s="45"/>
      <c r="E503" s="45"/>
      <c r="F503" s="45"/>
      <c r="G503" s="45"/>
      <c r="H503" s="45"/>
      <c r="I503" s="45"/>
    </row>
    <row r="504" spans="1:9" ht="44.25" customHeight="1">
      <c r="A504" s="45"/>
      <c r="B504" s="45"/>
      <c r="C504" s="86"/>
      <c r="D504" s="45"/>
      <c r="E504" s="45"/>
      <c r="F504" s="45"/>
      <c r="G504" s="45"/>
      <c r="H504" s="45"/>
      <c r="I504" s="45"/>
    </row>
    <row r="505" spans="1:9" ht="44.25" customHeight="1">
      <c r="A505" s="45"/>
      <c r="B505" s="45"/>
      <c r="C505" s="86"/>
      <c r="D505" s="45"/>
      <c r="E505" s="45"/>
      <c r="F505" s="45"/>
      <c r="G505" s="45"/>
      <c r="H505" s="45"/>
      <c r="I505" s="45"/>
    </row>
    <row r="506" spans="1:9" ht="44.25" customHeight="1">
      <c r="A506" s="45"/>
      <c r="B506" s="45"/>
      <c r="C506" s="86"/>
      <c r="D506" s="45"/>
      <c r="E506" s="45"/>
      <c r="F506" s="45"/>
      <c r="G506" s="45"/>
      <c r="H506" s="45"/>
      <c r="I506" s="45"/>
    </row>
    <row r="507" spans="1:9" ht="44.25" customHeight="1">
      <c r="A507" s="45"/>
      <c r="B507" s="45"/>
      <c r="C507" s="86"/>
      <c r="D507" s="45"/>
      <c r="E507" s="45"/>
      <c r="F507" s="45"/>
      <c r="G507" s="45"/>
      <c r="H507" s="45"/>
      <c r="I507" s="45"/>
    </row>
    <row r="508" spans="1:9" ht="44.25" customHeight="1">
      <c r="A508" s="45"/>
      <c r="B508" s="45"/>
      <c r="C508" s="86"/>
      <c r="D508" s="45"/>
      <c r="E508" s="45"/>
      <c r="F508" s="45"/>
      <c r="G508" s="45"/>
      <c r="H508" s="45"/>
      <c r="I508" s="45"/>
    </row>
    <row r="509" spans="1:9" ht="44.25" customHeight="1">
      <c r="A509" s="45"/>
      <c r="B509" s="45"/>
      <c r="C509" s="86"/>
      <c r="D509" s="45"/>
      <c r="E509" s="45"/>
      <c r="F509" s="45"/>
      <c r="G509" s="45"/>
      <c r="H509" s="45"/>
      <c r="I509" s="45"/>
    </row>
    <row r="510" spans="1:9" ht="44.25" customHeight="1">
      <c r="A510" s="45"/>
      <c r="B510" s="45"/>
      <c r="C510" s="86"/>
      <c r="D510" s="45"/>
      <c r="E510" s="45"/>
      <c r="F510" s="45"/>
      <c r="G510" s="45"/>
      <c r="H510" s="45"/>
      <c r="I510" s="45"/>
    </row>
    <row r="511" spans="1:9" ht="44.25" customHeight="1">
      <c r="A511" s="45"/>
      <c r="B511" s="45"/>
      <c r="C511" s="86"/>
      <c r="D511" s="45"/>
      <c r="E511" s="45"/>
      <c r="F511" s="45"/>
      <c r="G511" s="45"/>
      <c r="H511" s="45"/>
      <c r="I511" s="45"/>
    </row>
    <row r="512" spans="1:9" ht="44.25" customHeight="1">
      <c r="A512" s="45"/>
      <c r="B512" s="45"/>
      <c r="C512" s="86"/>
      <c r="D512" s="45"/>
      <c r="E512" s="45"/>
      <c r="F512" s="45"/>
      <c r="G512" s="45"/>
      <c r="H512" s="45"/>
      <c r="I512" s="45"/>
    </row>
    <row r="513" spans="1:9" ht="44.25" customHeight="1">
      <c r="A513" s="45"/>
      <c r="B513" s="45"/>
      <c r="C513" s="86"/>
      <c r="D513" s="45"/>
      <c r="E513" s="45"/>
      <c r="F513" s="45"/>
      <c r="G513" s="45"/>
      <c r="H513" s="45"/>
      <c r="I513" s="45"/>
    </row>
    <row r="514" spans="1:9" ht="44.25" customHeight="1">
      <c r="A514" s="45"/>
      <c r="B514" s="45"/>
      <c r="C514" s="86"/>
      <c r="D514" s="45"/>
      <c r="E514" s="45"/>
      <c r="F514" s="45"/>
      <c r="G514" s="45"/>
      <c r="H514" s="45"/>
      <c r="I514" s="45"/>
    </row>
    <row r="515" spans="1:9" ht="44.25" customHeight="1">
      <c r="A515" s="45"/>
      <c r="B515" s="45"/>
      <c r="C515" s="86"/>
      <c r="D515" s="45"/>
      <c r="E515" s="45"/>
      <c r="F515" s="45"/>
      <c r="G515" s="45"/>
      <c r="H515" s="45"/>
      <c r="I515" s="45"/>
    </row>
    <row r="516" spans="1:9" ht="44.25" customHeight="1">
      <c r="A516" s="45"/>
      <c r="B516" s="45"/>
      <c r="C516" s="86"/>
      <c r="D516" s="45"/>
      <c r="E516" s="45"/>
      <c r="F516" s="45"/>
      <c r="G516" s="45"/>
      <c r="H516" s="45"/>
      <c r="I516" s="45"/>
    </row>
    <row r="517" spans="1:9" ht="44.25" customHeight="1">
      <c r="A517" s="45"/>
      <c r="B517" s="45"/>
      <c r="C517" s="86"/>
      <c r="D517" s="45"/>
      <c r="E517" s="45"/>
      <c r="F517" s="45"/>
      <c r="G517" s="45"/>
      <c r="H517" s="45"/>
      <c r="I517" s="45"/>
    </row>
    <row r="518" spans="1:9" ht="44.25" customHeight="1">
      <c r="A518" s="45"/>
      <c r="B518" s="45"/>
      <c r="C518" s="86"/>
      <c r="D518" s="45"/>
      <c r="E518" s="45"/>
      <c r="F518" s="45"/>
      <c r="G518" s="45"/>
      <c r="H518" s="45"/>
      <c r="I518" s="45"/>
    </row>
    <row r="519" spans="1:9" ht="44.25" customHeight="1">
      <c r="A519" s="45"/>
      <c r="B519" s="45"/>
      <c r="C519" s="86"/>
      <c r="D519" s="45"/>
      <c r="E519" s="45"/>
      <c r="F519" s="45"/>
      <c r="G519" s="45"/>
      <c r="H519" s="45"/>
      <c r="I519" s="45"/>
    </row>
    <row r="520" spans="1:9" ht="44.25" customHeight="1">
      <c r="A520" s="45"/>
      <c r="B520" s="45"/>
      <c r="C520" s="86"/>
      <c r="D520" s="45"/>
      <c r="E520" s="45"/>
      <c r="F520" s="45"/>
      <c r="G520" s="45"/>
      <c r="H520" s="45"/>
      <c r="I520" s="45"/>
    </row>
    <row r="521" spans="1:9" ht="44.25" customHeight="1">
      <c r="A521" s="45"/>
      <c r="B521" s="45"/>
      <c r="C521" s="86"/>
      <c r="D521" s="45"/>
      <c r="E521" s="45"/>
      <c r="F521" s="45"/>
      <c r="G521" s="45"/>
      <c r="H521" s="45"/>
      <c r="I521" s="45"/>
    </row>
    <row r="522" spans="1:9" ht="44.25" customHeight="1">
      <c r="A522" s="45"/>
      <c r="B522" s="45"/>
      <c r="C522" s="86"/>
      <c r="D522" s="45"/>
      <c r="E522" s="45"/>
      <c r="F522" s="45"/>
      <c r="G522" s="45"/>
      <c r="H522" s="45"/>
      <c r="I522" s="45"/>
    </row>
    <row r="523" spans="1:9" ht="44.25" customHeight="1">
      <c r="A523" s="45"/>
      <c r="B523" s="45"/>
      <c r="C523" s="86"/>
      <c r="D523" s="45"/>
      <c r="E523" s="45"/>
      <c r="F523" s="45"/>
      <c r="G523" s="45"/>
      <c r="H523" s="45"/>
      <c r="I523" s="45"/>
    </row>
    <row r="524" spans="1:9" ht="44.25" customHeight="1">
      <c r="A524" s="45"/>
      <c r="B524" s="45"/>
      <c r="C524" s="86"/>
      <c r="D524" s="45"/>
      <c r="E524" s="45"/>
      <c r="F524" s="45"/>
      <c r="G524" s="45"/>
      <c r="H524" s="45"/>
      <c r="I524" s="45"/>
    </row>
    <row r="525" spans="1:9" ht="44.25" customHeight="1">
      <c r="A525" s="45"/>
      <c r="B525" s="45"/>
      <c r="C525" s="86"/>
      <c r="D525" s="45"/>
      <c r="E525" s="45"/>
      <c r="F525" s="45"/>
      <c r="G525" s="45"/>
      <c r="H525" s="45"/>
      <c r="I525" s="45"/>
    </row>
    <row r="526" spans="1:9" ht="44.25" customHeight="1">
      <c r="A526" s="45"/>
      <c r="B526" s="45"/>
      <c r="C526" s="86"/>
      <c r="D526" s="45"/>
      <c r="E526" s="45"/>
      <c r="F526" s="45"/>
      <c r="G526" s="45"/>
      <c r="H526" s="45"/>
      <c r="I526" s="45"/>
    </row>
    <row r="527" spans="1:9" ht="44.25" customHeight="1">
      <c r="A527" s="45"/>
      <c r="B527" s="45"/>
      <c r="C527" s="86"/>
      <c r="D527" s="45"/>
      <c r="E527" s="45"/>
      <c r="F527" s="45"/>
      <c r="G527" s="45"/>
      <c r="H527" s="45"/>
      <c r="I527" s="45"/>
    </row>
    <row r="528" spans="1:9" ht="44.25" customHeight="1">
      <c r="A528" s="45"/>
      <c r="B528" s="45"/>
      <c r="C528" s="86"/>
      <c r="D528" s="45"/>
      <c r="E528" s="45"/>
      <c r="F528" s="45"/>
      <c r="G528" s="45"/>
      <c r="H528" s="45"/>
      <c r="I528" s="45"/>
    </row>
    <row r="529" spans="1:9" ht="44.25" customHeight="1">
      <c r="A529" s="45"/>
      <c r="B529" s="45"/>
      <c r="C529" s="86"/>
      <c r="D529" s="45"/>
      <c r="E529" s="45"/>
      <c r="F529" s="45"/>
      <c r="G529" s="45"/>
      <c r="H529" s="45"/>
      <c r="I529" s="45"/>
    </row>
    <row r="530" spans="1:9" ht="44.25" customHeight="1">
      <c r="A530" s="45"/>
      <c r="B530" s="45"/>
      <c r="C530" s="86"/>
      <c r="D530" s="45"/>
      <c r="E530" s="45"/>
      <c r="F530" s="45"/>
      <c r="G530" s="45"/>
      <c r="H530" s="45"/>
      <c r="I530" s="45"/>
    </row>
    <row r="531" spans="1:9" ht="44.25" customHeight="1">
      <c r="A531" s="45"/>
      <c r="B531" s="45"/>
      <c r="C531" s="86"/>
      <c r="D531" s="45"/>
      <c r="E531" s="45"/>
      <c r="F531" s="45"/>
      <c r="G531" s="45"/>
      <c r="H531" s="45"/>
      <c r="I531" s="45"/>
    </row>
    <row r="532" spans="1:9" ht="44.25" customHeight="1">
      <c r="A532" s="45"/>
      <c r="B532" s="45"/>
      <c r="C532" s="86"/>
      <c r="D532" s="45"/>
      <c r="E532" s="45"/>
      <c r="F532" s="45"/>
      <c r="G532" s="45"/>
      <c r="H532" s="45"/>
      <c r="I532" s="45"/>
    </row>
    <row r="533" spans="1:9" ht="44.25" customHeight="1">
      <c r="A533" s="45"/>
      <c r="B533" s="45"/>
      <c r="C533" s="86"/>
      <c r="D533" s="45"/>
      <c r="E533" s="45"/>
      <c r="F533" s="45"/>
      <c r="G533" s="45"/>
      <c r="H533" s="45"/>
      <c r="I533" s="45"/>
    </row>
    <row r="534" spans="1:9" ht="44.25" customHeight="1">
      <c r="A534" s="45"/>
      <c r="B534" s="45"/>
      <c r="C534" s="86"/>
      <c r="D534" s="45"/>
      <c r="E534" s="45"/>
      <c r="F534" s="45"/>
      <c r="G534" s="45"/>
      <c r="H534" s="45"/>
      <c r="I534" s="45"/>
    </row>
    <row r="535" spans="1:9" ht="44.25" customHeight="1">
      <c r="A535" s="45"/>
      <c r="B535" s="45"/>
      <c r="C535" s="86"/>
      <c r="D535" s="45"/>
      <c r="E535" s="45"/>
      <c r="F535" s="45"/>
      <c r="G535" s="45"/>
      <c r="H535" s="45"/>
      <c r="I535" s="45"/>
    </row>
    <row r="536" spans="1:9" ht="44.25" customHeight="1">
      <c r="A536" s="45"/>
      <c r="B536" s="45"/>
      <c r="C536" s="86"/>
      <c r="D536" s="45"/>
      <c r="E536" s="45"/>
      <c r="F536" s="45"/>
      <c r="G536" s="45"/>
      <c r="H536" s="45"/>
      <c r="I536" s="45"/>
    </row>
    <row r="537" spans="1:9" ht="44.25" customHeight="1">
      <c r="A537" s="45"/>
      <c r="B537" s="45"/>
      <c r="C537" s="86"/>
      <c r="D537" s="45"/>
      <c r="E537" s="45"/>
      <c r="F537" s="45"/>
      <c r="G537" s="45"/>
      <c r="H537" s="45"/>
      <c r="I537" s="45"/>
    </row>
    <row r="538" spans="1:9" ht="44.25" customHeight="1">
      <c r="A538" s="45"/>
      <c r="B538" s="45"/>
      <c r="C538" s="86"/>
      <c r="D538" s="45"/>
      <c r="E538" s="45"/>
      <c r="F538" s="45"/>
      <c r="G538" s="45"/>
      <c r="H538" s="45"/>
      <c r="I538" s="45"/>
    </row>
    <row r="539" spans="1:9" ht="44.25" customHeight="1">
      <c r="A539" s="45"/>
      <c r="B539" s="45"/>
      <c r="C539" s="86"/>
      <c r="D539" s="45"/>
      <c r="E539" s="45"/>
      <c r="F539" s="45"/>
      <c r="G539" s="45"/>
      <c r="H539" s="45"/>
      <c r="I539" s="45"/>
    </row>
    <row r="540" spans="1:9" ht="44.25" customHeight="1">
      <c r="A540" s="45"/>
      <c r="B540" s="45"/>
      <c r="C540" s="86"/>
      <c r="D540" s="45"/>
      <c r="E540" s="45"/>
      <c r="F540" s="45"/>
      <c r="G540" s="45"/>
      <c r="H540" s="45"/>
      <c r="I540" s="45"/>
    </row>
    <row r="541" spans="1:9" ht="44.25" customHeight="1">
      <c r="A541" s="45"/>
      <c r="B541" s="45"/>
      <c r="C541" s="86"/>
      <c r="D541" s="45"/>
      <c r="E541" s="45"/>
      <c r="F541" s="45"/>
      <c r="G541" s="45"/>
      <c r="H541" s="45"/>
      <c r="I541" s="45"/>
    </row>
    <row r="542" spans="1:9" ht="44.25" customHeight="1">
      <c r="A542" s="45"/>
      <c r="B542" s="45"/>
      <c r="C542" s="86"/>
      <c r="D542" s="45"/>
      <c r="E542" s="45"/>
      <c r="F542" s="45"/>
      <c r="G542" s="45"/>
      <c r="H542" s="45"/>
      <c r="I542" s="45"/>
    </row>
    <row r="543" spans="1:9" ht="44.25" customHeight="1">
      <c r="A543" s="45"/>
      <c r="B543" s="45"/>
      <c r="C543" s="86"/>
      <c r="D543" s="45"/>
      <c r="E543" s="45"/>
      <c r="F543" s="45"/>
      <c r="G543" s="45"/>
      <c r="H543" s="45"/>
      <c r="I543" s="45"/>
    </row>
    <row r="544" spans="1:9" ht="44.25" customHeight="1">
      <c r="A544" s="45"/>
      <c r="B544" s="45"/>
      <c r="C544" s="86"/>
      <c r="D544" s="45"/>
      <c r="E544" s="45"/>
      <c r="F544" s="45"/>
      <c r="G544" s="45"/>
      <c r="H544" s="45"/>
      <c r="I544" s="45"/>
    </row>
    <row r="545" spans="1:9" ht="44.25" customHeight="1">
      <c r="A545" s="45"/>
      <c r="B545" s="45"/>
      <c r="C545" s="86"/>
      <c r="D545" s="45"/>
      <c r="E545" s="45"/>
      <c r="F545" s="45"/>
      <c r="G545" s="45"/>
      <c r="H545" s="45"/>
      <c r="I545" s="45"/>
    </row>
    <row r="546" spans="1:9" ht="44.25" customHeight="1">
      <c r="A546" s="45"/>
      <c r="B546" s="45"/>
      <c r="C546" s="86"/>
      <c r="D546" s="45"/>
      <c r="E546" s="45"/>
      <c r="F546" s="45"/>
      <c r="G546" s="45"/>
      <c r="H546" s="45"/>
      <c r="I546" s="45"/>
    </row>
    <row r="547" spans="1:9" ht="44.25" customHeight="1">
      <c r="A547" s="45"/>
      <c r="B547" s="45"/>
      <c r="C547" s="86"/>
      <c r="D547" s="45"/>
      <c r="E547" s="45"/>
      <c r="F547" s="45"/>
      <c r="G547" s="45"/>
      <c r="H547" s="45"/>
      <c r="I547" s="45"/>
    </row>
    <row r="548" spans="1:9" ht="44.25" customHeight="1">
      <c r="A548" s="45"/>
      <c r="B548" s="45"/>
      <c r="C548" s="86"/>
      <c r="D548" s="45"/>
      <c r="E548" s="45"/>
      <c r="F548" s="45"/>
      <c r="G548" s="45"/>
      <c r="H548" s="45"/>
      <c r="I548" s="45"/>
    </row>
    <row r="549" spans="1:9" ht="44.25" customHeight="1">
      <c r="A549" s="45"/>
      <c r="B549" s="45"/>
      <c r="C549" s="86"/>
      <c r="D549" s="45"/>
      <c r="E549" s="45"/>
      <c r="F549" s="45"/>
      <c r="G549" s="45"/>
      <c r="H549" s="45"/>
      <c r="I549" s="45"/>
    </row>
    <row r="550" spans="1:9" ht="44.25" customHeight="1">
      <c r="A550" s="45"/>
      <c r="B550" s="45"/>
      <c r="C550" s="86"/>
      <c r="D550" s="45"/>
      <c r="E550" s="45"/>
      <c r="F550" s="45"/>
      <c r="G550" s="45"/>
      <c r="H550" s="45"/>
      <c r="I550" s="45"/>
    </row>
    <row r="551" spans="1:9" ht="44.25" customHeight="1">
      <c r="A551" s="45"/>
      <c r="B551" s="45"/>
      <c r="C551" s="86"/>
      <c r="D551" s="45"/>
      <c r="E551" s="45"/>
      <c r="F551" s="45"/>
      <c r="G551" s="45"/>
      <c r="H551" s="45"/>
      <c r="I551" s="45"/>
    </row>
    <row r="552" spans="1:9" ht="44.25" customHeight="1">
      <c r="A552" s="45"/>
      <c r="B552" s="45"/>
      <c r="C552" s="86"/>
      <c r="D552" s="45"/>
      <c r="E552" s="45"/>
      <c r="F552" s="45"/>
      <c r="G552" s="45"/>
      <c r="H552" s="45"/>
      <c r="I552" s="45"/>
    </row>
    <row r="553" spans="1:9" ht="44.25" customHeight="1">
      <c r="A553" s="45"/>
      <c r="B553" s="45"/>
      <c r="C553" s="86"/>
      <c r="D553" s="45"/>
      <c r="E553" s="45"/>
      <c r="F553" s="45"/>
      <c r="G553" s="45"/>
      <c r="H553" s="45"/>
      <c r="I553" s="45"/>
    </row>
    <row r="554" spans="1:9" ht="44.25" customHeight="1">
      <c r="A554" s="45"/>
      <c r="B554" s="45"/>
      <c r="C554" s="86"/>
      <c r="D554" s="45"/>
      <c r="E554" s="45"/>
      <c r="F554" s="45"/>
      <c r="G554" s="45"/>
      <c r="H554" s="45"/>
      <c r="I554" s="45"/>
    </row>
    <row r="555" spans="1:9" ht="44.25" customHeight="1">
      <c r="A555" s="45"/>
      <c r="B555" s="45"/>
      <c r="C555" s="86"/>
      <c r="D555" s="45"/>
      <c r="E555" s="45"/>
      <c r="F555" s="45"/>
      <c r="G555" s="45"/>
      <c r="H555" s="45"/>
      <c r="I555" s="45"/>
    </row>
    <row r="556" spans="1:9" ht="44.25" customHeight="1">
      <c r="A556" s="45"/>
      <c r="B556" s="45"/>
      <c r="C556" s="86"/>
      <c r="D556" s="45"/>
      <c r="E556" s="45"/>
      <c r="F556" s="45"/>
      <c r="G556" s="45"/>
      <c r="H556" s="45"/>
      <c r="I556" s="45"/>
    </row>
    <row r="557" spans="1:9" ht="44.25" customHeight="1">
      <c r="A557" s="45"/>
      <c r="B557" s="45"/>
      <c r="C557" s="86"/>
      <c r="D557" s="45"/>
      <c r="E557" s="45"/>
      <c r="F557" s="45"/>
      <c r="G557" s="45"/>
      <c r="H557" s="45"/>
      <c r="I557" s="45"/>
    </row>
    <row r="558" spans="1:9" ht="44.25" customHeight="1">
      <c r="A558" s="45"/>
      <c r="B558" s="45"/>
      <c r="C558" s="86"/>
      <c r="D558" s="45"/>
      <c r="E558" s="45"/>
      <c r="F558" s="45"/>
      <c r="G558" s="45"/>
      <c r="H558" s="45"/>
      <c r="I558" s="45"/>
    </row>
    <row r="559" spans="1:9" ht="44.25" customHeight="1">
      <c r="A559" s="45"/>
      <c r="B559" s="45"/>
      <c r="C559" s="86"/>
      <c r="D559" s="45"/>
      <c r="E559" s="45"/>
      <c r="F559" s="45"/>
      <c r="G559" s="45"/>
      <c r="H559" s="45"/>
      <c r="I559" s="45"/>
    </row>
    <row r="560" spans="1:9" ht="44.25" customHeight="1">
      <c r="A560" s="45"/>
      <c r="B560" s="45"/>
      <c r="C560" s="86"/>
      <c r="D560" s="45"/>
      <c r="E560" s="45"/>
      <c r="F560" s="45"/>
      <c r="G560" s="45"/>
      <c r="H560" s="45"/>
      <c r="I560" s="45"/>
    </row>
    <row r="561" spans="1:9" ht="44.25" customHeight="1">
      <c r="A561" s="45"/>
      <c r="B561" s="45"/>
      <c r="C561" s="86"/>
      <c r="D561" s="45"/>
      <c r="E561" s="45"/>
      <c r="F561" s="45"/>
      <c r="G561" s="45"/>
      <c r="H561" s="45"/>
      <c r="I561" s="45"/>
    </row>
    <row r="562" spans="1:9" ht="44.25" customHeight="1">
      <c r="A562" s="45"/>
      <c r="B562" s="45"/>
      <c r="C562" s="86"/>
      <c r="D562" s="45"/>
      <c r="E562" s="45"/>
      <c r="F562" s="45"/>
      <c r="G562" s="45"/>
      <c r="H562" s="45"/>
      <c r="I562" s="45"/>
    </row>
    <row r="563" spans="1:9" ht="44.25" customHeight="1">
      <c r="A563" s="45"/>
      <c r="B563" s="45"/>
      <c r="C563" s="86"/>
      <c r="D563" s="45"/>
      <c r="E563" s="45"/>
      <c r="F563" s="45"/>
      <c r="G563" s="45"/>
      <c r="H563" s="45"/>
      <c r="I563" s="45"/>
    </row>
    <row r="564" spans="1:9" ht="44.25" customHeight="1">
      <c r="A564" s="45"/>
      <c r="B564" s="45"/>
      <c r="C564" s="86"/>
      <c r="D564" s="45"/>
      <c r="E564" s="45"/>
      <c r="F564" s="45"/>
      <c r="G564" s="45"/>
      <c r="H564" s="45"/>
      <c r="I564" s="45"/>
    </row>
    <row r="565" spans="1:9" ht="44.25" customHeight="1">
      <c r="A565" s="45"/>
      <c r="B565" s="45"/>
      <c r="C565" s="86"/>
      <c r="D565" s="45"/>
      <c r="E565" s="45"/>
      <c r="F565" s="45"/>
      <c r="G565" s="45"/>
      <c r="H565" s="45"/>
      <c r="I565" s="45"/>
    </row>
    <row r="566" spans="1:9" ht="44.25" customHeight="1">
      <c r="A566" s="45"/>
      <c r="B566" s="45"/>
      <c r="C566" s="86"/>
      <c r="D566" s="45"/>
      <c r="E566" s="45"/>
      <c r="F566" s="45"/>
      <c r="G566" s="45"/>
      <c r="H566" s="45"/>
      <c r="I566" s="45"/>
    </row>
    <row r="567" spans="1:9" ht="44.25" customHeight="1">
      <c r="A567" s="45"/>
      <c r="B567" s="45"/>
      <c r="C567" s="86"/>
      <c r="D567" s="45"/>
      <c r="E567" s="45"/>
      <c r="F567" s="45"/>
      <c r="G567" s="45"/>
      <c r="H567" s="45"/>
      <c r="I567" s="45"/>
    </row>
    <row r="568" spans="1:9" ht="44.25" customHeight="1">
      <c r="A568" s="45"/>
      <c r="B568" s="45"/>
      <c r="C568" s="86"/>
      <c r="D568" s="45"/>
      <c r="E568" s="45"/>
      <c r="F568" s="45"/>
      <c r="G568" s="45"/>
      <c r="H568" s="45"/>
      <c r="I568" s="45"/>
    </row>
    <row r="569" spans="1:9" ht="44.25" customHeight="1">
      <c r="A569" s="45"/>
      <c r="B569" s="45"/>
      <c r="C569" s="86"/>
      <c r="D569" s="45"/>
      <c r="E569" s="45"/>
      <c r="F569" s="45"/>
      <c r="G569" s="45"/>
      <c r="H569" s="45"/>
      <c r="I569" s="45"/>
    </row>
    <row r="570" spans="1:9" ht="44.25" customHeight="1">
      <c r="A570" s="45"/>
      <c r="B570" s="45"/>
      <c r="C570" s="86"/>
      <c r="D570" s="45"/>
      <c r="E570" s="45"/>
      <c r="F570" s="45"/>
      <c r="G570" s="45"/>
      <c r="H570" s="45"/>
      <c r="I570" s="45"/>
    </row>
    <row r="571" spans="1:9" ht="44.25" customHeight="1">
      <c r="A571" s="45"/>
      <c r="B571" s="45"/>
      <c r="C571" s="86"/>
      <c r="D571" s="45"/>
      <c r="E571" s="45"/>
      <c r="F571" s="45"/>
      <c r="G571" s="45"/>
      <c r="H571" s="45"/>
      <c r="I571" s="45"/>
    </row>
    <row r="572" spans="1:9" ht="44.25" customHeight="1">
      <c r="A572" s="45"/>
      <c r="B572" s="45"/>
      <c r="C572" s="86"/>
      <c r="D572" s="45"/>
      <c r="E572" s="45"/>
      <c r="F572" s="45"/>
      <c r="G572" s="45"/>
      <c r="H572" s="45"/>
      <c r="I572" s="45"/>
    </row>
    <row r="573" spans="1:9" ht="44.25" customHeight="1">
      <c r="A573" s="45"/>
      <c r="B573" s="45"/>
      <c r="C573" s="86"/>
      <c r="D573" s="45"/>
      <c r="E573" s="45"/>
      <c r="F573" s="45"/>
      <c r="G573" s="45"/>
      <c r="H573" s="45"/>
      <c r="I573" s="45"/>
    </row>
    <row r="574" spans="1:9" ht="44.25" customHeight="1">
      <c r="A574" s="45"/>
      <c r="B574" s="45"/>
      <c r="C574" s="86"/>
      <c r="D574" s="45"/>
      <c r="E574" s="45"/>
      <c r="F574" s="45"/>
      <c r="G574" s="45"/>
      <c r="H574" s="45"/>
      <c r="I574" s="45"/>
    </row>
    <row r="575" spans="1:9" ht="44.25" customHeight="1">
      <c r="A575" s="45"/>
      <c r="B575" s="45"/>
      <c r="C575" s="86"/>
      <c r="D575" s="45"/>
      <c r="E575" s="45"/>
      <c r="F575" s="45"/>
      <c r="G575" s="45"/>
      <c r="H575" s="45"/>
      <c r="I575" s="45"/>
    </row>
    <row r="576" spans="1:9" ht="44.25" customHeight="1">
      <c r="A576" s="45"/>
      <c r="B576" s="45"/>
      <c r="C576" s="86"/>
      <c r="D576" s="45"/>
      <c r="E576" s="45"/>
      <c r="F576" s="45"/>
      <c r="G576" s="45"/>
      <c r="H576" s="45"/>
      <c r="I576" s="45"/>
    </row>
    <row r="577" spans="1:9" ht="44.25" customHeight="1">
      <c r="A577" s="45"/>
      <c r="B577" s="45"/>
      <c r="C577" s="86"/>
      <c r="D577" s="45"/>
      <c r="E577" s="45"/>
      <c r="F577" s="45"/>
      <c r="G577" s="45"/>
      <c r="H577" s="45"/>
      <c r="I577" s="45"/>
    </row>
    <row r="578" spans="1:9" ht="44.25" customHeight="1">
      <c r="A578" s="45"/>
      <c r="B578" s="45"/>
      <c r="C578" s="86"/>
      <c r="D578" s="45"/>
      <c r="E578" s="45"/>
      <c r="F578" s="45"/>
      <c r="G578" s="45"/>
      <c r="H578" s="45"/>
      <c r="I578" s="45"/>
    </row>
    <row r="579" spans="1:9" ht="44.25" customHeight="1">
      <c r="A579" s="45"/>
      <c r="B579" s="45"/>
      <c r="C579" s="86"/>
      <c r="D579" s="45"/>
      <c r="E579" s="45"/>
      <c r="F579" s="45"/>
      <c r="G579" s="45"/>
      <c r="H579" s="45"/>
      <c r="I579" s="45"/>
    </row>
    <row r="580" spans="1:9" ht="44.25" customHeight="1">
      <c r="A580" s="45"/>
      <c r="B580" s="45"/>
      <c r="C580" s="86"/>
      <c r="D580" s="45"/>
      <c r="E580" s="45"/>
      <c r="F580" s="45"/>
      <c r="G580" s="45"/>
      <c r="H580" s="45"/>
      <c r="I580" s="45"/>
    </row>
    <row r="581" spans="1:9" ht="44.25" customHeight="1">
      <c r="A581" s="45"/>
      <c r="B581" s="45"/>
      <c r="C581" s="86"/>
      <c r="D581" s="45"/>
      <c r="E581" s="45"/>
      <c r="F581" s="45"/>
      <c r="G581" s="45"/>
      <c r="H581" s="45"/>
      <c r="I581" s="45"/>
    </row>
    <row r="582" spans="1:9" ht="44.25" customHeight="1">
      <c r="A582" s="45"/>
      <c r="B582" s="45"/>
      <c r="C582" s="86"/>
      <c r="D582" s="45"/>
      <c r="E582" s="45"/>
      <c r="F582" s="45"/>
      <c r="G582" s="45"/>
      <c r="H582" s="45"/>
      <c r="I582" s="45"/>
    </row>
    <row r="583" spans="1:9" ht="44.25" customHeight="1">
      <c r="A583" s="45"/>
      <c r="B583" s="45"/>
      <c r="C583" s="86"/>
      <c r="D583" s="45"/>
      <c r="E583" s="45"/>
      <c r="F583" s="45"/>
      <c r="G583" s="45"/>
      <c r="H583" s="45"/>
      <c r="I583" s="45"/>
    </row>
    <row r="584" spans="1:9" ht="44.25" customHeight="1">
      <c r="A584" s="45"/>
      <c r="B584" s="45"/>
      <c r="C584" s="86"/>
      <c r="D584" s="45"/>
      <c r="E584" s="45"/>
      <c r="F584" s="45"/>
      <c r="G584" s="45"/>
      <c r="H584" s="45"/>
      <c r="I584" s="45"/>
    </row>
    <row r="585" spans="1:9" ht="44.25" customHeight="1">
      <c r="A585" s="45"/>
      <c r="B585" s="45"/>
      <c r="C585" s="86"/>
      <c r="D585" s="45"/>
      <c r="E585" s="45"/>
      <c r="F585" s="45"/>
      <c r="G585" s="45"/>
      <c r="H585" s="45"/>
      <c r="I585" s="45"/>
    </row>
    <row r="586" spans="1:9" ht="44.25" customHeight="1">
      <c r="A586" s="45"/>
      <c r="B586" s="45"/>
      <c r="C586" s="86"/>
      <c r="D586" s="45"/>
      <c r="E586" s="45"/>
      <c r="F586" s="45"/>
      <c r="G586" s="45"/>
      <c r="H586" s="45"/>
      <c r="I586" s="45"/>
    </row>
    <row r="587" spans="1:9" ht="44.25" customHeight="1">
      <c r="A587" s="45"/>
      <c r="B587" s="45"/>
      <c r="C587" s="86"/>
      <c r="D587" s="45"/>
      <c r="E587" s="45"/>
      <c r="F587" s="45"/>
      <c r="G587" s="45"/>
      <c r="H587" s="45"/>
      <c r="I587" s="45"/>
    </row>
    <row r="588" spans="1:9" ht="44.25" customHeight="1">
      <c r="A588" s="45"/>
      <c r="B588" s="45"/>
      <c r="C588" s="86"/>
      <c r="D588" s="45"/>
      <c r="E588" s="45"/>
      <c r="F588" s="45"/>
      <c r="G588" s="45"/>
      <c r="H588" s="45"/>
      <c r="I588" s="45"/>
    </row>
    <row r="589" spans="1:9" ht="44.25" customHeight="1">
      <c r="A589" s="45"/>
      <c r="B589" s="45"/>
      <c r="C589" s="86"/>
      <c r="D589" s="45"/>
      <c r="E589" s="45"/>
      <c r="F589" s="45"/>
      <c r="G589" s="45"/>
      <c r="H589" s="45"/>
      <c r="I589" s="45"/>
    </row>
    <row r="590" spans="1:9" ht="44.25" customHeight="1">
      <c r="A590" s="45"/>
      <c r="B590" s="45"/>
      <c r="C590" s="86"/>
      <c r="D590" s="45"/>
      <c r="E590" s="45"/>
      <c r="F590" s="45"/>
      <c r="G590" s="45"/>
      <c r="H590" s="45"/>
      <c r="I590" s="45"/>
    </row>
    <row r="591" spans="1:9" ht="44.25" customHeight="1">
      <c r="A591" s="45"/>
      <c r="B591" s="45"/>
      <c r="C591" s="86"/>
      <c r="D591" s="45"/>
      <c r="E591" s="45"/>
      <c r="F591" s="45"/>
      <c r="G591" s="45"/>
      <c r="H591" s="45"/>
      <c r="I591" s="45"/>
    </row>
    <row r="592" spans="1:9" ht="44.25" customHeight="1">
      <c r="A592" s="45"/>
      <c r="B592" s="45"/>
      <c r="C592" s="86"/>
      <c r="D592" s="45"/>
      <c r="E592" s="45"/>
      <c r="F592" s="45"/>
      <c r="G592" s="45"/>
      <c r="H592" s="45"/>
      <c r="I592" s="45"/>
    </row>
    <row r="593" spans="1:9" ht="44.25" customHeight="1">
      <c r="A593" s="45"/>
      <c r="B593" s="45"/>
      <c r="C593" s="86"/>
      <c r="D593" s="45"/>
      <c r="E593" s="45"/>
      <c r="F593" s="45"/>
      <c r="G593" s="45"/>
      <c r="H593" s="45"/>
      <c r="I593" s="45"/>
    </row>
    <row r="594" spans="1:9" ht="44.25" customHeight="1">
      <c r="A594" s="45"/>
      <c r="B594" s="45"/>
      <c r="C594" s="86"/>
      <c r="D594" s="45"/>
      <c r="E594" s="45"/>
      <c r="F594" s="45"/>
      <c r="G594" s="45"/>
      <c r="H594" s="45"/>
      <c r="I594" s="45"/>
    </row>
    <row r="595" spans="1:9" ht="44.25" customHeight="1">
      <c r="A595" s="45"/>
      <c r="B595" s="45"/>
      <c r="C595" s="86"/>
      <c r="D595" s="45"/>
      <c r="E595" s="45"/>
      <c r="F595" s="45"/>
      <c r="G595" s="45"/>
      <c r="H595" s="45"/>
      <c r="I595" s="45"/>
    </row>
    <row r="596" spans="1:9" ht="44.25" customHeight="1">
      <c r="A596" s="45"/>
      <c r="B596" s="45"/>
      <c r="C596" s="86"/>
      <c r="D596" s="45"/>
      <c r="E596" s="45"/>
      <c r="F596" s="45"/>
      <c r="G596" s="45"/>
      <c r="H596" s="45"/>
      <c r="I596" s="45"/>
    </row>
    <row r="597" spans="1:9" ht="44.25" customHeight="1">
      <c r="A597" s="45"/>
      <c r="B597" s="45"/>
      <c r="C597" s="86"/>
      <c r="D597" s="45"/>
      <c r="E597" s="45"/>
      <c r="F597" s="45"/>
      <c r="G597" s="45"/>
      <c r="H597" s="45"/>
      <c r="I597" s="45"/>
    </row>
    <row r="598" spans="1:9" ht="44.25" customHeight="1">
      <c r="A598" s="45"/>
      <c r="B598" s="45"/>
      <c r="C598" s="86"/>
      <c r="D598" s="45"/>
      <c r="E598" s="45"/>
      <c r="F598" s="45"/>
      <c r="G598" s="45"/>
      <c r="H598" s="45"/>
      <c r="I598" s="45"/>
    </row>
    <row r="599" spans="1:9" ht="44.25" customHeight="1">
      <c r="A599" s="45"/>
      <c r="B599" s="45"/>
      <c r="C599" s="86"/>
      <c r="D599" s="45"/>
      <c r="E599" s="45"/>
      <c r="F599" s="45"/>
      <c r="G599" s="45"/>
      <c r="H599" s="45"/>
      <c r="I599" s="45"/>
    </row>
    <row r="600" spans="1:9" ht="44.25" customHeight="1">
      <c r="A600" s="45"/>
      <c r="B600" s="45"/>
      <c r="C600" s="86"/>
      <c r="D600" s="45"/>
      <c r="E600" s="45"/>
      <c r="F600" s="45"/>
      <c r="G600" s="45"/>
      <c r="H600" s="45"/>
      <c r="I600" s="45"/>
    </row>
    <row r="601" spans="1:9" ht="44.25" customHeight="1">
      <c r="A601" s="45"/>
      <c r="B601" s="45"/>
      <c r="C601" s="86"/>
      <c r="D601" s="45"/>
      <c r="E601" s="45"/>
      <c r="F601" s="45"/>
      <c r="G601" s="45"/>
      <c r="H601" s="45"/>
      <c r="I601" s="45"/>
    </row>
    <row r="602" spans="1:9" ht="44.25" customHeight="1">
      <c r="A602" s="45"/>
      <c r="B602" s="45"/>
      <c r="C602" s="86"/>
      <c r="D602" s="45"/>
      <c r="E602" s="45"/>
      <c r="F602" s="45"/>
      <c r="G602" s="45"/>
      <c r="H602" s="45"/>
      <c r="I602" s="45"/>
    </row>
    <row r="603" spans="1:9" ht="44.25" customHeight="1">
      <c r="A603" s="45"/>
      <c r="B603" s="45"/>
      <c r="C603" s="86"/>
      <c r="D603" s="45"/>
      <c r="E603" s="45"/>
      <c r="F603" s="45"/>
      <c r="G603" s="45"/>
      <c r="H603" s="45"/>
      <c r="I603" s="45"/>
    </row>
    <row r="604" spans="1:9" ht="44.25" customHeight="1">
      <c r="A604" s="45"/>
      <c r="B604" s="45"/>
      <c r="C604" s="86"/>
      <c r="D604" s="45"/>
      <c r="E604" s="45"/>
      <c r="F604" s="45"/>
      <c r="G604" s="45"/>
      <c r="H604" s="45"/>
      <c r="I604" s="45"/>
    </row>
    <row r="605" spans="1:9" ht="44.25" customHeight="1">
      <c r="A605" s="45"/>
      <c r="B605" s="45"/>
      <c r="C605" s="86"/>
      <c r="D605" s="45"/>
      <c r="E605" s="45"/>
      <c r="F605" s="45"/>
      <c r="G605" s="45"/>
      <c r="H605" s="45"/>
      <c r="I605" s="45"/>
    </row>
    <row r="606" spans="1:9" ht="44.25" customHeight="1">
      <c r="A606" s="45"/>
      <c r="B606" s="45"/>
      <c r="C606" s="86"/>
      <c r="D606" s="45"/>
      <c r="E606" s="45"/>
      <c r="F606" s="45"/>
      <c r="G606" s="45"/>
      <c r="H606" s="45"/>
      <c r="I606" s="45"/>
    </row>
    <row r="607" spans="1:9" ht="44.25" customHeight="1">
      <c r="A607" s="45"/>
      <c r="B607" s="45"/>
      <c r="C607" s="86"/>
      <c r="D607" s="45"/>
      <c r="E607" s="45"/>
      <c r="F607" s="45"/>
      <c r="G607" s="45"/>
      <c r="H607" s="45"/>
      <c r="I607" s="45"/>
    </row>
    <row r="608" spans="1:9" ht="44.25" customHeight="1">
      <c r="A608" s="45"/>
      <c r="B608" s="45"/>
      <c r="C608" s="86"/>
      <c r="D608" s="45"/>
      <c r="E608" s="45"/>
      <c r="F608" s="45"/>
      <c r="G608" s="45"/>
      <c r="H608" s="45"/>
      <c r="I608" s="45"/>
    </row>
    <row r="609" spans="1:9" ht="44.25" customHeight="1">
      <c r="A609" s="45"/>
      <c r="B609" s="45"/>
      <c r="C609" s="86"/>
      <c r="D609" s="45"/>
      <c r="E609" s="45"/>
      <c r="F609" s="45"/>
      <c r="G609" s="45"/>
      <c r="H609" s="45"/>
      <c r="I609" s="45"/>
    </row>
    <row r="610" spans="1:9" ht="44.25" customHeight="1">
      <c r="A610" s="45"/>
      <c r="B610" s="45"/>
      <c r="C610" s="86"/>
      <c r="D610" s="45"/>
      <c r="E610" s="45"/>
      <c r="F610" s="45"/>
      <c r="G610" s="45"/>
      <c r="H610" s="45"/>
      <c r="I610" s="45"/>
    </row>
    <row r="611" spans="1:9" ht="44.25" customHeight="1">
      <c r="A611" s="45"/>
      <c r="B611" s="45"/>
      <c r="C611" s="86"/>
      <c r="D611" s="45"/>
      <c r="E611" s="45"/>
      <c r="F611" s="45"/>
      <c r="G611" s="45"/>
      <c r="H611" s="45"/>
      <c r="I611" s="45"/>
    </row>
    <row r="612" spans="1:9" ht="44.25" customHeight="1">
      <c r="A612" s="45"/>
      <c r="B612" s="45"/>
      <c r="C612" s="86"/>
      <c r="D612" s="45"/>
      <c r="E612" s="45"/>
      <c r="F612" s="45"/>
      <c r="G612" s="45"/>
      <c r="H612" s="45"/>
      <c r="I612" s="45"/>
    </row>
    <row r="613" spans="1:9" ht="44.25" customHeight="1">
      <c r="A613" s="45"/>
      <c r="B613" s="45"/>
      <c r="C613" s="86"/>
      <c r="D613" s="45"/>
      <c r="E613" s="45"/>
      <c r="F613" s="45"/>
      <c r="G613" s="45"/>
      <c r="H613" s="45"/>
      <c r="I613" s="45"/>
    </row>
    <row r="614" spans="1:9" ht="44.25" customHeight="1">
      <c r="A614" s="45"/>
      <c r="B614" s="45"/>
      <c r="C614" s="86"/>
      <c r="D614" s="45"/>
      <c r="E614" s="45"/>
      <c r="F614" s="45"/>
      <c r="G614" s="45"/>
      <c r="H614" s="45"/>
      <c r="I614" s="45"/>
    </row>
    <row r="615" spans="1:9" ht="44.25" customHeight="1">
      <c r="A615" s="45"/>
      <c r="B615" s="45"/>
      <c r="C615" s="86"/>
      <c r="D615" s="45"/>
      <c r="E615" s="45"/>
      <c r="F615" s="45"/>
      <c r="G615" s="45"/>
      <c r="H615" s="45"/>
      <c r="I615" s="45"/>
    </row>
    <row r="616" spans="1:9" ht="44.25" customHeight="1">
      <c r="A616" s="45"/>
      <c r="B616" s="45"/>
      <c r="C616" s="86"/>
      <c r="D616" s="45"/>
      <c r="E616" s="45"/>
      <c r="F616" s="45"/>
      <c r="G616" s="45"/>
      <c r="H616" s="45"/>
      <c r="I616" s="45"/>
    </row>
    <row r="617" spans="1:9" ht="44.25" customHeight="1">
      <c r="A617" s="45"/>
      <c r="B617" s="45"/>
      <c r="C617" s="86"/>
      <c r="D617" s="45"/>
      <c r="E617" s="45"/>
      <c r="F617" s="45"/>
      <c r="G617" s="45"/>
      <c r="H617" s="45"/>
      <c r="I617" s="45"/>
    </row>
    <row r="618" spans="1:9" ht="44.25" customHeight="1">
      <c r="A618" s="45"/>
      <c r="B618" s="45"/>
      <c r="C618" s="86"/>
      <c r="D618" s="45"/>
      <c r="E618" s="45"/>
      <c r="F618" s="45"/>
      <c r="G618" s="45"/>
      <c r="H618" s="45"/>
      <c r="I618" s="45"/>
    </row>
    <row r="619" spans="1:9" ht="44.25" customHeight="1">
      <c r="A619" s="45"/>
      <c r="B619" s="45"/>
      <c r="C619" s="86"/>
      <c r="D619" s="45"/>
      <c r="E619" s="45"/>
      <c r="F619" s="45"/>
      <c r="G619" s="45"/>
      <c r="H619" s="45"/>
      <c r="I619" s="45"/>
    </row>
    <row r="620" spans="1:9" ht="44.25" customHeight="1">
      <c r="A620" s="45"/>
      <c r="B620" s="45"/>
      <c r="C620" s="86"/>
      <c r="D620" s="45"/>
      <c r="E620" s="45"/>
      <c r="F620" s="45"/>
      <c r="G620" s="45"/>
      <c r="H620" s="45"/>
      <c r="I620" s="45"/>
    </row>
    <row r="621" spans="1:9" ht="44.25" customHeight="1">
      <c r="A621" s="45"/>
      <c r="B621" s="45"/>
      <c r="C621" s="86"/>
      <c r="D621" s="45"/>
      <c r="E621" s="45"/>
      <c r="F621" s="45"/>
      <c r="G621" s="45"/>
      <c r="H621" s="45"/>
      <c r="I621" s="45"/>
    </row>
    <row r="622" spans="1:9" ht="44.25" customHeight="1">
      <c r="A622" s="45"/>
      <c r="B622" s="45"/>
      <c r="C622" s="86"/>
      <c r="D622" s="45"/>
      <c r="E622" s="45"/>
      <c r="F622" s="45"/>
      <c r="G622" s="45"/>
      <c r="H622" s="45"/>
      <c r="I622" s="45"/>
    </row>
    <row r="623" spans="1:9" ht="44.25" customHeight="1">
      <c r="A623" s="45"/>
      <c r="B623" s="45"/>
      <c r="C623" s="86"/>
      <c r="D623" s="45"/>
      <c r="E623" s="45"/>
      <c r="F623" s="45"/>
      <c r="G623" s="45"/>
      <c r="H623" s="45"/>
      <c r="I623" s="45"/>
    </row>
    <row r="624" spans="1:9" ht="44.25" customHeight="1">
      <c r="A624" s="45"/>
      <c r="B624" s="45"/>
      <c r="C624" s="86"/>
      <c r="D624" s="45"/>
      <c r="E624" s="45"/>
      <c r="F624" s="45"/>
      <c r="G624" s="45"/>
      <c r="H624" s="45"/>
      <c r="I624" s="45"/>
    </row>
    <row r="625" spans="1:9" ht="44.25" customHeight="1">
      <c r="A625" s="45"/>
      <c r="B625" s="45"/>
      <c r="C625" s="86"/>
      <c r="D625" s="45"/>
      <c r="E625" s="45"/>
      <c r="F625" s="45"/>
      <c r="G625" s="45"/>
      <c r="H625" s="45"/>
      <c r="I625" s="45"/>
    </row>
    <row r="626" spans="1:9" ht="44.25" customHeight="1">
      <c r="A626" s="45"/>
      <c r="B626" s="45"/>
      <c r="C626" s="86"/>
      <c r="D626" s="45"/>
      <c r="E626" s="45"/>
      <c r="F626" s="45"/>
      <c r="G626" s="45"/>
      <c r="H626" s="45"/>
      <c r="I626" s="45"/>
    </row>
    <row r="627" spans="1:9" ht="44.25" customHeight="1">
      <c r="A627" s="45"/>
      <c r="B627" s="45"/>
      <c r="C627" s="86"/>
      <c r="D627" s="45"/>
      <c r="E627" s="45"/>
      <c r="F627" s="45"/>
      <c r="G627" s="45"/>
      <c r="H627" s="45"/>
      <c r="I627" s="45"/>
    </row>
    <row r="628" spans="1:9" ht="44.25" customHeight="1">
      <c r="A628" s="45"/>
      <c r="B628" s="45"/>
      <c r="C628" s="86"/>
      <c r="D628" s="45"/>
      <c r="E628" s="45"/>
      <c r="F628" s="45"/>
      <c r="G628" s="45"/>
      <c r="H628" s="45"/>
      <c r="I628" s="45"/>
    </row>
    <row r="629" spans="1:9" ht="44.25" customHeight="1">
      <c r="A629" s="45"/>
      <c r="B629" s="45"/>
      <c r="C629" s="86"/>
      <c r="D629" s="45"/>
      <c r="E629" s="45"/>
      <c r="F629" s="45"/>
      <c r="G629" s="45"/>
      <c r="H629" s="45"/>
      <c r="I629" s="45"/>
    </row>
    <row r="630" spans="1:9" ht="44.25" customHeight="1">
      <c r="A630" s="45"/>
      <c r="B630" s="45"/>
      <c r="C630" s="86"/>
      <c r="D630" s="45"/>
      <c r="E630" s="45"/>
      <c r="F630" s="45"/>
      <c r="G630" s="45"/>
      <c r="H630" s="45"/>
      <c r="I630" s="45"/>
    </row>
    <row r="631" spans="1:9" ht="44.25" customHeight="1">
      <c r="A631" s="45"/>
      <c r="B631" s="45"/>
      <c r="C631" s="86"/>
      <c r="D631" s="45"/>
      <c r="E631" s="45"/>
      <c r="F631" s="45"/>
      <c r="G631" s="45"/>
      <c r="H631" s="45"/>
      <c r="I631" s="45"/>
    </row>
    <row r="632" spans="1:9" ht="44.25" customHeight="1">
      <c r="A632" s="45"/>
      <c r="B632" s="45"/>
      <c r="C632" s="86"/>
      <c r="D632" s="45"/>
      <c r="E632" s="45"/>
      <c r="F632" s="45"/>
      <c r="G632" s="45"/>
      <c r="H632" s="45"/>
      <c r="I632" s="45"/>
    </row>
    <row r="633" spans="1:9" ht="44.25" customHeight="1">
      <c r="A633" s="45"/>
      <c r="B633" s="45"/>
      <c r="C633" s="86"/>
      <c r="D633" s="45"/>
      <c r="E633" s="45"/>
      <c r="F633" s="45"/>
      <c r="G633" s="45"/>
      <c r="H633" s="45"/>
      <c r="I633" s="45"/>
    </row>
    <row r="634" spans="1:9" ht="44.25" customHeight="1">
      <c r="A634" s="45"/>
      <c r="B634" s="45"/>
      <c r="C634" s="86"/>
      <c r="D634" s="45"/>
      <c r="E634" s="45"/>
      <c r="F634" s="45"/>
      <c r="G634" s="45"/>
      <c r="H634" s="45"/>
      <c r="I634" s="45"/>
    </row>
    <row r="635" spans="1:9" ht="44.25" customHeight="1">
      <c r="A635" s="45"/>
      <c r="B635" s="45"/>
      <c r="C635" s="86"/>
      <c r="D635" s="45"/>
      <c r="E635" s="45"/>
      <c r="F635" s="45"/>
      <c r="G635" s="45"/>
      <c r="H635" s="45"/>
      <c r="I635" s="45"/>
    </row>
    <row r="636" spans="1:9" ht="44.25" customHeight="1">
      <c r="A636" s="45"/>
      <c r="B636" s="45"/>
      <c r="C636" s="86"/>
      <c r="D636" s="45"/>
      <c r="E636" s="45"/>
      <c r="F636" s="45"/>
      <c r="G636" s="45"/>
      <c r="H636" s="45"/>
      <c r="I636" s="45"/>
    </row>
    <row r="637" spans="1:9" ht="44.25" customHeight="1">
      <c r="A637" s="45"/>
      <c r="B637" s="45"/>
      <c r="C637" s="86"/>
      <c r="D637" s="45"/>
      <c r="E637" s="45"/>
      <c r="F637" s="45"/>
      <c r="G637" s="45"/>
      <c r="H637" s="45"/>
      <c r="I637" s="45"/>
    </row>
    <row r="638" spans="1:9" ht="44.25" customHeight="1">
      <c r="A638" s="45"/>
      <c r="B638" s="45"/>
      <c r="C638" s="86"/>
      <c r="D638" s="45"/>
      <c r="E638" s="45"/>
      <c r="F638" s="45"/>
      <c r="G638" s="45"/>
      <c r="H638" s="45"/>
      <c r="I638" s="45"/>
    </row>
    <row r="639" spans="1:9" ht="44.25" customHeight="1">
      <c r="A639" s="45"/>
      <c r="B639" s="45"/>
      <c r="C639" s="86"/>
      <c r="D639" s="45"/>
      <c r="E639" s="45"/>
      <c r="F639" s="45"/>
      <c r="G639" s="45"/>
      <c r="H639" s="45"/>
      <c r="I639" s="45"/>
    </row>
    <row r="640" spans="1:9" ht="44.25" customHeight="1">
      <c r="A640" s="45"/>
      <c r="B640" s="45"/>
      <c r="C640" s="86"/>
      <c r="D640" s="45"/>
      <c r="E640" s="45"/>
      <c r="F640" s="45"/>
      <c r="G640" s="45"/>
      <c r="H640" s="45"/>
      <c r="I640" s="45"/>
    </row>
    <row r="641" spans="1:9" ht="44.25" customHeight="1">
      <c r="A641" s="45"/>
      <c r="B641" s="45"/>
      <c r="C641" s="86"/>
      <c r="D641" s="45"/>
      <c r="E641" s="45"/>
      <c r="F641" s="45"/>
      <c r="G641" s="45"/>
      <c r="H641" s="45"/>
      <c r="I641" s="45"/>
    </row>
    <row r="642" spans="1:9" ht="44.25" customHeight="1">
      <c r="A642" s="45"/>
      <c r="B642" s="45"/>
      <c r="C642" s="86"/>
      <c r="D642" s="45"/>
      <c r="E642" s="45"/>
      <c r="F642" s="45"/>
      <c r="G642" s="45"/>
      <c r="H642" s="45"/>
      <c r="I642" s="45"/>
    </row>
    <row r="643" spans="1:9" ht="44.25" customHeight="1">
      <c r="A643" s="45"/>
      <c r="B643" s="45"/>
      <c r="C643" s="86"/>
      <c r="D643" s="45"/>
      <c r="E643" s="45"/>
      <c r="F643" s="45"/>
      <c r="G643" s="45"/>
      <c r="H643" s="45"/>
      <c r="I643" s="45"/>
    </row>
    <row r="644" spans="1:9" ht="44.25" customHeight="1">
      <c r="A644" s="45"/>
      <c r="B644" s="45"/>
      <c r="C644" s="86"/>
      <c r="D644" s="45"/>
      <c r="E644" s="45"/>
      <c r="F644" s="45"/>
      <c r="G644" s="45"/>
      <c r="H644" s="45"/>
      <c r="I644" s="45"/>
    </row>
    <row r="645" spans="1:9" ht="44.25" customHeight="1">
      <c r="A645" s="45"/>
      <c r="B645" s="45"/>
      <c r="C645" s="86"/>
      <c r="D645" s="45"/>
      <c r="E645" s="45"/>
      <c r="F645" s="45"/>
      <c r="G645" s="45"/>
      <c r="H645" s="45"/>
      <c r="I645" s="45"/>
    </row>
    <row r="646" spans="1:9" ht="44.25" customHeight="1">
      <c r="A646" s="45"/>
      <c r="B646" s="45"/>
      <c r="C646" s="86"/>
      <c r="D646" s="45"/>
      <c r="E646" s="45"/>
      <c r="F646" s="45"/>
      <c r="G646" s="45"/>
      <c r="H646" s="45"/>
      <c r="I646" s="45"/>
    </row>
    <row r="647" spans="1:9" ht="44.25" customHeight="1">
      <c r="A647" s="45"/>
      <c r="B647" s="45"/>
      <c r="C647" s="86"/>
      <c r="D647" s="45"/>
      <c r="E647" s="45"/>
      <c r="F647" s="45"/>
      <c r="G647" s="45"/>
      <c r="H647" s="45"/>
      <c r="I647" s="45"/>
    </row>
    <row r="648" spans="1:9" ht="44.25" customHeight="1">
      <c r="A648" s="45"/>
      <c r="B648" s="45"/>
      <c r="C648" s="86"/>
      <c r="D648" s="45"/>
      <c r="E648" s="45"/>
      <c r="F648" s="45"/>
      <c r="G648" s="45"/>
      <c r="H648" s="45"/>
      <c r="I648" s="45"/>
    </row>
    <row r="649" spans="1:9" ht="44.25" customHeight="1">
      <c r="A649" s="45"/>
      <c r="B649" s="45"/>
      <c r="C649" s="86"/>
      <c r="D649" s="45"/>
      <c r="E649" s="45"/>
      <c r="F649" s="45"/>
      <c r="G649" s="45"/>
      <c r="H649" s="45"/>
      <c r="I649" s="45"/>
    </row>
    <row r="650" spans="1:9" ht="44.25" customHeight="1">
      <c r="A650" s="45"/>
      <c r="B650" s="45"/>
      <c r="C650" s="86"/>
      <c r="D650" s="45"/>
      <c r="E650" s="45"/>
      <c r="F650" s="45"/>
      <c r="G650" s="45"/>
      <c r="H650" s="45"/>
      <c r="I650" s="45"/>
    </row>
    <row r="651" spans="1:9" ht="44.25" customHeight="1">
      <c r="A651" s="45"/>
      <c r="B651" s="45"/>
      <c r="C651" s="86"/>
      <c r="D651" s="45"/>
      <c r="E651" s="45"/>
      <c r="F651" s="45"/>
      <c r="G651" s="45"/>
      <c r="H651" s="45"/>
      <c r="I651" s="45"/>
    </row>
    <row r="652" spans="1:9" ht="44.25" customHeight="1">
      <c r="A652" s="45"/>
      <c r="B652" s="45"/>
      <c r="C652" s="86"/>
      <c r="D652" s="45"/>
      <c r="E652" s="45"/>
      <c r="F652" s="45"/>
      <c r="G652" s="45"/>
      <c r="H652" s="45"/>
      <c r="I652" s="45"/>
    </row>
    <row r="653" spans="1:9" ht="44.25" customHeight="1">
      <c r="A653" s="45"/>
      <c r="B653" s="45"/>
      <c r="C653" s="86"/>
      <c r="D653" s="45"/>
      <c r="E653" s="45"/>
      <c r="F653" s="45"/>
      <c r="G653" s="45"/>
      <c r="H653" s="45"/>
      <c r="I653" s="45"/>
    </row>
    <row r="654" spans="1:9" ht="44.25" customHeight="1">
      <c r="A654" s="45"/>
      <c r="B654" s="45"/>
      <c r="C654" s="86"/>
      <c r="D654" s="45"/>
      <c r="E654" s="45"/>
      <c r="F654" s="45"/>
      <c r="G654" s="45"/>
      <c r="H654" s="45"/>
      <c r="I654" s="45"/>
    </row>
    <row r="655" spans="1:9" ht="44.25" customHeight="1">
      <c r="A655" s="45"/>
      <c r="B655" s="45"/>
      <c r="C655" s="86"/>
      <c r="D655" s="45"/>
      <c r="E655" s="45"/>
      <c r="F655" s="45"/>
      <c r="G655" s="45"/>
      <c r="H655" s="45"/>
      <c r="I655" s="45"/>
    </row>
    <row r="656" spans="1:9" ht="44.25" customHeight="1">
      <c r="A656" s="45"/>
      <c r="B656" s="45"/>
      <c r="C656" s="86"/>
      <c r="D656" s="45"/>
      <c r="E656" s="45"/>
      <c r="F656" s="45"/>
      <c r="G656" s="45"/>
      <c r="H656" s="45"/>
      <c r="I656" s="45"/>
    </row>
    <row r="657" spans="1:9" ht="44.25" customHeight="1">
      <c r="A657" s="45"/>
      <c r="B657" s="45"/>
      <c r="C657" s="86"/>
      <c r="D657" s="45"/>
      <c r="E657" s="45"/>
      <c r="F657" s="45"/>
      <c r="G657" s="45"/>
      <c r="H657" s="45"/>
      <c r="I657" s="45"/>
    </row>
    <row r="658" spans="1:9" ht="44.25" customHeight="1">
      <c r="A658" s="45"/>
      <c r="B658" s="45"/>
      <c r="C658" s="86"/>
      <c r="D658" s="45"/>
      <c r="E658" s="45"/>
      <c r="F658" s="45"/>
      <c r="G658" s="45"/>
      <c r="H658" s="45"/>
      <c r="I658" s="45"/>
    </row>
    <row r="659" spans="1:9" ht="44.25" customHeight="1">
      <c r="A659" s="45"/>
      <c r="B659" s="45"/>
      <c r="C659" s="86"/>
      <c r="D659" s="45"/>
      <c r="E659" s="45"/>
      <c r="F659" s="45"/>
      <c r="G659" s="45"/>
      <c r="H659" s="45"/>
      <c r="I659" s="45"/>
    </row>
    <row r="660" spans="1:9" ht="44.25" customHeight="1">
      <c r="A660" s="45"/>
      <c r="B660" s="45"/>
      <c r="C660" s="86"/>
      <c r="D660" s="45"/>
      <c r="E660" s="45"/>
      <c r="F660" s="45"/>
      <c r="G660" s="45"/>
      <c r="H660" s="45"/>
      <c r="I660" s="45"/>
    </row>
    <row r="661" spans="1:9" ht="44.25" customHeight="1">
      <c r="A661" s="45"/>
      <c r="B661" s="45"/>
      <c r="C661" s="86"/>
      <c r="D661" s="45"/>
      <c r="E661" s="45"/>
      <c r="F661" s="45"/>
      <c r="G661" s="45"/>
      <c r="H661" s="45"/>
      <c r="I661" s="45"/>
    </row>
    <row r="662" spans="1:9" ht="44.25" customHeight="1">
      <c r="A662" s="45"/>
      <c r="B662" s="45"/>
      <c r="C662" s="86"/>
      <c r="D662" s="45"/>
      <c r="E662" s="45"/>
      <c r="F662" s="45"/>
      <c r="G662" s="45"/>
      <c r="H662" s="45"/>
      <c r="I662" s="45"/>
    </row>
    <row r="663" spans="1:9" ht="44.25" customHeight="1">
      <c r="A663" s="45"/>
      <c r="B663" s="45"/>
      <c r="C663" s="86"/>
      <c r="D663" s="45"/>
      <c r="E663" s="45"/>
      <c r="F663" s="45"/>
      <c r="G663" s="45"/>
      <c r="H663" s="45"/>
      <c r="I663" s="45"/>
    </row>
    <row r="664" spans="1:9" ht="44.25" customHeight="1">
      <c r="A664" s="45"/>
      <c r="B664" s="45"/>
      <c r="C664" s="86"/>
      <c r="D664" s="45"/>
      <c r="E664" s="45"/>
      <c r="F664" s="45"/>
      <c r="G664" s="45"/>
      <c r="H664" s="45"/>
      <c r="I664" s="45"/>
    </row>
    <row r="665" spans="1:9" ht="44.25" customHeight="1">
      <c r="A665" s="45"/>
      <c r="B665" s="45"/>
      <c r="C665" s="86"/>
      <c r="D665" s="45"/>
      <c r="E665" s="45"/>
      <c r="F665" s="45"/>
      <c r="G665" s="45"/>
      <c r="H665" s="45"/>
      <c r="I665" s="45"/>
    </row>
    <row r="666" spans="1:9" ht="44.25" customHeight="1">
      <c r="A666" s="45"/>
      <c r="B666" s="45"/>
      <c r="C666" s="86"/>
      <c r="D666" s="45"/>
      <c r="E666" s="45"/>
      <c r="F666" s="45"/>
      <c r="G666" s="45"/>
      <c r="H666" s="45"/>
      <c r="I666" s="45"/>
    </row>
    <row r="667" spans="1:9" ht="44.25" customHeight="1">
      <c r="A667" s="45"/>
      <c r="B667" s="45"/>
      <c r="C667" s="86"/>
      <c r="D667" s="45"/>
      <c r="E667" s="45"/>
      <c r="F667" s="45"/>
      <c r="G667" s="45"/>
      <c r="H667" s="45"/>
      <c r="I667" s="45"/>
    </row>
    <row r="668" spans="1:9" ht="44.25" customHeight="1">
      <c r="A668" s="45"/>
      <c r="B668" s="45"/>
      <c r="C668" s="86"/>
      <c r="D668" s="45"/>
      <c r="E668" s="45"/>
      <c r="F668" s="45"/>
      <c r="G668" s="45"/>
      <c r="H668" s="45"/>
      <c r="I668" s="45"/>
    </row>
    <row r="669" spans="1:9" ht="44.25" customHeight="1">
      <c r="A669" s="45"/>
      <c r="B669" s="45"/>
      <c r="C669" s="86"/>
      <c r="D669" s="45"/>
      <c r="E669" s="45"/>
      <c r="F669" s="45"/>
      <c r="G669" s="45"/>
      <c r="H669" s="45"/>
      <c r="I669" s="45"/>
    </row>
    <row r="670" spans="1:9" ht="44.25" customHeight="1">
      <c r="A670" s="45"/>
      <c r="B670" s="45"/>
      <c r="C670" s="86"/>
      <c r="D670" s="45"/>
      <c r="E670" s="45"/>
      <c r="F670" s="45"/>
      <c r="G670" s="45"/>
      <c r="H670" s="45"/>
      <c r="I670" s="45"/>
    </row>
    <row r="671" spans="1:9" ht="44.25" customHeight="1">
      <c r="A671" s="45"/>
      <c r="B671" s="45"/>
      <c r="C671" s="86"/>
      <c r="D671" s="45"/>
      <c r="E671" s="45"/>
      <c r="F671" s="45"/>
      <c r="G671" s="45"/>
      <c r="H671" s="45"/>
      <c r="I671" s="45"/>
    </row>
    <row r="672" spans="1:9" ht="44.25" customHeight="1">
      <c r="A672" s="45"/>
      <c r="B672" s="45"/>
      <c r="C672" s="86"/>
      <c r="D672" s="45"/>
      <c r="E672" s="45"/>
      <c r="F672" s="45"/>
      <c r="G672" s="45"/>
      <c r="H672" s="45"/>
      <c r="I672" s="45"/>
    </row>
    <row r="673" spans="1:9" ht="44.25" customHeight="1">
      <c r="A673" s="45"/>
      <c r="B673" s="45"/>
      <c r="C673" s="86"/>
      <c r="D673" s="45"/>
      <c r="E673" s="45"/>
      <c r="F673" s="45"/>
      <c r="G673" s="45"/>
      <c r="H673" s="45"/>
      <c r="I673" s="45"/>
    </row>
    <row r="674" spans="1:9" ht="44.25" customHeight="1">
      <c r="A674" s="45"/>
      <c r="B674" s="45"/>
      <c r="C674" s="86"/>
      <c r="D674" s="45"/>
      <c r="E674" s="45"/>
      <c r="F674" s="45"/>
      <c r="G674" s="45"/>
      <c r="H674" s="45"/>
      <c r="I674" s="45"/>
    </row>
    <row r="675" spans="1:9" ht="44.25" customHeight="1">
      <c r="A675" s="45"/>
      <c r="B675" s="45"/>
      <c r="C675" s="86"/>
      <c r="D675" s="45"/>
      <c r="E675" s="45"/>
      <c r="F675" s="45"/>
      <c r="G675" s="45"/>
      <c r="H675" s="45"/>
      <c r="I675" s="45"/>
    </row>
    <row r="676" spans="1:9" ht="44.25" customHeight="1">
      <c r="A676" s="45"/>
      <c r="B676" s="45"/>
      <c r="C676" s="86"/>
      <c r="D676" s="45"/>
      <c r="E676" s="45"/>
      <c r="F676" s="45"/>
      <c r="G676" s="45"/>
      <c r="H676" s="45"/>
      <c r="I676" s="45"/>
    </row>
    <row r="677" spans="1:9" ht="44.25" customHeight="1">
      <c r="A677" s="45"/>
      <c r="B677" s="45"/>
      <c r="C677" s="86"/>
      <c r="D677" s="45"/>
      <c r="E677" s="45"/>
      <c r="F677" s="45"/>
      <c r="G677" s="45"/>
      <c r="H677" s="45"/>
      <c r="I677" s="45"/>
    </row>
    <row r="678" spans="1:9" ht="44.25" customHeight="1">
      <c r="A678" s="45"/>
      <c r="B678" s="45"/>
      <c r="C678" s="86"/>
      <c r="D678" s="45"/>
      <c r="E678" s="45"/>
      <c r="F678" s="45"/>
      <c r="G678" s="45"/>
      <c r="H678" s="45"/>
      <c r="I678" s="45"/>
    </row>
    <row r="679" spans="1:9" ht="44.25" customHeight="1">
      <c r="A679" s="45"/>
      <c r="B679" s="45"/>
      <c r="C679" s="86"/>
      <c r="D679" s="45"/>
      <c r="E679" s="45"/>
      <c r="F679" s="45"/>
      <c r="G679" s="45"/>
      <c r="H679" s="45"/>
      <c r="I679" s="45"/>
    </row>
    <row r="680" spans="1:9" ht="44.25" customHeight="1">
      <c r="A680" s="45"/>
      <c r="B680" s="45"/>
      <c r="C680" s="86"/>
      <c r="D680" s="45"/>
      <c r="E680" s="45"/>
      <c r="F680" s="45"/>
      <c r="G680" s="45"/>
      <c r="H680" s="45"/>
      <c r="I680" s="45"/>
    </row>
    <row r="681" spans="1:9" ht="44.25" customHeight="1">
      <c r="A681" s="45"/>
      <c r="B681" s="45"/>
      <c r="C681" s="86"/>
      <c r="D681" s="45"/>
      <c r="E681" s="45"/>
      <c r="F681" s="45"/>
      <c r="G681" s="45"/>
      <c r="H681" s="45"/>
      <c r="I681" s="45"/>
    </row>
    <row r="682" spans="1:9" ht="44.25" customHeight="1">
      <c r="A682" s="45"/>
      <c r="B682" s="45"/>
      <c r="C682" s="86"/>
      <c r="D682" s="45"/>
      <c r="E682" s="45"/>
      <c r="F682" s="45"/>
      <c r="G682" s="45"/>
      <c r="H682" s="45"/>
      <c r="I682" s="45"/>
    </row>
    <row r="683" spans="1:9" ht="44.25" customHeight="1">
      <c r="A683" s="45"/>
      <c r="B683" s="45"/>
      <c r="C683" s="86"/>
      <c r="D683" s="45"/>
      <c r="E683" s="45"/>
      <c r="F683" s="45"/>
      <c r="G683" s="45"/>
      <c r="H683" s="45"/>
      <c r="I683" s="45"/>
    </row>
    <row r="684" spans="1:9" ht="44.25" customHeight="1">
      <c r="A684" s="45"/>
      <c r="B684" s="45"/>
      <c r="C684" s="86"/>
      <c r="D684" s="45"/>
      <c r="E684" s="45"/>
      <c r="F684" s="45"/>
      <c r="G684" s="45"/>
      <c r="H684" s="45"/>
      <c r="I684" s="45"/>
    </row>
    <row r="685" spans="1:9" ht="44.25" customHeight="1">
      <c r="A685" s="45"/>
      <c r="B685" s="45"/>
      <c r="C685" s="86"/>
      <c r="D685" s="45"/>
      <c r="E685" s="45"/>
      <c r="F685" s="45"/>
      <c r="G685" s="45"/>
      <c r="H685" s="45"/>
      <c r="I685" s="45"/>
    </row>
    <row r="686" spans="1:9" ht="44.25" customHeight="1">
      <c r="A686" s="45"/>
      <c r="B686" s="45"/>
      <c r="C686" s="86"/>
      <c r="D686" s="45"/>
      <c r="E686" s="45"/>
      <c r="F686" s="45"/>
      <c r="G686" s="45"/>
      <c r="H686" s="45"/>
      <c r="I686" s="45"/>
    </row>
    <row r="687" spans="1:9" ht="44.25" customHeight="1">
      <c r="A687" s="45"/>
      <c r="B687" s="45"/>
      <c r="C687" s="86"/>
      <c r="D687" s="45"/>
      <c r="E687" s="45"/>
      <c r="F687" s="45"/>
      <c r="G687" s="45"/>
      <c r="H687" s="45"/>
      <c r="I687" s="45"/>
    </row>
    <row r="688" spans="1:9" ht="44.25" customHeight="1">
      <c r="A688" s="45"/>
      <c r="B688" s="45"/>
      <c r="C688" s="86"/>
      <c r="D688" s="45"/>
      <c r="E688" s="45"/>
      <c r="F688" s="45"/>
      <c r="G688" s="45"/>
      <c r="H688" s="45"/>
      <c r="I688" s="45"/>
    </row>
    <row r="689" spans="1:9" ht="44.25" customHeight="1">
      <c r="A689" s="45"/>
      <c r="B689" s="45"/>
      <c r="C689" s="86"/>
      <c r="D689" s="45"/>
      <c r="E689" s="45"/>
      <c r="F689" s="45"/>
      <c r="G689" s="45"/>
      <c r="H689" s="45"/>
      <c r="I689" s="45"/>
    </row>
    <row r="690" spans="1:9" ht="44.25" customHeight="1">
      <c r="A690" s="45"/>
      <c r="B690" s="45"/>
      <c r="C690" s="86"/>
      <c r="D690" s="45"/>
      <c r="E690" s="45"/>
      <c r="F690" s="45"/>
      <c r="G690" s="45"/>
      <c r="H690" s="45"/>
      <c r="I690" s="45"/>
    </row>
    <row r="691" spans="1:9" ht="44.25" customHeight="1">
      <c r="A691" s="45"/>
      <c r="B691" s="45"/>
      <c r="C691" s="86"/>
      <c r="D691" s="45"/>
      <c r="E691" s="45"/>
      <c r="F691" s="45"/>
      <c r="G691" s="45"/>
      <c r="H691" s="45"/>
      <c r="I691" s="45"/>
    </row>
    <row r="692" spans="1:9" ht="44.25" customHeight="1">
      <c r="A692" s="45"/>
      <c r="B692" s="45"/>
      <c r="C692" s="86"/>
      <c r="D692" s="45"/>
      <c r="E692" s="45"/>
      <c r="F692" s="45"/>
      <c r="G692" s="45"/>
      <c r="H692" s="45"/>
      <c r="I692" s="45"/>
    </row>
    <row r="693" spans="1:9" ht="44.25" customHeight="1">
      <c r="A693" s="45"/>
      <c r="B693" s="45"/>
      <c r="C693" s="86"/>
      <c r="D693" s="45"/>
      <c r="E693" s="45"/>
      <c r="F693" s="45"/>
      <c r="G693" s="45"/>
      <c r="H693" s="45"/>
      <c r="I693" s="45"/>
    </row>
    <row r="694" spans="1:9" ht="44.25" customHeight="1">
      <c r="A694" s="45"/>
      <c r="B694" s="45"/>
      <c r="C694" s="86"/>
      <c r="D694" s="45"/>
      <c r="E694" s="45"/>
      <c r="F694" s="45"/>
      <c r="G694" s="45"/>
      <c r="H694" s="45"/>
      <c r="I694" s="45"/>
    </row>
    <row r="695" spans="1:9" ht="44.25" customHeight="1">
      <c r="A695" s="45"/>
      <c r="B695" s="45"/>
      <c r="C695" s="86"/>
      <c r="D695" s="45"/>
      <c r="E695" s="45"/>
      <c r="F695" s="45"/>
      <c r="G695" s="45"/>
      <c r="H695" s="45"/>
      <c r="I695" s="45"/>
    </row>
    <row r="696" spans="1:9" ht="44.25" customHeight="1">
      <c r="A696" s="45"/>
      <c r="B696" s="45"/>
      <c r="C696" s="86"/>
      <c r="D696" s="45"/>
      <c r="E696" s="45"/>
      <c r="F696" s="45"/>
      <c r="G696" s="45"/>
      <c r="H696" s="45"/>
      <c r="I696" s="45"/>
    </row>
    <row r="697" spans="1:9" ht="44.25" customHeight="1">
      <c r="A697" s="45"/>
      <c r="B697" s="45"/>
      <c r="C697" s="86"/>
      <c r="D697" s="45"/>
      <c r="E697" s="45"/>
      <c r="F697" s="45"/>
      <c r="G697" s="45"/>
      <c r="H697" s="45"/>
      <c r="I697" s="45"/>
    </row>
    <row r="698" spans="1:9" ht="44.25" customHeight="1">
      <c r="A698" s="45"/>
      <c r="B698" s="45"/>
      <c r="C698" s="86"/>
      <c r="D698" s="45"/>
      <c r="E698" s="45"/>
      <c r="F698" s="45"/>
      <c r="G698" s="45"/>
      <c r="H698" s="45"/>
      <c r="I698" s="45"/>
    </row>
    <row r="699" spans="1:9" ht="44.25" customHeight="1">
      <c r="A699" s="45"/>
      <c r="B699" s="45"/>
      <c r="C699" s="86"/>
      <c r="D699" s="45"/>
      <c r="E699" s="45"/>
      <c r="F699" s="45"/>
      <c r="G699" s="45"/>
      <c r="H699" s="45"/>
      <c r="I699" s="45"/>
    </row>
    <row r="700" spans="1:9" ht="44.25" customHeight="1">
      <c r="A700" s="45"/>
      <c r="B700" s="45"/>
      <c r="C700" s="86"/>
      <c r="D700" s="45"/>
      <c r="E700" s="45"/>
      <c r="F700" s="45"/>
      <c r="G700" s="45"/>
      <c r="H700" s="45"/>
      <c r="I700" s="45"/>
    </row>
    <row r="701" spans="1:9" ht="44.25" customHeight="1">
      <c r="A701" s="45"/>
      <c r="B701" s="45"/>
      <c r="C701" s="86"/>
      <c r="D701" s="45"/>
      <c r="E701" s="45"/>
      <c r="F701" s="45"/>
      <c r="G701" s="45"/>
      <c r="H701" s="45"/>
      <c r="I701" s="45"/>
    </row>
    <row r="702" spans="1:9" ht="44.25" customHeight="1">
      <c r="A702" s="45"/>
      <c r="B702" s="45"/>
      <c r="C702" s="86"/>
      <c r="D702" s="45"/>
      <c r="E702" s="45"/>
      <c r="F702" s="45"/>
      <c r="G702" s="45"/>
      <c r="H702" s="45"/>
      <c r="I702" s="45"/>
    </row>
    <row r="703" spans="1:9" ht="44.25" customHeight="1">
      <c r="A703" s="45"/>
      <c r="B703" s="45"/>
      <c r="C703" s="86"/>
      <c r="D703" s="45"/>
      <c r="E703" s="45"/>
      <c r="F703" s="45"/>
      <c r="G703" s="45"/>
      <c r="H703" s="45"/>
      <c r="I703" s="45"/>
    </row>
    <row r="704" spans="1:9" ht="44.25" customHeight="1">
      <c r="A704" s="45"/>
      <c r="B704" s="45"/>
      <c r="C704" s="86"/>
      <c r="D704" s="45"/>
      <c r="E704" s="45"/>
      <c r="F704" s="45"/>
      <c r="G704" s="45"/>
      <c r="H704" s="45"/>
      <c r="I704" s="45"/>
    </row>
    <row r="705" spans="1:9" ht="44.25" customHeight="1">
      <c r="A705" s="45"/>
      <c r="B705" s="45"/>
      <c r="C705" s="86"/>
      <c r="D705" s="45"/>
      <c r="E705" s="45"/>
      <c r="F705" s="45"/>
      <c r="G705" s="45"/>
      <c r="H705" s="45"/>
      <c r="I705" s="45"/>
    </row>
    <row r="706" spans="1:9" ht="44.25" customHeight="1">
      <c r="A706" s="45"/>
      <c r="B706" s="45"/>
      <c r="C706" s="86"/>
      <c r="D706" s="45"/>
      <c r="E706" s="45"/>
      <c r="F706" s="45"/>
      <c r="G706" s="45"/>
      <c r="H706" s="45"/>
      <c r="I706" s="45"/>
    </row>
    <row r="707" spans="1:9" ht="44.25" customHeight="1">
      <c r="A707" s="45"/>
      <c r="B707" s="45"/>
      <c r="C707" s="86"/>
      <c r="D707" s="45"/>
      <c r="E707" s="45"/>
      <c r="F707" s="45"/>
      <c r="G707" s="45"/>
      <c r="H707" s="45"/>
      <c r="I707" s="45"/>
    </row>
    <row r="708" spans="1:9" ht="44.25" customHeight="1">
      <c r="A708" s="45"/>
      <c r="B708" s="45"/>
      <c r="C708" s="86"/>
      <c r="D708" s="45"/>
      <c r="E708" s="45"/>
      <c r="F708" s="45"/>
      <c r="G708" s="45"/>
      <c r="H708" s="45"/>
      <c r="I708" s="45"/>
    </row>
    <row r="709" spans="1:9" ht="44.25" customHeight="1">
      <c r="A709" s="45"/>
      <c r="B709" s="45"/>
      <c r="C709" s="86"/>
      <c r="D709" s="45"/>
      <c r="E709" s="45"/>
      <c r="F709" s="45"/>
      <c r="G709" s="45"/>
      <c r="H709" s="45"/>
      <c r="I709" s="45"/>
    </row>
    <row r="710" spans="1:9" ht="44.25" customHeight="1">
      <c r="A710" s="45"/>
      <c r="B710" s="45"/>
      <c r="C710" s="86"/>
      <c r="D710" s="45"/>
      <c r="E710" s="45"/>
      <c r="F710" s="45"/>
      <c r="G710" s="45"/>
      <c r="H710" s="45"/>
      <c r="I710" s="45"/>
    </row>
    <row r="711" spans="1:9" ht="44.25" customHeight="1">
      <c r="A711" s="45"/>
      <c r="B711" s="45"/>
      <c r="C711" s="86"/>
      <c r="D711" s="45"/>
      <c r="E711" s="45"/>
      <c r="F711" s="45"/>
      <c r="G711" s="45"/>
      <c r="H711" s="45"/>
      <c r="I711" s="45"/>
    </row>
    <row r="712" spans="1:9" ht="44.25" customHeight="1">
      <c r="A712" s="45"/>
      <c r="B712" s="45"/>
      <c r="C712" s="86"/>
      <c r="D712" s="45"/>
      <c r="E712" s="45"/>
      <c r="F712" s="45"/>
      <c r="G712" s="45"/>
      <c r="H712" s="45"/>
      <c r="I712" s="45"/>
    </row>
    <row r="713" spans="1:9" ht="44.25" customHeight="1">
      <c r="A713" s="45"/>
      <c r="B713" s="45"/>
      <c r="C713" s="86"/>
      <c r="D713" s="45"/>
      <c r="E713" s="45"/>
      <c r="F713" s="45"/>
      <c r="G713" s="45"/>
      <c r="H713" s="45"/>
      <c r="I713" s="45"/>
    </row>
    <row r="714" spans="1:9" ht="44.25" customHeight="1">
      <c r="A714" s="45"/>
      <c r="B714" s="45"/>
      <c r="C714" s="86"/>
      <c r="D714" s="45"/>
      <c r="E714" s="45"/>
      <c r="F714" s="45"/>
      <c r="G714" s="45"/>
      <c r="H714" s="45"/>
      <c r="I714" s="45"/>
    </row>
    <row r="715" spans="1:9" ht="44.25" customHeight="1">
      <c r="A715" s="45"/>
      <c r="B715" s="45"/>
      <c r="C715" s="86"/>
      <c r="D715" s="45"/>
      <c r="E715" s="45"/>
      <c r="F715" s="45"/>
      <c r="G715" s="45"/>
      <c r="H715" s="45"/>
      <c r="I715" s="45"/>
    </row>
    <row r="716" spans="1:9" ht="44.25" customHeight="1">
      <c r="A716" s="45"/>
      <c r="B716" s="45"/>
      <c r="C716" s="86"/>
      <c r="D716" s="45"/>
      <c r="E716" s="45"/>
      <c r="F716" s="45"/>
      <c r="G716" s="45"/>
      <c r="H716" s="45"/>
      <c r="I716" s="45"/>
    </row>
    <row r="717" spans="1:9" ht="44.25" customHeight="1">
      <c r="A717" s="45"/>
      <c r="B717" s="45"/>
      <c r="C717" s="86"/>
      <c r="D717" s="45"/>
      <c r="E717" s="45"/>
      <c r="F717" s="45"/>
      <c r="G717" s="45"/>
      <c r="H717" s="45"/>
      <c r="I717" s="45"/>
    </row>
    <row r="718" spans="1:9" ht="44.25" customHeight="1">
      <c r="A718" s="45"/>
      <c r="B718" s="45"/>
      <c r="C718" s="86"/>
      <c r="D718" s="45"/>
      <c r="E718" s="45"/>
      <c r="F718" s="45"/>
      <c r="G718" s="45"/>
      <c r="H718" s="45"/>
      <c r="I718" s="45"/>
    </row>
    <row r="719" spans="1:9" ht="44.25" customHeight="1">
      <c r="A719" s="45"/>
      <c r="B719" s="45"/>
      <c r="C719" s="86"/>
      <c r="D719" s="45"/>
      <c r="E719" s="45"/>
      <c r="F719" s="45"/>
      <c r="G719" s="45"/>
      <c r="H719" s="45"/>
      <c r="I719" s="45"/>
    </row>
    <row r="720" spans="1:9" ht="44.25" customHeight="1">
      <c r="A720" s="45"/>
      <c r="B720" s="45"/>
      <c r="C720" s="86"/>
      <c r="D720" s="45"/>
      <c r="E720" s="45"/>
      <c r="F720" s="45"/>
      <c r="G720" s="45"/>
      <c r="H720" s="45"/>
      <c r="I720" s="45"/>
    </row>
    <row r="721" spans="1:9" ht="44.25" customHeight="1">
      <c r="A721" s="45"/>
      <c r="B721" s="45"/>
      <c r="C721" s="86"/>
      <c r="D721" s="45"/>
      <c r="E721" s="45"/>
      <c r="F721" s="45"/>
      <c r="G721" s="45"/>
      <c r="H721" s="45"/>
      <c r="I721" s="45"/>
    </row>
    <row r="722" spans="1:9" ht="44.25" customHeight="1">
      <c r="A722" s="45"/>
      <c r="B722" s="45"/>
      <c r="C722" s="86"/>
      <c r="D722" s="45"/>
      <c r="E722" s="45"/>
      <c r="F722" s="45"/>
      <c r="G722" s="45"/>
      <c r="H722" s="45"/>
      <c r="I722" s="45"/>
    </row>
    <row r="723" spans="1:9" ht="44.25" customHeight="1">
      <c r="A723" s="45"/>
      <c r="B723" s="45"/>
      <c r="C723" s="86"/>
      <c r="D723" s="45"/>
      <c r="E723" s="45"/>
      <c r="F723" s="45"/>
      <c r="G723" s="45"/>
      <c r="H723" s="45"/>
      <c r="I723" s="45"/>
    </row>
    <row r="724" spans="1:9" ht="44.25" customHeight="1">
      <c r="A724" s="45"/>
      <c r="B724" s="45"/>
      <c r="C724" s="86"/>
      <c r="D724" s="45"/>
      <c r="E724" s="45"/>
      <c r="F724" s="45"/>
      <c r="G724" s="45"/>
      <c r="H724" s="45"/>
      <c r="I724" s="45"/>
    </row>
    <row r="725" spans="1:9" ht="44.25" customHeight="1">
      <c r="A725" s="45"/>
      <c r="B725" s="45"/>
      <c r="C725" s="86"/>
      <c r="D725" s="45"/>
      <c r="E725" s="45"/>
      <c r="F725" s="45"/>
      <c r="G725" s="45"/>
      <c r="H725" s="45"/>
      <c r="I725" s="45"/>
    </row>
    <row r="726" spans="1:9" ht="44.25" customHeight="1">
      <c r="A726" s="45"/>
      <c r="B726" s="45"/>
      <c r="C726" s="86"/>
      <c r="D726" s="45"/>
      <c r="E726" s="45"/>
      <c r="F726" s="45"/>
      <c r="G726" s="45"/>
      <c r="H726" s="45"/>
      <c r="I726" s="45"/>
    </row>
    <row r="727" spans="1:9" ht="44.25" customHeight="1">
      <c r="A727" s="45"/>
      <c r="B727" s="45"/>
      <c r="C727" s="86"/>
      <c r="D727" s="45"/>
      <c r="E727" s="45"/>
      <c r="F727" s="45"/>
      <c r="G727" s="45"/>
      <c r="H727" s="45"/>
      <c r="I727" s="45"/>
    </row>
    <row r="728" spans="1:9" ht="44.25" customHeight="1">
      <c r="A728" s="45"/>
      <c r="B728" s="45"/>
      <c r="C728" s="86"/>
      <c r="D728" s="45"/>
      <c r="E728" s="45"/>
      <c r="F728" s="45"/>
      <c r="G728" s="45"/>
      <c r="H728" s="45"/>
      <c r="I728" s="45"/>
    </row>
    <row r="729" spans="1:9" ht="44.25" customHeight="1">
      <c r="A729" s="45"/>
      <c r="B729" s="45"/>
      <c r="C729" s="86"/>
      <c r="D729" s="45"/>
      <c r="E729" s="45"/>
      <c r="F729" s="45"/>
      <c r="G729" s="45"/>
      <c r="H729" s="45"/>
      <c r="I729" s="45"/>
    </row>
    <row r="730" spans="1:9" ht="44.25" customHeight="1">
      <c r="A730" s="45"/>
      <c r="B730" s="45"/>
      <c r="C730" s="86"/>
      <c r="D730" s="45"/>
      <c r="E730" s="45"/>
      <c r="F730" s="45"/>
      <c r="G730" s="45"/>
      <c r="H730" s="45"/>
      <c r="I730" s="45"/>
    </row>
    <row r="731" spans="1:9" ht="44.25" customHeight="1">
      <c r="A731" s="45"/>
      <c r="B731" s="45"/>
      <c r="C731" s="86"/>
      <c r="D731" s="45"/>
      <c r="E731" s="45"/>
      <c r="F731" s="45"/>
      <c r="G731" s="45"/>
      <c r="H731" s="45"/>
      <c r="I731" s="45"/>
    </row>
    <row r="732" spans="1:9" ht="44.25" customHeight="1">
      <c r="A732" s="45"/>
      <c r="B732" s="45"/>
      <c r="C732" s="86"/>
      <c r="D732" s="45"/>
      <c r="E732" s="45"/>
      <c r="F732" s="45"/>
      <c r="G732" s="45"/>
      <c r="H732" s="45"/>
      <c r="I732" s="45"/>
    </row>
    <row r="733" spans="1:9" ht="44.25" customHeight="1">
      <c r="A733" s="45"/>
      <c r="B733" s="45"/>
      <c r="C733" s="86"/>
      <c r="D733" s="45"/>
      <c r="E733" s="45"/>
      <c r="F733" s="45"/>
      <c r="G733" s="45"/>
      <c r="H733" s="45"/>
      <c r="I733" s="45"/>
    </row>
    <row r="734" spans="1:9" ht="44.25" customHeight="1">
      <c r="A734" s="45"/>
      <c r="B734" s="45"/>
      <c r="C734" s="86"/>
      <c r="D734" s="45"/>
      <c r="E734" s="45"/>
      <c r="F734" s="45"/>
      <c r="G734" s="45"/>
      <c r="H734" s="45"/>
      <c r="I734" s="45"/>
    </row>
    <row r="735" spans="1:9" ht="44.25" customHeight="1">
      <c r="A735" s="45"/>
      <c r="B735" s="45"/>
      <c r="C735" s="86"/>
      <c r="D735" s="45"/>
      <c r="E735" s="45"/>
      <c r="F735" s="45"/>
      <c r="G735" s="45"/>
      <c r="H735" s="45"/>
      <c r="I735" s="45"/>
    </row>
    <row r="736" spans="1:9" ht="44.25" customHeight="1">
      <c r="A736" s="45"/>
      <c r="B736" s="45"/>
      <c r="C736" s="86"/>
      <c r="D736" s="45"/>
      <c r="E736" s="45"/>
      <c r="F736" s="45"/>
      <c r="G736" s="45"/>
      <c r="H736" s="45"/>
      <c r="I736" s="45"/>
    </row>
    <row r="737" spans="1:9" ht="44.25" customHeight="1">
      <c r="A737" s="45"/>
      <c r="B737" s="45"/>
      <c r="C737" s="86"/>
      <c r="D737" s="45"/>
      <c r="E737" s="45"/>
      <c r="F737" s="45"/>
      <c r="G737" s="45"/>
      <c r="H737" s="45"/>
      <c r="I737" s="45"/>
    </row>
    <row r="738" spans="1:9" ht="44.25" customHeight="1">
      <c r="A738" s="45"/>
      <c r="B738" s="45"/>
      <c r="C738" s="86"/>
      <c r="D738" s="45"/>
      <c r="E738" s="45"/>
      <c r="F738" s="45"/>
      <c r="G738" s="45"/>
      <c r="H738" s="45"/>
      <c r="I738" s="45"/>
    </row>
    <row r="739" spans="1:9" ht="44.25" customHeight="1">
      <c r="A739" s="45"/>
      <c r="B739" s="45"/>
      <c r="C739" s="86"/>
      <c r="D739" s="45"/>
      <c r="E739" s="45"/>
      <c r="F739" s="45"/>
      <c r="G739" s="45"/>
      <c r="H739" s="45"/>
      <c r="I739" s="45"/>
    </row>
    <row r="740" spans="1:9" ht="44.25" customHeight="1">
      <c r="A740" s="45"/>
      <c r="B740" s="45"/>
      <c r="C740" s="86"/>
      <c r="D740" s="45"/>
      <c r="E740" s="45"/>
      <c r="F740" s="45"/>
      <c r="G740" s="45"/>
      <c r="H740" s="45"/>
      <c r="I740" s="45"/>
    </row>
    <row r="741" spans="1:9" ht="44.25" customHeight="1">
      <c r="A741" s="45"/>
      <c r="B741" s="45"/>
      <c r="C741" s="86"/>
      <c r="D741" s="45"/>
      <c r="E741" s="45"/>
      <c r="F741" s="45"/>
      <c r="G741" s="45"/>
      <c r="H741" s="45"/>
      <c r="I741" s="45"/>
    </row>
    <row r="742" spans="1:9" ht="44.25" customHeight="1">
      <c r="A742" s="45"/>
      <c r="B742" s="45"/>
      <c r="C742" s="86"/>
      <c r="D742" s="45"/>
      <c r="E742" s="45"/>
      <c r="F742" s="45"/>
      <c r="G742" s="45"/>
      <c r="H742" s="45"/>
      <c r="I742" s="45"/>
    </row>
    <row r="743" spans="1:9" ht="44.25" customHeight="1">
      <c r="A743" s="45"/>
      <c r="B743" s="45"/>
      <c r="C743" s="86"/>
      <c r="D743" s="45"/>
      <c r="E743" s="45"/>
      <c r="F743" s="45"/>
      <c r="G743" s="45"/>
      <c r="H743" s="45"/>
      <c r="I743" s="45"/>
    </row>
    <row r="744" spans="1:9" ht="44.25" customHeight="1">
      <c r="A744" s="45"/>
      <c r="B744" s="45"/>
      <c r="C744" s="86"/>
      <c r="D744" s="45"/>
      <c r="E744" s="45"/>
      <c r="F744" s="45"/>
      <c r="G744" s="45"/>
      <c r="H744" s="45"/>
      <c r="I744" s="45"/>
    </row>
    <row r="745" spans="1:9" ht="44.25" customHeight="1">
      <c r="A745" s="45"/>
      <c r="B745" s="45"/>
      <c r="C745" s="86"/>
      <c r="D745" s="45"/>
      <c r="E745" s="45"/>
      <c r="F745" s="45"/>
      <c r="G745" s="45"/>
      <c r="H745" s="45"/>
      <c r="I745" s="45"/>
    </row>
    <row r="746" spans="1:9" ht="44.25" customHeight="1">
      <c r="A746" s="45"/>
      <c r="B746" s="45"/>
      <c r="C746" s="86"/>
      <c r="D746" s="45"/>
      <c r="E746" s="45"/>
      <c r="F746" s="45"/>
      <c r="G746" s="45"/>
      <c r="H746" s="45"/>
      <c r="I746" s="45"/>
    </row>
    <row r="747" spans="1:9" ht="44.25" customHeight="1">
      <c r="A747" s="45"/>
      <c r="B747" s="45"/>
      <c r="C747" s="86"/>
      <c r="D747" s="45"/>
      <c r="E747" s="45"/>
      <c r="F747" s="45"/>
      <c r="G747" s="45"/>
      <c r="H747" s="45"/>
      <c r="I747" s="45"/>
    </row>
    <row r="748" spans="1:9" ht="44.25" customHeight="1">
      <c r="A748" s="45"/>
      <c r="B748" s="45"/>
      <c r="C748" s="86"/>
      <c r="D748" s="45"/>
      <c r="E748" s="45"/>
      <c r="F748" s="45"/>
      <c r="G748" s="45"/>
      <c r="H748" s="45"/>
      <c r="I748" s="45"/>
    </row>
    <row r="749" spans="1:9" ht="44.25" customHeight="1">
      <c r="A749" s="45"/>
      <c r="B749" s="45"/>
      <c r="C749" s="86"/>
      <c r="D749" s="45"/>
      <c r="E749" s="45"/>
      <c r="F749" s="45"/>
      <c r="G749" s="45"/>
      <c r="H749" s="45"/>
      <c r="I749" s="45"/>
    </row>
    <row r="750" spans="1:9" ht="44.25" customHeight="1">
      <c r="A750" s="45"/>
      <c r="B750" s="45"/>
      <c r="C750" s="86"/>
      <c r="D750" s="45"/>
      <c r="E750" s="45"/>
      <c r="F750" s="45"/>
      <c r="G750" s="45"/>
      <c r="H750" s="45"/>
      <c r="I750" s="45"/>
    </row>
    <row r="751" spans="1:9" ht="44.25" customHeight="1">
      <c r="A751" s="45"/>
      <c r="B751" s="45"/>
      <c r="C751" s="86"/>
      <c r="D751" s="45"/>
      <c r="E751" s="45"/>
      <c r="F751" s="45"/>
      <c r="G751" s="45"/>
      <c r="H751" s="45"/>
      <c r="I751" s="45"/>
    </row>
    <row r="752" spans="1:9" ht="44.25" customHeight="1">
      <c r="A752" s="45"/>
      <c r="B752" s="45"/>
      <c r="C752" s="86"/>
      <c r="D752" s="45"/>
      <c r="E752" s="45"/>
      <c r="F752" s="45"/>
      <c r="G752" s="45"/>
      <c r="H752" s="45"/>
      <c r="I752" s="45"/>
    </row>
    <row r="753" spans="1:9" ht="44.25" customHeight="1">
      <c r="A753" s="45"/>
      <c r="B753" s="45"/>
      <c r="C753" s="86"/>
      <c r="D753" s="45"/>
      <c r="E753" s="45"/>
      <c r="F753" s="45"/>
      <c r="G753" s="45"/>
      <c r="H753" s="45"/>
      <c r="I753" s="45"/>
    </row>
    <row r="754" spans="1:9" ht="44.25" customHeight="1">
      <c r="A754" s="45"/>
      <c r="B754" s="45"/>
      <c r="C754" s="86"/>
      <c r="D754" s="45"/>
      <c r="E754" s="45"/>
      <c r="F754" s="45"/>
      <c r="G754" s="45"/>
      <c r="H754" s="45"/>
      <c r="I754" s="45"/>
    </row>
    <row r="755" spans="1:9" ht="44.25" customHeight="1">
      <c r="A755" s="45"/>
      <c r="B755" s="45"/>
      <c r="C755" s="86"/>
      <c r="D755" s="45"/>
      <c r="E755" s="45"/>
      <c r="F755" s="45"/>
      <c r="G755" s="45"/>
      <c r="H755" s="45"/>
      <c r="I755" s="45"/>
    </row>
    <row r="756" spans="1:9" ht="44.25" customHeight="1">
      <c r="A756" s="45"/>
      <c r="B756" s="45"/>
      <c r="C756" s="86"/>
      <c r="D756" s="45"/>
      <c r="E756" s="45"/>
      <c r="F756" s="45"/>
      <c r="G756" s="45"/>
      <c r="H756" s="45"/>
      <c r="I756" s="45"/>
    </row>
    <row r="757" spans="1:9" ht="44.25" customHeight="1">
      <c r="A757" s="45"/>
      <c r="B757" s="45"/>
      <c r="C757" s="86"/>
      <c r="D757" s="45"/>
      <c r="E757" s="45"/>
      <c r="F757" s="45"/>
      <c r="G757" s="45"/>
      <c r="H757" s="45"/>
      <c r="I757" s="45"/>
    </row>
    <row r="758" spans="1:9" ht="44.25" customHeight="1">
      <c r="A758" s="45"/>
      <c r="B758" s="45"/>
      <c r="C758" s="86"/>
      <c r="D758" s="45"/>
      <c r="E758" s="45"/>
      <c r="F758" s="45"/>
      <c r="G758" s="45"/>
      <c r="H758" s="45"/>
      <c r="I758" s="45"/>
    </row>
    <row r="759" spans="1:9" ht="44.25" customHeight="1">
      <c r="A759" s="45"/>
      <c r="B759" s="45"/>
      <c r="C759" s="86"/>
      <c r="D759" s="45"/>
      <c r="E759" s="45"/>
      <c r="F759" s="45"/>
      <c r="G759" s="45"/>
      <c r="H759" s="45"/>
      <c r="I759" s="45"/>
    </row>
    <row r="760" spans="1:9" ht="44.25" customHeight="1">
      <c r="A760" s="45"/>
      <c r="B760" s="45"/>
      <c r="C760" s="86"/>
      <c r="D760" s="45"/>
      <c r="E760" s="45"/>
      <c r="F760" s="45"/>
      <c r="G760" s="45"/>
      <c r="H760" s="45"/>
      <c r="I760" s="45"/>
    </row>
    <row r="761" spans="1:9" ht="44.25" customHeight="1">
      <c r="A761" s="45"/>
      <c r="B761" s="45"/>
      <c r="C761" s="86"/>
      <c r="D761" s="45"/>
      <c r="E761" s="45"/>
      <c r="F761" s="45"/>
      <c r="G761" s="45"/>
      <c r="H761" s="45"/>
      <c r="I761" s="45"/>
    </row>
    <row r="762" spans="1:9" ht="44.25" customHeight="1">
      <c r="A762" s="45"/>
      <c r="B762" s="45"/>
      <c r="C762" s="86"/>
      <c r="D762" s="45"/>
      <c r="E762" s="45"/>
      <c r="F762" s="45"/>
      <c r="G762" s="45"/>
      <c r="H762" s="45"/>
      <c r="I762" s="45"/>
    </row>
    <row r="763" spans="1:9" ht="44.25" customHeight="1">
      <c r="A763" s="45"/>
      <c r="B763" s="45"/>
      <c r="C763" s="86"/>
      <c r="D763" s="45"/>
      <c r="E763" s="45"/>
      <c r="F763" s="45"/>
      <c r="G763" s="45"/>
      <c r="H763" s="45"/>
      <c r="I763" s="45"/>
    </row>
    <row r="764" spans="1:9" ht="44.25" customHeight="1">
      <c r="A764" s="45"/>
      <c r="B764" s="45"/>
      <c r="C764" s="86"/>
      <c r="D764" s="45"/>
      <c r="E764" s="45"/>
      <c r="F764" s="45"/>
      <c r="G764" s="45"/>
      <c r="H764" s="45"/>
      <c r="I764" s="45"/>
    </row>
    <row r="765" spans="1:9" ht="44.25" customHeight="1">
      <c r="A765" s="45"/>
      <c r="B765" s="45"/>
      <c r="C765" s="86"/>
      <c r="D765" s="45"/>
      <c r="E765" s="45"/>
      <c r="F765" s="45"/>
      <c r="G765" s="45"/>
      <c r="H765" s="45"/>
      <c r="I765" s="45"/>
    </row>
    <row r="766" spans="1:9" ht="44.25" customHeight="1">
      <c r="A766" s="45"/>
      <c r="B766" s="45"/>
      <c r="C766" s="86"/>
      <c r="D766" s="45"/>
      <c r="E766" s="45"/>
      <c r="F766" s="45"/>
      <c r="G766" s="45"/>
      <c r="H766" s="45"/>
      <c r="I766" s="45"/>
    </row>
    <row r="767" spans="1:9" ht="44.25" customHeight="1">
      <c r="A767" s="45"/>
      <c r="B767" s="45"/>
      <c r="C767" s="86"/>
      <c r="D767" s="45"/>
      <c r="E767" s="45"/>
      <c r="F767" s="45"/>
      <c r="G767" s="45"/>
      <c r="H767" s="45"/>
      <c r="I767" s="45"/>
    </row>
    <row r="768" spans="1:9" ht="44.25" customHeight="1">
      <c r="A768" s="45"/>
      <c r="B768" s="45"/>
      <c r="C768" s="86"/>
      <c r="D768" s="45"/>
      <c r="E768" s="45"/>
      <c r="F768" s="45"/>
      <c r="G768" s="45"/>
      <c r="H768" s="45"/>
      <c r="I768" s="45"/>
    </row>
    <row r="769" spans="1:9" ht="44.25" customHeight="1">
      <c r="A769" s="45"/>
      <c r="B769" s="45"/>
      <c r="C769" s="86"/>
      <c r="D769" s="45"/>
      <c r="E769" s="45"/>
      <c r="F769" s="45"/>
      <c r="G769" s="45"/>
      <c r="H769" s="45"/>
      <c r="I769" s="45"/>
    </row>
    <row r="770" spans="1:9" ht="44.25" customHeight="1">
      <c r="A770" s="45"/>
      <c r="B770" s="45"/>
      <c r="C770" s="86"/>
      <c r="D770" s="45"/>
      <c r="E770" s="45"/>
      <c r="F770" s="45"/>
      <c r="G770" s="45"/>
      <c r="H770" s="45"/>
      <c r="I770" s="45"/>
    </row>
    <row r="771" spans="1:9" ht="44.25" customHeight="1">
      <c r="A771" s="45"/>
      <c r="B771" s="45"/>
      <c r="C771" s="86"/>
      <c r="D771" s="45"/>
      <c r="E771" s="45"/>
      <c r="F771" s="45"/>
      <c r="G771" s="45"/>
      <c r="H771" s="45"/>
      <c r="I771" s="45"/>
    </row>
    <row r="772" spans="1:9" ht="44.25" customHeight="1">
      <c r="A772" s="45"/>
      <c r="B772" s="45"/>
      <c r="C772" s="86"/>
      <c r="D772" s="45"/>
      <c r="E772" s="45"/>
      <c r="F772" s="45"/>
      <c r="G772" s="45"/>
      <c r="H772" s="45"/>
      <c r="I772" s="45"/>
    </row>
    <row r="773" spans="1:9" ht="44.25" customHeight="1">
      <c r="A773" s="45"/>
      <c r="B773" s="45"/>
      <c r="C773" s="86"/>
      <c r="D773" s="45"/>
      <c r="E773" s="45"/>
      <c r="F773" s="45"/>
      <c r="G773" s="45"/>
      <c r="H773" s="45"/>
      <c r="I773" s="45"/>
    </row>
    <row r="774" spans="1:9" ht="44.25" customHeight="1">
      <c r="A774" s="45"/>
      <c r="B774" s="45"/>
      <c r="C774" s="86"/>
      <c r="D774" s="45"/>
      <c r="E774" s="45"/>
      <c r="F774" s="45"/>
      <c r="G774" s="45"/>
      <c r="H774" s="45"/>
      <c r="I774" s="45"/>
    </row>
    <row r="775" spans="1:9" ht="44.25" customHeight="1">
      <c r="A775" s="45"/>
      <c r="B775" s="45"/>
      <c r="C775" s="86"/>
      <c r="D775" s="45"/>
      <c r="E775" s="45"/>
      <c r="F775" s="45"/>
      <c r="G775" s="45"/>
      <c r="H775" s="45"/>
      <c r="I775" s="45"/>
    </row>
    <row r="776" spans="1:9" ht="44.25" customHeight="1">
      <c r="A776" s="45"/>
      <c r="B776" s="45"/>
      <c r="C776" s="86"/>
      <c r="D776" s="45"/>
      <c r="E776" s="45"/>
      <c r="F776" s="45"/>
      <c r="G776" s="45"/>
      <c r="H776" s="45"/>
      <c r="I776" s="45"/>
    </row>
    <row r="777" spans="1:9" ht="44.25" customHeight="1">
      <c r="A777" s="45"/>
      <c r="B777" s="45"/>
      <c r="C777" s="86"/>
      <c r="D777" s="45"/>
      <c r="E777" s="45"/>
      <c r="F777" s="45"/>
      <c r="G777" s="45"/>
      <c r="H777" s="45"/>
      <c r="I777" s="45"/>
    </row>
    <row r="778" spans="1:9" ht="44.25" customHeight="1">
      <c r="A778" s="45"/>
      <c r="B778" s="45"/>
      <c r="C778" s="86"/>
      <c r="D778" s="45"/>
      <c r="E778" s="45"/>
      <c r="F778" s="45"/>
      <c r="G778" s="45"/>
      <c r="H778" s="45"/>
      <c r="I778" s="45"/>
    </row>
    <row r="779" spans="1:9" ht="44.25" customHeight="1">
      <c r="A779" s="45"/>
      <c r="B779" s="45"/>
      <c r="C779" s="86"/>
      <c r="D779" s="45"/>
      <c r="E779" s="45"/>
      <c r="F779" s="45"/>
      <c r="G779" s="45"/>
      <c r="H779" s="45"/>
      <c r="I779" s="45"/>
    </row>
    <row r="780" spans="1:9" ht="44.25" customHeight="1">
      <c r="A780" s="45"/>
      <c r="B780" s="45"/>
      <c r="C780" s="86"/>
      <c r="D780" s="45"/>
      <c r="E780" s="45"/>
      <c r="F780" s="45"/>
      <c r="G780" s="45"/>
      <c r="H780" s="45"/>
      <c r="I780" s="45"/>
    </row>
    <row r="781" spans="1:9" ht="44.25" customHeight="1">
      <c r="A781" s="45"/>
      <c r="B781" s="45"/>
      <c r="C781" s="86"/>
      <c r="D781" s="45"/>
      <c r="E781" s="45"/>
      <c r="F781" s="45"/>
      <c r="G781" s="45"/>
      <c r="H781" s="45"/>
      <c r="I781" s="45"/>
    </row>
    <row r="782" spans="1:9" ht="44.25" customHeight="1">
      <c r="A782" s="45"/>
      <c r="B782" s="45"/>
      <c r="C782" s="86"/>
      <c r="D782" s="45"/>
      <c r="E782" s="45"/>
      <c r="F782" s="45"/>
      <c r="G782" s="45"/>
      <c r="H782" s="45"/>
      <c r="I782" s="45"/>
    </row>
    <row r="783" spans="1:9" ht="44.25" customHeight="1">
      <c r="A783" s="45"/>
      <c r="B783" s="45"/>
      <c r="C783" s="86"/>
      <c r="D783" s="45"/>
      <c r="E783" s="45"/>
      <c r="F783" s="45"/>
      <c r="G783" s="45"/>
      <c r="H783" s="45"/>
      <c r="I783" s="45"/>
    </row>
    <row r="784" spans="1:9" ht="44.25" customHeight="1">
      <c r="A784" s="45"/>
      <c r="B784" s="45"/>
      <c r="C784" s="86"/>
      <c r="D784" s="45"/>
      <c r="E784" s="45"/>
      <c r="F784" s="45"/>
      <c r="G784" s="45"/>
      <c r="H784" s="45"/>
      <c r="I784" s="45"/>
    </row>
    <row r="785" spans="1:9" ht="44.25" customHeight="1">
      <c r="A785" s="45"/>
      <c r="B785" s="45"/>
      <c r="C785" s="86"/>
      <c r="D785" s="45"/>
      <c r="E785" s="45"/>
      <c r="F785" s="45"/>
      <c r="G785" s="45"/>
      <c r="H785" s="45"/>
      <c r="I785" s="45"/>
    </row>
    <row r="786" spans="1:9" ht="44.25" customHeight="1">
      <c r="A786" s="45"/>
      <c r="B786" s="45"/>
      <c r="C786" s="86"/>
      <c r="D786" s="45"/>
      <c r="E786" s="45"/>
      <c r="F786" s="45"/>
      <c r="G786" s="45"/>
      <c r="H786" s="45"/>
      <c r="I786" s="45"/>
    </row>
    <row r="787" spans="1:9" ht="44.25" customHeight="1">
      <c r="A787" s="45"/>
      <c r="B787" s="45"/>
      <c r="C787" s="86"/>
      <c r="D787" s="45"/>
      <c r="E787" s="45"/>
      <c r="F787" s="45"/>
      <c r="G787" s="45"/>
      <c r="H787" s="45"/>
      <c r="I787" s="45"/>
    </row>
    <row r="788" spans="1:9" ht="44.25" customHeight="1">
      <c r="A788" s="45"/>
      <c r="B788" s="45"/>
      <c r="C788" s="86"/>
      <c r="D788" s="45"/>
      <c r="E788" s="45"/>
      <c r="F788" s="45"/>
      <c r="G788" s="45"/>
      <c r="H788" s="45"/>
      <c r="I788" s="45"/>
    </row>
    <row r="789" spans="1:9" ht="44.25" customHeight="1">
      <c r="A789" s="45"/>
      <c r="B789" s="45"/>
      <c r="C789" s="86"/>
      <c r="D789" s="45"/>
      <c r="E789" s="45"/>
      <c r="F789" s="45"/>
      <c r="G789" s="45"/>
      <c r="H789" s="45"/>
      <c r="I789" s="45"/>
    </row>
    <row r="790" spans="1:9" ht="44.25" customHeight="1">
      <c r="A790" s="45"/>
      <c r="B790" s="45"/>
      <c r="C790" s="86"/>
      <c r="D790" s="45"/>
      <c r="E790" s="45"/>
      <c r="F790" s="45"/>
      <c r="G790" s="45"/>
      <c r="H790" s="45"/>
      <c r="I790" s="45"/>
    </row>
    <row r="791" spans="1:9" ht="44.25" customHeight="1">
      <c r="A791" s="45"/>
      <c r="B791" s="45"/>
      <c r="C791" s="86"/>
      <c r="D791" s="45"/>
      <c r="E791" s="45"/>
      <c r="F791" s="45"/>
      <c r="G791" s="45"/>
      <c r="H791" s="45"/>
      <c r="I791" s="45"/>
    </row>
    <row r="792" spans="1:9" ht="44.25" customHeight="1">
      <c r="A792" s="45"/>
      <c r="B792" s="45"/>
      <c r="C792" s="86"/>
      <c r="D792" s="45"/>
      <c r="E792" s="45"/>
      <c r="F792" s="45"/>
      <c r="G792" s="45"/>
      <c r="H792" s="45"/>
      <c r="I792" s="45"/>
    </row>
    <row r="793" spans="1:9" ht="44.25" customHeight="1">
      <c r="A793" s="45"/>
      <c r="B793" s="45"/>
      <c r="C793" s="86"/>
      <c r="D793" s="45"/>
      <c r="E793" s="45"/>
      <c r="F793" s="45"/>
      <c r="G793" s="45"/>
      <c r="H793" s="45"/>
      <c r="I793" s="45"/>
    </row>
    <row r="794" spans="1:9" ht="44.25" customHeight="1">
      <c r="A794" s="45"/>
      <c r="B794" s="45"/>
      <c r="C794" s="86"/>
      <c r="D794" s="45"/>
      <c r="E794" s="45"/>
      <c r="F794" s="45"/>
      <c r="G794" s="45"/>
      <c r="H794" s="45"/>
      <c r="I794" s="45"/>
    </row>
    <row r="795" spans="1:9" ht="44.25" customHeight="1">
      <c r="A795" s="45"/>
      <c r="B795" s="45"/>
      <c r="C795" s="86"/>
      <c r="D795" s="45"/>
      <c r="E795" s="45"/>
      <c r="F795" s="45"/>
      <c r="G795" s="45"/>
      <c r="H795" s="45"/>
      <c r="I795" s="45"/>
    </row>
    <row r="796" spans="1:9" ht="44.25" customHeight="1">
      <c r="A796" s="45"/>
      <c r="B796" s="45"/>
      <c r="C796" s="86"/>
      <c r="D796" s="45"/>
      <c r="E796" s="45"/>
      <c r="F796" s="45"/>
      <c r="G796" s="45"/>
      <c r="H796" s="45"/>
      <c r="I796" s="45"/>
    </row>
    <row r="797" spans="1:9" ht="44.25" customHeight="1">
      <c r="A797" s="45"/>
      <c r="B797" s="45"/>
      <c r="C797" s="86"/>
      <c r="D797" s="45"/>
      <c r="E797" s="45"/>
      <c r="F797" s="45"/>
      <c r="G797" s="45"/>
      <c r="H797" s="45"/>
      <c r="I797" s="45"/>
    </row>
    <row r="798" spans="1:9" ht="44.25" customHeight="1">
      <c r="A798" s="45"/>
      <c r="B798" s="45"/>
      <c r="C798" s="86"/>
      <c r="D798" s="45"/>
      <c r="E798" s="45"/>
      <c r="F798" s="45"/>
      <c r="G798" s="45"/>
      <c r="H798" s="45"/>
      <c r="I798" s="45"/>
    </row>
    <row r="799" spans="1:9" ht="44.25" customHeight="1">
      <c r="A799" s="45"/>
      <c r="B799" s="45"/>
      <c r="C799" s="86"/>
      <c r="D799" s="45"/>
      <c r="E799" s="45"/>
      <c r="F799" s="45"/>
      <c r="G799" s="45"/>
      <c r="H799" s="45"/>
      <c r="I799" s="45"/>
    </row>
    <row r="800" spans="1:9" ht="44.25" customHeight="1">
      <c r="A800" s="45"/>
      <c r="B800" s="45"/>
      <c r="C800" s="86"/>
      <c r="D800" s="45"/>
      <c r="E800" s="45"/>
      <c r="F800" s="45"/>
      <c r="G800" s="45"/>
      <c r="H800" s="45"/>
      <c r="I800" s="45"/>
    </row>
    <row r="801" spans="1:9" ht="44.25" customHeight="1">
      <c r="A801" s="45"/>
      <c r="B801" s="45"/>
      <c r="C801" s="86"/>
      <c r="D801" s="45"/>
      <c r="E801" s="45"/>
      <c r="F801" s="45"/>
      <c r="G801" s="45"/>
      <c r="H801" s="45"/>
      <c r="I801" s="45"/>
    </row>
    <row r="802" spans="1:9" ht="44.25" customHeight="1">
      <c r="A802" s="45"/>
      <c r="B802" s="45"/>
      <c r="C802" s="86"/>
      <c r="D802" s="45"/>
      <c r="E802" s="45"/>
      <c r="F802" s="45"/>
      <c r="G802" s="45"/>
      <c r="H802" s="45"/>
      <c r="I802" s="45"/>
    </row>
    <row r="803" spans="1:9" ht="44.25" customHeight="1">
      <c r="A803" s="45"/>
      <c r="B803" s="45"/>
      <c r="C803" s="86"/>
      <c r="D803" s="45"/>
      <c r="E803" s="45"/>
      <c r="F803" s="45"/>
      <c r="G803" s="45"/>
      <c r="H803" s="45"/>
      <c r="I803" s="45"/>
    </row>
    <row r="804" spans="1:9" ht="44.25" customHeight="1">
      <c r="A804" s="45"/>
      <c r="B804" s="45"/>
      <c r="C804" s="86"/>
      <c r="D804" s="45"/>
      <c r="E804" s="45"/>
      <c r="F804" s="45"/>
      <c r="G804" s="45"/>
      <c r="H804" s="45"/>
      <c r="I804" s="45"/>
    </row>
    <row r="805" spans="1:9" ht="44.25" customHeight="1">
      <c r="A805" s="45"/>
      <c r="B805" s="45"/>
      <c r="C805" s="86"/>
      <c r="D805" s="45"/>
      <c r="E805" s="45"/>
      <c r="F805" s="45"/>
      <c r="G805" s="45"/>
      <c r="H805" s="45"/>
      <c r="I805" s="45"/>
    </row>
    <row r="806" spans="1:9" ht="44.25" customHeight="1">
      <c r="A806" s="45"/>
      <c r="B806" s="45"/>
      <c r="C806" s="86"/>
      <c r="D806" s="45"/>
      <c r="E806" s="45"/>
      <c r="F806" s="45"/>
      <c r="G806" s="45"/>
      <c r="H806" s="45"/>
      <c r="I806" s="45"/>
    </row>
    <row r="807" spans="1:9" ht="44.25" customHeight="1">
      <c r="A807" s="45"/>
      <c r="B807" s="45"/>
      <c r="C807" s="86"/>
      <c r="D807" s="45"/>
      <c r="E807" s="45"/>
      <c r="F807" s="45"/>
      <c r="G807" s="45"/>
      <c r="H807" s="45"/>
      <c r="I807" s="45"/>
    </row>
    <row r="808" spans="1:9" ht="44.25" customHeight="1">
      <c r="A808" s="45"/>
      <c r="B808" s="45"/>
      <c r="C808" s="86"/>
      <c r="D808" s="45"/>
      <c r="E808" s="45"/>
      <c r="F808" s="45"/>
      <c r="G808" s="45"/>
      <c r="H808" s="45"/>
      <c r="I808" s="45"/>
    </row>
    <row r="809" spans="1:9" ht="44.25" customHeight="1">
      <c r="A809" s="45"/>
      <c r="B809" s="45"/>
      <c r="C809" s="86"/>
      <c r="D809" s="45"/>
      <c r="E809" s="45"/>
      <c r="F809" s="45"/>
      <c r="G809" s="45"/>
      <c r="H809" s="45"/>
      <c r="I809" s="45"/>
    </row>
    <row r="810" spans="1:9" ht="44.25" customHeight="1">
      <c r="A810" s="45"/>
      <c r="B810" s="45"/>
      <c r="C810" s="86"/>
      <c r="D810" s="45"/>
      <c r="E810" s="45"/>
      <c r="F810" s="45"/>
      <c r="G810" s="45"/>
      <c r="H810" s="45"/>
      <c r="I810" s="45"/>
    </row>
    <row r="811" spans="1:9" ht="44.25" customHeight="1">
      <c r="A811" s="45"/>
      <c r="B811" s="45"/>
      <c r="C811" s="86"/>
      <c r="D811" s="45"/>
      <c r="E811" s="45"/>
      <c r="F811" s="45"/>
      <c r="G811" s="45"/>
      <c r="H811" s="45"/>
      <c r="I811" s="45"/>
    </row>
    <row r="812" spans="1:9" ht="44.25" customHeight="1">
      <c r="A812" s="45"/>
      <c r="B812" s="45"/>
      <c r="C812" s="86"/>
      <c r="D812" s="45"/>
      <c r="E812" s="45"/>
      <c r="F812" s="45"/>
      <c r="G812" s="45"/>
      <c r="H812" s="45"/>
      <c r="I812" s="45"/>
    </row>
    <row r="813" spans="1:9" ht="44.25" customHeight="1">
      <c r="A813" s="45"/>
      <c r="B813" s="45"/>
      <c r="C813" s="86"/>
      <c r="D813" s="45"/>
      <c r="E813" s="45"/>
      <c r="F813" s="45"/>
      <c r="G813" s="45"/>
      <c r="H813" s="45"/>
      <c r="I813" s="45"/>
    </row>
    <row r="814" spans="1:9" ht="44.25" customHeight="1">
      <c r="A814" s="45"/>
      <c r="B814" s="45"/>
      <c r="C814" s="86"/>
      <c r="D814" s="45"/>
      <c r="E814" s="45"/>
      <c r="F814" s="45"/>
      <c r="G814" s="45"/>
      <c r="H814" s="45"/>
      <c r="I814" s="45"/>
    </row>
    <row r="815" spans="1:9" ht="44.25" customHeight="1">
      <c r="A815" s="45"/>
      <c r="B815" s="45"/>
      <c r="C815" s="86"/>
      <c r="D815" s="45"/>
      <c r="E815" s="45"/>
      <c r="F815" s="45"/>
      <c r="G815" s="45"/>
      <c r="H815" s="45"/>
      <c r="I815" s="45"/>
    </row>
    <row r="816" spans="1:9" ht="44.25" customHeight="1">
      <c r="A816" s="45"/>
      <c r="B816" s="45"/>
      <c r="C816" s="86"/>
      <c r="D816" s="45"/>
      <c r="E816" s="45"/>
      <c r="F816" s="45"/>
      <c r="G816" s="45"/>
      <c r="H816" s="45"/>
      <c r="I816" s="45"/>
    </row>
    <row r="817" spans="1:9" ht="44.25" customHeight="1">
      <c r="A817" s="45"/>
      <c r="B817" s="45"/>
      <c r="C817" s="86"/>
      <c r="D817" s="45"/>
      <c r="E817" s="45"/>
      <c r="F817" s="45"/>
      <c r="G817" s="45"/>
      <c r="H817" s="45"/>
      <c r="I817" s="45"/>
    </row>
    <row r="818" spans="1:9" ht="44.25" customHeight="1">
      <c r="A818" s="45"/>
      <c r="B818" s="45"/>
      <c r="C818" s="86"/>
      <c r="D818" s="45"/>
      <c r="E818" s="45"/>
      <c r="F818" s="45"/>
      <c r="G818" s="45"/>
      <c r="H818" s="45"/>
      <c r="I818" s="45"/>
    </row>
    <row r="819" spans="1:9" ht="44.25" customHeight="1">
      <c r="A819" s="45"/>
      <c r="B819" s="45"/>
      <c r="C819" s="86"/>
      <c r="D819" s="45"/>
      <c r="E819" s="45"/>
      <c r="F819" s="45"/>
      <c r="G819" s="45"/>
      <c r="H819" s="45"/>
      <c r="I819" s="45"/>
    </row>
    <row r="820" spans="1:9" ht="44.25" customHeight="1">
      <c r="A820" s="45"/>
      <c r="B820" s="45"/>
      <c r="C820" s="86"/>
      <c r="D820" s="45"/>
      <c r="E820" s="45"/>
      <c r="F820" s="45"/>
      <c r="G820" s="45"/>
      <c r="H820" s="45"/>
      <c r="I820" s="45"/>
    </row>
    <row r="821" spans="1:9" ht="44.25" customHeight="1">
      <c r="A821" s="45"/>
      <c r="B821" s="45"/>
      <c r="C821" s="86"/>
      <c r="D821" s="45"/>
      <c r="E821" s="45"/>
      <c r="F821" s="45"/>
      <c r="G821" s="45"/>
      <c r="H821" s="45"/>
      <c r="I821" s="45"/>
    </row>
    <row r="822" spans="1:9" ht="44.25" customHeight="1">
      <c r="A822" s="45"/>
      <c r="B822" s="45"/>
      <c r="C822" s="86"/>
      <c r="D822" s="45"/>
      <c r="E822" s="45"/>
      <c r="F822" s="45"/>
      <c r="G822" s="45"/>
      <c r="H822" s="45"/>
      <c r="I822" s="45"/>
    </row>
    <row r="823" spans="1:9" ht="44.25" customHeight="1">
      <c r="A823" s="45"/>
      <c r="B823" s="45"/>
      <c r="C823" s="86"/>
      <c r="D823" s="45"/>
      <c r="E823" s="45"/>
      <c r="F823" s="45"/>
      <c r="G823" s="45"/>
      <c r="H823" s="45"/>
      <c r="I823" s="45"/>
    </row>
    <row r="824" spans="1:9" ht="44.25" customHeight="1">
      <c r="A824" s="45"/>
      <c r="B824" s="45"/>
      <c r="C824" s="86"/>
      <c r="D824" s="45"/>
      <c r="E824" s="45"/>
      <c r="F824" s="45"/>
      <c r="G824" s="45"/>
      <c r="H824" s="45"/>
      <c r="I824" s="45"/>
    </row>
    <row r="825" spans="1:9" ht="44.25" customHeight="1">
      <c r="A825" s="45"/>
      <c r="B825" s="45"/>
      <c r="C825" s="86"/>
      <c r="D825" s="45"/>
      <c r="E825" s="45"/>
      <c r="F825" s="45"/>
      <c r="G825" s="45"/>
      <c r="H825" s="45"/>
      <c r="I825" s="45"/>
    </row>
    <row r="826" spans="1:9" ht="44.25" customHeight="1">
      <c r="A826" s="45"/>
      <c r="B826" s="45"/>
      <c r="C826" s="86"/>
      <c r="D826" s="45"/>
      <c r="E826" s="45"/>
      <c r="F826" s="45"/>
      <c r="G826" s="45"/>
      <c r="H826" s="45"/>
      <c r="I826" s="45"/>
    </row>
    <row r="827" spans="1:9" ht="44.25" customHeight="1">
      <c r="A827" s="45"/>
      <c r="B827" s="45"/>
      <c r="C827" s="86"/>
      <c r="D827" s="45"/>
      <c r="E827" s="45"/>
      <c r="F827" s="45"/>
      <c r="G827" s="45"/>
      <c r="H827" s="45"/>
      <c r="I827" s="45"/>
    </row>
    <row r="828" spans="1:9" ht="44.25" customHeight="1">
      <c r="A828" s="45"/>
      <c r="B828" s="45"/>
      <c r="C828" s="86"/>
      <c r="D828" s="45"/>
      <c r="E828" s="45"/>
      <c r="F828" s="45"/>
      <c r="G828" s="45"/>
      <c r="H828" s="45"/>
      <c r="I828" s="45"/>
    </row>
    <row r="829" spans="1:9" ht="44.25" customHeight="1">
      <c r="A829" s="45"/>
      <c r="B829" s="45"/>
      <c r="C829" s="86"/>
      <c r="D829" s="45"/>
      <c r="E829" s="45"/>
      <c r="F829" s="45"/>
      <c r="G829" s="45"/>
      <c r="H829" s="45"/>
      <c r="I829" s="45"/>
    </row>
    <row r="830" spans="1:9" ht="44.25" customHeight="1">
      <c r="A830" s="45"/>
      <c r="B830" s="45"/>
      <c r="C830" s="86"/>
      <c r="D830" s="45"/>
      <c r="E830" s="45"/>
      <c r="F830" s="45"/>
      <c r="G830" s="45"/>
      <c r="H830" s="45"/>
      <c r="I830" s="45"/>
    </row>
    <row r="831" spans="1:9" ht="44.25" customHeight="1">
      <c r="A831" s="45"/>
      <c r="B831" s="45"/>
      <c r="C831" s="86"/>
      <c r="D831" s="45"/>
      <c r="E831" s="45"/>
      <c r="F831" s="45"/>
      <c r="G831" s="45"/>
      <c r="H831" s="45"/>
      <c r="I831" s="45"/>
    </row>
    <row r="832" spans="1:9" ht="44.25" customHeight="1">
      <c r="A832" s="45"/>
      <c r="B832" s="45"/>
      <c r="C832" s="86"/>
      <c r="D832" s="45"/>
      <c r="E832" s="45"/>
      <c r="F832" s="45"/>
      <c r="G832" s="45"/>
      <c r="H832" s="45"/>
      <c r="I832" s="45"/>
    </row>
    <row r="833" spans="1:9" ht="44.25" customHeight="1">
      <c r="A833" s="45"/>
      <c r="B833" s="45"/>
      <c r="C833" s="86"/>
      <c r="D833" s="45"/>
      <c r="E833" s="45"/>
      <c r="F833" s="45"/>
      <c r="G833" s="45"/>
      <c r="H833" s="45"/>
      <c r="I833" s="45"/>
    </row>
    <row r="834" spans="1:9" ht="44.25" customHeight="1">
      <c r="A834" s="45"/>
      <c r="B834" s="45"/>
      <c r="C834" s="86"/>
      <c r="D834" s="45"/>
      <c r="E834" s="45"/>
      <c r="F834" s="45"/>
      <c r="G834" s="45"/>
      <c r="H834" s="45"/>
      <c r="I834" s="45"/>
    </row>
    <row r="835" spans="1:9" ht="44.25" customHeight="1">
      <c r="A835" s="45"/>
      <c r="B835" s="45"/>
      <c r="C835" s="86"/>
      <c r="D835" s="45"/>
      <c r="E835" s="45"/>
      <c r="F835" s="45"/>
      <c r="G835" s="45"/>
      <c r="H835" s="45"/>
      <c r="I835" s="45"/>
    </row>
    <row r="836" spans="1:9" ht="44.25" customHeight="1">
      <c r="A836" s="45"/>
      <c r="B836" s="45"/>
      <c r="C836" s="86"/>
      <c r="D836" s="45"/>
      <c r="E836" s="45"/>
      <c r="F836" s="45"/>
      <c r="G836" s="45"/>
      <c r="H836" s="45"/>
      <c r="I836" s="45"/>
    </row>
    <row r="837" spans="1:9" ht="44.25" customHeight="1">
      <c r="A837" s="45"/>
      <c r="B837" s="45"/>
      <c r="C837" s="86"/>
      <c r="D837" s="45"/>
      <c r="E837" s="45"/>
      <c r="F837" s="45"/>
      <c r="G837" s="45"/>
      <c r="H837" s="45"/>
      <c r="I837" s="45"/>
    </row>
    <row r="838" spans="1:9" ht="44.25" customHeight="1">
      <c r="A838" s="45"/>
      <c r="B838" s="45"/>
      <c r="C838" s="86"/>
      <c r="D838" s="45"/>
      <c r="E838" s="45"/>
      <c r="F838" s="45"/>
      <c r="G838" s="45"/>
      <c r="H838" s="45"/>
      <c r="I838" s="45"/>
    </row>
    <row r="839" spans="1:9" ht="44.25" customHeight="1">
      <c r="A839" s="45"/>
      <c r="B839" s="45"/>
      <c r="C839" s="86"/>
      <c r="D839" s="45"/>
      <c r="E839" s="45"/>
      <c r="F839" s="45"/>
      <c r="G839" s="45"/>
      <c r="H839" s="45"/>
      <c r="I839" s="45"/>
    </row>
    <row r="840" spans="1:9" ht="44.25" customHeight="1">
      <c r="A840" s="45"/>
      <c r="B840" s="45"/>
      <c r="C840" s="86"/>
      <c r="D840" s="45"/>
      <c r="E840" s="45"/>
      <c r="F840" s="45"/>
      <c r="G840" s="45"/>
      <c r="H840" s="45"/>
      <c r="I840" s="45"/>
    </row>
    <row r="841" spans="1:9" ht="44.25" customHeight="1">
      <c r="A841" s="45"/>
      <c r="B841" s="45"/>
      <c r="C841" s="86"/>
      <c r="D841" s="45"/>
      <c r="E841" s="45"/>
      <c r="F841" s="45"/>
      <c r="G841" s="45"/>
      <c r="H841" s="45"/>
      <c r="I841" s="45"/>
    </row>
    <row r="842" spans="1:9" ht="44.25" customHeight="1">
      <c r="A842" s="45"/>
      <c r="B842" s="45"/>
      <c r="C842" s="86"/>
      <c r="D842" s="45"/>
      <c r="E842" s="45"/>
      <c r="F842" s="45"/>
      <c r="G842" s="45"/>
      <c r="H842" s="45"/>
      <c r="I842" s="45"/>
    </row>
    <row r="843" spans="1:9" ht="44.25" customHeight="1">
      <c r="A843" s="45"/>
      <c r="B843" s="45"/>
      <c r="C843" s="86"/>
      <c r="D843" s="45"/>
      <c r="E843" s="45"/>
      <c r="F843" s="45"/>
      <c r="G843" s="45"/>
      <c r="H843" s="45"/>
      <c r="I843" s="45"/>
    </row>
    <row r="844" spans="1:9" ht="44.25" customHeight="1">
      <c r="A844" s="45"/>
      <c r="B844" s="45"/>
      <c r="C844" s="86"/>
      <c r="D844" s="45"/>
      <c r="E844" s="45"/>
      <c r="F844" s="45"/>
      <c r="G844" s="45"/>
      <c r="H844" s="45"/>
      <c r="I844" s="45"/>
    </row>
    <row r="845" spans="1:9" ht="44.25" customHeight="1">
      <c r="A845" s="45"/>
      <c r="B845" s="45"/>
      <c r="C845" s="86"/>
      <c r="D845" s="45"/>
      <c r="E845" s="45"/>
      <c r="F845" s="45"/>
      <c r="G845" s="45"/>
      <c r="H845" s="45"/>
      <c r="I845" s="45"/>
    </row>
    <row r="846" spans="1:9" ht="44.25" customHeight="1">
      <c r="A846" s="45"/>
      <c r="B846" s="45"/>
      <c r="C846" s="86"/>
      <c r="D846" s="45"/>
      <c r="E846" s="45"/>
      <c r="F846" s="45"/>
      <c r="G846" s="45"/>
      <c r="H846" s="45"/>
      <c r="I846" s="45"/>
    </row>
    <row r="847" spans="1:9" ht="44.25" customHeight="1">
      <c r="A847" s="45"/>
      <c r="B847" s="45"/>
      <c r="C847" s="86"/>
      <c r="D847" s="45"/>
      <c r="E847" s="45"/>
      <c r="F847" s="45"/>
      <c r="G847" s="45"/>
      <c r="H847" s="45"/>
      <c r="I847" s="45"/>
    </row>
    <row r="848" spans="1:9" ht="44.25" customHeight="1">
      <c r="A848" s="45"/>
      <c r="B848" s="45"/>
      <c r="C848" s="86"/>
      <c r="D848" s="45"/>
      <c r="E848" s="45"/>
      <c r="F848" s="45"/>
      <c r="G848" s="45"/>
      <c r="H848" s="45"/>
      <c r="I848" s="45"/>
    </row>
    <row r="849" spans="1:9" ht="44.25" customHeight="1">
      <c r="A849" s="45"/>
      <c r="B849" s="45"/>
      <c r="C849" s="86"/>
      <c r="D849" s="45"/>
      <c r="E849" s="45"/>
      <c r="F849" s="45"/>
      <c r="G849" s="45"/>
      <c r="H849" s="45"/>
      <c r="I849" s="45"/>
    </row>
    <row r="850" spans="1:9" ht="44.25" customHeight="1">
      <c r="A850" s="45"/>
      <c r="B850" s="45"/>
      <c r="C850" s="86"/>
      <c r="D850" s="45"/>
      <c r="E850" s="45"/>
      <c r="F850" s="45"/>
      <c r="G850" s="45"/>
      <c r="H850" s="45"/>
      <c r="I850" s="45"/>
    </row>
    <row r="851" spans="1:9" ht="44.25" customHeight="1">
      <c r="A851" s="45"/>
      <c r="B851" s="45"/>
      <c r="C851" s="86"/>
      <c r="D851" s="45"/>
      <c r="E851" s="45"/>
      <c r="F851" s="45"/>
      <c r="G851" s="45"/>
      <c r="H851" s="45"/>
      <c r="I851" s="45"/>
    </row>
    <row r="852" spans="1:9" ht="44.25" customHeight="1">
      <c r="A852" s="45"/>
      <c r="B852" s="45"/>
      <c r="C852" s="86"/>
      <c r="D852" s="45"/>
      <c r="E852" s="45"/>
      <c r="F852" s="45"/>
      <c r="G852" s="45"/>
      <c r="H852" s="45"/>
      <c r="I852" s="45"/>
    </row>
    <row r="853" spans="1:9" ht="44.25" customHeight="1">
      <c r="A853" s="45"/>
      <c r="B853" s="45"/>
      <c r="C853" s="86"/>
      <c r="D853" s="45"/>
      <c r="E853" s="45"/>
      <c r="F853" s="45"/>
      <c r="G853" s="45"/>
      <c r="H853" s="45"/>
      <c r="I853" s="45"/>
    </row>
    <row r="854" spans="1:9" ht="44.25" customHeight="1">
      <c r="A854" s="45"/>
      <c r="B854" s="45"/>
      <c r="C854" s="86"/>
      <c r="D854" s="45"/>
      <c r="E854" s="45"/>
      <c r="F854" s="45"/>
      <c r="G854" s="45"/>
      <c r="H854" s="45"/>
      <c r="I854" s="45"/>
    </row>
    <row r="855" spans="1:9" ht="44.25" customHeight="1">
      <c r="A855" s="45"/>
      <c r="B855" s="45"/>
      <c r="C855" s="86"/>
      <c r="D855" s="45"/>
      <c r="E855" s="45"/>
      <c r="F855" s="45"/>
      <c r="G855" s="45"/>
      <c r="H855" s="45"/>
      <c r="I855" s="45"/>
    </row>
    <row r="856" spans="1:9" ht="44.25" customHeight="1">
      <c r="A856" s="45"/>
      <c r="B856" s="45"/>
      <c r="C856" s="86"/>
      <c r="D856" s="45"/>
      <c r="E856" s="45"/>
      <c r="F856" s="45"/>
      <c r="G856" s="45"/>
      <c r="H856" s="45"/>
      <c r="I856" s="45"/>
    </row>
    <row r="857" spans="1:9" ht="44.25" customHeight="1">
      <c r="A857" s="45"/>
      <c r="B857" s="45"/>
      <c r="C857" s="86"/>
      <c r="D857" s="45"/>
      <c r="E857" s="45"/>
      <c r="F857" s="45"/>
      <c r="G857" s="45"/>
      <c r="H857" s="45"/>
      <c r="I857" s="45"/>
    </row>
    <row r="858" spans="1:9" ht="44.25" customHeight="1">
      <c r="A858" s="45"/>
      <c r="B858" s="45"/>
      <c r="C858" s="86"/>
      <c r="D858" s="45"/>
      <c r="E858" s="45"/>
      <c r="F858" s="45"/>
      <c r="G858" s="45"/>
      <c r="H858" s="45"/>
      <c r="I858" s="45"/>
    </row>
    <row r="859" spans="1:9" ht="44.25" customHeight="1">
      <c r="A859" s="45"/>
      <c r="B859" s="45"/>
      <c r="C859" s="86"/>
      <c r="D859" s="45"/>
      <c r="E859" s="45"/>
      <c r="F859" s="45"/>
      <c r="G859" s="45"/>
      <c r="H859" s="45"/>
      <c r="I859" s="45"/>
    </row>
    <row r="860" spans="1:9" ht="44.25" customHeight="1">
      <c r="A860" s="45"/>
      <c r="B860" s="45"/>
      <c r="C860" s="86"/>
      <c r="D860" s="45"/>
      <c r="E860" s="45"/>
      <c r="F860" s="45"/>
      <c r="G860" s="45"/>
      <c r="H860" s="45"/>
      <c r="I860" s="45"/>
    </row>
    <row r="861" spans="1:9" ht="44.25" customHeight="1">
      <c r="A861" s="45"/>
      <c r="B861" s="45"/>
      <c r="C861" s="86"/>
      <c r="D861" s="45"/>
      <c r="E861" s="45"/>
      <c r="F861" s="45"/>
      <c r="G861" s="45"/>
      <c r="H861" s="45"/>
      <c r="I861" s="45"/>
    </row>
    <row r="862" spans="1:9" ht="44.25" customHeight="1">
      <c r="A862" s="45"/>
      <c r="B862" s="45"/>
      <c r="C862" s="86"/>
      <c r="D862" s="45"/>
      <c r="E862" s="45"/>
      <c r="F862" s="45"/>
      <c r="G862" s="45"/>
      <c r="H862" s="45"/>
      <c r="I862" s="45"/>
    </row>
    <row r="863" spans="1:9" ht="44.25" customHeight="1">
      <c r="A863" s="45"/>
      <c r="B863" s="45"/>
      <c r="C863" s="86"/>
      <c r="D863" s="45"/>
      <c r="E863" s="45"/>
      <c r="F863" s="45"/>
      <c r="G863" s="45"/>
      <c r="H863" s="45"/>
      <c r="I863" s="45"/>
    </row>
    <row r="864" spans="1:9" ht="44.25" customHeight="1">
      <c r="A864" s="45"/>
      <c r="B864" s="45"/>
      <c r="C864" s="86"/>
      <c r="D864" s="45"/>
      <c r="E864" s="45"/>
      <c r="F864" s="45"/>
      <c r="G864" s="45"/>
      <c r="H864" s="45"/>
      <c r="I864" s="45"/>
    </row>
    <row r="865" spans="1:9" ht="44.25" customHeight="1">
      <c r="A865" s="45"/>
      <c r="B865" s="45"/>
      <c r="C865" s="86"/>
      <c r="D865" s="45"/>
      <c r="E865" s="45"/>
      <c r="F865" s="45"/>
      <c r="G865" s="45"/>
      <c r="H865" s="45"/>
      <c r="I865" s="45"/>
    </row>
    <row r="866" spans="1:9" ht="44.25" customHeight="1">
      <c r="A866" s="45"/>
      <c r="B866" s="45"/>
      <c r="C866" s="86"/>
      <c r="D866" s="45"/>
      <c r="E866" s="45"/>
      <c r="F866" s="45"/>
      <c r="G866" s="45"/>
      <c r="H866" s="45"/>
      <c r="I866" s="45"/>
    </row>
    <row r="867" spans="1:9" ht="44.25" customHeight="1">
      <c r="A867" s="45"/>
      <c r="B867" s="45"/>
      <c r="C867" s="86"/>
      <c r="D867" s="45"/>
      <c r="E867" s="45"/>
      <c r="F867" s="45"/>
      <c r="G867" s="45"/>
      <c r="H867" s="45"/>
      <c r="I867" s="45"/>
    </row>
    <row r="868" spans="1:9" ht="44.25" customHeight="1">
      <c r="A868" s="45"/>
      <c r="B868" s="45"/>
      <c r="C868" s="86"/>
      <c r="D868" s="45"/>
      <c r="E868" s="45"/>
      <c r="F868" s="45"/>
      <c r="G868" s="45"/>
      <c r="H868" s="45"/>
      <c r="I868" s="45"/>
    </row>
    <row r="869" spans="1:9" ht="44.25" customHeight="1">
      <c r="A869" s="45"/>
      <c r="B869" s="45"/>
      <c r="C869" s="86"/>
      <c r="D869" s="45"/>
      <c r="E869" s="45"/>
      <c r="F869" s="45"/>
      <c r="G869" s="45"/>
      <c r="H869" s="45"/>
      <c r="I869" s="45"/>
    </row>
    <row r="870" spans="1:9" ht="44.25" customHeight="1">
      <c r="A870" s="45"/>
      <c r="B870" s="45"/>
      <c r="C870" s="86"/>
      <c r="D870" s="45"/>
      <c r="E870" s="45"/>
      <c r="F870" s="45"/>
      <c r="G870" s="45"/>
      <c r="H870" s="45"/>
      <c r="I870" s="45"/>
    </row>
    <row r="871" spans="1:9" ht="44.25" customHeight="1">
      <c r="A871" s="45"/>
      <c r="B871" s="45"/>
      <c r="C871" s="86"/>
      <c r="D871" s="45"/>
      <c r="E871" s="45"/>
      <c r="F871" s="45"/>
      <c r="G871" s="45"/>
      <c r="H871" s="45"/>
      <c r="I871" s="45"/>
    </row>
    <row r="872" spans="1:9" ht="44.25" customHeight="1">
      <c r="A872" s="45"/>
      <c r="B872" s="45"/>
      <c r="C872" s="86"/>
      <c r="D872" s="45"/>
      <c r="E872" s="45"/>
      <c r="F872" s="45"/>
      <c r="G872" s="45"/>
      <c r="H872" s="45"/>
      <c r="I872" s="45"/>
    </row>
    <row r="873" spans="1:9" ht="44.25" customHeight="1">
      <c r="A873" s="45"/>
      <c r="B873" s="45"/>
      <c r="C873" s="86"/>
      <c r="D873" s="45"/>
      <c r="E873" s="45"/>
      <c r="F873" s="45"/>
      <c r="G873" s="45"/>
      <c r="H873" s="45"/>
      <c r="I873" s="45"/>
    </row>
    <row r="874" spans="1:9" ht="44.25" customHeight="1">
      <c r="A874" s="45"/>
      <c r="B874" s="45"/>
      <c r="C874" s="86"/>
      <c r="D874" s="45"/>
      <c r="E874" s="45"/>
      <c r="F874" s="45"/>
      <c r="G874" s="45"/>
      <c r="H874" s="45"/>
      <c r="I874" s="45"/>
    </row>
    <row r="875" spans="1:9" ht="44.25" customHeight="1">
      <c r="A875" s="45"/>
      <c r="B875" s="45"/>
      <c r="C875" s="86"/>
      <c r="D875" s="45"/>
      <c r="E875" s="45"/>
      <c r="F875" s="45"/>
      <c r="G875" s="45"/>
      <c r="H875" s="45"/>
      <c r="I875" s="45"/>
    </row>
    <row r="876" spans="1:9" ht="44.25" customHeight="1">
      <c r="A876" s="45"/>
      <c r="B876" s="45"/>
      <c r="C876" s="86"/>
      <c r="D876" s="45"/>
      <c r="E876" s="45"/>
      <c r="F876" s="45"/>
      <c r="G876" s="45"/>
      <c r="H876" s="45"/>
      <c r="I876" s="45"/>
    </row>
    <row r="877" spans="1:9" ht="44.25" customHeight="1">
      <c r="A877" s="45"/>
      <c r="B877" s="45"/>
      <c r="C877" s="86"/>
      <c r="D877" s="45"/>
      <c r="E877" s="45"/>
      <c r="F877" s="45"/>
      <c r="G877" s="45"/>
      <c r="H877" s="45"/>
      <c r="I877" s="45"/>
    </row>
    <row r="878" spans="1:9" ht="44.25" customHeight="1">
      <c r="A878" s="45"/>
      <c r="B878" s="45"/>
      <c r="C878" s="86"/>
      <c r="D878" s="45"/>
      <c r="E878" s="45"/>
      <c r="F878" s="45"/>
      <c r="G878" s="45"/>
      <c r="H878" s="45"/>
      <c r="I878" s="45"/>
    </row>
    <row r="879" spans="1:9" ht="44.25" customHeight="1">
      <c r="A879" s="45"/>
      <c r="B879" s="45"/>
      <c r="C879" s="86"/>
      <c r="D879" s="45"/>
      <c r="E879" s="45"/>
      <c r="F879" s="45"/>
      <c r="G879" s="45"/>
      <c r="H879" s="45"/>
      <c r="I879" s="45"/>
    </row>
    <row r="880" spans="1:9" ht="44.25" customHeight="1">
      <c r="A880" s="45"/>
      <c r="B880" s="45"/>
      <c r="C880" s="86"/>
      <c r="D880" s="45"/>
      <c r="E880" s="45"/>
      <c r="F880" s="45"/>
      <c r="G880" s="45"/>
      <c r="H880" s="45"/>
      <c r="I880" s="45"/>
    </row>
    <row r="881" spans="1:9" ht="44.25" customHeight="1">
      <c r="A881" s="45"/>
      <c r="B881" s="45"/>
      <c r="C881" s="86"/>
      <c r="D881" s="45"/>
      <c r="E881" s="45"/>
      <c r="F881" s="45"/>
      <c r="G881" s="45"/>
      <c r="H881" s="45"/>
      <c r="I881" s="45"/>
    </row>
    <row r="882" spans="1:9" ht="44.25" customHeight="1">
      <c r="A882" s="45"/>
      <c r="B882" s="45"/>
      <c r="C882" s="86"/>
      <c r="D882" s="45"/>
      <c r="E882" s="45"/>
      <c r="F882" s="45"/>
      <c r="G882" s="45"/>
      <c r="H882" s="45"/>
      <c r="I882" s="45"/>
    </row>
    <row r="883" spans="1:9" ht="44.25" customHeight="1">
      <c r="A883" s="45"/>
      <c r="B883" s="45"/>
      <c r="C883" s="86"/>
      <c r="D883" s="45"/>
      <c r="E883" s="45"/>
      <c r="F883" s="45"/>
      <c r="G883" s="45"/>
      <c r="H883" s="45"/>
      <c r="I883" s="45"/>
    </row>
    <row r="884" spans="1:9" ht="44.25" customHeight="1">
      <c r="A884" s="45"/>
      <c r="B884" s="45"/>
      <c r="C884" s="86"/>
      <c r="D884" s="45"/>
      <c r="E884" s="45"/>
      <c r="F884" s="45"/>
      <c r="G884" s="45"/>
      <c r="H884" s="45"/>
      <c r="I884" s="45"/>
    </row>
    <row r="885" spans="1:9" ht="44.25" customHeight="1">
      <c r="A885" s="45"/>
      <c r="B885" s="45"/>
      <c r="C885" s="86"/>
      <c r="D885" s="45"/>
      <c r="E885" s="45"/>
      <c r="F885" s="45"/>
      <c r="G885" s="45"/>
      <c r="H885" s="45"/>
      <c r="I885" s="45"/>
    </row>
    <row r="886" spans="1:9" ht="44.25" customHeight="1">
      <c r="A886" s="45"/>
      <c r="B886" s="45"/>
      <c r="C886" s="86"/>
      <c r="D886" s="45"/>
      <c r="E886" s="45"/>
      <c r="F886" s="45"/>
      <c r="G886" s="45"/>
      <c r="H886" s="45"/>
      <c r="I886" s="45"/>
    </row>
    <row r="887" spans="1:9" ht="44.25" customHeight="1">
      <c r="A887" s="45"/>
      <c r="B887" s="45"/>
      <c r="C887" s="86"/>
      <c r="D887" s="45"/>
      <c r="E887" s="45"/>
      <c r="F887" s="45"/>
      <c r="G887" s="45"/>
      <c r="H887" s="45"/>
      <c r="I887" s="45"/>
    </row>
    <row r="888" spans="1:9" ht="44.25" customHeight="1">
      <c r="A888" s="45"/>
      <c r="B888" s="45"/>
      <c r="C888" s="86"/>
      <c r="D888" s="45"/>
      <c r="E888" s="45"/>
      <c r="F888" s="45"/>
      <c r="G888" s="45"/>
      <c r="H888" s="45"/>
      <c r="I888" s="45"/>
    </row>
    <row r="889" spans="1:9" ht="44.25" customHeight="1">
      <c r="A889" s="45"/>
      <c r="B889" s="45"/>
      <c r="C889" s="86"/>
      <c r="D889" s="45"/>
      <c r="E889" s="45"/>
      <c r="F889" s="45"/>
      <c r="G889" s="45"/>
      <c r="H889" s="45"/>
      <c r="I889" s="45"/>
    </row>
    <row r="890" spans="1:9" ht="44.25" customHeight="1">
      <c r="A890" s="45"/>
      <c r="B890" s="45"/>
      <c r="C890" s="86"/>
      <c r="D890" s="45"/>
      <c r="E890" s="45"/>
      <c r="F890" s="45"/>
      <c r="G890" s="45"/>
      <c r="H890" s="45"/>
      <c r="I890" s="45"/>
    </row>
    <row r="891" spans="1:9" ht="44.25" customHeight="1">
      <c r="A891" s="45"/>
      <c r="B891" s="45"/>
      <c r="C891" s="86"/>
      <c r="D891" s="45"/>
      <c r="E891" s="45"/>
      <c r="F891" s="45"/>
      <c r="G891" s="45"/>
      <c r="H891" s="45"/>
      <c r="I891" s="45"/>
    </row>
    <row r="892" spans="1:9" ht="44.25" customHeight="1">
      <c r="A892" s="45"/>
      <c r="B892" s="45"/>
      <c r="C892" s="86"/>
      <c r="D892" s="45"/>
      <c r="E892" s="45"/>
      <c r="F892" s="45"/>
      <c r="G892" s="45"/>
      <c r="H892" s="45"/>
      <c r="I892" s="45"/>
    </row>
    <row r="893" spans="1:9" ht="44.25" customHeight="1">
      <c r="A893" s="45"/>
      <c r="B893" s="45"/>
      <c r="C893" s="86"/>
      <c r="D893" s="45"/>
      <c r="E893" s="45"/>
      <c r="F893" s="45"/>
      <c r="G893" s="45"/>
      <c r="H893" s="45"/>
      <c r="I893" s="45"/>
    </row>
    <row r="894" spans="1:9" ht="44.25" customHeight="1">
      <c r="A894" s="45"/>
      <c r="B894" s="45"/>
      <c r="C894" s="86"/>
      <c r="D894" s="45"/>
      <c r="E894" s="45"/>
      <c r="F894" s="45"/>
      <c r="G894" s="45"/>
      <c r="H894" s="45"/>
      <c r="I894" s="45"/>
    </row>
    <row r="895" spans="1:9" ht="44.25" customHeight="1">
      <c r="A895" s="45"/>
      <c r="B895" s="45"/>
      <c r="C895" s="86"/>
      <c r="D895" s="45"/>
      <c r="E895" s="45"/>
      <c r="F895" s="45"/>
      <c r="G895" s="45"/>
      <c r="H895" s="45"/>
      <c r="I895" s="45"/>
    </row>
    <row r="896" spans="1:9" ht="44.25" customHeight="1">
      <c r="A896" s="45"/>
      <c r="B896" s="45"/>
      <c r="C896" s="86"/>
      <c r="D896" s="45"/>
      <c r="E896" s="45"/>
      <c r="F896" s="45"/>
      <c r="G896" s="45"/>
      <c r="H896" s="45"/>
      <c r="I896" s="45"/>
    </row>
    <row r="897" spans="1:9" ht="44.25" customHeight="1">
      <c r="A897" s="45"/>
      <c r="B897" s="45"/>
      <c r="C897" s="86"/>
      <c r="D897" s="45"/>
      <c r="E897" s="45"/>
      <c r="F897" s="45"/>
      <c r="G897" s="45"/>
      <c r="H897" s="45"/>
      <c r="I897" s="45"/>
    </row>
    <row r="898" spans="1:9" ht="44.25" customHeight="1">
      <c r="A898" s="45"/>
      <c r="B898" s="45"/>
      <c r="C898" s="86"/>
      <c r="D898" s="45"/>
      <c r="E898" s="45"/>
      <c r="F898" s="45"/>
      <c r="G898" s="45"/>
      <c r="H898" s="45"/>
      <c r="I898" s="45"/>
    </row>
    <row r="899" spans="1:9" ht="44.25" customHeight="1">
      <c r="A899" s="45"/>
      <c r="B899" s="45"/>
      <c r="C899" s="86"/>
      <c r="D899" s="45"/>
      <c r="E899" s="45"/>
      <c r="F899" s="45"/>
      <c r="G899" s="45"/>
      <c r="H899" s="45"/>
      <c r="I899" s="45"/>
    </row>
    <row r="900" spans="1:9" ht="44.25" customHeight="1">
      <c r="A900" s="45"/>
      <c r="B900" s="45"/>
      <c r="C900" s="86"/>
      <c r="D900" s="45"/>
      <c r="E900" s="45"/>
      <c r="F900" s="45"/>
      <c r="G900" s="45"/>
      <c r="H900" s="45"/>
      <c r="I900" s="45"/>
    </row>
    <row r="901" spans="1:9" ht="44.25" customHeight="1">
      <c r="A901" s="45"/>
      <c r="B901" s="45"/>
      <c r="C901" s="86"/>
      <c r="D901" s="45"/>
      <c r="E901" s="45"/>
      <c r="F901" s="45"/>
      <c r="G901" s="45"/>
      <c r="H901" s="45"/>
      <c r="I901" s="45"/>
    </row>
    <row r="902" spans="1:9" ht="44.25" customHeight="1">
      <c r="A902" s="45"/>
      <c r="B902" s="45"/>
      <c r="C902" s="86"/>
      <c r="D902" s="45"/>
      <c r="E902" s="45"/>
      <c r="F902" s="45"/>
      <c r="G902" s="45"/>
      <c r="H902" s="45"/>
      <c r="I902" s="45"/>
    </row>
    <row r="903" spans="1:9" ht="44.25" customHeight="1">
      <c r="A903" s="45"/>
      <c r="B903" s="45"/>
      <c r="C903" s="86"/>
      <c r="D903" s="45"/>
      <c r="E903" s="45"/>
      <c r="F903" s="45"/>
      <c r="G903" s="45"/>
      <c r="H903" s="45"/>
      <c r="I903" s="45"/>
    </row>
    <row r="904" spans="1:9" ht="44.25" customHeight="1">
      <c r="A904" s="45"/>
      <c r="B904" s="45"/>
      <c r="C904" s="86"/>
      <c r="D904" s="45"/>
      <c r="E904" s="45"/>
      <c r="F904" s="45"/>
      <c r="G904" s="45"/>
      <c r="H904" s="45"/>
      <c r="I904" s="45"/>
    </row>
    <row r="905" spans="1:9" ht="44.25" customHeight="1">
      <c r="A905" s="45"/>
      <c r="B905" s="45"/>
      <c r="C905" s="86"/>
      <c r="D905" s="45"/>
      <c r="E905" s="45"/>
      <c r="F905" s="45"/>
      <c r="G905" s="45"/>
      <c r="H905" s="45"/>
      <c r="I905" s="45"/>
    </row>
    <row r="906" spans="1:9" ht="44.25" customHeight="1">
      <c r="A906" s="45"/>
      <c r="B906" s="45"/>
      <c r="C906" s="86"/>
      <c r="D906" s="45"/>
      <c r="E906" s="45"/>
      <c r="F906" s="45"/>
      <c r="G906" s="45"/>
      <c r="H906" s="45"/>
      <c r="I906" s="45"/>
    </row>
    <row r="907" spans="1:9" ht="44.25" customHeight="1">
      <c r="A907" s="45"/>
      <c r="B907" s="45"/>
      <c r="C907" s="86"/>
      <c r="D907" s="45"/>
      <c r="E907" s="45"/>
      <c r="F907" s="45"/>
      <c r="G907" s="45"/>
      <c r="H907" s="45"/>
      <c r="I907" s="45"/>
    </row>
    <row r="908" spans="1:9" ht="44.25" customHeight="1">
      <c r="A908" s="45"/>
      <c r="B908" s="45"/>
      <c r="C908" s="86"/>
      <c r="D908" s="45"/>
      <c r="E908" s="45"/>
      <c r="F908" s="45"/>
      <c r="G908" s="45"/>
      <c r="H908" s="45"/>
      <c r="I908" s="45"/>
    </row>
    <row r="909" spans="1:9" ht="44.25" customHeight="1">
      <c r="A909" s="45"/>
      <c r="B909" s="45"/>
      <c r="C909" s="86"/>
      <c r="D909" s="45"/>
      <c r="E909" s="45"/>
      <c r="F909" s="45"/>
      <c r="G909" s="45"/>
      <c r="H909" s="45"/>
      <c r="I909" s="45"/>
    </row>
    <row r="910" spans="1:9" ht="44.25" customHeight="1">
      <c r="A910" s="45"/>
      <c r="B910" s="45"/>
      <c r="C910" s="86"/>
      <c r="D910" s="45"/>
      <c r="E910" s="45"/>
      <c r="F910" s="45"/>
      <c r="G910" s="45"/>
      <c r="H910" s="45"/>
      <c r="I910" s="45"/>
    </row>
    <row r="911" spans="1:9" ht="44.25" customHeight="1">
      <c r="A911" s="45"/>
      <c r="B911" s="45"/>
      <c r="C911" s="86"/>
      <c r="D911" s="45"/>
      <c r="E911" s="45"/>
      <c r="F911" s="45"/>
      <c r="G911" s="45"/>
      <c r="H911" s="45"/>
      <c r="I911" s="45"/>
    </row>
    <row r="912" spans="1:9" ht="44.25" customHeight="1">
      <c r="A912" s="45"/>
      <c r="B912" s="45"/>
      <c r="C912" s="86"/>
      <c r="D912" s="45"/>
      <c r="E912" s="45"/>
      <c r="F912" s="45"/>
      <c r="G912" s="45"/>
      <c r="H912" s="45"/>
      <c r="I912" s="45"/>
    </row>
    <row r="913" spans="1:9" ht="44.25" customHeight="1">
      <c r="A913" s="45"/>
      <c r="B913" s="45"/>
      <c r="C913" s="86"/>
      <c r="D913" s="45"/>
      <c r="E913" s="45"/>
      <c r="F913" s="45"/>
      <c r="G913" s="45"/>
      <c r="H913" s="45"/>
      <c r="I913" s="45"/>
    </row>
    <row r="914" spans="1:9" ht="44.25" customHeight="1">
      <c r="A914" s="45"/>
      <c r="B914" s="45"/>
      <c r="C914" s="86"/>
      <c r="D914" s="45"/>
      <c r="E914" s="45"/>
      <c r="F914" s="45"/>
      <c r="G914" s="45"/>
      <c r="H914" s="45"/>
      <c r="I914" s="45"/>
    </row>
    <row r="915" spans="1:9" ht="44.25" customHeight="1">
      <c r="A915" s="45"/>
      <c r="B915" s="45"/>
      <c r="C915" s="86"/>
      <c r="D915" s="45"/>
      <c r="E915" s="45"/>
      <c r="F915" s="45"/>
      <c r="G915" s="45"/>
      <c r="H915" s="45"/>
      <c r="I915" s="45"/>
    </row>
    <row r="916" spans="1:9" ht="44.25" customHeight="1">
      <c r="A916" s="45"/>
      <c r="B916" s="45"/>
      <c r="C916" s="86"/>
      <c r="D916" s="45"/>
      <c r="E916" s="45"/>
      <c r="F916" s="45"/>
      <c r="G916" s="45"/>
      <c r="H916" s="45"/>
      <c r="I916" s="45"/>
    </row>
    <row r="917" spans="1:9" ht="44.25" customHeight="1">
      <c r="A917" s="45"/>
      <c r="B917" s="45"/>
      <c r="C917" s="86"/>
      <c r="D917" s="45"/>
      <c r="E917" s="45"/>
      <c r="F917" s="45"/>
      <c r="G917" s="45"/>
      <c r="H917" s="45"/>
      <c r="I917" s="45"/>
    </row>
    <row r="918" spans="1:9" ht="44.25" customHeight="1">
      <c r="A918" s="45"/>
      <c r="B918" s="45"/>
      <c r="C918" s="86"/>
      <c r="D918" s="45"/>
      <c r="E918" s="45"/>
      <c r="F918" s="45"/>
      <c r="G918" s="45"/>
      <c r="H918" s="45"/>
      <c r="I918" s="45"/>
    </row>
    <row r="919" spans="1:9" ht="44.25" customHeight="1">
      <c r="A919" s="45"/>
      <c r="B919" s="45"/>
      <c r="C919" s="86"/>
      <c r="D919" s="45"/>
      <c r="E919" s="45"/>
      <c r="F919" s="45"/>
      <c r="G919" s="45"/>
      <c r="H919" s="45"/>
      <c r="I919" s="45"/>
    </row>
    <row r="920" spans="1:9" ht="44.25" customHeight="1">
      <c r="A920" s="45"/>
      <c r="B920" s="45"/>
      <c r="C920" s="86"/>
      <c r="D920" s="45"/>
      <c r="E920" s="45"/>
      <c r="F920" s="45"/>
      <c r="G920" s="45"/>
      <c r="H920" s="45"/>
      <c r="I920" s="45"/>
    </row>
    <row r="921" spans="1:9" ht="44.25" customHeight="1">
      <c r="A921" s="45"/>
      <c r="B921" s="45"/>
      <c r="C921" s="86"/>
      <c r="D921" s="45"/>
      <c r="E921" s="45"/>
      <c r="F921" s="45"/>
      <c r="G921" s="45"/>
      <c r="H921" s="45"/>
      <c r="I921" s="45"/>
    </row>
    <row r="922" spans="1:9" ht="44.25" customHeight="1">
      <c r="A922" s="45"/>
      <c r="B922" s="45"/>
      <c r="C922" s="86"/>
      <c r="D922" s="45"/>
      <c r="E922" s="45"/>
      <c r="F922" s="45"/>
      <c r="G922" s="45"/>
      <c r="H922" s="45"/>
      <c r="I922" s="45"/>
    </row>
    <row r="923" spans="1:9" ht="44.25" customHeight="1">
      <c r="A923" s="45"/>
      <c r="B923" s="45"/>
      <c r="C923" s="86"/>
      <c r="D923" s="45"/>
      <c r="E923" s="45"/>
      <c r="F923" s="45"/>
      <c r="G923" s="45"/>
      <c r="H923" s="45"/>
      <c r="I923" s="45"/>
    </row>
    <row r="924" spans="1:9" ht="44.25" customHeight="1">
      <c r="A924" s="45"/>
      <c r="B924" s="45"/>
      <c r="C924" s="86"/>
      <c r="D924" s="45"/>
      <c r="E924" s="45"/>
      <c r="F924" s="45"/>
      <c r="G924" s="45"/>
      <c r="H924" s="45"/>
      <c r="I924" s="45"/>
    </row>
    <row r="925" spans="1:9" ht="44.25" customHeight="1">
      <c r="A925" s="45"/>
      <c r="B925" s="45"/>
      <c r="C925" s="86"/>
      <c r="D925" s="45"/>
      <c r="E925" s="45"/>
      <c r="F925" s="45"/>
      <c r="G925" s="45"/>
      <c r="H925" s="45"/>
      <c r="I925" s="45"/>
    </row>
    <row r="926" spans="1:9" ht="44.25" customHeight="1">
      <c r="A926" s="45"/>
      <c r="B926" s="45"/>
      <c r="C926" s="86"/>
      <c r="D926" s="45"/>
      <c r="E926" s="45"/>
      <c r="F926" s="45"/>
      <c r="G926" s="45"/>
      <c r="H926" s="45"/>
      <c r="I926" s="45"/>
    </row>
    <row r="927" spans="1:9" ht="44.25" customHeight="1">
      <c r="A927" s="45"/>
      <c r="B927" s="45"/>
      <c r="C927" s="86"/>
      <c r="D927" s="45"/>
      <c r="E927" s="45"/>
      <c r="F927" s="45"/>
      <c r="G927" s="45"/>
      <c r="H927" s="45"/>
      <c r="I927" s="45"/>
    </row>
    <row r="928" spans="1:9" ht="44.25" customHeight="1">
      <c r="A928" s="45"/>
      <c r="B928" s="45"/>
      <c r="C928" s="86"/>
      <c r="D928" s="45"/>
      <c r="E928" s="45"/>
      <c r="F928" s="45"/>
      <c r="G928" s="45"/>
      <c r="H928" s="45"/>
      <c r="I928" s="45"/>
    </row>
    <row r="929" spans="1:9" ht="44.25" customHeight="1">
      <c r="A929" s="45"/>
      <c r="B929" s="45"/>
      <c r="C929" s="86"/>
      <c r="D929" s="45"/>
      <c r="E929" s="45"/>
      <c r="F929" s="45"/>
      <c r="G929" s="45"/>
      <c r="H929" s="45"/>
      <c r="I929" s="45"/>
    </row>
    <row r="930" spans="1:9" ht="44.25" customHeight="1">
      <c r="A930" s="45"/>
      <c r="B930" s="45"/>
      <c r="C930" s="86"/>
      <c r="D930" s="45"/>
      <c r="E930" s="45"/>
      <c r="F930" s="45"/>
      <c r="G930" s="45"/>
      <c r="H930" s="45"/>
      <c r="I930" s="45"/>
    </row>
    <row r="931" spans="1:9" ht="44.25" customHeight="1">
      <c r="A931" s="45"/>
      <c r="B931" s="45"/>
      <c r="C931" s="86"/>
      <c r="D931" s="45"/>
      <c r="E931" s="45"/>
      <c r="F931" s="45"/>
      <c r="G931" s="45"/>
      <c r="H931" s="45"/>
      <c r="I931" s="45"/>
    </row>
    <row r="932" spans="1:9" ht="44.25" customHeight="1">
      <c r="A932" s="45"/>
      <c r="B932" s="45"/>
      <c r="C932" s="86"/>
      <c r="D932" s="45"/>
      <c r="E932" s="45"/>
      <c r="F932" s="45"/>
      <c r="G932" s="45"/>
      <c r="H932" s="45"/>
      <c r="I932" s="45"/>
    </row>
    <row r="933" spans="1:9" ht="44.25" customHeight="1">
      <c r="A933" s="45"/>
      <c r="B933" s="45"/>
      <c r="C933" s="86"/>
      <c r="D933" s="45"/>
      <c r="E933" s="45"/>
      <c r="F933" s="45"/>
      <c r="G933" s="45"/>
      <c r="H933" s="45"/>
      <c r="I933" s="45"/>
    </row>
    <row r="934" spans="1:9" ht="44.25" customHeight="1">
      <c r="A934" s="45"/>
      <c r="B934" s="45"/>
      <c r="C934" s="86"/>
      <c r="D934" s="45"/>
      <c r="E934" s="45"/>
      <c r="F934" s="45"/>
      <c r="G934" s="45"/>
      <c r="H934" s="45"/>
      <c r="I934" s="45"/>
    </row>
    <row r="935" spans="1:9" ht="44.25" customHeight="1">
      <c r="A935" s="45"/>
      <c r="B935" s="45"/>
      <c r="C935" s="86"/>
      <c r="D935" s="45"/>
      <c r="E935" s="45"/>
      <c r="F935" s="45"/>
      <c r="G935" s="45"/>
      <c r="H935" s="45"/>
      <c r="I935" s="45"/>
    </row>
    <row r="936" spans="1:9" ht="44.25" customHeight="1">
      <c r="A936" s="45"/>
      <c r="B936" s="45"/>
      <c r="C936" s="86"/>
      <c r="D936" s="45"/>
      <c r="E936" s="45"/>
      <c r="F936" s="45"/>
      <c r="G936" s="45"/>
      <c r="H936" s="45"/>
      <c r="I936" s="45"/>
    </row>
    <row r="937" spans="1:9" ht="44.25" customHeight="1">
      <c r="A937" s="45"/>
      <c r="B937" s="45"/>
      <c r="C937" s="86"/>
      <c r="D937" s="45"/>
      <c r="E937" s="45"/>
      <c r="F937" s="45"/>
      <c r="G937" s="45"/>
      <c r="H937" s="45"/>
      <c r="I937" s="45"/>
    </row>
    <row r="938" spans="1:9" ht="44.25" customHeight="1">
      <c r="A938" s="45"/>
      <c r="B938" s="45"/>
      <c r="C938" s="86"/>
      <c r="D938" s="45"/>
      <c r="E938" s="45"/>
      <c r="F938" s="45"/>
      <c r="G938" s="45"/>
      <c r="H938" s="45"/>
      <c r="I938" s="45"/>
    </row>
    <row r="939" spans="1:9" ht="44.25" customHeight="1">
      <c r="A939" s="45"/>
      <c r="B939" s="45"/>
      <c r="C939" s="86"/>
      <c r="D939" s="45"/>
      <c r="E939" s="45"/>
      <c r="F939" s="45"/>
      <c r="G939" s="45"/>
      <c r="H939" s="45"/>
      <c r="I939" s="45"/>
    </row>
    <row r="940" spans="1:9" ht="44.25" customHeight="1">
      <c r="A940" s="45"/>
      <c r="B940" s="45"/>
      <c r="C940" s="86"/>
      <c r="D940" s="45"/>
      <c r="E940" s="45"/>
      <c r="F940" s="45"/>
      <c r="G940" s="45"/>
      <c r="H940" s="45"/>
      <c r="I940" s="45"/>
    </row>
    <row r="941" spans="1:9" ht="44.25" customHeight="1">
      <c r="A941" s="45"/>
      <c r="B941" s="45"/>
      <c r="C941" s="86"/>
      <c r="D941" s="45"/>
      <c r="E941" s="45"/>
      <c r="F941" s="45"/>
      <c r="G941" s="45"/>
      <c r="H941" s="45"/>
      <c r="I941" s="45"/>
    </row>
    <row r="942" spans="1:9" ht="44.25" customHeight="1">
      <c r="A942" s="45"/>
      <c r="B942" s="45"/>
      <c r="C942" s="86"/>
      <c r="D942" s="45"/>
      <c r="E942" s="45"/>
      <c r="F942" s="45"/>
      <c r="G942" s="45"/>
      <c r="H942" s="45"/>
      <c r="I942" s="45"/>
    </row>
    <row r="943" spans="1:9" ht="44.25" customHeight="1">
      <c r="A943" s="45"/>
      <c r="B943" s="45"/>
      <c r="C943" s="86"/>
      <c r="D943" s="45"/>
      <c r="E943" s="45"/>
      <c r="F943" s="45"/>
      <c r="G943" s="45"/>
      <c r="H943" s="45"/>
      <c r="I943" s="45"/>
    </row>
    <row r="944" spans="1:9" ht="44.25" customHeight="1">
      <c r="A944" s="45"/>
      <c r="B944" s="45"/>
      <c r="C944" s="86"/>
      <c r="D944" s="45"/>
      <c r="E944" s="45"/>
      <c r="F944" s="45"/>
      <c r="G944" s="45"/>
      <c r="H944" s="45"/>
      <c r="I944" s="45"/>
    </row>
    <row r="945" spans="1:9" ht="44.25" customHeight="1">
      <c r="A945" s="45"/>
      <c r="B945" s="45"/>
      <c r="C945" s="86"/>
      <c r="D945" s="45"/>
      <c r="E945" s="45"/>
      <c r="F945" s="45"/>
      <c r="G945" s="45"/>
      <c r="H945" s="45"/>
      <c r="I945" s="45"/>
    </row>
    <row r="946" spans="1:9" ht="44.25" customHeight="1">
      <c r="A946" s="45"/>
      <c r="B946" s="45"/>
      <c r="C946" s="86"/>
      <c r="D946" s="45"/>
      <c r="E946" s="45"/>
      <c r="F946" s="45"/>
      <c r="G946" s="45"/>
      <c r="H946" s="45"/>
      <c r="I946" s="45"/>
    </row>
    <row r="947" spans="1:9" ht="44.25" customHeight="1">
      <c r="A947" s="45"/>
      <c r="B947" s="45"/>
      <c r="C947" s="86"/>
      <c r="D947" s="45"/>
      <c r="E947" s="45"/>
      <c r="F947" s="45"/>
      <c r="G947" s="45"/>
      <c r="H947" s="45"/>
      <c r="I947" s="45"/>
    </row>
    <row r="948" spans="1:9" ht="44.25" customHeight="1">
      <c r="A948" s="45"/>
      <c r="B948" s="45"/>
      <c r="C948" s="86"/>
      <c r="D948" s="45"/>
      <c r="E948" s="45"/>
      <c r="F948" s="45"/>
      <c r="G948" s="45"/>
      <c r="H948" s="45"/>
      <c r="I948" s="45"/>
    </row>
    <row r="949" spans="1:9" ht="44.25" customHeight="1">
      <c r="A949" s="45"/>
      <c r="B949" s="45"/>
      <c r="C949" s="86"/>
      <c r="D949" s="45"/>
      <c r="E949" s="45"/>
      <c r="F949" s="45"/>
      <c r="G949" s="45"/>
      <c r="H949" s="45"/>
      <c r="I949" s="45"/>
    </row>
    <row r="950" spans="1:9" ht="44.25" customHeight="1">
      <c r="A950" s="45"/>
      <c r="B950" s="45"/>
      <c r="C950" s="86"/>
      <c r="D950" s="45"/>
      <c r="E950" s="45"/>
      <c r="F950" s="45"/>
      <c r="G950" s="45"/>
      <c r="H950" s="45"/>
      <c r="I950" s="45"/>
    </row>
    <row r="951" spans="1:9" ht="44.25" customHeight="1">
      <c r="A951" s="45"/>
      <c r="B951" s="45"/>
      <c r="C951" s="86"/>
      <c r="D951" s="45"/>
      <c r="E951" s="45"/>
      <c r="F951" s="45"/>
      <c r="G951" s="45"/>
      <c r="H951" s="45"/>
      <c r="I951" s="45"/>
    </row>
    <row r="952" spans="1:9" ht="44.25" customHeight="1">
      <c r="A952" s="45"/>
      <c r="B952" s="45"/>
      <c r="C952" s="86"/>
      <c r="D952" s="45"/>
      <c r="E952" s="45"/>
      <c r="F952" s="45"/>
      <c r="G952" s="45"/>
      <c r="H952" s="45"/>
      <c r="I952" s="45"/>
    </row>
    <row r="953" spans="1:9" ht="44.25" customHeight="1">
      <c r="A953" s="45"/>
      <c r="B953" s="45"/>
      <c r="C953" s="86"/>
      <c r="D953" s="45"/>
      <c r="E953" s="45"/>
      <c r="F953" s="45"/>
      <c r="G953" s="45"/>
      <c r="H953" s="45"/>
      <c r="I953" s="45"/>
    </row>
    <row r="954" spans="1:9" ht="44.25" customHeight="1">
      <c r="A954" s="45"/>
      <c r="B954" s="45"/>
      <c r="C954" s="86"/>
      <c r="D954" s="45"/>
      <c r="E954" s="45"/>
      <c r="F954" s="45"/>
      <c r="G954" s="45"/>
      <c r="H954" s="45"/>
      <c r="I954" s="45"/>
    </row>
    <row r="955" spans="1:9" ht="44.25" customHeight="1">
      <c r="A955" s="45"/>
      <c r="B955" s="45"/>
      <c r="C955" s="86"/>
      <c r="D955" s="45"/>
      <c r="E955" s="45"/>
      <c r="F955" s="45"/>
      <c r="G955" s="45"/>
      <c r="H955" s="45"/>
      <c r="I955" s="45"/>
    </row>
    <row r="956" spans="1:9" ht="44.25" customHeight="1">
      <c r="A956" s="45"/>
      <c r="B956" s="45"/>
      <c r="C956" s="86"/>
      <c r="D956" s="45"/>
      <c r="E956" s="45"/>
      <c r="F956" s="45"/>
      <c r="G956" s="45"/>
      <c r="H956" s="45"/>
      <c r="I956" s="45"/>
    </row>
    <row r="957" spans="1:9" ht="44.25" customHeight="1">
      <c r="A957" s="45"/>
      <c r="B957" s="45"/>
      <c r="C957" s="86"/>
      <c r="D957" s="45"/>
      <c r="E957" s="45"/>
      <c r="F957" s="45"/>
      <c r="G957" s="45"/>
      <c r="H957" s="45"/>
      <c r="I957" s="45"/>
    </row>
    <row r="958" spans="1:9" ht="44.25" customHeight="1">
      <c r="A958" s="45"/>
      <c r="B958" s="45"/>
      <c r="C958" s="86"/>
      <c r="D958" s="45"/>
      <c r="E958" s="45"/>
      <c r="F958" s="45"/>
      <c r="G958" s="45"/>
      <c r="H958" s="45"/>
      <c r="I958" s="45"/>
    </row>
    <row r="959" spans="1:9" ht="44.25" customHeight="1">
      <c r="A959" s="45"/>
      <c r="B959" s="45"/>
      <c r="C959" s="86"/>
      <c r="D959" s="45"/>
      <c r="E959" s="45"/>
      <c r="F959" s="45"/>
      <c r="G959" s="45"/>
      <c r="H959" s="45"/>
      <c r="I959" s="45"/>
    </row>
    <row r="960" spans="1:9" ht="44.25" customHeight="1">
      <c r="A960" s="45"/>
      <c r="B960" s="45"/>
      <c r="C960" s="86"/>
      <c r="D960" s="45"/>
      <c r="E960" s="45"/>
      <c r="F960" s="45"/>
      <c r="G960" s="45"/>
      <c r="H960" s="45"/>
      <c r="I960" s="45"/>
    </row>
    <row r="961" spans="1:9" ht="44.25" customHeight="1">
      <c r="A961" s="45"/>
      <c r="B961" s="45"/>
      <c r="C961" s="86"/>
      <c r="D961" s="45"/>
      <c r="E961" s="45"/>
      <c r="F961" s="45"/>
      <c r="G961" s="45"/>
      <c r="H961" s="45"/>
      <c r="I961" s="45"/>
    </row>
    <row r="962" spans="1:9" ht="44.25" customHeight="1">
      <c r="A962" s="45"/>
      <c r="B962" s="45"/>
      <c r="C962" s="86"/>
      <c r="D962" s="45"/>
      <c r="E962" s="45"/>
      <c r="F962" s="45"/>
      <c r="G962" s="45"/>
      <c r="H962" s="45"/>
      <c r="I962" s="45"/>
    </row>
    <row r="963" spans="1:9" ht="44.25" customHeight="1">
      <c r="A963" s="45"/>
      <c r="B963" s="45"/>
      <c r="C963" s="86"/>
      <c r="D963" s="45"/>
      <c r="E963" s="45"/>
      <c r="F963" s="45"/>
      <c r="G963" s="45"/>
      <c r="H963" s="45"/>
      <c r="I963" s="45"/>
    </row>
    <row r="964" spans="1:9" ht="44.25" customHeight="1">
      <c r="A964" s="45"/>
      <c r="B964" s="45"/>
      <c r="C964" s="86"/>
      <c r="D964" s="45"/>
      <c r="E964" s="45"/>
      <c r="F964" s="45"/>
      <c r="G964" s="45"/>
      <c r="H964" s="45"/>
      <c r="I964" s="45"/>
    </row>
    <row r="965" spans="1:9" ht="44.25" customHeight="1">
      <c r="A965" s="45"/>
      <c r="B965" s="45"/>
      <c r="C965" s="86"/>
      <c r="D965" s="45"/>
      <c r="E965" s="45"/>
      <c r="F965" s="45"/>
      <c r="G965" s="45"/>
      <c r="H965" s="45"/>
      <c r="I965" s="45"/>
    </row>
    <row r="966" spans="1:9" ht="44.25" customHeight="1">
      <c r="A966" s="45"/>
      <c r="B966" s="45"/>
      <c r="C966" s="86"/>
      <c r="D966" s="45"/>
      <c r="E966" s="45"/>
      <c r="F966" s="45"/>
      <c r="G966" s="45"/>
      <c r="H966" s="45"/>
      <c r="I966" s="45"/>
    </row>
    <row r="967" spans="1:9" ht="44.25" customHeight="1">
      <c r="A967" s="45"/>
      <c r="B967" s="45"/>
      <c r="C967" s="86"/>
      <c r="D967" s="45"/>
      <c r="E967" s="45"/>
      <c r="F967" s="45"/>
      <c r="G967" s="45"/>
      <c r="H967" s="45"/>
      <c r="I967" s="45"/>
    </row>
    <row r="968" spans="1:9" ht="44.25" customHeight="1">
      <c r="A968" s="45"/>
      <c r="B968" s="45"/>
      <c r="C968" s="86"/>
      <c r="D968" s="45"/>
      <c r="E968" s="45"/>
      <c r="F968" s="45"/>
      <c r="G968" s="45"/>
      <c r="H968" s="45"/>
      <c r="I968" s="45"/>
    </row>
    <row r="969" spans="1:9" ht="44.25" customHeight="1">
      <c r="A969" s="45"/>
      <c r="B969" s="45"/>
      <c r="C969" s="86"/>
      <c r="D969" s="45"/>
      <c r="E969" s="45"/>
      <c r="F969" s="45"/>
      <c r="G969" s="45"/>
      <c r="H969" s="45"/>
      <c r="I969" s="45"/>
    </row>
    <row r="970" spans="1:9" ht="44.25" customHeight="1">
      <c r="A970" s="45"/>
      <c r="B970" s="45"/>
      <c r="C970" s="86"/>
      <c r="D970" s="45"/>
      <c r="E970" s="45"/>
      <c r="F970" s="45"/>
      <c r="G970" s="45"/>
      <c r="H970" s="45"/>
      <c r="I970" s="45"/>
    </row>
    <row r="971" spans="1:9" ht="44.25" customHeight="1">
      <c r="A971" s="45"/>
      <c r="B971" s="45"/>
      <c r="C971" s="86"/>
      <c r="D971" s="45"/>
      <c r="E971" s="45"/>
      <c r="F971" s="45"/>
      <c r="G971" s="45"/>
      <c r="H971" s="45"/>
      <c r="I971" s="45"/>
    </row>
    <row r="972" spans="1:9" ht="44.25" customHeight="1">
      <c r="A972" s="45"/>
      <c r="B972" s="45"/>
      <c r="C972" s="86"/>
      <c r="D972" s="45"/>
      <c r="E972" s="45"/>
      <c r="F972" s="45"/>
      <c r="G972" s="45"/>
      <c r="H972" s="45"/>
      <c r="I972" s="45"/>
    </row>
    <row r="973" spans="1:9" ht="44.25" customHeight="1">
      <c r="A973" s="45"/>
      <c r="B973" s="45"/>
      <c r="C973" s="86"/>
      <c r="D973" s="45"/>
      <c r="E973" s="45"/>
      <c r="F973" s="45"/>
      <c r="G973" s="45"/>
      <c r="H973" s="45"/>
      <c r="I973" s="45"/>
    </row>
    <row r="974" spans="1:9" ht="44.25" customHeight="1">
      <c r="A974" s="45"/>
      <c r="B974" s="45"/>
      <c r="C974" s="86"/>
      <c r="D974" s="45"/>
      <c r="E974" s="45"/>
      <c r="F974" s="45"/>
      <c r="G974" s="45"/>
      <c r="H974" s="45"/>
      <c r="I974" s="45"/>
    </row>
    <row r="975" spans="1:9" ht="44.25" customHeight="1">
      <c r="A975" s="45"/>
      <c r="B975" s="45"/>
      <c r="C975" s="86"/>
      <c r="D975" s="45"/>
      <c r="E975" s="45"/>
      <c r="F975" s="45"/>
      <c r="G975" s="45"/>
      <c r="H975" s="45"/>
      <c r="I975" s="45"/>
    </row>
    <row r="976" spans="1:9" ht="44.25" customHeight="1">
      <c r="A976" s="45"/>
      <c r="B976" s="45"/>
      <c r="C976" s="86"/>
      <c r="D976" s="45"/>
      <c r="E976" s="45"/>
      <c r="F976" s="45"/>
      <c r="G976" s="45"/>
      <c r="H976" s="45"/>
      <c r="I976" s="45"/>
    </row>
    <row r="977" spans="1:9" ht="44.25" customHeight="1">
      <c r="A977" s="45"/>
      <c r="B977" s="45"/>
      <c r="C977" s="86"/>
      <c r="D977" s="45"/>
      <c r="E977" s="45"/>
      <c r="F977" s="45"/>
      <c r="G977" s="45"/>
      <c r="H977" s="45"/>
      <c r="I977" s="45"/>
    </row>
    <row r="978" spans="1:9" ht="44.25" customHeight="1">
      <c r="A978" s="45"/>
      <c r="B978" s="45"/>
      <c r="C978" s="86"/>
      <c r="D978" s="45"/>
      <c r="E978" s="45"/>
      <c r="F978" s="45"/>
      <c r="G978" s="45"/>
      <c r="H978" s="45"/>
      <c r="I978" s="45"/>
    </row>
    <row r="979" spans="1:9" ht="44.25" customHeight="1">
      <c r="A979" s="45"/>
      <c r="B979" s="45"/>
      <c r="C979" s="86"/>
      <c r="D979" s="45"/>
      <c r="E979" s="45"/>
      <c r="F979" s="45"/>
      <c r="G979" s="45"/>
      <c r="H979" s="45"/>
      <c r="I979" s="45"/>
    </row>
    <row r="980" spans="1:9" ht="44.25" customHeight="1">
      <c r="A980" s="45"/>
      <c r="B980" s="45"/>
      <c r="C980" s="86"/>
      <c r="D980" s="45"/>
      <c r="E980" s="45"/>
      <c r="F980" s="45"/>
      <c r="G980" s="45"/>
      <c r="H980" s="45"/>
      <c r="I980" s="45"/>
    </row>
    <row r="981" spans="1:9" ht="44.25" customHeight="1">
      <c r="A981" s="45"/>
      <c r="B981" s="45"/>
      <c r="C981" s="86"/>
      <c r="D981" s="45"/>
      <c r="E981" s="45"/>
      <c r="F981" s="45"/>
      <c r="G981" s="45"/>
      <c r="H981" s="45"/>
      <c r="I981" s="45"/>
    </row>
    <row r="982" spans="1:9" ht="44.25" customHeight="1">
      <c r="A982" s="45"/>
      <c r="B982" s="45"/>
      <c r="C982" s="86"/>
      <c r="D982" s="45"/>
      <c r="E982" s="45"/>
      <c r="F982" s="45"/>
      <c r="G982" s="45"/>
      <c r="H982" s="45"/>
      <c r="I982" s="45"/>
    </row>
    <row r="983" spans="1:9" ht="44.25" customHeight="1">
      <c r="A983" s="45"/>
      <c r="B983" s="45"/>
      <c r="C983" s="86"/>
      <c r="D983" s="45"/>
      <c r="E983" s="45"/>
      <c r="F983" s="45"/>
      <c r="G983" s="45"/>
      <c r="H983" s="45"/>
      <c r="I983" s="45"/>
    </row>
    <row r="984" spans="1:9" ht="44.25" customHeight="1">
      <c r="A984" s="45"/>
      <c r="B984" s="45"/>
      <c r="C984" s="86"/>
      <c r="D984" s="45"/>
      <c r="E984" s="45"/>
      <c r="F984" s="45"/>
      <c r="G984" s="45"/>
      <c r="H984" s="45"/>
      <c r="I984" s="45"/>
    </row>
    <row r="985" spans="1:9" ht="44.25" customHeight="1">
      <c r="A985" s="45"/>
      <c r="B985" s="45"/>
      <c r="C985" s="86"/>
      <c r="D985" s="45"/>
      <c r="E985" s="45"/>
      <c r="F985" s="45"/>
      <c r="G985" s="45"/>
      <c r="H985" s="45"/>
      <c r="I985" s="45"/>
    </row>
    <row r="986" spans="1:9" ht="44.25" customHeight="1">
      <c r="A986" s="45"/>
      <c r="B986" s="45"/>
      <c r="C986" s="86"/>
      <c r="D986" s="45"/>
      <c r="E986" s="45"/>
      <c r="F986" s="45"/>
      <c r="G986" s="45"/>
      <c r="H986" s="45"/>
      <c r="I986" s="45"/>
    </row>
    <row r="987" spans="1:9" ht="44.25" customHeight="1">
      <c r="A987" s="45"/>
      <c r="B987" s="45"/>
      <c r="C987" s="86"/>
      <c r="D987" s="45"/>
      <c r="E987" s="45"/>
      <c r="F987" s="45"/>
      <c r="G987" s="45"/>
      <c r="H987" s="45"/>
      <c r="I987" s="45"/>
    </row>
    <row r="988" spans="1:9" ht="44.25" customHeight="1">
      <c r="A988" s="45"/>
      <c r="B988" s="45"/>
      <c r="C988" s="86"/>
      <c r="D988" s="45"/>
      <c r="E988" s="45"/>
      <c r="F988" s="45"/>
      <c r="G988" s="45"/>
      <c r="H988" s="45"/>
      <c r="I988" s="45"/>
    </row>
    <row r="989" spans="1:9" ht="44.25" customHeight="1">
      <c r="A989" s="45"/>
      <c r="B989" s="45"/>
      <c r="C989" s="86"/>
      <c r="D989" s="45"/>
      <c r="E989" s="45"/>
      <c r="F989" s="45"/>
      <c r="G989" s="45"/>
      <c r="H989" s="45"/>
      <c r="I989" s="45"/>
    </row>
    <row r="990" spans="1:9" ht="44.25" customHeight="1">
      <c r="A990" s="45"/>
      <c r="B990" s="45"/>
      <c r="C990" s="86"/>
      <c r="D990" s="45"/>
      <c r="E990" s="45"/>
      <c r="F990" s="45"/>
      <c r="G990" s="45"/>
      <c r="H990" s="45"/>
      <c r="I990" s="45"/>
    </row>
    <row r="991" spans="1:9" ht="44.25" customHeight="1">
      <c r="A991" s="45"/>
      <c r="B991" s="45"/>
      <c r="C991" s="86"/>
      <c r="D991" s="45"/>
      <c r="E991" s="45"/>
      <c r="F991" s="45"/>
      <c r="G991" s="45"/>
      <c r="H991" s="45"/>
      <c r="I991" s="45"/>
    </row>
    <row r="992" spans="1:9" ht="44.25" customHeight="1">
      <c r="A992" s="45"/>
      <c r="B992" s="45"/>
      <c r="C992" s="86"/>
      <c r="D992" s="45"/>
      <c r="E992" s="45"/>
      <c r="F992" s="45"/>
      <c r="G992" s="45"/>
      <c r="H992" s="45"/>
      <c r="I992" s="45"/>
    </row>
    <row r="993" spans="1:9" ht="44.25" customHeight="1">
      <c r="A993" s="45"/>
      <c r="B993" s="45"/>
      <c r="C993" s="86"/>
      <c r="D993" s="45"/>
      <c r="E993" s="45"/>
      <c r="F993" s="45"/>
      <c r="G993" s="45"/>
      <c r="H993" s="45"/>
      <c r="I993" s="45"/>
    </row>
    <row r="994" spans="1:9" ht="44.25" customHeight="1">
      <c r="A994" s="45"/>
      <c r="B994" s="45"/>
      <c r="C994" s="86"/>
      <c r="D994" s="45"/>
      <c r="E994" s="45"/>
      <c r="F994" s="45"/>
      <c r="G994" s="45"/>
      <c r="H994" s="45"/>
      <c r="I994" s="45"/>
    </row>
    <row r="995" spans="1:9" ht="44.25" customHeight="1">
      <c r="A995" s="45"/>
      <c r="B995" s="45"/>
      <c r="C995" s="86"/>
      <c r="D995" s="45"/>
      <c r="E995" s="45"/>
      <c r="F995" s="45"/>
      <c r="G995" s="45"/>
      <c r="H995" s="45"/>
      <c r="I995" s="45"/>
    </row>
    <row r="996" spans="1:9" ht="44.25" customHeight="1">
      <c r="A996" s="45"/>
      <c r="B996" s="45"/>
      <c r="C996" s="86"/>
      <c r="D996" s="45"/>
      <c r="E996" s="45"/>
      <c r="F996" s="45"/>
      <c r="G996" s="45"/>
      <c r="H996" s="45"/>
      <c r="I996" s="45"/>
    </row>
    <row r="997" spans="1:9" ht="44.25" customHeight="1">
      <c r="A997" s="45"/>
      <c r="B997" s="45"/>
      <c r="C997" s="86"/>
      <c r="D997" s="45"/>
      <c r="E997" s="45"/>
      <c r="F997" s="45"/>
      <c r="G997" s="45"/>
      <c r="H997" s="45"/>
      <c r="I997" s="45"/>
    </row>
    <row r="998" spans="1:9" ht="44.25" customHeight="1">
      <c r="A998" s="45"/>
      <c r="B998" s="45"/>
      <c r="C998" s="86"/>
      <c r="D998" s="45"/>
      <c r="E998" s="45"/>
      <c r="F998" s="45"/>
      <c r="G998" s="45"/>
      <c r="H998" s="45"/>
      <c r="I998" s="45"/>
    </row>
    <row r="999" spans="1:9" ht="44.25" customHeight="1">
      <c r="A999" s="45"/>
      <c r="B999" s="45"/>
      <c r="C999" s="86"/>
      <c r="D999" s="45"/>
      <c r="E999" s="45"/>
      <c r="F999" s="45"/>
      <c r="G999" s="45"/>
      <c r="H999" s="45"/>
      <c r="I999" s="45"/>
    </row>
    <row r="1000" spans="1:9" ht="44.25" customHeight="1">
      <c r="A1000" s="45"/>
      <c r="B1000" s="45"/>
      <c r="C1000" s="86"/>
      <c r="D1000" s="45"/>
      <c r="E1000" s="45"/>
      <c r="F1000" s="45"/>
      <c r="G1000" s="45"/>
      <c r="H1000" s="45"/>
      <c r="I1000" s="45"/>
    </row>
  </sheetData>
  <mergeCells count="11">
    <mergeCell ref="A115:I115"/>
    <mergeCell ref="H1:J1"/>
    <mergeCell ref="D2:F2"/>
    <mergeCell ref="H2:J2"/>
    <mergeCell ref="A3:J3"/>
    <mergeCell ref="A111:C111"/>
    <mergeCell ref="H111:I111"/>
    <mergeCell ref="H112:I112"/>
    <mergeCell ref="H113:I113"/>
    <mergeCell ref="A112:C112"/>
    <mergeCell ref="A113:C113"/>
  </mergeCells>
  <pageMargins left="0.51181102362204722" right="0.51181102362204722" top="0.98425196850393704" bottom="0.98425196850393704" header="0" footer="0"/>
  <pageSetup paperSize="9" scale="61" fitToHeight="0" orientation="landscape" r:id="rId1"/>
  <headerFooter>
    <oddHeader>&amp;L &amp;CPREFEITURA MUNICIPAL DE JABOATÃO DOS GUARARAPES SECRETARIA MUNICIPAL DE EDUCAÇÃO E ESPORTES</oddHeader>
    <oddFooter>&amp;L &amp;CAvenida Barreto de Menezes, 1648 – Bairro: Prazeres – Jaboatão dos Guararapes – CEP: 54310-310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K1000"/>
  <sheetViews>
    <sheetView topLeftCell="A8" workbookViewId="0">
      <selection activeCell="A24" sqref="A24:G24"/>
    </sheetView>
  </sheetViews>
  <sheetFormatPr defaultColWidth="12.625" defaultRowHeight="15" customHeight="1"/>
  <cols>
    <col min="1" max="1" width="20" customWidth="1"/>
    <col min="2" max="2" width="60" customWidth="1"/>
    <col min="3" max="3" width="20" customWidth="1"/>
    <col min="4" max="7" width="16.5" customWidth="1"/>
    <col min="8" max="11" width="12" customWidth="1"/>
    <col min="12" max="26" width="8.625" customWidth="1"/>
  </cols>
  <sheetData>
    <row r="1" spans="1:11" ht="13.5" customHeight="1">
      <c r="A1" s="1"/>
      <c r="B1" s="1" t="s">
        <v>0</v>
      </c>
      <c r="C1" s="1"/>
      <c r="D1" s="45"/>
      <c r="E1" s="1" t="s">
        <v>1</v>
      </c>
      <c r="G1" s="24"/>
      <c r="H1" s="24"/>
      <c r="I1" s="206"/>
      <c r="J1" s="204"/>
      <c r="K1" s="205"/>
    </row>
    <row r="2" spans="1:11" ht="84.75" customHeight="1">
      <c r="A2" s="2"/>
      <c r="B2" s="207" t="s">
        <v>3</v>
      </c>
      <c r="C2" s="204"/>
      <c r="D2" s="205"/>
      <c r="E2" s="209" t="s">
        <v>2564</v>
      </c>
      <c r="F2" s="204"/>
      <c r="G2" s="205"/>
      <c r="H2" s="3"/>
      <c r="I2" s="207"/>
      <c r="J2" s="204"/>
      <c r="K2" s="205"/>
    </row>
    <row r="3" spans="1:11" ht="21" customHeight="1">
      <c r="A3" s="208" t="s">
        <v>1875</v>
      </c>
      <c r="B3" s="204"/>
      <c r="C3" s="204"/>
      <c r="D3" s="204"/>
      <c r="E3" s="204"/>
      <c r="F3" s="204"/>
      <c r="G3" s="205"/>
    </row>
    <row r="4" spans="1:11" ht="13.5" customHeight="1">
      <c r="A4" s="38" t="s">
        <v>6</v>
      </c>
      <c r="B4" s="38" t="s">
        <v>7</v>
      </c>
      <c r="C4" s="39" t="s">
        <v>1876</v>
      </c>
      <c r="D4" s="39" t="s">
        <v>1877</v>
      </c>
      <c r="E4" s="39" t="s">
        <v>1878</v>
      </c>
      <c r="F4" s="39" t="s">
        <v>1879</v>
      </c>
      <c r="G4" s="39" t="s">
        <v>1880</v>
      </c>
    </row>
    <row r="5" spans="1:11" ht="24" customHeight="1">
      <c r="A5" s="201" t="s">
        <v>10</v>
      </c>
      <c r="B5" s="201" t="s">
        <v>11</v>
      </c>
      <c r="C5" s="146" t="s">
        <v>2565</v>
      </c>
      <c r="D5" s="202" t="s">
        <v>2565</v>
      </c>
      <c r="E5" s="146" t="s">
        <v>54</v>
      </c>
      <c r="F5" s="146" t="s">
        <v>54</v>
      </c>
      <c r="G5" s="146" t="s">
        <v>54</v>
      </c>
    </row>
    <row r="6" spans="1:11" ht="24" customHeight="1">
      <c r="A6" s="201" t="s">
        <v>12</v>
      </c>
      <c r="B6" s="201" t="s">
        <v>13</v>
      </c>
      <c r="C6" s="146" t="s">
        <v>2566</v>
      </c>
      <c r="D6" s="202" t="s">
        <v>2567</v>
      </c>
      <c r="E6" s="202" t="s">
        <v>2567</v>
      </c>
      <c r="F6" s="202" t="s">
        <v>2567</v>
      </c>
      <c r="G6" s="202" t="s">
        <v>2567</v>
      </c>
    </row>
    <row r="7" spans="1:11" ht="24" customHeight="1">
      <c r="A7" s="201" t="s">
        <v>14</v>
      </c>
      <c r="B7" s="201" t="s">
        <v>15</v>
      </c>
      <c r="C7" s="146" t="s">
        <v>2568</v>
      </c>
      <c r="D7" s="146" t="s">
        <v>54</v>
      </c>
      <c r="E7" s="202" t="s">
        <v>2569</v>
      </c>
      <c r="F7" s="202" t="s">
        <v>2569</v>
      </c>
      <c r="G7" s="146" t="s">
        <v>54</v>
      </c>
    </row>
    <row r="8" spans="1:11" ht="24" customHeight="1">
      <c r="A8" s="201" t="s">
        <v>16</v>
      </c>
      <c r="B8" s="201" t="s">
        <v>17</v>
      </c>
      <c r="C8" s="146" t="s">
        <v>2570</v>
      </c>
      <c r="D8" s="146" t="s">
        <v>54</v>
      </c>
      <c r="E8" s="202" t="s">
        <v>2571</v>
      </c>
      <c r="F8" s="202" t="s">
        <v>2572</v>
      </c>
      <c r="G8" s="202" t="s">
        <v>2572</v>
      </c>
    </row>
    <row r="9" spans="1:11" ht="24" customHeight="1">
      <c r="A9" s="201" t="s">
        <v>18</v>
      </c>
      <c r="B9" s="201" t="s">
        <v>19</v>
      </c>
      <c r="C9" s="146" t="s">
        <v>2573</v>
      </c>
      <c r="D9" s="146" t="s">
        <v>54</v>
      </c>
      <c r="E9" s="202" t="s">
        <v>2574</v>
      </c>
      <c r="F9" s="202" t="s">
        <v>2574</v>
      </c>
      <c r="G9" s="146" t="s">
        <v>54</v>
      </c>
    </row>
    <row r="10" spans="1:11" ht="24" customHeight="1">
      <c r="A10" s="201" t="s">
        <v>20</v>
      </c>
      <c r="B10" s="201" t="s">
        <v>21</v>
      </c>
      <c r="C10" s="146" t="s">
        <v>2575</v>
      </c>
      <c r="D10" s="146" t="s">
        <v>54</v>
      </c>
      <c r="E10" s="202" t="s">
        <v>2576</v>
      </c>
      <c r="F10" s="202" t="s">
        <v>2576</v>
      </c>
      <c r="G10" s="146" t="s">
        <v>54</v>
      </c>
    </row>
    <row r="11" spans="1:11" ht="24" customHeight="1">
      <c r="A11" s="201" t="s">
        <v>22</v>
      </c>
      <c r="B11" s="201" t="s">
        <v>23</v>
      </c>
      <c r="C11" s="146" t="s">
        <v>2577</v>
      </c>
      <c r="D11" s="202" t="s">
        <v>2578</v>
      </c>
      <c r="E11" s="202" t="s">
        <v>2579</v>
      </c>
      <c r="F11" s="146" t="s">
        <v>54</v>
      </c>
      <c r="G11" s="146" t="s">
        <v>54</v>
      </c>
    </row>
    <row r="12" spans="1:11" ht="24" customHeight="1">
      <c r="A12" s="201" t="s">
        <v>24</v>
      </c>
      <c r="B12" s="201" t="s">
        <v>25</v>
      </c>
      <c r="C12" s="146" t="s">
        <v>2580</v>
      </c>
      <c r="D12" s="202" t="s">
        <v>2581</v>
      </c>
      <c r="E12" s="202" t="s">
        <v>2582</v>
      </c>
      <c r="F12" s="202" t="s">
        <v>2583</v>
      </c>
      <c r="G12" s="146" t="s">
        <v>54</v>
      </c>
    </row>
    <row r="13" spans="1:11" ht="24" customHeight="1">
      <c r="A13" s="201" t="s">
        <v>26</v>
      </c>
      <c r="B13" s="201" t="s">
        <v>27</v>
      </c>
      <c r="C13" s="146" t="s">
        <v>2584</v>
      </c>
      <c r="D13" s="146" t="s">
        <v>54</v>
      </c>
      <c r="E13" s="146" t="s">
        <v>54</v>
      </c>
      <c r="F13" s="146" t="s">
        <v>54</v>
      </c>
      <c r="G13" s="202" t="s">
        <v>2584</v>
      </c>
    </row>
    <row r="14" spans="1:11" ht="24" customHeight="1">
      <c r="A14" s="201" t="s">
        <v>28</v>
      </c>
      <c r="B14" s="201" t="s">
        <v>29</v>
      </c>
      <c r="C14" s="146" t="s">
        <v>2585</v>
      </c>
      <c r="D14" s="146" t="s">
        <v>54</v>
      </c>
      <c r="E14" s="202" t="s">
        <v>2586</v>
      </c>
      <c r="F14" s="202" t="s">
        <v>2586</v>
      </c>
      <c r="G14" s="146" t="s">
        <v>54</v>
      </c>
    </row>
    <row r="15" spans="1:11" ht="24" customHeight="1">
      <c r="A15" s="201" t="s">
        <v>30</v>
      </c>
      <c r="B15" s="201" t="s">
        <v>31</v>
      </c>
      <c r="C15" s="146" t="s">
        <v>2587</v>
      </c>
      <c r="D15" s="202" t="s">
        <v>2588</v>
      </c>
      <c r="E15" s="202" t="s">
        <v>2589</v>
      </c>
      <c r="F15" s="202" t="s">
        <v>2590</v>
      </c>
      <c r="G15" s="146" t="s">
        <v>54</v>
      </c>
    </row>
    <row r="16" spans="1:11" ht="24" customHeight="1">
      <c r="A16" s="201" t="s">
        <v>32</v>
      </c>
      <c r="B16" s="201" t="s">
        <v>33</v>
      </c>
      <c r="C16" s="146" t="s">
        <v>2591</v>
      </c>
      <c r="D16" s="146" t="s">
        <v>54</v>
      </c>
      <c r="E16" s="146" t="s">
        <v>54</v>
      </c>
      <c r="F16" s="202" t="s">
        <v>2591</v>
      </c>
      <c r="G16" s="146" t="s">
        <v>54</v>
      </c>
    </row>
    <row r="17" spans="1:7" ht="24" customHeight="1">
      <c r="A17" s="201" t="s">
        <v>34</v>
      </c>
      <c r="B17" s="201" t="s">
        <v>35</v>
      </c>
      <c r="C17" s="146" t="s">
        <v>2592</v>
      </c>
      <c r="D17" s="146" t="s">
        <v>54</v>
      </c>
      <c r="E17" s="202" t="s">
        <v>2592</v>
      </c>
      <c r="F17" s="146" t="s">
        <v>54</v>
      </c>
      <c r="G17" s="146" t="s">
        <v>54</v>
      </c>
    </row>
    <row r="18" spans="1:7" ht="24" customHeight="1">
      <c r="A18" s="201" t="s">
        <v>36</v>
      </c>
      <c r="B18" s="201" t="s">
        <v>37</v>
      </c>
      <c r="C18" s="146" t="s">
        <v>2593</v>
      </c>
      <c r="D18" s="146" t="s">
        <v>54</v>
      </c>
      <c r="E18" s="146" t="s">
        <v>54</v>
      </c>
      <c r="F18" s="202" t="s">
        <v>2593</v>
      </c>
      <c r="G18" s="146" t="s">
        <v>54</v>
      </c>
    </row>
    <row r="19" spans="1:7" ht="13.5" customHeight="1">
      <c r="A19" s="214" t="s">
        <v>1881</v>
      </c>
      <c r="B19" s="214"/>
      <c r="C19" s="186"/>
      <c r="D19" s="182" t="s">
        <v>2594</v>
      </c>
      <c r="E19" s="182" t="s">
        <v>2595</v>
      </c>
      <c r="F19" s="182" t="s">
        <v>2596</v>
      </c>
      <c r="G19" s="182" t="s">
        <v>2597</v>
      </c>
    </row>
    <row r="20" spans="1:7" ht="13.5" customHeight="1">
      <c r="A20" s="214" t="s">
        <v>1882</v>
      </c>
      <c r="B20" s="214"/>
      <c r="C20" s="186"/>
      <c r="D20" s="182" t="s">
        <v>2598</v>
      </c>
      <c r="E20" s="182" t="s">
        <v>2599</v>
      </c>
      <c r="F20" s="182" t="s">
        <v>2600</v>
      </c>
      <c r="G20" s="182" t="s">
        <v>2601</v>
      </c>
    </row>
    <row r="21" spans="1:7" ht="13.5" customHeight="1">
      <c r="A21" s="214" t="s">
        <v>1883</v>
      </c>
      <c r="B21" s="214"/>
      <c r="C21" s="186"/>
      <c r="D21" s="182" t="s">
        <v>2594</v>
      </c>
      <c r="E21" s="182" t="s">
        <v>2602</v>
      </c>
      <c r="F21" s="182" t="s">
        <v>2603</v>
      </c>
      <c r="G21" s="182" t="s">
        <v>1884</v>
      </c>
    </row>
    <row r="22" spans="1:7" ht="13.5" customHeight="1">
      <c r="A22" s="214" t="s">
        <v>1885</v>
      </c>
      <c r="B22" s="214"/>
      <c r="C22" s="186"/>
      <c r="D22" s="182" t="s">
        <v>2598</v>
      </c>
      <c r="E22" s="182" t="s">
        <v>2604</v>
      </c>
      <c r="F22" s="182" t="s">
        <v>2605</v>
      </c>
      <c r="G22" s="182" t="s">
        <v>2606</v>
      </c>
    </row>
    <row r="23" spans="1:7" ht="39.75" customHeight="1">
      <c r="A23" s="15"/>
      <c r="B23" s="15"/>
      <c r="C23" s="15"/>
      <c r="D23" s="15"/>
      <c r="E23" s="15"/>
      <c r="F23" s="15"/>
      <c r="G23" s="15"/>
    </row>
    <row r="24" spans="1:7" ht="69.75" customHeight="1">
      <c r="A24" s="203" t="s">
        <v>41</v>
      </c>
      <c r="B24" s="204"/>
      <c r="C24" s="204"/>
      <c r="D24" s="204"/>
      <c r="E24" s="204"/>
      <c r="F24" s="204"/>
      <c r="G24" s="205"/>
    </row>
    <row r="25" spans="1:7" ht="13.5" customHeight="1"/>
    <row r="26" spans="1:7" ht="13.5" customHeight="1"/>
    <row r="27" spans="1:7" ht="13.5" customHeight="1"/>
    <row r="28" spans="1:7" ht="13.5" customHeight="1"/>
    <row r="29" spans="1:7" ht="13.5" customHeight="1"/>
    <row r="30" spans="1:7" ht="13.5" customHeight="1"/>
    <row r="31" spans="1:7" ht="13.5" customHeight="1"/>
    <row r="32" spans="1:7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10">
    <mergeCell ref="A21:B21"/>
    <mergeCell ref="A22:B22"/>
    <mergeCell ref="A24:G24"/>
    <mergeCell ref="I1:K1"/>
    <mergeCell ref="B2:D2"/>
    <mergeCell ref="E2:G2"/>
    <mergeCell ref="I2:K2"/>
    <mergeCell ref="A3:G3"/>
    <mergeCell ref="A19:B19"/>
    <mergeCell ref="A20:B20"/>
  </mergeCells>
  <printOptions horizontalCentered="1" verticalCentered="1"/>
  <pageMargins left="0.51181102362204722" right="0.51181102362204722" top="0.98425196850393704" bottom="0.98425196850393704" header="0" footer="0"/>
  <pageSetup paperSize="8" orientation="landscape" r:id="rId1"/>
  <headerFooter>
    <oddHeader>&amp;L &amp;CPREFEITURA MUNICIPAL DE JABOATÃO DOS GUARARAPES SECRETARIA MUNICIPAL DE EDUCAÇÃO E ESPORTES</oddHeader>
    <oddFooter>&amp;L &amp;CAvenida Barreto de Menezes, 1648 – Bairro: Prazeres – Jaboatão dos Guararapes – CEP: 54310-310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filterMode="1">
    <tabColor rgb="FFC00000"/>
    <pageSetUpPr fitToPage="1"/>
  </sheetPr>
  <dimension ref="A1:Z1000"/>
  <sheetViews>
    <sheetView topLeftCell="B1" workbookViewId="0">
      <selection activeCell="G36" sqref="G36"/>
    </sheetView>
  </sheetViews>
  <sheetFormatPr defaultColWidth="12.625" defaultRowHeight="13.5"/>
  <cols>
    <col min="1" max="2" width="10" customWidth="1"/>
    <col min="3" max="3" width="60" customWidth="1"/>
    <col min="4" max="4" width="8" customWidth="1"/>
    <col min="5" max="5" width="13" hidden="1" customWidth="1"/>
    <col min="6" max="6" width="16.375" customWidth="1"/>
    <col min="7" max="9" width="13" customWidth="1"/>
    <col min="10" max="10" width="20" customWidth="1"/>
    <col min="11" max="11" width="14.25" customWidth="1"/>
    <col min="12" max="13" width="9" customWidth="1"/>
    <col min="14" max="26" width="8.625" customWidth="1"/>
  </cols>
  <sheetData>
    <row r="1" spans="1:26" ht="13.9">
      <c r="A1" s="1"/>
      <c r="B1" s="1"/>
      <c r="C1" s="1" t="s">
        <v>0</v>
      </c>
      <c r="D1" s="1"/>
      <c r="E1" s="1"/>
      <c r="F1" s="45"/>
      <c r="G1" s="24"/>
      <c r="H1" s="24"/>
      <c r="I1" s="206"/>
      <c r="J1" s="204"/>
      <c r="K1" s="20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 ht="65.650000000000006">
      <c r="A2" s="2"/>
      <c r="B2" s="2"/>
      <c r="C2" s="2" t="s">
        <v>3</v>
      </c>
      <c r="D2" s="3"/>
      <c r="E2" s="207"/>
      <c r="F2" s="205"/>
      <c r="G2" s="3"/>
      <c r="H2" s="3"/>
      <c r="I2" s="207"/>
      <c r="J2" s="204"/>
      <c r="K2" s="20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229" t="s">
        <v>1886</v>
      </c>
      <c r="B3" s="224"/>
      <c r="C3" s="224"/>
      <c r="D3" s="224"/>
      <c r="E3" s="224"/>
      <c r="F3" s="224"/>
      <c r="G3" s="224"/>
      <c r="H3" s="224"/>
      <c r="I3" s="224"/>
      <c r="J3" s="224"/>
      <c r="K3" s="22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 ht="13.9">
      <c r="A4" s="46" t="s">
        <v>6</v>
      </c>
      <c r="B4" s="46" t="s">
        <v>47</v>
      </c>
      <c r="C4" s="47" t="s">
        <v>7</v>
      </c>
      <c r="D4" s="46" t="s">
        <v>49</v>
      </c>
      <c r="E4" s="46"/>
      <c r="F4" s="46" t="s">
        <v>1887</v>
      </c>
      <c r="G4" s="46" t="s">
        <v>1888</v>
      </c>
      <c r="H4" s="46" t="s">
        <v>1889</v>
      </c>
      <c r="I4" s="46" t="s">
        <v>1890</v>
      </c>
      <c r="J4" s="46" t="s">
        <v>1891</v>
      </c>
      <c r="K4" s="46" t="s">
        <v>8</v>
      </c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48" t="s">
        <v>10</v>
      </c>
      <c r="B5" s="48"/>
      <c r="C5" s="49" t="s">
        <v>11</v>
      </c>
      <c r="D5" s="48"/>
      <c r="E5" s="48"/>
      <c r="F5" s="48"/>
      <c r="G5" s="48"/>
      <c r="H5" s="50"/>
      <c r="I5" s="48"/>
      <c r="J5" s="51"/>
      <c r="K5" s="48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48" t="s">
        <v>55</v>
      </c>
      <c r="B6" s="48"/>
      <c r="C6" s="49" t="s">
        <v>11</v>
      </c>
      <c r="D6" s="48"/>
      <c r="E6" s="48"/>
      <c r="F6" s="48"/>
      <c r="G6" s="48"/>
      <c r="H6" s="50"/>
      <c r="I6" s="48"/>
      <c r="J6" s="51"/>
      <c r="K6" s="48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 ht="26.25">
      <c r="A7" s="48" t="s">
        <v>56</v>
      </c>
      <c r="B7" s="48" t="s">
        <v>57</v>
      </c>
      <c r="C7" s="49" t="s">
        <v>59</v>
      </c>
      <c r="D7" s="48" t="s">
        <v>60</v>
      </c>
      <c r="E7" s="48">
        <f>K7</f>
        <v>4.5</v>
      </c>
      <c r="F7" s="48"/>
      <c r="G7" s="48"/>
      <c r="H7" s="50"/>
      <c r="I7" s="48"/>
      <c r="J7" s="51"/>
      <c r="K7" s="48">
        <f>SUM(K8)</f>
        <v>4.5</v>
      </c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 hidden="1">
      <c r="A8" s="52"/>
      <c r="B8" s="52"/>
      <c r="C8" s="53" t="s">
        <v>1892</v>
      </c>
      <c r="D8" s="54"/>
      <c r="E8" s="55"/>
      <c r="F8" s="56"/>
      <c r="G8" s="57">
        <v>3</v>
      </c>
      <c r="H8" s="57">
        <v>1.5</v>
      </c>
      <c r="I8" s="52"/>
      <c r="J8" s="56"/>
      <c r="K8" s="52">
        <f>PRODUCT(F8:I8)</f>
        <v>4.5</v>
      </c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</row>
    <row r="9" spans="1:26" hidden="1">
      <c r="A9" s="59"/>
      <c r="B9" s="59"/>
      <c r="C9" s="60"/>
      <c r="D9" s="59"/>
      <c r="E9" s="55"/>
      <c r="F9" s="61"/>
      <c r="G9" s="61"/>
      <c r="H9" s="61"/>
      <c r="I9" s="59"/>
      <c r="J9" s="62"/>
      <c r="K9" s="62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 ht="26.25">
      <c r="A10" s="48" t="s">
        <v>61</v>
      </c>
      <c r="B10" s="48" t="s">
        <v>62</v>
      </c>
      <c r="C10" s="49" t="s">
        <v>64</v>
      </c>
      <c r="D10" s="48" t="s">
        <v>65</v>
      </c>
      <c r="E10" s="48">
        <f>K10</f>
        <v>150</v>
      </c>
      <c r="F10" s="48"/>
      <c r="G10" s="48"/>
      <c r="H10" s="50"/>
      <c r="I10" s="48"/>
      <c r="J10" s="51"/>
      <c r="K10" s="48">
        <f>K11</f>
        <v>150</v>
      </c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 hidden="1">
      <c r="A11" s="63"/>
      <c r="B11" s="63"/>
      <c r="C11" s="64" t="s">
        <v>1893</v>
      </c>
      <c r="D11" s="63"/>
      <c r="E11" s="55"/>
      <c r="F11" s="61"/>
      <c r="G11" s="61"/>
      <c r="H11" s="61"/>
      <c r="I11" s="59"/>
      <c r="J11" s="62">
        <v>150</v>
      </c>
      <c r="K11" s="52">
        <f>PRODUCT(G11:J11)</f>
        <v>150</v>
      </c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 hidden="1">
      <c r="A12" s="63"/>
      <c r="B12" s="63"/>
      <c r="C12" s="65"/>
      <c r="D12" s="63"/>
      <c r="E12" s="55"/>
      <c r="F12" s="61"/>
      <c r="G12" s="61"/>
      <c r="H12" s="61"/>
      <c r="I12" s="59"/>
      <c r="J12" s="62"/>
      <c r="K12" s="62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 ht="26.25">
      <c r="A13" s="48" t="s">
        <v>66</v>
      </c>
      <c r="B13" s="48" t="s">
        <v>67</v>
      </c>
      <c r="C13" s="49" t="s">
        <v>69</v>
      </c>
      <c r="D13" s="48" t="s">
        <v>65</v>
      </c>
      <c r="E13" s="48">
        <f>K13</f>
        <v>70</v>
      </c>
      <c r="F13" s="48"/>
      <c r="G13" s="48"/>
      <c r="H13" s="50"/>
      <c r="I13" s="48"/>
      <c r="J13" s="51"/>
      <c r="K13" s="48">
        <f>K14</f>
        <v>70</v>
      </c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hidden="1">
      <c r="A14" s="63"/>
      <c r="B14" s="63"/>
      <c r="C14" s="64" t="s">
        <v>1893</v>
      </c>
      <c r="D14" s="63"/>
      <c r="E14" s="55"/>
      <c r="F14" s="61"/>
      <c r="G14" s="61"/>
      <c r="H14" s="61"/>
      <c r="I14" s="59"/>
      <c r="J14" s="62">
        <v>70</v>
      </c>
      <c r="K14" s="52">
        <f>PRODUCT(G14:J14)</f>
        <v>70</v>
      </c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 hidden="1">
      <c r="A15" s="63"/>
      <c r="B15" s="63"/>
      <c r="C15" s="64"/>
      <c r="D15" s="63"/>
      <c r="E15" s="55"/>
      <c r="F15" s="61"/>
      <c r="G15" s="61"/>
      <c r="H15" s="61"/>
      <c r="I15" s="59"/>
      <c r="J15" s="62"/>
      <c r="K15" s="52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 ht="26.25">
      <c r="A16" s="48" t="s">
        <v>70</v>
      </c>
      <c r="B16" s="48" t="s">
        <v>71</v>
      </c>
      <c r="C16" s="49" t="s">
        <v>73</v>
      </c>
      <c r="D16" s="48" t="s">
        <v>65</v>
      </c>
      <c r="E16" s="48">
        <f>K16</f>
        <v>30</v>
      </c>
      <c r="F16" s="48"/>
      <c r="G16" s="48"/>
      <c r="H16" s="50"/>
      <c r="I16" s="48"/>
      <c r="J16" s="51"/>
      <c r="K16" s="48">
        <f>K17</f>
        <v>30</v>
      </c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 hidden="1">
      <c r="A17" s="63"/>
      <c r="B17" s="63"/>
      <c r="C17" s="64" t="s">
        <v>1893</v>
      </c>
      <c r="D17" s="63"/>
      <c r="E17" s="55"/>
      <c r="F17" s="61"/>
      <c r="G17" s="61"/>
      <c r="H17" s="61"/>
      <c r="I17" s="59"/>
      <c r="J17" s="62">
        <v>30</v>
      </c>
      <c r="K17" s="52">
        <f>PRODUCT(G17:J17)</f>
        <v>30</v>
      </c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 hidden="1">
      <c r="A18" s="63"/>
      <c r="B18" s="63"/>
      <c r="C18" s="65"/>
      <c r="D18" s="63"/>
      <c r="E18" s="55"/>
      <c r="F18" s="61"/>
      <c r="G18" s="61"/>
      <c r="H18" s="61"/>
      <c r="I18" s="59"/>
      <c r="J18" s="62"/>
      <c r="K18" s="62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48" t="s">
        <v>74</v>
      </c>
      <c r="B19" s="48" t="s">
        <v>75</v>
      </c>
      <c r="C19" s="49" t="s">
        <v>76</v>
      </c>
      <c r="D19" s="48" t="s">
        <v>60</v>
      </c>
      <c r="E19" s="48">
        <f>K19</f>
        <v>609.47</v>
      </c>
      <c r="F19" s="48"/>
      <c r="G19" s="48"/>
      <c r="H19" s="50"/>
      <c r="I19" s="48"/>
      <c r="J19" s="51"/>
      <c r="K19" s="48">
        <f>K20</f>
        <v>609.47</v>
      </c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 hidden="1">
      <c r="A20" s="63"/>
      <c r="B20" s="63"/>
      <c r="C20" s="64" t="s">
        <v>1894</v>
      </c>
      <c r="D20" s="63"/>
      <c r="E20" s="55"/>
      <c r="F20" s="61"/>
      <c r="G20" s="61"/>
      <c r="H20" s="61"/>
      <c r="I20" s="59"/>
      <c r="J20" s="62">
        <v>609.47</v>
      </c>
      <c r="K20" s="52">
        <f>PRODUCT(G20:J20)</f>
        <v>609.47</v>
      </c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 hidden="1">
      <c r="A21" s="63"/>
      <c r="B21" s="63"/>
      <c r="C21" s="65"/>
      <c r="D21" s="63"/>
      <c r="E21" s="55"/>
      <c r="F21" s="61"/>
      <c r="G21" s="61"/>
      <c r="H21" s="61"/>
      <c r="I21" s="59"/>
      <c r="J21" s="62"/>
      <c r="K21" s="62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 ht="52.5">
      <c r="A22" s="48" t="s">
        <v>77</v>
      </c>
      <c r="B22" s="48" t="s">
        <v>78</v>
      </c>
      <c r="C22" s="49" t="s">
        <v>79</v>
      </c>
      <c r="D22" s="48" t="s">
        <v>80</v>
      </c>
      <c r="E22" s="48">
        <f>K22</f>
        <v>12.52</v>
      </c>
      <c r="F22" s="48"/>
      <c r="G22" s="48"/>
      <c r="H22" s="50"/>
      <c r="I22" s="48"/>
      <c r="J22" s="51"/>
      <c r="K22" s="48">
        <f>TRUNC(SUM(K24:K29),2)</f>
        <v>12.52</v>
      </c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 ht="13.9" hidden="1">
      <c r="A23" s="66"/>
      <c r="B23" s="66"/>
      <c r="C23" s="64" t="s">
        <v>1895</v>
      </c>
      <c r="D23" s="66"/>
      <c r="E23" s="55"/>
      <c r="F23" s="67" t="s">
        <v>1896</v>
      </c>
      <c r="G23" s="67"/>
      <c r="H23" s="67" t="s">
        <v>1897</v>
      </c>
      <c r="I23" s="52"/>
      <c r="J23" s="67" t="s">
        <v>1898</v>
      </c>
      <c r="K23" s="6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</row>
    <row r="24" spans="1:26" ht="13.9" hidden="1">
      <c r="A24" s="66"/>
      <c r="B24" s="66"/>
      <c r="C24" s="69"/>
      <c r="D24" s="66"/>
      <c r="E24" s="55"/>
      <c r="F24" s="67">
        <v>1.25</v>
      </c>
      <c r="G24" s="67"/>
      <c r="H24" s="67">
        <v>0.01</v>
      </c>
      <c r="I24" s="52"/>
      <c r="J24" s="67">
        <f>K90+K123</f>
        <v>0</v>
      </c>
      <c r="K24" s="70">
        <f>PRODUCT(F24:J24)</f>
        <v>0</v>
      </c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</row>
    <row r="25" spans="1:26" ht="13.9" hidden="1">
      <c r="A25" s="66"/>
      <c r="B25" s="66"/>
      <c r="C25" s="69"/>
      <c r="D25" s="66"/>
      <c r="E25" s="55"/>
      <c r="F25" s="67"/>
      <c r="G25" s="67"/>
      <c r="H25" s="67"/>
      <c r="I25" s="52"/>
      <c r="J25" s="67"/>
      <c r="K25" s="6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spans="1:26" ht="13.9" hidden="1">
      <c r="A26" s="66"/>
      <c r="B26" s="66"/>
      <c r="C26" s="64" t="s">
        <v>1899</v>
      </c>
      <c r="D26" s="66"/>
      <c r="E26" s="55"/>
      <c r="F26" s="67">
        <v>1.25</v>
      </c>
      <c r="G26" s="67"/>
      <c r="H26" s="67">
        <v>2.5000000000000001E-2</v>
      </c>
      <c r="I26" s="52"/>
      <c r="J26" s="67">
        <f>K150</f>
        <v>400.82</v>
      </c>
      <c r="K26" s="70">
        <f>PRODUCT(F26:J26)</f>
        <v>12.525625</v>
      </c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</row>
    <row r="27" spans="1:26" ht="13.9" hidden="1">
      <c r="A27" s="66"/>
      <c r="B27" s="66"/>
      <c r="C27" s="69"/>
      <c r="D27" s="66"/>
      <c r="E27" s="55"/>
      <c r="F27" s="67"/>
      <c r="G27" s="67"/>
      <c r="H27" s="67"/>
      <c r="I27" s="52"/>
      <c r="J27" s="67"/>
      <c r="K27" s="6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</row>
    <row r="28" spans="1:26" ht="13.9" hidden="1">
      <c r="A28" s="66"/>
      <c r="B28" s="66"/>
      <c r="C28" s="69"/>
      <c r="D28" s="66"/>
      <c r="E28" s="55"/>
      <c r="F28" s="67"/>
      <c r="G28" s="67"/>
      <c r="H28" s="67"/>
      <c r="I28" s="52"/>
      <c r="J28" s="67"/>
      <c r="K28" s="6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</row>
    <row r="29" spans="1:26" ht="13.9" hidden="1">
      <c r="A29" s="66"/>
      <c r="B29" s="66"/>
      <c r="C29" s="64" t="s">
        <v>1900</v>
      </c>
      <c r="D29" s="66"/>
      <c r="E29" s="55"/>
      <c r="F29" s="67">
        <v>1.25</v>
      </c>
      <c r="G29" s="67"/>
      <c r="H29" s="67">
        <v>0.03</v>
      </c>
      <c r="I29" s="52"/>
      <c r="J29" s="67">
        <f>K123</f>
        <v>0</v>
      </c>
      <c r="K29" s="70">
        <f>PRODUCT(F29:J29)</f>
        <v>0</v>
      </c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</row>
    <row r="30" spans="1:26" ht="13.9" hidden="1">
      <c r="A30" s="66"/>
      <c r="B30" s="66"/>
      <c r="C30" s="64"/>
      <c r="D30" s="66"/>
      <c r="E30" s="55"/>
      <c r="F30" s="67"/>
      <c r="G30" s="67"/>
      <c r="H30" s="67"/>
      <c r="I30" s="52"/>
      <c r="J30" s="67"/>
      <c r="K30" s="6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</row>
    <row r="31" spans="1:26" ht="39.4">
      <c r="A31" s="48" t="s">
        <v>81</v>
      </c>
      <c r="B31" s="48" t="s">
        <v>82</v>
      </c>
      <c r="C31" s="49" t="s">
        <v>83</v>
      </c>
      <c r="D31" s="48" t="s">
        <v>84</v>
      </c>
      <c r="E31" s="48">
        <v>1</v>
      </c>
      <c r="F31" s="48"/>
      <c r="G31" s="48"/>
      <c r="H31" s="50"/>
      <c r="I31" s="48"/>
      <c r="J31" s="51"/>
      <c r="K31" s="48">
        <f>SUM(K33:K34)</f>
        <v>123.94</v>
      </c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 ht="13.9" hidden="1">
      <c r="A32" s="63"/>
      <c r="B32" s="63"/>
      <c r="C32" s="71" t="s">
        <v>1901</v>
      </c>
      <c r="D32" s="63"/>
      <c r="E32" s="55"/>
      <c r="F32" s="67" t="s">
        <v>1902</v>
      </c>
      <c r="G32" s="67"/>
      <c r="H32" s="67"/>
      <c r="I32" s="52"/>
      <c r="J32" s="67" t="s">
        <v>1903</v>
      </c>
      <c r="K32" s="68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 hidden="1">
      <c r="A33" s="63"/>
      <c r="B33" s="63"/>
      <c r="C33" s="65"/>
      <c r="D33" s="63"/>
      <c r="E33" s="55"/>
      <c r="F33" s="67">
        <v>9.9</v>
      </c>
      <c r="G33" s="67"/>
      <c r="H33" s="67"/>
      <c r="I33" s="52"/>
      <c r="J33" s="67">
        <f>K22</f>
        <v>12.52</v>
      </c>
      <c r="K33" s="70">
        <f>TRUNC(PRODUCT(F33:J33),2)</f>
        <v>123.94</v>
      </c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 hidden="1">
      <c r="A34" s="63"/>
      <c r="B34" s="63"/>
      <c r="C34" s="65"/>
      <c r="D34" s="63"/>
      <c r="E34" s="55"/>
      <c r="F34" s="61"/>
      <c r="G34" s="61"/>
      <c r="H34" s="61"/>
      <c r="I34" s="59"/>
      <c r="J34" s="62"/>
      <c r="K34" s="62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 hidden="1">
      <c r="A35" s="48" t="s">
        <v>85</v>
      </c>
      <c r="B35" s="48"/>
      <c r="C35" s="49" t="s">
        <v>86</v>
      </c>
      <c r="D35" s="48"/>
      <c r="E35" s="48"/>
      <c r="F35" s="48"/>
      <c r="G35" s="48"/>
      <c r="H35" s="50"/>
      <c r="I35" s="48"/>
      <c r="J35" s="51"/>
      <c r="K35" s="48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48" t="s">
        <v>87</v>
      </c>
      <c r="B36" s="48" t="s">
        <v>88</v>
      </c>
      <c r="C36" s="49" t="s">
        <v>89</v>
      </c>
      <c r="D36" s="48" t="s">
        <v>60</v>
      </c>
      <c r="E36" s="48">
        <f>K36</f>
        <v>0</v>
      </c>
      <c r="F36" s="48"/>
      <c r="G36" s="48"/>
      <c r="H36" s="50"/>
      <c r="I36" s="48"/>
      <c r="J36" s="51"/>
      <c r="K36" s="48">
        <f>TRUNC(SUM(K37:K41),2)</f>
        <v>0</v>
      </c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 hidden="1">
      <c r="A37" s="59"/>
      <c r="B37" s="59"/>
      <c r="C37" s="72" t="s">
        <v>1904</v>
      </c>
      <c r="D37" s="52" t="s">
        <v>1905</v>
      </c>
      <c r="E37" s="55"/>
      <c r="F37" s="61"/>
      <c r="G37" s="73" t="str">
        <f>_xlfn.XLOOKUP(C37,[3]Planilha2!A:A,[3]Planilha2!D:D,"erro",0)</f>
        <v>erro</v>
      </c>
      <c r="H37" s="73" t="str">
        <f>_xlfn.XLOOKUP(C37,[3]Planilha2!A:A,[3]Planilha2!E:E,"erro",0)</f>
        <v>erro</v>
      </c>
      <c r="I37" s="59"/>
      <c r="J37" s="62"/>
      <c r="K37" s="62">
        <f t="shared" ref="K37:K41" si="0">PRODUCT(F37:J37)</f>
        <v>0</v>
      </c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 hidden="1">
      <c r="A38" s="59"/>
      <c r="B38" s="59"/>
      <c r="C38" s="72" t="s">
        <v>1906</v>
      </c>
      <c r="D38" s="52" t="s">
        <v>1905</v>
      </c>
      <c r="E38" s="55"/>
      <c r="F38" s="61"/>
      <c r="G38" s="73" t="str">
        <f>_xlfn.XLOOKUP(C38,[3]Planilha2!A:A,[3]Planilha2!D:D,"erro",0)</f>
        <v>erro</v>
      </c>
      <c r="H38" s="73" t="str">
        <f>_xlfn.XLOOKUP(C38,[3]Planilha2!A:A,[3]Planilha2!E:E,"erro",0)</f>
        <v>erro</v>
      </c>
      <c r="I38" s="59"/>
      <c r="J38" s="62"/>
      <c r="K38" s="62">
        <f t="shared" si="0"/>
        <v>0</v>
      </c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 hidden="1">
      <c r="A39" s="59"/>
      <c r="B39" s="59"/>
      <c r="C39" s="72" t="s">
        <v>1907</v>
      </c>
      <c r="D39" s="52" t="s">
        <v>1905</v>
      </c>
      <c r="E39" s="55"/>
      <c r="F39" s="61"/>
      <c r="G39" s="73" t="str">
        <f>_xlfn.XLOOKUP(C39,[3]Planilha2!A:A,[3]Planilha2!D:D,"erro",0)</f>
        <v>erro</v>
      </c>
      <c r="H39" s="73" t="str">
        <f>_xlfn.XLOOKUP(C39,[3]Planilha2!A:A,[3]Planilha2!E:E,"erro",0)</f>
        <v>erro</v>
      </c>
      <c r="I39" s="59"/>
      <c r="J39" s="62"/>
      <c r="K39" s="62">
        <f t="shared" si="0"/>
        <v>0</v>
      </c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 hidden="1">
      <c r="A40" s="59"/>
      <c r="B40" s="59"/>
      <c r="C40" s="72" t="s">
        <v>1908</v>
      </c>
      <c r="D40" s="52" t="s">
        <v>1905</v>
      </c>
      <c r="E40" s="55"/>
      <c r="F40" s="61"/>
      <c r="G40" s="73" t="str">
        <f>_xlfn.XLOOKUP(C40,[3]Planilha2!A:A,[3]Planilha2!D:D,"erro",0)</f>
        <v>erro</v>
      </c>
      <c r="H40" s="73" t="str">
        <f>_xlfn.XLOOKUP(C40,[3]Planilha2!A:A,[3]Planilha2!E:E,"erro",0)</f>
        <v>erro</v>
      </c>
      <c r="I40" s="59"/>
      <c r="J40" s="62"/>
      <c r="K40" s="62">
        <f t="shared" si="0"/>
        <v>0</v>
      </c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 hidden="1">
      <c r="A41" s="59"/>
      <c r="B41" s="59"/>
      <c r="C41" s="72" t="s">
        <v>1909</v>
      </c>
      <c r="D41" s="52" t="s">
        <v>1905</v>
      </c>
      <c r="E41" s="55"/>
      <c r="F41" s="61"/>
      <c r="G41" s="73" t="str">
        <f>_xlfn.XLOOKUP(C41,[3]Planilha2!A:A,[3]Planilha2!D:D,"erro",0)</f>
        <v>erro</v>
      </c>
      <c r="H41" s="73" t="str">
        <f>_xlfn.XLOOKUP(C41,[3]Planilha2!A:A,[3]Planilha2!E:E,"erro",0)</f>
        <v>erro</v>
      </c>
      <c r="I41" s="59"/>
      <c r="J41" s="62"/>
      <c r="K41" s="62">
        <f t="shared" si="0"/>
        <v>0</v>
      </c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 hidden="1">
      <c r="A42" s="59"/>
      <c r="B42" s="59"/>
      <c r="C42" s="60"/>
      <c r="D42" s="59"/>
      <c r="E42" s="55"/>
      <c r="F42" s="61"/>
      <c r="G42" s="61"/>
      <c r="H42" s="61"/>
      <c r="I42" s="59"/>
      <c r="J42" s="62"/>
      <c r="K42" s="62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48" t="s">
        <v>90</v>
      </c>
      <c r="B43" s="48" t="s">
        <v>91</v>
      </c>
      <c r="C43" s="49" t="s">
        <v>92</v>
      </c>
      <c r="D43" s="48" t="s">
        <v>60</v>
      </c>
      <c r="E43" s="48">
        <f>K43</f>
        <v>22.05</v>
      </c>
      <c r="F43" s="48"/>
      <c r="G43" s="48"/>
      <c r="H43" s="50"/>
      <c r="I43" s="48"/>
      <c r="J43" s="51"/>
      <c r="K43" s="48">
        <f>TRUNC(SUM(K44:K64),2)</f>
        <v>22.05</v>
      </c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 hidden="1">
      <c r="A44" s="59"/>
      <c r="B44" s="59"/>
      <c r="C44" s="72" t="s">
        <v>1910</v>
      </c>
      <c r="D44" s="52" t="s">
        <v>1905</v>
      </c>
      <c r="E44" s="55"/>
      <c r="F44" s="61">
        <v>1.05</v>
      </c>
      <c r="G44" s="73" t="str">
        <f>_xlfn.XLOOKUP(C44,[3]Planilha2!A:A,[3]Planilha2!D:D,"erro",0)</f>
        <v>erro</v>
      </c>
      <c r="H44" s="73" t="str">
        <f>_xlfn.XLOOKUP(C44,[3]Planilha2!A:A,[3]Planilha2!E:E,"erro",0)</f>
        <v>erro</v>
      </c>
      <c r="I44" s="59"/>
      <c r="J44" s="62"/>
      <c r="K44" s="62">
        <f t="shared" ref="K44:K64" si="1">PRODUCT(F44:J44)</f>
        <v>1.05</v>
      </c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 hidden="1">
      <c r="A45" s="59"/>
      <c r="B45" s="59"/>
      <c r="C45" s="72" t="s">
        <v>1911</v>
      </c>
      <c r="D45" s="52" t="s">
        <v>1905</v>
      </c>
      <c r="E45" s="55"/>
      <c r="F45" s="61">
        <v>1.05</v>
      </c>
      <c r="G45" s="73" t="str">
        <f>_xlfn.XLOOKUP(C45,[3]Planilha2!A:A,[3]Planilha2!D:D,"erro",0)</f>
        <v>erro</v>
      </c>
      <c r="H45" s="73" t="str">
        <f>_xlfn.XLOOKUP(C45,[3]Planilha2!A:A,[3]Planilha2!E:E,"erro",0)</f>
        <v>erro</v>
      </c>
      <c r="I45" s="59"/>
      <c r="J45" s="62"/>
      <c r="K45" s="62">
        <f t="shared" si="1"/>
        <v>1.05</v>
      </c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 hidden="1">
      <c r="A46" s="59"/>
      <c r="B46" s="59"/>
      <c r="C46" s="72" t="s">
        <v>1912</v>
      </c>
      <c r="D46" s="52" t="s">
        <v>1905</v>
      </c>
      <c r="E46" s="55"/>
      <c r="F46" s="61">
        <v>1.05</v>
      </c>
      <c r="G46" s="73" t="str">
        <f>_xlfn.XLOOKUP(C46,[3]Planilha2!A:A,[3]Planilha2!D:D,"erro",0)</f>
        <v>erro</v>
      </c>
      <c r="H46" s="73" t="str">
        <f>_xlfn.XLOOKUP(C46,[3]Planilha2!A:A,[3]Planilha2!E:E,"erro",0)</f>
        <v>erro</v>
      </c>
      <c r="I46" s="59"/>
      <c r="J46" s="62"/>
      <c r="K46" s="62">
        <f t="shared" si="1"/>
        <v>1.05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 hidden="1">
      <c r="A47" s="59"/>
      <c r="B47" s="59"/>
      <c r="C47" s="72" t="s">
        <v>1913</v>
      </c>
      <c r="D47" s="52" t="s">
        <v>1905</v>
      </c>
      <c r="E47" s="55"/>
      <c r="F47" s="61">
        <v>1.05</v>
      </c>
      <c r="G47" s="73" t="str">
        <f>_xlfn.XLOOKUP(C47,[3]Planilha2!A:A,[3]Planilha2!D:D,"erro",0)</f>
        <v>erro</v>
      </c>
      <c r="H47" s="73" t="str">
        <f>_xlfn.XLOOKUP(C47,[3]Planilha2!A:A,[3]Planilha2!E:E,"erro",0)</f>
        <v>erro</v>
      </c>
      <c r="I47" s="59"/>
      <c r="J47" s="62"/>
      <c r="K47" s="62">
        <f t="shared" si="1"/>
        <v>1.05</v>
      </c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 hidden="1">
      <c r="A48" s="59"/>
      <c r="B48" s="59"/>
      <c r="C48" s="72" t="s">
        <v>1914</v>
      </c>
      <c r="D48" s="52" t="s">
        <v>1905</v>
      </c>
      <c r="E48" s="55"/>
      <c r="F48" s="61">
        <v>1.05</v>
      </c>
      <c r="G48" s="73" t="str">
        <f>_xlfn.XLOOKUP(C48,[3]Planilha2!A:A,[3]Planilha2!D:D,"erro",0)</f>
        <v>erro</v>
      </c>
      <c r="H48" s="73" t="str">
        <f>_xlfn.XLOOKUP(C48,[3]Planilha2!A:A,[3]Planilha2!E:E,"erro",0)</f>
        <v>erro</v>
      </c>
      <c r="I48" s="59"/>
      <c r="J48" s="62"/>
      <c r="K48" s="62">
        <f t="shared" si="1"/>
        <v>1.05</v>
      </c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 hidden="1">
      <c r="A49" s="59"/>
      <c r="B49" s="59"/>
      <c r="C49" s="72" t="s">
        <v>1904</v>
      </c>
      <c r="D49" s="52" t="s">
        <v>1905</v>
      </c>
      <c r="E49" s="55"/>
      <c r="F49" s="61">
        <v>1.05</v>
      </c>
      <c r="G49" s="73" t="str">
        <f>_xlfn.XLOOKUP(C49,[3]Planilha2!A:A,[3]Planilha2!D:D,"erro",0)</f>
        <v>erro</v>
      </c>
      <c r="H49" s="73" t="str">
        <f>_xlfn.XLOOKUP(C49,[3]Planilha2!A:A,[3]Planilha2!E:E,"erro",0)</f>
        <v>erro</v>
      </c>
      <c r="I49" s="59"/>
      <c r="J49" s="62"/>
      <c r="K49" s="62">
        <f t="shared" si="1"/>
        <v>1.05</v>
      </c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 hidden="1">
      <c r="A50" s="59"/>
      <c r="B50" s="59"/>
      <c r="C50" s="72" t="s">
        <v>1906</v>
      </c>
      <c r="D50" s="52" t="s">
        <v>1905</v>
      </c>
      <c r="E50" s="55"/>
      <c r="F50" s="61">
        <v>1.05</v>
      </c>
      <c r="G50" s="73" t="str">
        <f>_xlfn.XLOOKUP(C50,[3]Planilha2!A:A,[3]Planilha2!D:D,"erro",0)</f>
        <v>erro</v>
      </c>
      <c r="H50" s="73" t="str">
        <f>_xlfn.XLOOKUP(C50,[3]Planilha2!A:A,[3]Planilha2!E:E,"erro",0)</f>
        <v>erro</v>
      </c>
      <c r="I50" s="59"/>
      <c r="J50" s="62"/>
      <c r="K50" s="62">
        <f t="shared" si="1"/>
        <v>1.05</v>
      </c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 hidden="1">
      <c r="A51" s="59"/>
      <c r="B51" s="59"/>
      <c r="C51" s="72" t="s">
        <v>1907</v>
      </c>
      <c r="D51" s="52" t="s">
        <v>1905</v>
      </c>
      <c r="E51" s="55"/>
      <c r="F51" s="61">
        <v>1.05</v>
      </c>
      <c r="G51" s="73" t="str">
        <f>_xlfn.XLOOKUP(C51,[3]Planilha2!A:A,[3]Planilha2!D:D,"erro",0)</f>
        <v>erro</v>
      </c>
      <c r="H51" s="73" t="str">
        <f>_xlfn.XLOOKUP(C51,[3]Planilha2!A:A,[3]Planilha2!E:E,"erro",0)</f>
        <v>erro</v>
      </c>
      <c r="I51" s="59"/>
      <c r="J51" s="62"/>
      <c r="K51" s="62">
        <f t="shared" si="1"/>
        <v>1.05</v>
      </c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 hidden="1">
      <c r="A52" s="59"/>
      <c r="B52" s="59"/>
      <c r="C52" s="72" t="s">
        <v>1915</v>
      </c>
      <c r="D52" s="52" t="s">
        <v>1905</v>
      </c>
      <c r="E52" s="55"/>
      <c r="F52" s="61">
        <v>1.05</v>
      </c>
      <c r="G52" s="73" t="str">
        <f>_xlfn.XLOOKUP(C52,[3]Planilha2!A:A,[3]Planilha2!D:D,"erro",0)</f>
        <v>erro</v>
      </c>
      <c r="H52" s="73" t="str">
        <f>_xlfn.XLOOKUP(C52,[3]Planilha2!A:A,[3]Planilha2!E:E,"erro",0)</f>
        <v>erro</v>
      </c>
      <c r="I52" s="59"/>
      <c r="J52" s="62"/>
      <c r="K52" s="62">
        <f t="shared" si="1"/>
        <v>1.05</v>
      </c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 hidden="1">
      <c r="A53" s="59"/>
      <c r="B53" s="59"/>
      <c r="C53" s="72" t="s">
        <v>1916</v>
      </c>
      <c r="D53" s="52" t="s">
        <v>1905</v>
      </c>
      <c r="E53" s="55"/>
      <c r="F53" s="61">
        <v>1.05</v>
      </c>
      <c r="G53" s="73" t="str">
        <f>_xlfn.XLOOKUP(C53,[3]Planilha2!A:A,[3]Planilha2!D:D,"erro",0)</f>
        <v>erro</v>
      </c>
      <c r="H53" s="73" t="str">
        <f>_xlfn.XLOOKUP(C53,[3]Planilha2!A:A,[3]Planilha2!E:E,"erro",0)</f>
        <v>erro</v>
      </c>
      <c r="I53" s="59"/>
      <c r="J53" s="62"/>
      <c r="K53" s="62">
        <f t="shared" si="1"/>
        <v>1.05</v>
      </c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 hidden="1">
      <c r="A54" s="59"/>
      <c r="B54" s="59"/>
      <c r="C54" s="72" t="s">
        <v>1917</v>
      </c>
      <c r="D54" s="52" t="s">
        <v>1905</v>
      </c>
      <c r="E54" s="55"/>
      <c r="F54" s="61">
        <v>1.05</v>
      </c>
      <c r="G54" s="73" t="str">
        <f>_xlfn.XLOOKUP(C54,[3]Planilha2!A:A,[3]Planilha2!D:D,"erro",0)</f>
        <v>erro</v>
      </c>
      <c r="H54" s="73" t="str">
        <f>_xlfn.XLOOKUP(C54,[3]Planilha2!A:A,[3]Planilha2!E:E,"erro",0)</f>
        <v>erro</v>
      </c>
      <c r="I54" s="59"/>
      <c r="J54" s="62"/>
      <c r="K54" s="62">
        <f t="shared" si="1"/>
        <v>1.05</v>
      </c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 hidden="1">
      <c r="A55" s="59"/>
      <c r="B55" s="59"/>
      <c r="C55" s="72" t="s">
        <v>1918</v>
      </c>
      <c r="D55" s="52" t="s">
        <v>1905</v>
      </c>
      <c r="E55" s="55"/>
      <c r="F55" s="61">
        <v>1.05</v>
      </c>
      <c r="G55" s="73" t="str">
        <f>_xlfn.XLOOKUP(C55,[3]Planilha2!A:A,[3]Planilha2!D:D,"erro",0)</f>
        <v>erro</v>
      </c>
      <c r="H55" s="73" t="str">
        <f>_xlfn.XLOOKUP(C55,[3]Planilha2!A:A,[3]Planilha2!E:E,"erro",0)</f>
        <v>erro</v>
      </c>
      <c r="I55" s="59"/>
      <c r="J55" s="62"/>
      <c r="K55" s="62">
        <f t="shared" si="1"/>
        <v>1.05</v>
      </c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 hidden="1">
      <c r="A56" s="59"/>
      <c r="B56" s="59"/>
      <c r="C56" s="72" t="s">
        <v>1919</v>
      </c>
      <c r="D56" s="52" t="s">
        <v>1905</v>
      </c>
      <c r="E56" s="55"/>
      <c r="F56" s="61">
        <v>1.05</v>
      </c>
      <c r="G56" s="73" t="str">
        <f>_xlfn.XLOOKUP(C56,[3]Planilha2!A:A,[3]Planilha2!D:D,"erro",0)</f>
        <v>erro</v>
      </c>
      <c r="H56" s="73" t="str">
        <f>_xlfn.XLOOKUP(C56,[3]Planilha2!A:A,[3]Planilha2!E:E,"erro",0)</f>
        <v>erro</v>
      </c>
      <c r="I56" s="59"/>
      <c r="J56" s="62"/>
      <c r="K56" s="62">
        <f t="shared" si="1"/>
        <v>1.05</v>
      </c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 hidden="1">
      <c r="A57" s="59"/>
      <c r="B57" s="59"/>
      <c r="C57" s="72" t="s">
        <v>1920</v>
      </c>
      <c r="D57" s="52" t="s">
        <v>1905</v>
      </c>
      <c r="E57" s="55"/>
      <c r="F57" s="61">
        <v>1.05</v>
      </c>
      <c r="G57" s="73" t="str">
        <f>_xlfn.XLOOKUP(C57,[3]Planilha2!A:A,[3]Planilha2!D:D,"erro",0)</f>
        <v>erro</v>
      </c>
      <c r="H57" s="73" t="str">
        <f>_xlfn.XLOOKUP(C57,[3]Planilha2!A:A,[3]Planilha2!E:E,"erro",0)</f>
        <v>erro</v>
      </c>
      <c r="I57" s="59"/>
      <c r="J57" s="62"/>
      <c r="K57" s="62">
        <f t="shared" si="1"/>
        <v>1.05</v>
      </c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 hidden="1">
      <c r="A58" s="59"/>
      <c r="B58" s="59"/>
      <c r="C58" s="72" t="s">
        <v>1921</v>
      </c>
      <c r="D58" s="52" t="s">
        <v>1905</v>
      </c>
      <c r="E58" s="55"/>
      <c r="F58" s="61">
        <v>1.05</v>
      </c>
      <c r="G58" s="73" t="str">
        <f>_xlfn.XLOOKUP(C58,[3]Planilha2!A:A,[3]Planilha2!D:D,"erro",0)</f>
        <v>erro</v>
      </c>
      <c r="H58" s="73" t="str">
        <f>_xlfn.XLOOKUP(C58,[3]Planilha2!A:A,[3]Planilha2!E:E,"erro",0)</f>
        <v>erro</v>
      </c>
      <c r="I58" s="59"/>
      <c r="J58" s="62"/>
      <c r="K58" s="62">
        <f t="shared" si="1"/>
        <v>1.05</v>
      </c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 hidden="1">
      <c r="A59" s="59"/>
      <c r="B59" s="59"/>
      <c r="C59" s="72" t="s">
        <v>1922</v>
      </c>
      <c r="D59" s="52" t="s">
        <v>1905</v>
      </c>
      <c r="E59" s="55"/>
      <c r="F59" s="61">
        <v>1.05</v>
      </c>
      <c r="G59" s="73" t="str">
        <f>_xlfn.XLOOKUP(C59,[3]Planilha2!A:A,[3]Planilha2!D:D,"erro",0)</f>
        <v>erro</v>
      </c>
      <c r="H59" s="73" t="str">
        <f>_xlfn.XLOOKUP(C59,[3]Planilha2!A:A,[3]Planilha2!E:E,"erro",0)</f>
        <v>erro</v>
      </c>
      <c r="I59" s="59"/>
      <c r="J59" s="62"/>
      <c r="K59" s="62">
        <f t="shared" si="1"/>
        <v>1.05</v>
      </c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 hidden="1">
      <c r="A60" s="59"/>
      <c r="B60" s="59"/>
      <c r="C60" s="72" t="s">
        <v>1923</v>
      </c>
      <c r="D60" s="52" t="s">
        <v>1905</v>
      </c>
      <c r="E60" s="55"/>
      <c r="F60" s="61">
        <v>1.05</v>
      </c>
      <c r="G60" s="73" t="str">
        <f>_xlfn.XLOOKUP(C60,[3]Planilha2!A:A,[3]Planilha2!D:D,"erro",0)</f>
        <v>erro</v>
      </c>
      <c r="H60" s="73" t="str">
        <f>_xlfn.XLOOKUP(C60,[3]Planilha2!A:A,[3]Planilha2!E:E,"erro",0)</f>
        <v>erro</v>
      </c>
      <c r="I60" s="59"/>
      <c r="J60" s="62"/>
      <c r="K60" s="62">
        <f t="shared" si="1"/>
        <v>1.05</v>
      </c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 hidden="1">
      <c r="A61" s="59"/>
      <c r="B61" s="59"/>
      <c r="C61" s="72" t="s">
        <v>1924</v>
      </c>
      <c r="D61" s="52" t="s">
        <v>1905</v>
      </c>
      <c r="E61" s="55"/>
      <c r="F61" s="61">
        <v>1.05</v>
      </c>
      <c r="G61" s="73" t="str">
        <f>_xlfn.XLOOKUP(C61,[3]Planilha2!A:A,[3]Planilha2!D:D,"erro",0)</f>
        <v>erro</v>
      </c>
      <c r="H61" s="73" t="str">
        <f>_xlfn.XLOOKUP(C61,[3]Planilha2!A:A,[3]Planilha2!E:E,"erro",0)</f>
        <v>erro</v>
      </c>
      <c r="I61" s="59"/>
      <c r="J61" s="62"/>
      <c r="K61" s="62">
        <f t="shared" si="1"/>
        <v>1.05</v>
      </c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 hidden="1">
      <c r="A62" s="59"/>
      <c r="B62" s="59"/>
      <c r="C62" s="72" t="s">
        <v>1925</v>
      </c>
      <c r="D62" s="52" t="s">
        <v>1905</v>
      </c>
      <c r="E62" s="55"/>
      <c r="F62" s="61">
        <v>1.05</v>
      </c>
      <c r="G62" s="73" t="str">
        <f>_xlfn.XLOOKUP(C62,[3]Planilha2!A:A,[3]Planilha2!D:D,"erro",0)</f>
        <v>erro</v>
      </c>
      <c r="H62" s="73" t="str">
        <f>_xlfn.XLOOKUP(C62,[3]Planilha2!A:A,[3]Planilha2!E:E,"erro",0)</f>
        <v>erro</v>
      </c>
      <c r="I62" s="59"/>
      <c r="J62" s="62"/>
      <c r="K62" s="62">
        <f t="shared" si="1"/>
        <v>1.05</v>
      </c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 hidden="1">
      <c r="A63" s="59"/>
      <c r="B63" s="59"/>
      <c r="C63" s="72" t="s">
        <v>1926</v>
      </c>
      <c r="D63" s="52" t="s">
        <v>1905</v>
      </c>
      <c r="E63" s="55"/>
      <c r="F63" s="61">
        <v>1.05</v>
      </c>
      <c r="G63" s="73" t="str">
        <f>_xlfn.XLOOKUP(C63,[3]Planilha2!A:A,[3]Planilha2!D:D,"erro",0)</f>
        <v>erro</v>
      </c>
      <c r="H63" s="73" t="str">
        <f>_xlfn.XLOOKUP(C63,[3]Planilha2!A:A,[3]Planilha2!E:E,"erro",0)</f>
        <v>erro</v>
      </c>
      <c r="I63" s="59"/>
      <c r="J63" s="62"/>
      <c r="K63" s="62">
        <f t="shared" si="1"/>
        <v>1.05</v>
      </c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 hidden="1">
      <c r="A64" s="59"/>
      <c r="B64" s="59"/>
      <c r="C64" s="72" t="s">
        <v>1927</v>
      </c>
      <c r="D64" s="52" t="s">
        <v>1905</v>
      </c>
      <c r="E64" s="55"/>
      <c r="F64" s="61">
        <v>1.05</v>
      </c>
      <c r="G64" s="73" t="str">
        <f>_xlfn.XLOOKUP(C64,[3]Planilha2!A:A,[3]Planilha2!D:D,"erro",0)</f>
        <v>erro</v>
      </c>
      <c r="H64" s="73" t="str">
        <f>_xlfn.XLOOKUP(C64,[3]Planilha2!A:A,[3]Planilha2!E:E,"erro",0)</f>
        <v>erro</v>
      </c>
      <c r="I64" s="59"/>
      <c r="J64" s="62"/>
      <c r="K64" s="62">
        <f t="shared" si="1"/>
        <v>1.05</v>
      </c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 hidden="1">
      <c r="A65" s="59"/>
      <c r="B65" s="59"/>
      <c r="C65" s="72"/>
      <c r="D65" s="52"/>
      <c r="E65" s="55"/>
      <c r="F65" s="61"/>
      <c r="G65" s="73"/>
      <c r="H65" s="73"/>
      <c r="I65" s="59"/>
      <c r="J65" s="62"/>
      <c r="K65" s="62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 ht="26.25">
      <c r="A66" s="48" t="s">
        <v>93</v>
      </c>
      <c r="B66" s="48" t="s">
        <v>94</v>
      </c>
      <c r="C66" s="49" t="s">
        <v>95</v>
      </c>
      <c r="D66" s="48" t="s">
        <v>60</v>
      </c>
      <c r="E66" s="48">
        <f>K66</f>
        <v>22.05</v>
      </c>
      <c r="F66" s="48"/>
      <c r="G66" s="48"/>
      <c r="H66" s="50"/>
      <c r="I66" s="48"/>
      <c r="J66" s="51"/>
      <c r="K66" s="48">
        <f>TRUNC(SUM(K67:K87),2)</f>
        <v>22.05</v>
      </c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 hidden="1">
      <c r="A67" s="59"/>
      <c r="B67" s="59"/>
      <c r="C67" s="72" t="s">
        <v>1910</v>
      </c>
      <c r="D67" s="52" t="s">
        <v>1905</v>
      </c>
      <c r="E67" s="55"/>
      <c r="F67" s="61">
        <v>1.05</v>
      </c>
      <c r="G67" s="73" t="str">
        <f>_xlfn.XLOOKUP(C67,[3]Planilha2!A:A,[3]Planilha2!D:D,"erro",0)</f>
        <v>erro</v>
      </c>
      <c r="H67" s="73" t="str">
        <f>_xlfn.XLOOKUP(C67,[3]Planilha2!A:A,[3]Planilha2!E:E,"erro",0)</f>
        <v>erro</v>
      </c>
      <c r="I67" s="59"/>
      <c r="J67" s="62"/>
      <c r="K67" s="62">
        <f t="shared" ref="K67:K87" si="2">PRODUCT(F67:J67)</f>
        <v>1.05</v>
      </c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 hidden="1">
      <c r="A68" s="59"/>
      <c r="B68" s="59"/>
      <c r="C68" s="72" t="s">
        <v>1911</v>
      </c>
      <c r="D68" s="52" t="s">
        <v>1905</v>
      </c>
      <c r="E68" s="55"/>
      <c r="F68" s="61">
        <v>1.05</v>
      </c>
      <c r="G68" s="73" t="str">
        <f>_xlfn.XLOOKUP(C68,[3]Planilha2!A:A,[3]Planilha2!D:D,"erro",0)</f>
        <v>erro</v>
      </c>
      <c r="H68" s="73" t="str">
        <f>_xlfn.XLOOKUP(C68,[3]Planilha2!A:A,[3]Planilha2!E:E,"erro",0)</f>
        <v>erro</v>
      </c>
      <c r="I68" s="59"/>
      <c r="J68" s="62"/>
      <c r="K68" s="62">
        <f t="shared" si="2"/>
        <v>1.05</v>
      </c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 hidden="1">
      <c r="A69" s="59"/>
      <c r="B69" s="59"/>
      <c r="C69" s="72" t="s">
        <v>1912</v>
      </c>
      <c r="D69" s="52" t="s">
        <v>1905</v>
      </c>
      <c r="E69" s="55"/>
      <c r="F69" s="61">
        <v>1.05</v>
      </c>
      <c r="G69" s="73" t="str">
        <f>_xlfn.XLOOKUP(C69,[3]Planilha2!A:A,[3]Planilha2!D:D,"erro",0)</f>
        <v>erro</v>
      </c>
      <c r="H69" s="73" t="str">
        <f>_xlfn.XLOOKUP(C69,[3]Planilha2!A:A,[3]Planilha2!E:E,"erro",0)</f>
        <v>erro</v>
      </c>
      <c r="I69" s="59"/>
      <c r="J69" s="62"/>
      <c r="K69" s="62">
        <f t="shared" si="2"/>
        <v>1.05</v>
      </c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 hidden="1">
      <c r="A70" s="59"/>
      <c r="B70" s="59"/>
      <c r="C70" s="72" t="s">
        <v>1913</v>
      </c>
      <c r="D70" s="52" t="s">
        <v>1905</v>
      </c>
      <c r="E70" s="55"/>
      <c r="F70" s="61">
        <v>1.05</v>
      </c>
      <c r="G70" s="73" t="str">
        <f>_xlfn.XLOOKUP(C70,[3]Planilha2!A:A,[3]Planilha2!D:D,"erro",0)</f>
        <v>erro</v>
      </c>
      <c r="H70" s="73" t="str">
        <f>_xlfn.XLOOKUP(C70,[3]Planilha2!A:A,[3]Planilha2!E:E,"erro",0)</f>
        <v>erro</v>
      </c>
      <c r="I70" s="59"/>
      <c r="J70" s="62"/>
      <c r="K70" s="62">
        <f t="shared" si="2"/>
        <v>1.05</v>
      </c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 hidden="1">
      <c r="A71" s="59"/>
      <c r="B71" s="59"/>
      <c r="C71" s="72" t="s">
        <v>1914</v>
      </c>
      <c r="D71" s="52" t="s">
        <v>1905</v>
      </c>
      <c r="E71" s="55"/>
      <c r="F71" s="61">
        <v>1.05</v>
      </c>
      <c r="G71" s="73" t="str">
        <f>_xlfn.XLOOKUP(C71,[3]Planilha2!A:A,[3]Planilha2!D:D,"erro",0)</f>
        <v>erro</v>
      </c>
      <c r="H71" s="73" t="str">
        <f>_xlfn.XLOOKUP(C71,[3]Planilha2!A:A,[3]Planilha2!E:E,"erro",0)</f>
        <v>erro</v>
      </c>
      <c r="I71" s="59"/>
      <c r="J71" s="62"/>
      <c r="K71" s="62">
        <f t="shared" si="2"/>
        <v>1.05</v>
      </c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 hidden="1">
      <c r="A72" s="59"/>
      <c r="B72" s="59"/>
      <c r="C72" s="72" t="s">
        <v>1904</v>
      </c>
      <c r="D72" s="52" t="s">
        <v>1905</v>
      </c>
      <c r="E72" s="55"/>
      <c r="F72" s="61">
        <v>1.05</v>
      </c>
      <c r="G72" s="73" t="str">
        <f>_xlfn.XLOOKUP(C72,[3]Planilha2!A:A,[3]Planilha2!D:D,"erro",0)</f>
        <v>erro</v>
      </c>
      <c r="H72" s="73" t="str">
        <f>_xlfn.XLOOKUP(C72,[3]Planilha2!A:A,[3]Planilha2!E:E,"erro",0)</f>
        <v>erro</v>
      </c>
      <c r="I72" s="59"/>
      <c r="J72" s="62"/>
      <c r="K72" s="62">
        <f t="shared" si="2"/>
        <v>1.05</v>
      </c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 hidden="1">
      <c r="A73" s="59"/>
      <c r="B73" s="59"/>
      <c r="C73" s="72" t="s">
        <v>1906</v>
      </c>
      <c r="D73" s="52" t="s">
        <v>1905</v>
      </c>
      <c r="E73" s="55"/>
      <c r="F73" s="61">
        <v>1.05</v>
      </c>
      <c r="G73" s="73" t="str">
        <f>_xlfn.XLOOKUP(C73,[3]Planilha2!A:A,[3]Planilha2!D:D,"erro",0)</f>
        <v>erro</v>
      </c>
      <c r="H73" s="73" t="str">
        <f>_xlfn.XLOOKUP(C73,[3]Planilha2!A:A,[3]Planilha2!E:E,"erro",0)</f>
        <v>erro</v>
      </c>
      <c r="I73" s="59"/>
      <c r="J73" s="62"/>
      <c r="K73" s="62">
        <f t="shared" si="2"/>
        <v>1.05</v>
      </c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 hidden="1">
      <c r="A74" s="59"/>
      <c r="B74" s="59"/>
      <c r="C74" s="72" t="s">
        <v>1907</v>
      </c>
      <c r="D74" s="52" t="s">
        <v>1905</v>
      </c>
      <c r="E74" s="55"/>
      <c r="F74" s="61">
        <v>1.05</v>
      </c>
      <c r="G74" s="73" t="str">
        <f>_xlfn.XLOOKUP(C74,[3]Planilha2!A:A,[3]Planilha2!D:D,"erro",0)</f>
        <v>erro</v>
      </c>
      <c r="H74" s="73" t="str">
        <f>_xlfn.XLOOKUP(C74,[3]Planilha2!A:A,[3]Planilha2!E:E,"erro",0)</f>
        <v>erro</v>
      </c>
      <c r="I74" s="59"/>
      <c r="J74" s="62"/>
      <c r="K74" s="62">
        <f t="shared" si="2"/>
        <v>1.05</v>
      </c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 hidden="1">
      <c r="A75" s="59"/>
      <c r="B75" s="59"/>
      <c r="C75" s="72" t="s">
        <v>1915</v>
      </c>
      <c r="D75" s="52" t="s">
        <v>1905</v>
      </c>
      <c r="E75" s="55"/>
      <c r="F75" s="61">
        <v>1.05</v>
      </c>
      <c r="G75" s="73" t="str">
        <f>_xlfn.XLOOKUP(C75,[3]Planilha2!A:A,[3]Planilha2!D:D,"erro",0)</f>
        <v>erro</v>
      </c>
      <c r="H75" s="73" t="str">
        <f>_xlfn.XLOOKUP(C75,[3]Planilha2!A:A,[3]Planilha2!E:E,"erro",0)</f>
        <v>erro</v>
      </c>
      <c r="I75" s="59"/>
      <c r="J75" s="62"/>
      <c r="K75" s="62">
        <f t="shared" si="2"/>
        <v>1.05</v>
      </c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 hidden="1">
      <c r="A76" s="59"/>
      <c r="B76" s="59"/>
      <c r="C76" s="72" t="s">
        <v>1916</v>
      </c>
      <c r="D76" s="52" t="s">
        <v>1905</v>
      </c>
      <c r="E76" s="55"/>
      <c r="F76" s="61">
        <v>1.05</v>
      </c>
      <c r="G76" s="73" t="str">
        <f>_xlfn.XLOOKUP(C76,[3]Planilha2!A:A,[3]Planilha2!D:D,"erro",0)</f>
        <v>erro</v>
      </c>
      <c r="H76" s="73" t="str">
        <f>_xlfn.XLOOKUP(C76,[3]Planilha2!A:A,[3]Planilha2!E:E,"erro",0)</f>
        <v>erro</v>
      </c>
      <c r="I76" s="59"/>
      <c r="J76" s="62"/>
      <c r="K76" s="62">
        <f t="shared" si="2"/>
        <v>1.05</v>
      </c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 hidden="1">
      <c r="A77" s="59"/>
      <c r="B77" s="59"/>
      <c r="C77" s="72" t="s">
        <v>1917</v>
      </c>
      <c r="D77" s="52" t="s">
        <v>1905</v>
      </c>
      <c r="E77" s="55"/>
      <c r="F77" s="61">
        <v>1.05</v>
      </c>
      <c r="G77" s="73" t="str">
        <f>_xlfn.XLOOKUP(C77,[3]Planilha2!A:A,[3]Planilha2!D:D,"erro",0)</f>
        <v>erro</v>
      </c>
      <c r="H77" s="73" t="str">
        <f>_xlfn.XLOOKUP(C77,[3]Planilha2!A:A,[3]Planilha2!E:E,"erro",0)</f>
        <v>erro</v>
      </c>
      <c r="I77" s="59"/>
      <c r="J77" s="62"/>
      <c r="K77" s="62">
        <f t="shared" si="2"/>
        <v>1.05</v>
      </c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 hidden="1">
      <c r="A78" s="59"/>
      <c r="B78" s="59"/>
      <c r="C78" s="72" t="s">
        <v>1918</v>
      </c>
      <c r="D78" s="52" t="s">
        <v>1905</v>
      </c>
      <c r="E78" s="55"/>
      <c r="F78" s="61">
        <v>1.05</v>
      </c>
      <c r="G78" s="73" t="str">
        <f>_xlfn.XLOOKUP(C78,[3]Planilha2!A:A,[3]Planilha2!D:D,"erro",0)</f>
        <v>erro</v>
      </c>
      <c r="H78" s="73" t="str">
        <f>_xlfn.XLOOKUP(C78,[3]Planilha2!A:A,[3]Planilha2!E:E,"erro",0)</f>
        <v>erro</v>
      </c>
      <c r="I78" s="59"/>
      <c r="J78" s="62"/>
      <c r="K78" s="62">
        <f t="shared" si="2"/>
        <v>1.05</v>
      </c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 hidden="1">
      <c r="A79" s="59"/>
      <c r="B79" s="59"/>
      <c r="C79" s="72" t="s">
        <v>1919</v>
      </c>
      <c r="D79" s="52" t="s">
        <v>1905</v>
      </c>
      <c r="E79" s="55"/>
      <c r="F79" s="61">
        <v>1.05</v>
      </c>
      <c r="G79" s="73" t="str">
        <f>_xlfn.XLOOKUP(C79,[3]Planilha2!A:A,[3]Planilha2!D:D,"erro",0)</f>
        <v>erro</v>
      </c>
      <c r="H79" s="73" t="str">
        <f>_xlfn.XLOOKUP(C79,[3]Planilha2!A:A,[3]Planilha2!E:E,"erro",0)</f>
        <v>erro</v>
      </c>
      <c r="I79" s="59"/>
      <c r="J79" s="62"/>
      <c r="K79" s="62">
        <f t="shared" si="2"/>
        <v>1.05</v>
      </c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 hidden="1">
      <c r="A80" s="59"/>
      <c r="B80" s="59"/>
      <c r="C80" s="72" t="s">
        <v>1920</v>
      </c>
      <c r="D80" s="52" t="s">
        <v>1905</v>
      </c>
      <c r="E80" s="55"/>
      <c r="F80" s="61">
        <v>1.05</v>
      </c>
      <c r="G80" s="73" t="str">
        <f>_xlfn.XLOOKUP(C80,[3]Planilha2!A:A,[3]Planilha2!D:D,"erro",0)</f>
        <v>erro</v>
      </c>
      <c r="H80" s="73" t="str">
        <f>_xlfn.XLOOKUP(C80,[3]Planilha2!A:A,[3]Planilha2!E:E,"erro",0)</f>
        <v>erro</v>
      </c>
      <c r="I80" s="59"/>
      <c r="J80" s="62"/>
      <c r="K80" s="62">
        <f t="shared" si="2"/>
        <v>1.05</v>
      </c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 hidden="1">
      <c r="A81" s="59"/>
      <c r="B81" s="59"/>
      <c r="C81" s="72" t="s">
        <v>1921</v>
      </c>
      <c r="D81" s="52" t="s">
        <v>1905</v>
      </c>
      <c r="E81" s="55"/>
      <c r="F81" s="61">
        <v>1.05</v>
      </c>
      <c r="G81" s="73" t="str">
        <f>_xlfn.XLOOKUP(C81,[3]Planilha2!A:A,[3]Planilha2!D:D,"erro",0)</f>
        <v>erro</v>
      </c>
      <c r="H81" s="73" t="str">
        <f>_xlfn.XLOOKUP(C81,[3]Planilha2!A:A,[3]Planilha2!E:E,"erro",0)</f>
        <v>erro</v>
      </c>
      <c r="I81" s="59"/>
      <c r="J81" s="62"/>
      <c r="K81" s="62">
        <f t="shared" si="2"/>
        <v>1.05</v>
      </c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 hidden="1">
      <c r="A82" s="59"/>
      <c r="B82" s="59"/>
      <c r="C82" s="72" t="s">
        <v>1922</v>
      </c>
      <c r="D82" s="52" t="s">
        <v>1905</v>
      </c>
      <c r="E82" s="55"/>
      <c r="F82" s="61">
        <v>1.05</v>
      </c>
      <c r="G82" s="73" t="str">
        <f>_xlfn.XLOOKUP(C82,[3]Planilha2!A:A,[3]Planilha2!D:D,"erro",0)</f>
        <v>erro</v>
      </c>
      <c r="H82" s="73" t="str">
        <f>_xlfn.XLOOKUP(C82,[3]Planilha2!A:A,[3]Planilha2!E:E,"erro",0)</f>
        <v>erro</v>
      </c>
      <c r="I82" s="59"/>
      <c r="J82" s="62"/>
      <c r="K82" s="62">
        <f t="shared" si="2"/>
        <v>1.05</v>
      </c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 hidden="1">
      <c r="A83" s="59"/>
      <c r="B83" s="59"/>
      <c r="C83" s="72" t="s">
        <v>1923</v>
      </c>
      <c r="D83" s="52" t="s">
        <v>1905</v>
      </c>
      <c r="E83" s="55"/>
      <c r="F83" s="61">
        <v>1.05</v>
      </c>
      <c r="G83" s="73" t="str">
        <f>_xlfn.XLOOKUP(C83,[3]Planilha2!A:A,[3]Planilha2!D:D,"erro",0)</f>
        <v>erro</v>
      </c>
      <c r="H83" s="73" t="str">
        <f>_xlfn.XLOOKUP(C83,[3]Planilha2!A:A,[3]Planilha2!E:E,"erro",0)</f>
        <v>erro</v>
      </c>
      <c r="I83" s="59"/>
      <c r="J83" s="62"/>
      <c r="K83" s="62">
        <f t="shared" si="2"/>
        <v>1.05</v>
      </c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 hidden="1">
      <c r="A84" s="59"/>
      <c r="B84" s="59"/>
      <c r="C84" s="72" t="s">
        <v>1924</v>
      </c>
      <c r="D84" s="52" t="s">
        <v>1905</v>
      </c>
      <c r="E84" s="55"/>
      <c r="F84" s="61">
        <v>1.05</v>
      </c>
      <c r="G84" s="73" t="str">
        <f>_xlfn.XLOOKUP(C84,[3]Planilha2!A:A,[3]Planilha2!D:D,"erro",0)</f>
        <v>erro</v>
      </c>
      <c r="H84" s="73" t="str">
        <f>_xlfn.XLOOKUP(C84,[3]Planilha2!A:A,[3]Planilha2!E:E,"erro",0)</f>
        <v>erro</v>
      </c>
      <c r="I84" s="59"/>
      <c r="J84" s="62"/>
      <c r="K84" s="62">
        <f t="shared" si="2"/>
        <v>1.05</v>
      </c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 hidden="1">
      <c r="A85" s="59"/>
      <c r="B85" s="59"/>
      <c r="C85" s="72" t="s">
        <v>1925</v>
      </c>
      <c r="D85" s="52" t="s">
        <v>1905</v>
      </c>
      <c r="E85" s="55"/>
      <c r="F85" s="61">
        <v>1.05</v>
      </c>
      <c r="G85" s="73" t="str">
        <f>_xlfn.XLOOKUP(C85,[3]Planilha2!A:A,[3]Planilha2!D:D,"erro",0)</f>
        <v>erro</v>
      </c>
      <c r="H85" s="73" t="str">
        <f>_xlfn.XLOOKUP(C85,[3]Planilha2!A:A,[3]Planilha2!E:E,"erro",0)</f>
        <v>erro</v>
      </c>
      <c r="I85" s="59"/>
      <c r="J85" s="62"/>
      <c r="K85" s="62">
        <f t="shared" si="2"/>
        <v>1.05</v>
      </c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 hidden="1">
      <c r="A86" s="59"/>
      <c r="B86" s="59"/>
      <c r="C86" s="72" t="s">
        <v>1926</v>
      </c>
      <c r="D86" s="52" t="s">
        <v>1905</v>
      </c>
      <c r="E86" s="55"/>
      <c r="F86" s="61">
        <v>1.05</v>
      </c>
      <c r="G86" s="73" t="str">
        <f>_xlfn.XLOOKUP(C86,[3]Planilha2!A:A,[3]Planilha2!D:D,"erro",0)</f>
        <v>erro</v>
      </c>
      <c r="H86" s="73" t="str">
        <f>_xlfn.XLOOKUP(C86,[3]Planilha2!A:A,[3]Planilha2!E:E,"erro",0)</f>
        <v>erro</v>
      </c>
      <c r="I86" s="59"/>
      <c r="J86" s="62"/>
      <c r="K86" s="62">
        <f t="shared" si="2"/>
        <v>1.05</v>
      </c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 hidden="1">
      <c r="A87" s="59"/>
      <c r="B87" s="59"/>
      <c r="C87" s="72" t="s">
        <v>1927</v>
      </c>
      <c r="D87" s="52" t="s">
        <v>1905</v>
      </c>
      <c r="E87" s="55"/>
      <c r="F87" s="61">
        <v>1.05</v>
      </c>
      <c r="G87" s="73" t="str">
        <f>_xlfn.XLOOKUP(C87,[3]Planilha2!A:A,[3]Planilha2!D:D,"erro",0)</f>
        <v>erro</v>
      </c>
      <c r="H87" s="73" t="str">
        <f>_xlfn.XLOOKUP(C87,[3]Planilha2!A:A,[3]Planilha2!E:E,"erro",0)</f>
        <v>erro</v>
      </c>
      <c r="I87" s="59"/>
      <c r="J87" s="62"/>
      <c r="K87" s="62">
        <f t="shared" si="2"/>
        <v>1.05</v>
      </c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 hidden="1">
      <c r="A88" s="59"/>
      <c r="B88" s="59"/>
      <c r="C88" s="72"/>
      <c r="D88" s="52"/>
      <c r="E88" s="55"/>
      <c r="F88" s="61"/>
      <c r="G88" s="73"/>
      <c r="H88" s="73"/>
      <c r="I88" s="59"/>
      <c r="J88" s="62"/>
      <c r="K88" s="62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 hidden="1">
      <c r="A89" s="59"/>
      <c r="B89" s="59"/>
      <c r="C89" s="60"/>
      <c r="D89" s="59"/>
      <c r="E89" s="55"/>
      <c r="F89" s="61"/>
      <c r="G89" s="61"/>
      <c r="H89" s="61"/>
      <c r="I89" s="59"/>
      <c r="J89" s="62"/>
      <c r="K89" s="62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 ht="26.25">
      <c r="A90" s="48" t="s">
        <v>96</v>
      </c>
      <c r="B90" s="48" t="s">
        <v>97</v>
      </c>
      <c r="C90" s="49" t="s">
        <v>99</v>
      </c>
      <c r="D90" s="48" t="s">
        <v>60</v>
      </c>
      <c r="E90" s="48">
        <f>K90</f>
        <v>0</v>
      </c>
      <c r="F90" s="48"/>
      <c r="G90" s="48"/>
      <c r="H90" s="50"/>
      <c r="I90" s="48"/>
      <c r="J90" s="51"/>
      <c r="K90" s="48">
        <f>TRUNC(SUM(K91:K109),2)</f>
        <v>0</v>
      </c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 hidden="1">
      <c r="A91" s="59"/>
      <c r="B91" s="59"/>
      <c r="C91" s="72" t="s">
        <v>1910</v>
      </c>
      <c r="D91" s="52" t="s">
        <v>1905</v>
      </c>
      <c r="E91" s="55"/>
      <c r="F91" s="61"/>
      <c r="G91" s="73" t="str">
        <f>_xlfn.XLOOKUP(C91,[3]Planilha2!A:A,[3]Planilha2!D:D,"erro",0)</f>
        <v>erro</v>
      </c>
      <c r="H91" s="73" t="str">
        <f>_xlfn.XLOOKUP(C91,[3]Planilha2!A:A,[3]Planilha2!E:E,"erro",0)</f>
        <v>erro</v>
      </c>
      <c r="I91" s="59"/>
      <c r="J91" s="62"/>
      <c r="K91" s="62">
        <f t="shared" ref="K91:K109" si="3">(PRODUCT(F91:I91))</f>
        <v>0</v>
      </c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 hidden="1">
      <c r="A92" s="59"/>
      <c r="B92" s="59"/>
      <c r="C92" s="72" t="s">
        <v>1911</v>
      </c>
      <c r="D92" s="52" t="s">
        <v>1905</v>
      </c>
      <c r="E92" s="55"/>
      <c r="F92" s="61"/>
      <c r="G92" s="73" t="str">
        <f>_xlfn.XLOOKUP(C92,[3]Planilha2!A:A,[3]Planilha2!D:D,"erro",0)</f>
        <v>erro</v>
      </c>
      <c r="H92" s="73" t="str">
        <f>_xlfn.XLOOKUP(C92,[3]Planilha2!A:A,[3]Planilha2!E:E,"erro",0)</f>
        <v>erro</v>
      </c>
      <c r="I92" s="59"/>
      <c r="J92" s="62"/>
      <c r="K92" s="62">
        <f t="shared" si="3"/>
        <v>0</v>
      </c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 hidden="1">
      <c r="A93" s="59"/>
      <c r="B93" s="59"/>
      <c r="C93" s="72" t="s">
        <v>1912</v>
      </c>
      <c r="D93" s="52" t="s">
        <v>1905</v>
      </c>
      <c r="E93" s="55"/>
      <c r="F93" s="61"/>
      <c r="G93" s="73" t="str">
        <f>_xlfn.XLOOKUP(C93,[3]Planilha2!A:A,[3]Planilha2!D:D,"erro",0)</f>
        <v>erro</v>
      </c>
      <c r="H93" s="73" t="str">
        <f>_xlfn.XLOOKUP(C93,[3]Planilha2!A:A,[3]Planilha2!E:E,"erro",0)</f>
        <v>erro</v>
      </c>
      <c r="I93" s="59"/>
      <c r="J93" s="62"/>
      <c r="K93" s="62">
        <f t="shared" si="3"/>
        <v>0</v>
      </c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 hidden="1">
      <c r="A94" s="59"/>
      <c r="B94" s="59"/>
      <c r="C94" s="72" t="s">
        <v>1917</v>
      </c>
      <c r="D94" s="52" t="s">
        <v>1905</v>
      </c>
      <c r="E94" s="55"/>
      <c r="F94" s="61"/>
      <c r="G94" s="73" t="str">
        <f>_xlfn.XLOOKUP(C94,[3]Planilha2!A:A,[3]Planilha2!D:D,"erro",0)</f>
        <v>erro</v>
      </c>
      <c r="H94" s="73" t="str">
        <f>_xlfn.XLOOKUP(C94,[3]Planilha2!A:A,[3]Planilha2!E:E,"erro",0)</f>
        <v>erro</v>
      </c>
      <c r="I94" s="59"/>
      <c r="J94" s="62"/>
      <c r="K94" s="62">
        <f t="shared" si="3"/>
        <v>0</v>
      </c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 hidden="1">
      <c r="A95" s="59"/>
      <c r="B95" s="59"/>
      <c r="C95" s="72" t="s">
        <v>1918</v>
      </c>
      <c r="D95" s="52" t="s">
        <v>1905</v>
      </c>
      <c r="E95" s="55"/>
      <c r="F95" s="61"/>
      <c r="G95" s="73" t="str">
        <f>_xlfn.XLOOKUP(C95,[3]Planilha2!A:A,[3]Planilha2!D:D,"erro",0)</f>
        <v>erro</v>
      </c>
      <c r="H95" s="73" t="str">
        <f>_xlfn.XLOOKUP(C95,[3]Planilha2!A:A,[3]Planilha2!E:E,"erro",0)</f>
        <v>erro</v>
      </c>
      <c r="I95" s="59"/>
      <c r="J95" s="62"/>
      <c r="K95" s="62">
        <f t="shared" si="3"/>
        <v>0</v>
      </c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 hidden="1">
      <c r="A96" s="59"/>
      <c r="B96" s="59"/>
      <c r="C96" s="72" t="s">
        <v>1920</v>
      </c>
      <c r="D96" s="52" t="s">
        <v>1905</v>
      </c>
      <c r="E96" s="55"/>
      <c r="F96" s="61"/>
      <c r="G96" s="73" t="str">
        <f>_xlfn.XLOOKUP(C96,[3]Planilha2!A:A,[3]Planilha2!D:D,"erro",0)</f>
        <v>erro</v>
      </c>
      <c r="H96" s="73" t="str">
        <f>_xlfn.XLOOKUP(C96,[3]Planilha2!A:A,[3]Planilha2!E:E,"erro",0)</f>
        <v>erro</v>
      </c>
      <c r="I96" s="59"/>
      <c r="J96" s="62"/>
      <c r="K96" s="62">
        <f t="shared" si="3"/>
        <v>0</v>
      </c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 hidden="1">
      <c r="A97" s="59"/>
      <c r="B97" s="59"/>
      <c r="C97" s="72" t="s">
        <v>1922</v>
      </c>
      <c r="D97" s="52" t="s">
        <v>1905</v>
      </c>
      <c r="E97" s="55"/>
      <c r="F97" s="61"/>
      <c r="G97" s="73" t="str">
        <f>_xlfn.XLOOKUP(C97,[3]Planilha2!A:A,[3]Planilha2!D:D,"erro",0)</f>
        <v>erro</v>
      </c>
      <c r="H97" s="73" t="str">
        <f>_xlfn.XLOOKUP(C97,[3]Planilha2!A:A,[3]Planilha2!E:E,"erro",0)</f>
        <v>erro</v>
      </c>
      <c r="I97" s="59"/>
      <c r="J97" s="62"/>
      <c r="K97" s="62">
        <f t="shared" si="3"/>
        <v>0</v>
      </c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 hidden="1">
      <c r="A98" s="59"/>
      <c r="B98" s="59"/>
      <c r="C98" s="72" t="s">
        <v>1923</v>
      </c>
      <c r="D98" s="52" t="s">
        <v>1905</v>
      </c>
      <c r="E98" s="55"/>
      <c r="F98" s="61"/>
      <c r="G98" s="73" t="str">
        <f>_xlfn.XLOOKUP(C98,[3]Planilha2!A:A,[3]Planilha2!D:D,"erro",0)</f>
        <v>erro</v>
      </c>
      <c r="H98" s="73" t="str">
        <f>_xlfn.XLOOKUP(C98,[3]Planilha2!A:A,[3]Planilha2!E:E,"erro",0)</f>
        <v>erro</v>
      </c>
      <c r="I98" s="59"/>
      <c r="J98" s="62"/>
      <c r="K98" s="62">
        <f t="shared" si="3"/>
        <v>0</v>
      </c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 hidden="1">
      <c r="A99" s="59"/>
      <c r="B99" s="59"/>
      <c r="C99" s="72" t="s">
        <v>1928</v>
      </c>
      <c r="D99" s="52" t="s">
        <v>1905</v>
      </c>
      <c r="E99" s="55"/>
      <c r="F99" s="61"/>
      <c r="G99" s="73" t="str">
        <f>_xlfn.XLOOKUP(C99,[3]Planilha2!A:A,[3]Planilha2!D:D,"erro",0)</f>
        <v>erro</v>
      </c>
      <c r="H99" s="73" t="str">
        <f>_xlfn.XLOOKUP(C99,[3]Planilha2!A:A,[3]Planilha2!E:E,"erro",0)</f>
        <v>erro</v>
      </c>
      <c r="I99" s="59"/>
      <c r="J99" s="62"/>
      <c r="K99" s="62">
        <f t="shared" si="3"/>
        <v>0</v>
      </c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 hidden="1">
      <c r="A100" s="59"/>
      <c r="B100" s="59"/>
      <c r="C100" s="72" t="s">
        <v>1929</v>
      </c>
      <c r="D100" s="52" t="s">
        <v>1905</v>
      </c>
      <c r="E100" s="55"/>
      <c r="F100" s="61"/>
      <c r="G100" s="73" t="str">
        <f>_xlfn.XLOOKUP(C100,[3]Planilha2!A:A,[3]Planilha2!D:D,"erro",0)</f>
        <v>erro</v>
      </c>
      <c r="H100" s="73" t="str">
        <f>_xlfn.XLOOKUP(C100,[3]Planilha2!A:A,[3]Planilha2!E:E,"erro",0)</f>
        <v>erro</v>
      </c>
      <c r="I100" s="59"/>
      <c r="J100" s="62"/>
      <c r="K100" s="62">
        <f t="shared" si="3"/>
        <v>0</v>
      </c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 hidden="1">
      <c r="A101" s="59"/>
      <c r="B101" s="59"/>
      <c r="C101" s="72" t="s">
        <v>1930</v>
      </c>
      <c r="D101" s="52" t="s">
        <v>1905</v>
      </c>
      <c r="E101" s="55"/>
      <c r="F101" s="61"/>
      <c r="G101" s="73" t="str">
        <f>_xlfn.XLOOKUP(C101,[3]Planilha2!A:A,[3]Planilha2!D:D,"erro",0)</f>
        <v>erro</v>
      </c>
      <c r="H101" s="73" t="str">
        <f>_xlfn.XLOOKUP(C101,[3]Planilha2!A:A,[3]Planilha2!E:E,"erro",0)</f>
        <v>erro</v>
      </c>
      <c r="I101" s="59"/>
      <c r="J101" s="62"/>
      <c r="K101" s="62">
        <f t="shared" si="3"/>
        <v>0</v>
      </c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 hidden="1">
      <c r="A102" s="59"/>
      <c r="B102" s="59"/>
      <c r="C102" s="72" t="s">
        <v>1931</v>
      </c>
      <c r="D102" s="52" t="s">
        <v>1905</v>
      </c>
      <c r="E102" s="55"/>
      <c r="F102" s="61"/>
      <c r="G102" s="73" t="str">
        <f>_xlfn.XLOOKUP(C102,[3]Planilha2!A:A,[3]Planilha2!D:D,"erro",0)</f>
        <v>erro</v>
      </c>
      <c r="H102" s="73" t="str">
        <f>_xlfn.XLOOKUP(C102,[3]Planilha2!A:A,[3]Planilha2!E:E,"erro",0)</f>
        <v>erro</v>
      </c>
      <c r="I102" s="59"/>
      <c r="J102" s="62"/>
      <c r="K102" s="62">
        <f t="shared" si="3"/>
        <v>0</v>
      </c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 hidden="1">
      <c r="A103" s="59"/>
      <c r="B103" s="59"/>
      <c r="C103" s="72" t="s">
        <v>1932</v>
      </c>
      <c r="D103" s="52" t="s">
        <v>1905</v>
      </c>
      <c r="E103" s="55"/>
      <c r="F103" s="61"/>
      <c r="G103" s="73" t="str">
        <f>_xlfn.XLOOKUP(C103,[3]Planilha2!A:A,[3]Planilha2!D:D,"erro",0)</f>
        <v>erro</v>
      </c>
      <c r="H103" s="73" t="str">
        <f>_xlfn.XLOOKUP(C103,[3]Planilha2!A:A,[3]Planilha2!E:E,"erro",0)</f>
        <v>erro</v>
      </c>
      <c r="I103" s="59"/>
      <c r="J103" s="62"/>
      <c r="K103" s="62">
        <f t="shared" si="3"/>
        <v>0</v>
      </c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 hidden="1">
      <c r="A104" s="59"/>
      <c r="B104" s="59"/>
      <c r="C104" s="72" t="s">
        <v>1933</v>
      </c>
      <c r="D104" s="52" t="s">
        <v>1905</v>
      </c>
      <c r="E104" s="55"/>
      <c r="F104" s="61"/>
      <c r="G104" s="73" t="str">
        <f>_xlfn.XLOOKUP(C104,[3]Planilha2!A:A,[3]Planilha2!D:D,"erro",0)</f>
        <v>erro</v>
      </c>
      <c r="H104" s="73" t="str">
        <f>_xlfn.XLOOKUP(C104,[3]Planilha2!A:A,[3]Planilha2!E:E,"erro",0)</f>
        <v>erro</v>
      </c>
      <c r="I104" s="59"/>
      <c r="J104" s="62"/>
      <c r="K104" s="62">
        <f t="shared" si="3"/>
        <v>0</v>
      </c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 hidden="1">
      <c r="A105" s="59"/>
      <c r="B105" s="59"/>
      <c r="C105" s="72" t="s">
        <v>1934</v>
      </c>
      <c r="D105" s="52" t="s">
        <v>1905</v>
      </c>
      <c r="E105" s="55"/>
      <c r="F105" s="61"/>
      <c r="G105" s="73" t="str">
        <f>_xlfn.XLOOKUP(C105,[3]Planilha2!A:A,[3]Planilha2!D:D,"erro",0)</f>
        <v>erro</v>
      </c>
      <c r="H105" s="73" t="str">
        <f>_xlfn.XLOOKUP(C105,[3]Planilha2!A:A,[3]Planilha2!E:E,"erro",0)</f>
        <v>erro</v>
      </c>
      <c r="I105" s="59"/>
      <c r="J105" s="62"/>
      <c r="K105" s="62">
        <f t="shared" si="3"/>
        <v>0</v>
      </c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 hidden="1">
      <c r="A106" s="59"/>
      <c r="B106" s="59"/>
      <c r="C106" s="72" t="s">
        <v>1935</v>
      </c>
      <c r="D106" s="52" t="s">
        <v>1905</v>
      </c>
      <c r="E106" s="55"/>
      <c r="F106" s="61"/>
      <c r="G106" s="73" t="str">
        <f>_xlfn.XLOOKUP(C106,[3]Planilha2!A:A,[3]Planilha2!D:D,"erro",0)</f>
        <v>erro</v>
      </c>
      <c r="H106" s="73" t="str">
        <f>_xlfn.XLOOKUP(C106,[3]Planilha2!A:A,[3]Planilha2!E:E,"erro",0)</f>
        <v>erro</v>
      </c>
      <c r="I106" s="59"/>
      <c r="J106" s="62"/>
      <c r="K106" s="62">
        <f t="shared" si="3"/>
        <v>0</v>
      </c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 hidden="1">
      <c r="A107" s="59"/>
      <c r="B107" s="59"/>
      <c r="C107" s="72" t="s">
        <v>1936</v>
      </c>
      <c r="D107" s="52" t="s">
        <v>1905</v>
      </c>
      <c r="E107" s="55"/>
      <c r="F107" s="61"/>
      <c r="G107" s="73" t="str">
        <f>_xlfn.XLOOKUP(C107,[3]Planilha2!A:A,[3]Planilha2!D:D,"erro",0)</f>
        <v>erro</v>
      </c>
      <c r="H107" s="73" t="str">
        <f>_xlfn.XLOOKUP(C107,[3]Planilha2!A:A,[3]Planilha2!E:E,"erro",0)</f>
        <v>erro</v>
      </c>
      <c r="I107" s="59"/>
      <c r="J107" s="62"/>
      <c r="K107" s="62">
        <f t="shared" si="3"/>
        <v>0</v>
      </c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 hidden="1">
      <c r="A108" s="59"/>
      <c r="B108" s="59"/>
      <c r="C108" s="72" t="s">
        <v>1937</v>
      </c>
      <c r="D108" s="52" t="s">
        <v>1905</v>
      </c>
      <c r="E108" s="55"/>
      <c r="F108" s="61"/>
      <c r="G108" s="73" t="str">
        <f>_xlfn.XLOOKUP(C108,[3]Planilha2!A:A,[3]Planilha2!D:D,"erro",0)</f>
        <v>erro</v>
      </c>
      <c r="H108" s="73" t="str">
        <f>_xlfn.XLOOKUP(C108,[3]Planilha2!A:A,[3]Planilha2!E:E,"erro",0)</f>
        <v>erro</v>
      </c>
      <c r="I108" s="59"/>
      <c r="J108" s="62"/>
      <c r="K108" s="62">
        <f t="shared" si="3"/>
        <v>0</v>
      </c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 hidden="1">
      <c r="A109" s="59"/>
      <c r="B109" s="59"/>
      <c r="C109" s="72" t="s">
        <v>1909</v>
      </c>
      <c r="D109" s="52" t="s">
        <v>1905</v>
      </c>
      <c r="E109" s="55"/>
      <c r="F109" s="61"/>
      <c r="G109" s="73" t="str">
        <f>_xlfn.XLOOKUP(C109,[3]Planilha2!A:A,[3]Planilha2!D:D,"erro",0)</f>
        <v>erro</v>
      </c>
      <c r="H109" s="73" t="str">
        <f>_xlfn.XLOOKUP(C109,[3]Planilha2!A:A,[3]Planilha2!E:E,"erro",0)</f>
        <v>erro</v>
      </c>
      <c r="I109" s="59"/>
      <c r="J109" s="62"/>
      <c r="K109" s="62">
        <f t="shared" si="3"/>
        <v>0</v>
      </c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 hidden="1">
      <c r="A110" s="59"/>
      <c r="B110" s="59"/>
      <c r="C110" s="60"/>
      <c r="D110" s="59"/>
      <c r="E110" s="55"/>
      <c r="F110" s="61"/>
      <c r="G110" s="61"/>
      <c r="H110" s="61"/>
      <c r="I110" s="59"/>
      <c r="J110" s="62"/>
      <c r="K110" s="62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 ht="26.25">
      <c r="A111" s="48" t="s">
        <v>100</v>
      </c>
      <c r="B111" s="48" t="s">
        <v>101</v>
      </c>
      <c r="C111" s="49" t="s">
        <v>102</v>
      </c>
      <c r="D111" s="48" t="s">
        <v>60</v>
      </c>
      <c r="E111" s="48">
        <f>K111</f>
        <v>56.28</v>
      </c>
      <c r="F111" s="48"/>
      <c r="G111" s="48"/>
      <c r="H111" s="50"/>
      <c r="I111" s="48"/>
      <c r="J111" s="51"/>
      <c r="K111" s="48">
        <f>TRUNC(SUM(K112:K121),2)</f>
        <v>56.28</v>
      </c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 hidden="1">
      <c r="A112" s="59"/>
      <c r="B112" s="59"/>
      <c r="C112" s="74" t="s">
        <v>1938</v>
      </c>
      <c r="D112" s="59"/>
      <c r="E112" s="55"/>
      <c r="F112" s="61"/>
      <c r="G112" s="75">
        <v>0.8</v>
      </c>
      <c r="H112" s="75">
        <v>2.1</v>
      </c>
      <c r="I112" s="59"/>
      <c r="J112" s="62">
        <v>2</v>
      </c>
      <c r="K112" s="62">
        <f t="shared" ref="K112:K121" si="4">(G112*H112)*J112</f>
        <v>3.3600000000000003</v>
      </c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 hidden="1">
      <c r="A113" s="59"/>
      <c r="B113" s="59"/>
      <c r="C113" s="74" t="s">
        <v>1939</v>
      </c>
      <c r="D113" s="59"/>
      <c r="E113" s="55"/>
      <c r="F113" s="61"/>
      <c r="G113" s="75">
        <v>1</v>
      </c>
      <c r="H113" s="75">
        <v>2.1</v>
      </c>
      <c r="I113" s="59"/>
      <c r="J113" s="62">
        <v>1</v>
      </c>
      <c r="K113" s="62">
        <f t="shared" si="4"/>
        <v>2.1</v>
      </c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 hidden="1">
      <c r="A114" s="59"/>
      <c r="B114" s="59"/>
      <c r="C114" s="74" t="s">
        <v>1940</v>
      </c>
      <c r="D114" s="59"/>
      <c r="E114" s="55"/>
      <c r="F114" s="61"/>
      <c r="G114" s="75">
        <v>1.4</v>
      </c>
      <c r="H114" s="75">
        <v>2.1</v>
      </c>
      <c r="I114" s="59"/>
      <c r="J114" s="62">
        <v>1</v>
      </c>
      <c r="K114" s="62">
        <f t="shared" si="4"/>
        <v>2.94</v>
      </c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 hidden="1">
      <c r="A115" s="59"/>
      <c r="B115" s="59"/>
      <c r="C115" s="74" t="s">
        <v>1941</v>
      </c>
      <c r="D115" s="59"/>
      <c r="E115" s="55"/>
      <c r="F115" s="61"/>
      <c r="G115" s="75">
        <v>0.8</v>
      </c>
      <c r="H115" s="75">
        <v>2.1</v>
      </c>
      <c r="I115" s="59"/>
      <c r="J115" s="62">
        <v>5</v>
      </c>
      <c r="K115" s="62">
        <f t="shared" si="4"/>
        <v>8.4</v>
      </c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 hidden="1">
      <c r="A116" s="59"/>
      <c r="B116" s="59"/>
      <c r="C116" s="74" t="s">
        <v>1942</v>
      </c>
      <c r="D116" s="59"/>
      <c r="E116" s="55"/>
      <c r="F116" s="61"/>
      <c r="G116" s="75">
        <v>1</v>
      </c>
      <c r="H116" s="75">
        <v>2.1</v>
      </c>
      <c r="I116" s="59"/>
      <c r="J116" s="62">
        <v>3</v>
      </c>
      <c r="K116" s="62">
        <f t="shared" si="4"/>
        <v>6.3000000000000007</v>
      </c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 hidden="1">
      <c r="A117" s="59"/>
      <c r="B117" s="59"/>
      <c r="C117" s="74" t="s">
        <v>1943</v>
      </c>
      <c r="D117" s="59"/>
      <c r="E117" s="55"/>
      <c r="F117" s="61"/>
      <c r="G117" s="75">
        <v>0.9</v>
      </c>
      <c r="H117" s="75">
        <v>2.1</v>
      </c>
      <c r="I117" s="59"/>
      <c r="J117" s="62">
        <v>3</v>
      </c>
      <c r="K117" s="62">
        <f t="shared" si="4"/>
        <v>5.67</v>
      </c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 hidden="1">
      <c r="A118" s="59"/>
      <c r="B118" s="59"/>
      <c r="C118" s="74" t="s">
        <v>1944</v>
      </c>
      <c r="D118" s="59"/>
      <c r="E118" s="55"/>
      <c r="F118" s="61"/>
      <c r="G118" s="75">
        <v>1.4</v>
      </c>
      <c r="H118" s="75">
        <v>2.1</v>
      </c>
      <c r="I118" s="59"/>
      <c r="J118" s="62">
        <v>1</v>
      </c>
      <c r="K118" s="62">
        <f t="shared" si="4"/>
        <v>2.94</v>
      </c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 hidden="1">
      <c r="A119" s="59"/>
      <c r="B119" s="59"/>
      <c r="C119" s="74" t="s">
        <v>1945</v>
      </c>
      <c r="D119" s="59"/>
      <c r="E119" s="55"/>
      <c r="F119" s="61"/>
      <c r="G119" s="75">
        <v>1</v>
      </c>
      <c r="H119" s="75">
        <v>2.1</v>
      </c>
      <c r="I119" s="59"/>
      <c r="J119" s="62">
        <v>9</v>
      </c>
      <c r="K119" s="62">
        <f t="shared" si="4"/>
        <v>18.900000000000002</v>
      </c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 hidden="1">
      <c r="A120" s="59"/>
      <c r="B120" s="59"/>
      <c r="C120" s="72" t="s">
        <v>1946</v>
      </c>
      <c r="D120" s="59"/>
      <c r="E120" s="55"/>
      <c r="F120" s="61"/>
      <c r="G120" s="75">
        <v>0.7</v>
      </c>
      <c r="H120" s="75">
        <v>2.1</v>
      </c>
      <c r="I120" s="59"/>
      <c r="J120" s="62">
        <v>3</v>
      </c>
      <c r="K120" s="62">
        <f t="shared" si="4"/>
        <v>4.41</v>
      </c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 hidden="1">
      <c r="A121" s="59"/>
      <c r="B121" s="59"/>
      <c r="C121" s="74" t="s">
        <v>1947</v>
      </c>
      <c r="D121" s="59"/>
      <c r="E121" s="55"/>
      <c r="F121" s="61"/>
      <c r="G121" s="75">
        <v>0.6</v>
      </c>
      <c r="H121" s="75">
        <v>2.1</v>
      </c>
      <c r="I121" s="59"/>
      <c r="J121" s="62">
        <v>1</v>
      </c>
      <c r="K121" s="62">
        <f t="shared" si="4"/>
        <v>1.26</v>
      </c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 hidden="1">
      <c r="A122" s="59"/>
      <c r="B122" s="59"/>
      <c r="C122" s="60"/>
      <c r="D122" s="59"/>
      <c r="E122" s="55"/>
      <c r="F122" s="61"/>
      <c r="G122" s="61"/>
      <c r="H122" s="61"/>
      <c r="I122" s="59"/>
      <c r="J122" s="62"/>
      <c r="K122" s="62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 ht="26.25">
      <c r="A123" s="48" t="s">
        <v>103</v>
      </c>
      <c r="B123" s="48" t="s">
        <v>104</v>
      </c>
      <c r="C123" s="49" t="s">
        <v>105</v>
      </c>
      <c r="D123" s="48" t="s">
        <v>60</v>
      </c>
      <c r="E123" s="48">
        <f>K123</f>
        <v>0</v>
      </c>
      <c r="F123" s="48"/>
      <c r="G123" s="48"/>
      <c r="H123" s="50"/>
      <c r="I123" s="48"/>
      <c r="J123" s="51"/>
      <c r="K123" s="48">
        <f>TRUNC(SUM(K124:K148),2)</f>
        <v>0</v>
      </c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 hidden="1">
      <c r="A124" s="59"/>
      <c r="B124" s="59"/>
      <c r="C124" s="72" t="s">
        <v>1910</v>
      </c>
      <c r="D124" s="52" t="s">
        <v>1905</v>
      </c>
      <c r="E124" s="55"/>
      <c r="F124" s="61"/>
      <c r="G124" s="73" t="str">
        <f>_xlfn.XLOOKUP(C124,[3]Planilha2!A:A,[3]Planilha2!D:D,"erro",0)</f>
        <v>erro</v>
      </c>
      <c r="H124" s="73" t="str">
        <f>_xlfn.XLOOKUP(C124,[3]Planilha2!A:A,[3]Planilha2!E:E,"erro",0)</f>
        <v>erro</v>
      </c>
      <c r="I124" s="59"/>
      <c r="J124" s="62"/>
      <c r="K124" s="62">
        <f t="shared" ref="K124:K148" si="5">(PRODUCT(F124:I124))</f>
        <v>0</v>
      </c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 hidden="1">
      <c r="A125" s="59"/>
      <c r="B125" s="59"/>
      <c r="C125" s="72" t="s">
        <v>1911</v>
      </c>
      <c r="D125" s="52" t="s">
        <v>1905</v>
      </c>
      <c r="E125" s="55"/>
      <c r="F125" s="61"/>
      <c r="G125" s="73" t="str">
        <f>_xlfn.XLOOKUP(C125,[3]Planilha2!A:A,[3]Planilha2!D:D,"erro",0)</f>
        <v>erro</v>
      </c>
      <c r="H125" s="73" t="str">
        <f>_xlfn.XLOOKUP(C125,[3]Planilha2!A:A,[3]Planilha2!E:E,"erro",0)</f>
        <v>erro</v>
      </c>
      <c r="I125" s="59"/>
      <c r="J125" s="62"/>
      <c r="K125" s="62">
        <f t="shared" si="5"/>
        <v>0</v>
      </c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 hidden="1">
      <c r="A126" s="59"/>
      <c r="B126" s="59"/>
      <c r="C126" s="72" t="s">
        <v>1906</v>
      </c>
      <c r="D126" s="52" t="s">
        <v>1905</v>
      </c>
      <c r="E126" s="55"/>
      <c r="F126" s="61"/>
      <c r="G126" s="73" t="str">
        <f>_xlfn.XLOOKUP(C126,[3]Planilha2!A:A,[3]Planilha2!D:D,"erro",0)</f>
        <v>erro</v>
      </c>
      <c r="H126" s="73" t="str">
        <f>_xlfn.XLOOKUP(C126,[3]Planilha2!A:A,[3]Planilha2!E:E,"erro",0)</f>
        <v>erro</v>
      </c>
      <c r="I126" s="59"/>
      <c r="J126" s="62"/>
      <c r="K126" s="62">
        <f t="shared" si="5"/>
        <v>0</v>
      </c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 hidden="1">
      <c r="A127" s="59"/>
      <c r="B127" s="59"/>
      <c r="C127" s="72" t="s">
        <v>1907</v>
      </c>
      <c r="D127" s="52" t="s">
        <v>1905</v>
      </c>
      <c r="E127" s="55"/>
      <c r="F127" s="61"/>
      <c r="G127" s="73" t="str">
        <f>_xlfn.XLOOKUP(C127,[3]Planilha2!A:A,[3]Planilha2!D:D,"erro",0)</f>
        <v>erro</v>
      </c>
      <c r="H127" s="73" t="str">
        <f>_xlfn.XLOOKUP(C127,[3]Planilha2!A:A,[3]Planilha2!E:E,"erro",0)</f>
        <v>erro</v>
      </c>
      <c r="I127" s="59"/>
      <c r="J127" s="62"/>
      <c r="K127" s="62">
        <f t="shared" si="5"/>
        <v>0</v>
      </c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 hidden="1">
      <c r="A128" s="59"/>
      <c r="B128" s="59"/>
      <c r="C128" s="72" t="s">
        <v>1928</v>
      </c>
      <c r="D128" s="52" t="s">
        <v>1905</v>
      </c>
      <c r="E128" s="55"/>
      <c r="F128" s="61"/>
      <c r="G128" s="73" t="str">
        <f>_xlfn.XLOOKUP(C128,[3]Planilha2!A:A,[3]Planilha2!D:D,"erro",0)</f>
        <v>erro</v>
      </c>
      <c r="H128" s="73" t="str">
        <f>_xlfn.XLOOKUP(C128,[3]Planilha2!A:A,[3]Planilha2!E:E,"erro",0)</f>
        <v>erro</v>
      </c>
      <c r="I128" s="59"/>
      <c r="J128" s="62"/>
      <c r="K128" s="62">
        <f t="shared" si="5"/>
        <v>0</v>
      </c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 hidden="1">
      <c r="A129" s="59"/>
      <c r="B129" s="59"/>
      <c r="C129" s="72" t="s">
        <v>1929</v>
      </c>
      <c r="D129" s="52" t="s">
        <v>1905</v>
      </c>
      <c r="E129" s="55"/>
      <c r="F129" s="61"/>
      <c r="G129" s="73" t="str">
        <f>_xlfn.XLOOKUP(C129,[3]Planilha2!A:A,[3]Planilha2!D:D,"erro",0)</f>
        <v>erro</v>
      </c>
      <c r="H129" s="73" t="str">
        <f>_xlfn.XLOOKUP(C129,[3]Planilha2!A:A,[3]Planilha2!E:E,"erro",0)</f>
        <v>erro</v>
      </c>
      <c r="I129" s="59"/>
      <c r="J129" s="62"/>
      <c r="K129" s="62">
        <f t="shared" si="5"/>
        <v>0</v>
      </c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 hidden="1">
      <c r="A130" s="59"/>
      <c r="B130" s="59"/>
      <c r="C130" s="72" t="s">
        <v>1930</v>
      </c>
      <c r="D130" s="52" t="s">
        <v>1905</v>
      </c>
      <c r="E130" s="55"/>
      <c r="F130" s="61"/>
      <c r="G130" s="73" t="str">
        <f>_xlfn.XLOOKUP(C130,[3]Planilha2!A:A,[3]Planilha2!D:D,"erro",0)</f>
        <v>erro</v>
      </c>
      <c r="H130" s="73" t="str">
        <f>_xlfn.XLOOKUP(C130,[3]Planilha2!A:A,[3]Planilha2!E:E,"erro",0)</f>
        <v>erro</v>
      </c>
      <c r="I130" s="59"/>
      <c r="J130" s="62"/>
      <c r="K130" s="62">
        <f t="shared" si="5"/>
        <v>0</v>
      </c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 hidden="1">
      <c r="A131" s="59"/>
      <c r="B131" s="59"/>
      <c r="C131" s="72" t="s">
        <v>1931</v>
      </c>
      <c r="D131" s="52" t="s">
        <v>1905</v>
      </c>
      <c r="E131" s="55"/>
      <c r="F131" s="61"/>
      <c r="G131" s="73" t="str">
        <f>_xlfn.XLOOKUP(C131,[3]Planilha2!A:A,[3]Planilha2!D:D,"erro",0)</f>
        <v>erro</v>
      </c>
      <c r="H131" s="73" t="str">
        <f>_xlfn.XLOOKUP(C131,[3]Planilha2!A:A,[3]Planilha2!E:E,"erro",0)</f>
        <v>erro</v>
      </c>
      <c r="I131" s="59"/>
      <c r="J131" s="62"/>
      <c r="K131" s="62">
        <f t="shared" si="5"/>
        <v>0</v>
      </c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 hidden="1">
      <c r="A132" s="59"/>
      <c r="B132" s="59"/>
      <c r="C132" s="72" t="s">
        <v>1932</v>
      </c>
      <c r="D132" s="52" t="s">
        <v>1905</v>
      </c>
      <c r="E132" s="55"/>
      <c r="F132" s="61"/>
      <c r="G132" s="73" t="str">
        <f>_xlfn.XLOOKUP(C132,[3]Planilha2!A:A,[3]Planilha2!D:D,"erro",0)</f>
        <v>erro</v>
      </c>
      <c r="H132" s="73" t="str">
        <f>_xlfn.XLOOKUP(C132,[3]Planilha2!A:A,[3]Planilha2!E:E,"erro",0)</f>
        <v>erro</v>
      </c>
      <c r="I132" s="59"/>
      <c r="J132" s="62"/>
      <c r="K132" s="62">
        <f t="shared" si="5"/>
        <v>0</v>
      </c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 hidden="1">
      <c r="A133" s="59"/>
      <c r="B133" s="59"/>
      <c r="C133" s="72" t="s">
        <v>1933</v>
      </c>
      <c r="D133" s="52" t="s">
        <v>1905</v>
      </c>
      <c r="E133" s="55"/>
      <c r="F133" s="61"/>
      <c r="G133" s="73" t="str">
        <f>_xlfn.XLOOKUP(C133,[3]Planilha2!A:A,[3]Planilha2!D:D,"erro",0)</f>
        <v>erro</v>
      </c>
      <c r="H133" s="73" t="str">
        <f>_xlfn.XLOOKUP(C133,[3]Planilha2!A:A,[3]Planilha2!E:E,"erro",0)</f>
        <v>erro</v>
      </c>
      <c r="I133" s="59"/>
      <c r="J133" s="62"/>
      <c r="K133" s="62">
        <f t="shared" si="5"/>
        <v>0</v>
      </c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 hidden="1">
      <c r="A134" s="59"/>
      <c r="B134" s="59"/>
      <c r="C134" s="72" t="s">
        <v>1934</v>
      </c>
      <c r="D134" s="52" t="s">
        <v>1905</v>
      </c>
      <c r="E134" s="55"/>
      <c r="F134" s="61"/>
      <c r="G134" s="73" t="str">
        <f>_xlfn.XLOOKUP(C134,[3]Planilha2!A:A,[3]Planilha2!D:D,"erro",0)</f>
        <v>erro</v>
      </c>
      <c r="H134" s="73" t="str">
        <f>_xlfn.XLOOKUP(C134,[3]Planilha2!A:A,[3]Planilha2!E:E,"erro",0)</f>
        <v>erro</v>
      </c>
      <c r="I134" s="59"/>
      <c r="J134" s="62"/>
      <c r="K134" s="62">
        <f t="shared" si="5"/>
        <v>0</v>
      </c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 hidden="1">
      <c r="A135" s="59"/>
      <c r="B135" s="59"/>
      <c r="C135" s="72" t="s">
        <v>1935</v>
      </c>
      <c r="D135" s="52" t="s">
        <v>1905</v>
      </c>
      <c r="E135" s="55"/>
      <c r="F135" s="61"/>
      <c r="G135" s="73" t="str">
        <f>_xlfn.XLOOKUP(C135,[3]Planilha2!A:A,[3]Planilha2!D:D,"erro",0)</f>
        <v>erro</v>
      </c>
      <c r="H135" s="73" t="str">
        <f>_xlfn.XLOOKUP(C135,[3]Planilha2!A:A,[3]Planilha2!E:E,"erro",0)</f>
        <v>erro</v>
      </c>
      <c r="I135" s="59"/>
      <c r="J135" s="62"/>
      <c r="K135" s="62">
        <f t="shared" si="5"/>
        <v>0</v>
      </c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 hidden="1">
      <c r="A136" s="59"/>
      <c r="B136" s="59"/>
      <c r="C136" s="72" t="s">
        <v>1936</v>
      </c>
      <c r="D136" s="52" t="s">
        <v>1905</v>
      </c>
      <c r="E136" s="55"/>
      <c r="F136" s="61"/>
      <c r="G136" s="73" t="str">
        <f>_xlfn.XLOOKUP(C136,[3]Planilha2!A:A,[3]Planilha2!D:D,"erro",0)</f>
        <v>erro</v>
      </c>
      <c r="H136" s="73" t="str">
        <f>_xlfn.XLOOKUP(C136,[3]Planilha2!A:A,[3]Planilha2!E:E,"erro",0)</f>
        <v>erro</v>
      </c>
      <c r="I136" s="59"/>
      <c r="J136" s="62"/>
      <c r="K136" s="62">
        <f t="shared" si="5"/>
        <v>0</v>
      </c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 hidden="1">
      <c r="A137" s="59"/>
      <c r="B137" s="59"/>
      <c r="C137" s="72" t="s">
        <v>1937</v>
      </c>
      <c r="D137" s="52" t="s">
        <v>1905</v>
      </c>
      <c r="E137" s="55"/>
      <c r="F137" s="61"/>
      <c r="G137" s="73" t="str">
        <f>_xlfn.XLOOKUP(C137,[3]Planilha2!A:A,[3]Planilha2!D:D,"erro",0)</f>
        <v>erro</v>
      </c>
      <c r="H137" s="73" t="str">
        <f>_xlfn.XLOOKUP(C137,[3]Planilha2!A:A,[3]Planilha2!E:E,"erro",0)</f>
        <v>erro</v>
      </c>
      <c r="I137" s="59"/>
      <c r="J137" s="62"/>
      <c r="K137" s="62">
        <f t="shared" si="5"/>
        <v>0</v>
      </c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 hidden="1">
      <c r="A138" s="59"/>
      <c r="B138" s="59"/>
      <c r="C138" s="72" t="s">
        <v>1909</v>
      </c>
      <c r="D138" s="52" t="s">
        <v>1905</v>
      </c>
      <c r="E138" s="55"/>
      <c r="F138" s="61"/>
      <c r="G138" s="73" t="str">
        <f>_xlfn.XLOOKUP(C138,[3]Planilha2!A:A,[3]Planilha2!D:D,"erro",0)</f>
        <v>erro</v>
      </c>
      <c r="H138" s="73" t="str">
        <f>_xlfn.XLOOKUP(C138,[3]Planilha2!A:A,[3]Planilha2!E:E,"erro",0)</f>
        <v>erro</v>
      </c>
      <c r="I138" s="59"/>
      <c r="J138" s="62"/>
      <c r="K138" s="62">
        <f t="shared" si="5"/>
        <v>0</v>
      </c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 hidden="1">
      <c r="A139" s="59"/>
      <c r="B139" s="59"/>
      <c r="C139" s="72" t="s">
        <v>1904</v>
      </c>
      <c r="D139" s="52" t="s">
        <v>1905</v>
      </c>
      <c r="E139" s="55"/>
      <c r="F139" s="61"/>
      <c r="G139" s="73" t="str">
        <f>_xlfn.XLOOKUP(C139,[3]Planilha2!A:A,[3]Planilha2!D:D,"erro",0)</f>
        <v>erro</v>
      </c>
      <c r="H139" s="73" t="str">
        <f>_xlfn.XLOOKUP(C139,[3]Planilha2!A:A,[3]Planilha2!E:E,"erro",0)</f>
        <v>erro</v>
      </c>
      <c r="I139" s="59"/>
      <c r="J139" s="62"/>
      <c r="K139" s="62">
        <f t="shared" si="5"/>
        <v>0</v>
      </c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 hidden="1">
      <c r="A140" s="59"/>
      <c r="B140" s="59"/>
      <c r="C140" s="72" t="s">
        <v>1948</v>
      </c>
      <c r="D140" s="52" t="s">
        <v>1905</v>
      </c>
      <c r="E140" s="55"/>
      <c r="F140" s="61"/>
      <c r="G140" s="73" t="str">
        <f>_xlfn.XLOOKUP(C140,[3]Planilha2!A:A,[3]Planilha2!D:D,"erro",0)</f>
        <v>erro</v>
      </c>
      <c r="H140" s="73" t="str">
        <f>_xlfn.XLOOKUP(C140,[3]Planilha2!A:A,[3]Planilha2!E:E,"erro",0)</f>
        <v>erro</v>
      </c>
      <c r="I140" s="59"/>
      <c r="J140" s="62"/>
      <c r="K140" s="62">
        <f t="shared" si="5"/>
        <v>0</v>
      </c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 hidden="1">
      <c r="A141" s="59"/>
      <c r="B141" s="59"/>
      <c r="C141" s="72" t="s">
        <v>1949</v>
      </c>
      <c r="D141" s="52" t="s">
        <v>1905</v>
      </c>
      <c r="E141" s="55"/>
      <c r="F141" s="61"/>
      <c r="G141" s="73" t="str">
        <f>_xlfn.XLOOKUP(C141,[3]Planilha2!A:A,[3]Planilha2!D:D,"erro",0)</f>
        <v>erro</v>
      </c>
      <c r="H141" s="73" t="str">
        <f>_xlfn.XLOOKUP(C141,[3]Planilha2!A:A,[3]Planilha2!E:E,"erro",0)</f>
        <v>erro</v>
      </c>
      <c r="I141" s="59"/>
      <c r="J141" s="62"/>
      <c r="K141" s="62">
        <f t="shared" si="5"/>
        <v>0</v>
      </c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 hidden="1">
      <c r="A142" s="59"/>
      <c r="B142" s="59"/>
      <c r="C142" s="72" t="s">
        <v>1908</v>
      </c>
      <c r="D142" s="52" t="s">
        <v>1905</v>
      </c>
      <c r="E142" s="55"/>
      <c r="F142" s="61"/>
      <c r="G142" s="73" t="str">
        <f>_xlfn.XLOOKUP(C142,[3]Planilha2!A:A,[3]Planilha2!D:D,"erro",0)</f>
        <v>erro</v>
      </c>
      <c r="H142" s="73" t="str">
        <f>_xlfn.XLOOKUP(C142,[3]Planilha2!A:A,[3]Planilha2!E:E,"erro",0)</f>
        <v>erro</v>
      </c>
      <c r="I142" s="59"/>
      <c r="J142" s="62"/>
      <c r="K142" s="62">
        <f t="shared" si="5"/>
        <v>0</v>
      </c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 hidden="1">
      <c r="A143" s="59"/>
      <c r="B143" s="59"/>
      <c r="C143" s="72" t="s">
        <v>1950</v>
      </c>
      <c r="D143" s="52" t="s">
        <v>1905</v>
      </c>
      <c r="E143" s="55"/>
      <c r="F143" s="61"/>
      <c r="G143" s="73" t="str">
        <f>_xlfn.XLOOKUP(C143,[3]Planilha2!A:A,[3]Planilha2!D:D,"erro",0)</f>
        <v>erro</v>
      </c>
      <c r="H143" s="73" t="str">
        <f>_xlfn.XLOOKUP(C143,[3]Planilha2!A:A,[3]Planilha2!E:E,"erro",0)</f>
        <v>erro</v>
      </c>
      <c r="I143" s="59"/>
      <c r="J143" s="62"/>
      <c r="K143" s="62">
        <f t="shared" si="5"/>
        <v>0</v>
      </c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 hidden="1">
      <c r="A144" s="59"/>
      <c r="B144" s="59"/>
      <c r="C144" s="72" t="s">
        <v>1951</v>
      </c>
      <c r="D144" s="52" t="s">
        <v>1905</v>
      </c>
      <c r="E144" s="55"/>
      <c r="F144" s="61"/>
      <c r="G144" s="73" t="str">
        <f>_xlfn.XLOOKUP(C144,[3]Planilha2!A:A,[3]Planilha2!D:D,"erro",0)</f>
        <v>erro</v>
      </c>
      <c r="H144" s="73" t="str">
        <f>_xlfn.XLOOKUP(C144,[3]Planilha2!A:A,[3]Planilha2!E:E,"erro",0)</f>
        <v>erro</v>
      </c>
      <c r="I144" s="59"/>
      <c r="J144" s="62"/>
      <c r="K144" s="62">
        <f t="shared" si="5"/>
        <v>0</v>
      </c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 hidden="1">
      <c r="A145" s="59"/>
      <c r="B145" s="59"/>
      <c r="C145" s="72" t="s">
        <v>1952</v>
      </c>
      <c r="D145" s="52" t="s">
        <v>1905</v>
      </c>
      <c r="E145" s="55"/>
      <c r="F145" s="61"/>
      <c r="G145" s="73" t="str">
        <f>_xlfn.XLOOKUP(C145,[3]Planilha2!A:A,[3]Planilha2!D:D,"erro",0)</f>
        <v>erro</v>
      </c>
      <c r="H145" s="73" t="str">
        <f>_xlfn.XLOOKUP(C145,[3]Planilha2!A:A,[3]Planilha2!E:E,"erro",0)</f>
        <v>erro</v>
      </c>
      <c r="I145" s="59"/>
      <c r="J145" s="62"/>
      <c r="K145" s="62">
        <f t="shared" si="5"/>
        <v>0</v>
      </c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 hidden="1">
      <c r="A146" s="59"/>
      <c r="B146" s="59"/>
      <c r="C146" s="72" t="s">
        <v>1909</v>
      </c>
      <c r="D146" s="52" t="s">
        <v>1905</v>
      </c>
      <c r="E146" s="55"/>
      <c r="F146" s="61"/>
      <c r="G146" s="73" t="str">
        <f>_xlfn.XLOOKUP(C146,[3]Planilha2!A:A,[3]Planilha2!D:D,"erro",0)</f>
        <v>erro</v>
      </c>
      <c r="H146" s="73" t="str">
        <f>_xlfn.XLOOKUP(C146,[3]Planilha2!A:A,[3]Planilha2!E:E,"erro",0)</f>
        <v>erro</v>
      </c>
      <c r="I146" s="59"/>
      <c r="J146" s="62"/>
      <c r="K146" s="62">
        <f t="shared" si="5"/>
        <v>0</v>
      </c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 hidden="1">
      <c r="A147" s="59"/>
      <c r="B147" s="59"/>
      <c r="C147" s="72" t="s">
        <v>1925</v>
      </c>
      <c r="D147" s="52" t="s">
        <v>1905</v>
      </c>
      <c r="E147" s="55"/>
      <c r="F147" s="61"/>
      <c r="G147" s="73" t="str">
        <f>_xlfn.XLOOKUP(C147,[3]Planilha2!A:A,[3]Planilha2!D:D,"erro",0)</f>
        <v>erro</v>
      </c>
      <c r="H147" s="73" t="str">
        <f>_xlfn.XLOOKUP(C147,[3]Planilha2!A:A,[3]Planilha2!E:E,"erro",0)</f>
        <v>erro</v>
      </c>
      <c r="I147" s="59"/>
      <c r="J147" s="62"/>
      <c r="K147" s="62">
        <f t="shared" si="5"/>
        <v>0</v>
      </c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 hidden="1">
      <c r="A148" s="59"/>
      <c r="B148" s="59"/>
      <c r="C148" s="72" t="s">
        <v>1926</v>
      </c>
      <c r="D148" s="52" t="s">
        <v>1905</v>
      </c>
      <c r="E148" s="55"/>
      <c r="F148" s="61"/>
      <c r="G148" s="73" t="str">
        <f>_xlfn.XLOOKUP(C148,[3]Planilha2!A:A,[3]Planilha2!D:D,"erro",0)</f>
        <v>erro</v>
      </c>
      <c r="H148" s="73" t="str">
        <f>_xlfn.XLOOKUP(C148,[3]Planilha2!A:A,[3]Planilha2!E:E,"erro",0)</f>
        <v>erro</v>
      </c>
      <c r="I148" s="59"/>
      <c r="J148" s="62"/>
      <c r="K148" s="62">
        <f t="shared" si="5"/>
        <v>0</v>
      </c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 hidden="1">
      <c r="A149" s="59"/>
      <c r="B149" s="59"/>
      <c r="C149" s="72"/>
      <c r="D149" s="52"/>
      <c r="E149" s="55"/>
      <c r="F149" s="61"/>
      <c r="G149" s="73"/>
      <c r="H149" s="73"/>
      <c r="I149" s="59"/>
      <c r="J149" s="62"/>
      <c r="K149" s="62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 ht="26.25">
      <c r="A150" s="48" t="s">
        <v>106</v>
      </c>
      <c r="B150" s="48" t="s">
        <v>107</v>
      </c>
      <c r="C150" s="49" t="s">
        <v>108</v>
      </c>
      <c r="D150" s="48" t="s">
        <v>60</v>
      </c>
      <c r="E150" s="48">
        <f>K150</f>
        <v>400.82</v>
      </c>
      <c r="F150" s="48" t="s">
        <v>1953</v>
      </c>
      <c r="G150" s="48"/>
      <c r="H150" s="50"/>
      <c r="I150" s="48"/>
      <c r="J150" s="51"/>
      <c r="K150" s="48">
        <f>TRUNC(SUM(K151:K169),2)</f>
        <v>400.82</v>
      </c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</row>
    <row r="151" spans="1:26" hidden="1">
      <c r="A151" s="59"/>
      <c r="B151" s="59"/>
      <c r="C151" s="65" t="s">
        <v>1954</v>
      </c>
      <c r="D151" s="59"/>
      <c r="E151" s="55"/>
      <c r="F151" s="62">
        <v>0.55000000000000004</v>
      </c>
      <c r="G151" s="61">
        <v>42.550000000000004</v>
      </c>
      <c r="H151" s="61">
        <v>3.04</v>
      </c>
      <c r="I151" s="61">
        <v>44.2</v>
      </c>
      <c r="J151" s="62"/>
      <c r="K151" s="62">
        <f t="shared" ref="K151:K169" si="6">((G151*H151)-I151)*F151</f>
        <v>46.833600000000004</v>
      </c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 hidden="1">
      <c r="A152" s="59"/>
      <c r="B152" s="59"/>
      <c r="C152" s="65" t="s">
        <v>1955</v>
      </c>
      <c r="D152" s="59"/>
      <c r="E152" s="55"/>
      <c r="F152" s="62">
        <v>0.55000000000000004</v>
      </c>
      <c r="G152" s="61">
        <v>19.029999999999998</v>
      </c>
      <c r="H152" s="61">
        <v>3.04</v>
      </c>
      <c r="I152" s="61">
        <v>16.850000000000001</v>
      </c>
      <c r="J152" s="62"/>
      <c r="K152" s="62">
        <f t="shared" si="6"/>
        <v>22.550659999999997</v>
      </c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 hidden="1">
      <c r="A153" s="59"/>
      <c r="B153" s="59"/>
      <c r="C153" s="65" t="s">
        <v>1956</v>
      </c>
      <c r="D153" s="59"/>
      <c r="E153" s="55"/>
      <c r="F153" s="62">
        <v>0.55000000000000004</v>
      </c>
      <c r="G153" s="61">
        <v>3.3</v>
      </c>
      <c r="H153" s="61">
        <v>2.86</v>
      </c>
      <c r="I153" s="61">
        <v>0</v>
      </c>
      <c r="J153" s="62"/>
      <c r="K153" s="62">
        <f t="shared" si="6"/>
        <v>5.1909000000000001</v>
      </c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 hidden="1">
      <c r="A154" s="59"/>
      <c r="B154" s="59"/>
      <c r="C154" s="65" t="s">
        <v>1957</v>
      </c>
      <c r="D154" s="59"/>
      <c r="E154" s="55"/>
      <c r="F154" s="62">
        <v>0.55000000000000004</v>
      </c>
      <c r="G154" s="61">
        <v>7.34</v>
      </c>
      <c r="H154" s="61">
        <v>4.05</v>
      </c>
      <c r="I154" s="61">
        <v>0</v>
      </c>
      <c r="J154" s="62"/>
      <c r="K154" s="62">
        <f t="shared" si="6"/>
        <v>16.34985</v>
      </c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 hidden="1">
      <c r="A155" s="59"/>
      <c r="B155" s="59"/>
      <c r="C155" s="65" t="s">
        <v>1958</v>
      </c>
      <c r="D155" s="59"/>
      <c r="E155" s="55"/>
      <c r="F155" s="62">
        <v>0.55000000000000004</v>
      </c>
      <c r="G155" s="61">
        <v>47.25</v>
      </c>
      <c r="H155" s="61">
        <v>0.57999999999999996</v>
      </c>
      <c r="I155" s="61">
        <v>0</v>
      </c>
      <c r="J155" s="62"/>
      <c r="K155" s="62">
        <f t="shared" si="6"/>
        <v>15.072749999999999</v>
      </c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 hidden="1">
      <c r="A156" s="59"/>
      <c r="B156" s="59"/>
      <c r="C156" s="65" t="s">
        <v>1959</v>
      </c>
      <c r="D156" s="59"/>
      <c r="E156" s="55"/>
      <c r="F156" s="62">
        <v>0.55000000000000004</v>
      </c>
      <c r="G156" s="61">
        <v>10.84</v>
      </c>
      <c r="H156" s="61">
        <v>1.74</v>
      </c>
      <c r="I156" s="61">
        <v>3.06</v>
      </c>
      <c r="J156" s="62"/>
      <c r="K156" s="62">
        <f t="shared" si="6"/>
        <v>8.6908799999999999</v>
      </c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 hidden="1">
      <c r="A157" s="59"/>
      <c r="B157" s="59"/>
      <c r="C157" s="65" t="s">
        <v>1960</v>
      </c>
      <c r="D157" s="59"/>
      <c r="E157" s="55"/>
      <c r="F157" s="62">
        <v>0.55000000000000004</v>
      </c>
      <c r="G157" s="61">
        <v>16.09</v>
      </c>
      <c r="H157" s="61">
        <v>1.74</v>
      </c>
      <c r="I157" s="61">
        <v>1.2</v>
      </c>
      <c r="J157" s="62"/>
      <c r="K157" s="62">
        <f t="shared" si="6"/>
        <v>14.738130000000002</v>
      </c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 hidden="1">
      <c r="A158" s="59"/>
      <c r="B158" s="59"/>
      <c r="C158" s="65" t="s">
        <v>1961</v>
      </c>
      <c r="D158" s="59"/>
      <c r="E158" s="55"/>
      <c r="F158" s="62">
        <v>0.55000000000000004</v>
      </c>
      <c r="G158" s="61">
        <v>22.66</v>
      </c>
      <c r="H158" s="61">
        <v>3.16</v>
      </c>
      <c r="I158" s="61">
        <v>0</v>
      </c>
      <c r="J158" s="62"/>
      <c r="K158" s="62">
        <f t="shared" si="6"/>
        <v>39.383080000000007</v>
      </c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 hidden="1">
      <c r="A159" s="59"/>
      <c r="B159" s="59"/>
      <c r="C159" s="65" t="s">
        <v>1962</v>
      </c>
      <c r="D159" s="59"/>
      <c r="E159" s="55"/>
      <c r="F159" s="62">
        <v>0.55000000000000004</v>
      </c>
      <c r="G159" s="61">
        <v>26.549999999999997</v>
      </c>
      <c r="H159" s="61">
        <v>2.15</v>
      </c>
      <c r="I159" s="61">
        <v>14.885</v>
      </c>
      <c r="J159" s="62"/>
      <c r="K159" s="62">
        <f t="shared" si="6"/>
        <v>23.208624999999998</v>
      </c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 hidden="1">
      <c r="A160" s="59"/>
      <c r="B160" s="59"/>
      <c r="C160" s="65" t="s">
        <v>1963</v>
      </c>
      <c r="D160" s="59"/>
      <c r="E160" s="55"/>
      <c r="F160" s="62">
        <v>0.55000000000000004</v>
      </c>
      <c r="G160" s="61">
        <v>4.3</v>
      </c>
      <c r="H160" s="61">
        <v>2.15</v>
      </c>
      <c r="I160" s="61">
        <v>5.46</v>
      </c>
      <c r="J160" s="62"/>
      <c r="K160" s="62">
        <f t="shared" si="6"/>
        <v>2.0817499999999995</v>
      </c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 hidden="1">
      <c r="A161" s="59"/>
      <c r="B161" s="59"/>
      <c r="C161" s="65" t="s">
        <v>1964</v>
      </c>
      <c r="D161" s="59"/>
      <c r="E161" s="55"/>
      <c r="F161" s="62">
        <v>0.55000000000000004</v>
      </c>
      <c r="G161" s="61">
        <v>7.54</v>
      </c>
      <c r="H161" s="61">
        <v>2.15</v>
      </c>
      <c r="I161" s="61">
        <v>0</v>
      </c>
      <c r="J161" s="62"/>
      <c r="K161" s="62">
        <f t="shared" si="6"/>
        <v>8.9160500000000003</v>
      </c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 hidden="1">
      <c r="A162" s="59"/>
      <c r="B162" s="59"/>
      <c r="C162" s="65" t="s">
        <v>1965</v>
      </c>
      <c r="D162" s="59"/>
      <c r="E162" s="55"/>
      <c r="F162" s="62">
        <v>0.55000000000000004</v>
      </c>
      <c r="G162" s="61">
        <v>43.36</v>
      </c>
      <c r="H162" s="61">
        <v>2.69</v>
      </c>
      <c r="I162" s="61">
        <v>13.734</v>
      </c>
      <c r="J162" s="62"/>
      <c r="K162" s="62">
        <f t="shared" si="6"/>
        <v>56.59742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 hidden="1">
      <c r="A163" s="59"/>
      <c r="B163" s="59"/>
      <c r="C163" s="65" t="s">
        <v>1966</v>
      </c>
      <c r="D163" s="59"/>
      <c r="E163" s="55"/>
      <c r="F163" s="62">
        <v>0.55000000000000004</v>
      </c>
      <c r="G163" s="61">
        <v>17.810000000000002</v>
      </c>
      <c r="H163" s="61">
        <v>3.4</v>
      </c>
      <c r="I163" s="61">
        <v>10.467000000000001</v>
      </c>
      <c r="J163" s="62"/>
      <c r="K163" s="62">
        <f t="shared" si="6"/>
        <v>27.547850000000007</v>
      </c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 hidden="1">
      <c r="A164" s="59"/>
      <c r="B164" s="59"/>
      <c r="C164" s="65" t="s">
        <v>1967</v>
      </c>
      <c r="D164" s="59"/>
      <c r="E164" s="55"/>
      <c r="F164" s="62">
        <v>0.55000000000000004</v>
      </c>
      <c r="G164" s="61">
        <v>26.09</v>
      </c>
      <c r="H164" s="61">
        <v>2.56</v>
      </c>
      <c r="I164" s="61">
        <v>1.92</v>
      </c>
      <c r="J164" s="62"/>
      <c r="K164" s="62">
        <f t="shared" si="6"/>
        <v>35.678720000000006</v>
      </c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 hidden="1">
      <c r="A165" s="59"/>
      <c r="B165" s="59"/>
      <c r="C165" s="65" t="s">
        <v>1968</v>
      </c>
      <c r="D165" s="59"/>
      <c r="E165" s="55"/>
      <c r="F165" s="62">
        <v>0.55000000000000004</v>
      </c>
      <c r="G165" s="61">
        <v>17.39</v>
      </c>
      <c r="H165" s="61">
        <v>2.61</v>
      </c>
      <c r="I165" s="61">
        <v>10.061999999999999</v>
      </c>
      <c r="J165" s="62"/>
      <c r="K165" s="62">
        <f t="shared" si="6"/>
        <v>19.429245000000005</v>
      </c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 hidden="1">
      <c r="A166" s="59"/>
      <c r="B166" s="59"/>
      <c r="C166" s="65" t="s">
        <v>1969</v>
      </c>
      <c r="D166" s="59"/>
      <c r="E166" s="55"/>
      <c r="F166" s="62">
        <v>0.55000000000000004</v>
      </c>
      <c r="G166" s="61">
        <v>0</v>
      </c>
      <c r="H166" s="61">
        <v>0</v>
      </c>
      <c r="I166" s="61">
        <v>0</v>
      </c>
      <c r="J166" s="62"/>
      <c r="K166" s="62">
        <f t="shared" si="6"/>
        <v>0</v>
      </c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 hidden="1">
      <c r="A167" s="59"/>
      <c r="B167" s="59"/>
      <c r="C167" s="65" t="s">
        <v>1970</v>
      </c>
      <c r="D167" s="59"/>
      <c r="E167" s="55"/>
      <c r="F167" s="62">
        <v>0.55000000000000004</v>
      </c>
      <c r="G167" s="61">
        <v>0</v>
      </c>
      <c r="H167" s="61">
        <v>0</v>
      </c>
      <c r="I167" s="61">
        <v>0</v>
      </c>
      <c r="J167" s="62"/>
      <c r="K167" s="62">
        <f t="shared" si="6"/>
        <v>0</v>
      </c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 hidden="1">
      <c r="A168" s="59"/>
      <c r="B168" s="59"/>
      <c r="C168" s="65" t="s">
        <v>1971</v>
      </c>
      <c r="D168" s="59"/>
      <c r="E168" s="55"/>
      <c r="F168" s="62">
        <v>0.55000000000000004</v>
      </c>
      <c r="G168" s="61">
        <v>18.409999999999997</v>
      </c>
      <c r="H168" s="61">
        <v>2.57</v>
      </c>
      <c r="I168" s="61">
        <v>5.27</v>
      </c>
      <c r="J168" s="62"/>
      <c r="K168" s="62">
        <f t="shared" si="6"/>
        <v>23.124034999999996</v>
      </c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 hidden="1">
      <c r="A169" s="59"/>
      <c r="B169" s="59"/>
      <c r="C169" s="65" t="s">
        <v>1972</v>
      </c>
      <c r="D169" s="59"/>
      <c r="E169" s="55"/>
      <c r="F169" s="62">
        <v>0.55000000000000004</v>
      </c>
      <c r="G169" s="61">
        <v>29.9</v>
      </c>
      <c r="H169" s="61">
        <v>2.4500000000000002</v>
      </c>
      <c r="I169" s="61">
        <v>8.8350000000000009</v>
      </c>
      <c r="J169" s="62"/>
      <c r="K169" s="62">
        <f t="shared" si="6"/>
        <v>35.430999999999997</v>
      </c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 hidden="1">
      <c r="A170" s="59"/>
      <c r="B170" s="59"/>
      <c r="C170" s="72"/>
      <c r="D170" s="52"/>
      <c r="E170" s="55"/>
      <c r="F170" s="61"/>
      <c r="G170" s="73"/>
      <c r="H170" s="73"/>
      <c r="I170" s="59"/>
      <c r="J170" s="62"/>
      <c r="K170" s="62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 hidden="1">
      <c r="A171" s="48" t="s">
        <v>12</v>
      </c>
      <c r="B171" s="48"/>
      <c r="C171" s="49" t="s">
        <v>13</v>
      </c>
      <c r="D171" s="48"/>
      <c r="E171" s="48"/>
      <c r="F171" s="48"/>
      <c r="G171" s="48"/>
      <c r="H171" s="50"/>
      <c r="I171" s="48"/>
      <c r="J171" s="51"/>
      <c r="K171" s="48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 ht="26.25">
      <c r="A172" s="63" t="s">
        <v>109</v>
      </c>
      <c r="B172" s="63" t="s">
        <v>1973</v>
      </c>
      <c r="C172" s="65" t="s">
        <v>115</v>
      </c>
      <c r="D172" s="63" t="s">
        <v>116</v>
      </c>
      <c r="E172" s="55">
        <f>K172</f>
        <v>264</v>
      </c>
      <c r="F172" s="61"/>
      <c r="G172" s="61"/>
      <c r="H172" s="61"/>
      <c r="I172" s="59"/>
      <c r="J172" s="62"/>
      <c r="K172" s="77">
        <f>SUM(K173:K175)</f>
        <v>264</v>
      </c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 hidden="1">
      <c r="A173" s="59"/>
      <c r="B173" s="59"/>
      <c r="C173" s="64" t="s">
        <v>1974</v>
      </c>
      <c r="D173" s="59"/>
      <c r="E173" s="55"/>
      <c r="F173" s="61">
        <v>4</v>
      </c>
      <c r="G173" s="61"/>
      <c r="H173" s="61"/>
      <c r="I173" s="59"/>
      <c r="J173" s="62">
        <v>66</v>
      </c>
      <c r="K173" s="62">
        <f>F173*J173</f>
        <v>264</v>
      </c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 hidden="1">
      <c r="A174" s="59"/>
      <c r="B174" s="59"/>
      <c r="C174" s="78" t="s">
        <v>1975</v>
      </c>
      <c r="D174" s="59"/>
      <c r="E174" s="55"/>
      <c r="F174" s="61"/>
      <c r="G174" s="61"/>
      <c r="H174" s="61"/>
      <c r="I174" s="59"/>
      <c r="J174" s="62"/>
      <c r="K174" s="62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 hidden="1">
      <c r="A175" s="59"/>
      <c r="B175" s="59"/>
      <c r="C175" s="78" t="s">
        <v>1976</v>
      </c>
      <c r="D175" s="59"/>
      <c r="E175" s="55"/>
      <c r="F175" s="61"/>
      <c r="G175" s="61"/>
      <c r="H175" s="61"/>
      <c r="I175" s="59"/>
      <c r="J175" s="62"/>
      <c r="K175" s="62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 hidden="1">
      <c r="A176" s="59"/>
      <c r="B176" s="59"/>
      <c r="C176" s="60"/>
      <c r="D176" s="59"/>
      <c r="E176" s="55"/>
      <c r="F176" s="61"/>
      <c r="G176" s="61"/>
      <c r="H176" s="61"/>
      <c r="I176" s="59"/>
      <c r="J176" s="62"/>
      <c r="K176" s="62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 ht="26.25">
      <c r="A177" s="63" t="s">
        <v>113</v>
      </c>
      <c r="B177" s="63" t="s">
        <v>110</v>
      </c>
      <c r="C177" s="65" t="s">
        <v>111</v>
      </c>
      <c r="D177" s="63" t="s">
        <v>112</v>
      </c>
      <c r="E177" s="55">
        <f>K177</f>
        <v>4</v>
      </c>
      <c r="F177" s="61"/>
      <c r="G177" s="61"/>
      <c r="H177" s="61"/>
      <c r="I177" s="59"/>
      <c r="J177" s="62"/>
      <c r="K177" s="77">
        <f>SUM(K178:K181)</f>
        <v>4</v>
      </c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 hidden="1">
      <c r="A178" s="59"/>
      <c r="B178" s="59"/>
      <c r="C178" s="64" t="s">
        <v>1974</v>
      </c>
      <c r="D178" s="59"/>
      <c r="E178" s="55"/>
      <c r="F178" s="61">
        <v>1</v>
      </c>
      <c r="G178" s="61"/>
      <c r="H178" s="61"/>
      <c r="I178" s="59"/>
      <c r="J178" s="62">
        <v>4</v>
      </c>
      <c r="K178" s="62">
        <f>J178*F178</f>
        <v>4</v>
      </c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 hidden="1">
      <c r="A179" s="59"/>
      <c r="B179" s="59"/>
      <c r="C179" s="78" t="s">
        <v>1975</v>
      </c>
      <c r="D179" s="59"/>
      <c r="E179" s="55"/>
      <c r="F179" s="61"/>
      <c r="G179" s="61"/>
      <c r="H179" s="61"/>
      <c r="I179" s="59"/>
      <c r="J179" s="62"/>
      <c r="K179" s="62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 hidden="1">
      <c r="A180" s="59"/>
      <c r="B180" s="59"/>
      <c r="C180" s="78" t="s">
        <v>1976</v>
      </c>
      <c r="D180" s="59"/>
      <c r="E180" s="55"/>
      <c r="F180" s="61"/>
      <c r="G180" s="61"/>
      <c r="H180" s="61"/>
      <c r="I180" s="59"/>
      <c r="J180" s="62"/>
      <c r="K180" s="62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 hidden="1">
      <c r="A181" s="59"/>
      <c r="B181" s="59"/>
      <c r="C181" s="60"/>
      <c r="D181" s="59"/>
      <c r="E181" s="55"/>
      <c r="F181" s="61"/>
      <c r="G181" s="61"/>
      <c r="H181" s="61"/>
      <c r="I181" s="59"/>
      <c r="J181" s="62"/>
      <c r="K181" s="62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 hidden="1">
      <c r="A182" s="48" t="s">
        <v>14</v>
      </c>
      <c r="B182" s="48"/>
      <c r="C182" s="49" t="s">
        <v>15</v>
      </c>
      <c r="D182" s="48"/>
      <c r="E182" s="79"/>
      <c r="F182" s="48"/>
      <c r="G182" s="48"/>
      <c r="H182" s="50"/>
      <c r="I182" s="48"/>
      <c r="J182" s="51"/>
      <c r="K182" s="48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 hidden="1">
      <c r="A183" s="48" t="s">
        <v>117</v>
      </c>
      <c r="B183" s="48"/>
      <c r="C183" s="49" t="s">
        <v>118</v>
      </c>
      <c r="D183" s="48"/>
      <c r="E183" s="79"/>
      <c r="F183" s="48"/>
      <c r="G183" s="48"/>
      <c r="H183" s="50"/>
      <c r="I183" s="48"/>
      <c r="J183" s="51"/>
      <c r="K183" s="48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 ht="25.5">
      <c r="A184" s="59" t="s">
        <v>119</v>
      </c>
      <c r="B184" s="59" t="s">
        <v>120</v>
      </c>
      <c r="C184" s="65" t="s">
        <v>122</v>
      </c>
      <c r="D184" s="59" t="s">
        <v>60</v>
      </c>
      <c r="E184" s="55">
        <f>K184</f>
        <v>6.12</v>
      </c>
      <c r="F184" s="61"/>
      <c r="G184" s="61"/>
      <c r="H184" s="61"/>
      <c r="I184" s="59"/>
      <c r="J184" s="62"/>
      <c r="K184" s="77">
        <f>TRUNC(SUM(K185:K186),2)</f>
        <v>6.12</v>
      </c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 hidden="1">
      <c r="A185" s="59"/>
      <c r="B185" s="59"/>
      <c r="C185" s="60" t="s">
        <v>1977</v>
      </c>
      <c r="D185" s="59" t="s">
        <v>60</v>
      </c>
      <c r="E185" s="55"/>
      <c r="F185" s="61"/>
      <c r="G185" s="61"/>
      <c r="H185" s="75">
        <v>2.04</v>
      </c>
      <c r="I185" s="62">
        <v>1.5</v>
      </c>
      <c r="J185" s="62">
        <v>2</v>
      </c>
      <c r="K185" s="62">
        <f>(H185*I185)*2</f>
        <v>6.12</v>
      </c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 hidden="1">
      <c r="A186" s="59"/>
      <c r="B186" s="59"/>
      <c r="C186" s="60"/>
      <c r="D186" s="59"/>
      <c r="E186" s="55"/>
      <c r="F186" s="61"/>
      <c r="G186" s="61"/>
      <c r="H186" s="61"/>
      <c r="I186" s="59"/>
      <c r="J186" s="62"/>
      <c r="K186" s="62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 ht="13.9">
      <c r="A187" s="59" t="s">
        <v>123</v>
      </c>
      <c r="B187" s="59" t="s">
        <v>124</v>
      </c>
      <c r="C187" s="65" t="s">
        <v>126</v>
      </c>
      <c r="D187" s="59" t="s">
        <v>60</v>
      </c>
      <c r="E187" s="55">
        <f>K187</f>
        <v>2.2400000000000002</v>
      </c>
      <c r="F187" s="61"/>
      <c r="G187" s="61"/>
      <c r="H187" s="61"/>
      <c r="I187" s="59"/>
      <c r="J187" s="62"/>
      <c r="K187" s="77">
        <f>TRUNC(SUM(K188:K189),2)</f>
        <v>2.2400000000000002</v>
      </c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 hidden="1">
      <c r="A188" s="59"/>
      <c r="B188" s="59"/>
      <c r="C188" s="72" t="s">
        <v>1978</v>
      </c>
      <c r="D188" s="52" t="s">
        <v>1905</v>
      </c>
      <c r="E188" s="80"/>
      <c r="F188" s="62"/>
      <c r="G188" s="62"/>
      <c r="H188" s="73">
        <v>0.8</v>
      </c>
      <c r="I188" s="52">
        <v>0.6</v>
      </c>
      <c r="J188" s="52">
        <v>2</v>
      </c>
      <c r="K188" s="62">
        <f t="shared" ref="K188:K189" si="7">(H188*I188)*J188</f>
        <v>0.96</v>
      </c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 hidden="1">
      <c r="A189" s="59"/>
      <c r="B189" s="59"/>
      <c r="C189" s="72" t="s">
        <v>1979</v>
      </c>
      <c r="D189" s="52" t="s">
        <v>1905</v>
      </c>
      <c r="E189" s="80"/>
      <c r="F189" s="62"/>
      <c r="G189" s="62"/>
      <c r="H189" s="73">
        <v>0.8</v>
      </c>
      <c r="I189" s="52">
        <v>0.4</v>
      </c>
      <c r="J189" s="52">
        <v>4</v>
      </c>
      <c r="K189" s="62">
        <f t="shared" si="7"/>
        <v>1.2800000000000002</v>
      </c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 hidden="1">
      <c r="A190" s="59"/>
      <c r="B190" s="59"/>
      <c r="C190" s="65"/>
      <c r="D190" s="59"/>
      <c r="E190" s="55"/>
      <c r="F190" s="61"/>
      <c r="G190" s="61"/>
      <c r="H190" s="61"/>
      <c r="I190" s="59"/>
      <c r="J190" s="62"/>
      <c r="K190" s="62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 hidden="1">
      <c r="A191" s="48" t="s">
        <v>127</v>
      </c>
      <c r="B191" s="48"/>
      <c r="C191" s="49" t="s">
        <v>128</v>
      </c>
      <c r="D191" s="48"/>
      <c r="E191" s="79"/>
      <c r="F191" s="48"/>
      <c r="G191" s="48"/>
      <c r="H191" s="50"/>
      <c r="I191" s="48"/>
      <c r="J191" s="51"/>
      <c r="K191" s="48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 ht="26.25">
      <c r="A192" s="59" t="s">
        <v>129</v>
      </c>
      <c r="B192" s="59" t="s">
        <v>130</v>
      </c>
      <c r="C192" s="65" t="s">
        <v>131</v>
      </c>
      <c r="D192" s="59" t="s">
        <v>132</v>
      </c>
      <c r="E192" s="55">
        <v>3</v>
      </c>
      <c r="F192" s="61"/>
      <c r="G192" s="61"/>
      <c r="H192" s="61"/>
      <c r="I192" s="59"/>
      <c r="J192" s="62"/>
      <c r="K192" s="77">
        <f>K193</f>
        <v>3</v>
      </c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 hidden="1">
      <c r="A193" s="59"/>
      <c r="B193" s="59"/>
      <c r="C193" s="60" t="s">
        <v>1894</v>
      </c>
      <c r="D193" s="59"/>
      <c r="E193" s="55"/>
      <c r="F193" s="61">
        <v>1</v>
      </c>
      <c r="G193" s="61"/>
      <c r="H193" s="61"/>
      <c r="I193" s="59"/>
      <c r="J193" s="62">
        <v>3</v>
      </c>
      <c r="K193" s="62">
        <f>PRODUCT(F193:J193)</f>
        <v>3</v>
      </c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 hidden="1">
      <c r="A194" s="59"/>
      <c r="B194" s="59"/>
      <c r="C194" s="65"/>
      <c r="D194" s="59"/>
      <c r="E194" s="55"/>
      <c r="F194" s="61"/>
      <c r="G194" s="61"/>
      <c r="H194" s="61"/>
      <c r="I194" s="59"/>
      <c r="J194" s="62"/>
      <c r="K194" s="62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 ht="26.25">
      <c r="A195" s="59" t="s">
        <v>133</v>
      </c>
      <c r="B195" s="59" t="s">
        <v>134</v>
      </c>
      <c r="C195" s="65" t="s">
        <v>135</v>
      </c>
      <c r="D195" s="59" t="s">
        <v>132</v>
      </c>
      <c r="E195" s="55">
        <v>7</v>
      </c>
      <c r="F195" s="61"/>
      <c r="G195" s="61"/>
      <c r="H195" s="61"/>
      <c r="I195" s="59"/>
      <c r="J195" s="62"/>
      <c r="K195" s="77">
        <f>K196</f>
        <v>7</v>
      </c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 hidden="1">
      <c r="A196" s="59"/>
      <c r="B196" s="59"/>
      <c r="C196" s="60" t="s">
        <v>1894</v>
      </c>
      <c r="D196" s="59"/>
      <c r="E196" s="55"/>
      <c r="F196" s="61">
        <v>1</v>
      </c>
      <c r="G196" s="61"/>
      <c r="H196" s="61"/>
      <c r="I196" s="59"/>
      <c r="J196" s="62">
        <v>7</v>
      </c>
      <c r="K196" s="62">
        <f>PRODUCT(F196:J196)</f>
        <v>7</v>
      </c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 hidden="1">
      <c r="A197" s="59"/>
      <c r="B197" s="59"/>
      <c r="C197" s="65"/>
      <c r="D197" s="59"/>
      <c r="E197" s="55"/>
      <c r="F197" s="61"/>
      <c r="G197" s="61"/>
      <c r="H197" s="61"/>
      <c r="I197" s="59"/>
      <c r="J197" s="62"/>
      <c r="K197" s="62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 ht="26.25">
      <c r="A198" s="59" t="s">
        <v>136</v>
      </c>
      <c r="B198" s="59" t="s">
        <v>137</v>
      </c>
      <c r="C198" s="65" t="s">
        <v>138</v>
      </c>
      <c r="D198" s="59" t="s">
        <v>132</v>
      </c>
      <c r="E198" s="55">
        <v>2</v>
      </c>
      <c r="F198" s="61"/>
      <c r="G198" s="61"/>
      <c r="H198" s="61"/>
      <c r="I198" s="59"/>
      <c r="J198" s="62"/>
      <c r="K198" s="77">
        <f>K199</f>
        <v>2</v>
      </c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 hidden="1">
      <c r="A199" s="59"/>
      <c r="B199" s="59"/>
      <c r="C199" s="60" t="s">
        <v>1894</v>
      </c>
      <c r="D199" s="59"/>
      <c r="E199" s="55"/>
      <c r="F199" s="61">
        <v>1</v>
      </c>
      <c r="G199" s="61"/>
      <c r="H199" s="61"/>
      <c r="I199" s="59"/>
      <c r="J199" s="62">
        <v>2</v>
      </c>
      <c r="K199" s="62">
        <f>PRODUCT(F199:J199)</f>
        <v>2</v>
      </c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 hidden="1">
      <c r="A200" s="59"/>
      <c r="B200" s="59"/>
      <c r="C200" s="65"/>
      <c r="D200" s="59"/>
      <c r="E200" s="55"/>
      <c r="F200" s="61"/>
      <c r="G200" s="61"/>
      <c r="H200" s="61"/>
      <c r="I200" s="59"/>
      <c r="J200" s="62"/>
      <c r="K200" s="62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spans="1:26" ht="26.25">
      <c r="A201" s="59" t="s">
        <v>139</v>
      </c>
      <c r="B201" s="59" t="s">
        <v>140</v>
      </c>
      <c r="C201" s="65" t="s">
        <v>141</v>
      </c>
      <c r="D201" s="59" t="s">
        <v>132</v>
      </c>
      <c r="E201" s="55">
        <v>13</v>
      </c>
      <c r="F201" s="61"/>
      <c r="G201" s="61"/>
      <c r="H201" s="61"/>
      <c r="I201" s="59"/>
      <c r="J201" s="62"/>
      <c r="K201" s="77">
        <f>K202</f>
        <v>13</v>
      </c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26" hidden="1">
      <c r="A202" s="59"/>
      <c r="B202" s="59"/>
      <c r="C202" s="60" t="s">
        <v>1894</v>
      </c>
      <c r="D202" s="59"/>
      <c r="E202" s="55"/>
      <c r="F202" s="61">
        <v>1</v>
      </c>
      <c r="G202" s="61"/>
      <c r="H202" s="61"/>
      <c r="I202" s="59"/>
      <c r="J202" s="62">
        <v>13</v>
      </c>
      <c r="K202" s="62">
        <f>PRODUCT(F202:J202)</f>
        <v>13</v>
      </c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</row>
    <row r="203" spans="1:26" hidden="1">
      <c r="A203" s="59"/>
      <c r="B203" s="59"/>
      <c r="C203" s="65"/>
      <c r="D203" s="59"/>
      <c r="E203" s="55"/>
      <c r="F203" s="61"/>
      <c r="G203" s="61"/>
      <c r="H203" s="61"/>
      <c r="I203" s="59"/>
      <c r="J203" s="62"/>
      <c r="K203" s="62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spans="1:26" ht="26.25">
      <c r="A204" s="59" t="s">
        <v>142</v>
      </c>
      <c r="B204" s="59" t="s">
        <v>143</v>
      </c>
      <c r="C204" s="65" t="s">
        <v>144</v>
      </c>
      <c r="D204" s="59" t="s">
        <v>132</v>
      </c>
      <c r="E204" s="55">
        <v>3</v>
      </c>
      <c r="F204" s="61"/>
      <c r="G204" s="61"/>
      <c r="H204" s="61"/>
      <c r="I204" s="59"/>
      <c r="J204" s="62"/>
      <c r="K204" s="77">
        <f>K205</f>
        <v>3</v>
      </c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</row>
    <row r="205" spans="1:26" hidden="1">
      <c r="A205" s="59"/>
      <c r="B205" s="59"/>
      <c r="C205" s="60" t="s">
        <v>1894</v>
      </c>
      <c r="D205" s="59"/>
      <c r="E205" s="55"/>
      <c r="F205" s="61">
        <v>1</v>
      </c>
      <c r="G205" s="61"/>
      <c r="H205" s="61"/>
      <c r="I205" s="59"/>
      <c r="J205" s="62">
        <v>3</v>
      </c>
      <c r="K205" s="62">
        <f>PRODUCT(F205:J205)</f>
        <v>3</v>
      </c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26" hidden="1">
      <c r="A206" s="59"/>
      <c r="B206" s="59"/>
      <c r="C206" s="65"/>
      <c r="D206" s="59"/>
      <c r="E206" s="55"/>
      <c r="F206" s="61"/>
      <c r="G206" s="61"/>
      <c r="H206" s="61"/>
      <c r="I206" s="59"/>
      <c r="J206" s="62"/>
      <c r="K206" s="62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</row>
    <row r="207" spans="1:26" ht="52.5">
      <c r="A207" s="59" t="s">
        <v>145</v>
      </c>
      <c r="B207" s="59" t="s">
        <v>146</v>
      </c>
      <c r="C207" s="65" t="s">
        <v>147</v>
      </c>
      <c r="D207" s="59" t="s">
        <v>148</v>
      </c>
      <c r="E207" s="55">
        <v>1</v>
      </c>
      <c r="F207" s="61"/>
      <c r="G207" s="61"/>
      <c r="H207" s="61"/>
      <c r="I207" s="59"/>
      <c r="J207" s="62"/>
      <c r="K207" s="77">
        <f>K208</f>
        <v>1</v>
      </c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  <row r="208" spans="1:26" hidden="1">
      <c r="A208" s="59"/>
      <c r="B208" s="59"/>
      <c r="C208" s="60" t="s">
        <v>1894</v>
      </c>
      <c r="D208" s="59"/>
      <c r="E208" s="55"/>
      <c r="F208" s="61">
        <v>1</v>
      </c>
      <c r="G208" s="61"/>
      <c r="H208" s="61"/>
      <c r="I208" s="59"/>
      <c r="J208" s="62">
        <v>1</v>
      </c>
      <c r="K208" s="62">
        <f>PRODUCT(F208:J208)</f>
        <v>1</v>
      </c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</row>
    <row r="209" spans="1:26" hidden="1">
      <c r="A209" s="59"/>
      <c r="B209" s="59"/>
      <c r="C209" s="65"/>
      <c r="D209" s="59"/>
      <c r="E209" s="55"/>
      <c r="F209" s="61"/>
      <c r="G209" s="61"/>
      <c r="H209" s="61"/>
      <c r="I209" s="59"/>
      <c r="J209" s="62"/>
      <c r="K209" s="62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</row>
    <row r="210" spans="1:26" hidden="1">
      <c r="A210" s="48" t="s">
        <v>149</v>
      </c>
      <c r="B210" s="48"/>
      <c r="C210" s="49" t="s">
        <v>150</v>
      </c>
      <c r="D210" s="48"/>
      <c r="E210" s="79"/>
      <c r="F210" s="48"/>
      <c r="G210" s="48"/>
      <c r="H210" s="50"/>
      <c r="I210" s="48"/>
      <c r="J210" s="51"/>
      <c r="K210" s="48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</row>
    <row r="211" spans="1:26" ht="26.25">
      <c r="A211" s="59" t="s">
        <v>151</v>
      </c>
      <c r="B211" s="59" t="s">
        <v>152</v>
      </c>
      <c r="C211" s="65" t="s">
        <v>153</v>
      </c>
      <c r="D211" s="59" t="s">
        <v>60</v>
      </c>
      <c r="E211" s="81">
        <f>K211</f>
        <v>12.27</v>
      </c>
      <c r="F211" s="61"/>
      <c r="G211" s="61"/>
      <c r="H211" s="61"/>
      <c r="I211" s="59"/>
      <c r="J211" s="62"/>
      <c r="K211" s="77">
        <f>TRUNC(SUM(K212:K214),2)</f>
        <v>12.27</v>
      </c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</row>
    <row r="212" spans="1:26" hidden="1">
      <c r="A212" s="59"/>
      <c r="B212" s="59"/>
      <c r="C212" s="82" t="s">
        <v>1980</v>
      </c>
      <c r="D212" s="59"/>
      <c r="E212" s="55"/>
      <c r="F212" s="61"/>
      <c r="G212" s="61"/>
      <c r="H212" s="75">
        <v>1.2</v>
      </c>
      <c r="I212" s="83">
        <v>2.2000000000000002</v>
      </c>
      <c r="J212" s="62"/>
      <c r="K212" s="62">
        <f t="shared" ref="K212:K214" si="8">PRODUCT(F212:J212)</f>
        <v>2.64</v>
      </c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</row>
    <row r="213" spans="1:26" hidden="1">
      <c r="A213" s="59"/>
      <c r="B213" s="59"/>
      <c r="C213" s="82" t="s">
        <v>1981</v>
      </c>
      <c r="D213" s="59"/>
      <c r="E213" s="55"/>
      <c r="F213" s="61"/>
      <c r="G213" s="61"/>
      <c r="H213" s="75">
        <v>3.36</v>
      </c>
      <c r="I213" s="83">
        <v>2.1800000000000002</v>
      </c>
      <c r="J213" s="62"/>
      <c r="K213" s="62">
        <f t="shared" si="8"/>
        <v>7.3248000000000006</v>
      </c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</row>
    <row r="214" spans="1:26" hidden="1">
      <c r="A214" s="59"/>
      <c r="B214" s="59"/>
      <c r="C214" s="82" t="s">
        <v>1982</v>
      </c>
      <c r="D214" s="59"/>
      <c r="E214" s="55"/>
      <c r="F214" s="61"/>
      <c r="G214" s="61"/>
      <c r="H214" s="75">
        <v>1.1000000000000001</v>
      </c>
      <c r="I214" s="83">
        <v>2.1</v>
      </c>
      <c r="J214" s="62"/>
      <c r="K214" s="62">
        <f t="shared" si="8"/>
        <v>2.3100000000000005</v>
      </c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</row>
    <row r="215" spans="1:26" hidden="1">
      <c r="A215" s="59"/>
      <c r="B215" s="59"/>
      <c r="C215" s="82"/>
      <c r="D215" s="59"/>
      <c r="E215" s="55"/>
      <c r="F215" s="61"/>
      <c r="G215" s="61"/>
      <c r="H215" s="61"/>
      <c r="I215" s="59"/>
      <c r="J215" s="62"/>
      <c r="K215" s="62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</row>
    <row r="216" spans="1:26" ht="13.9">
      <c r="A216" s="59" t="s">
        <v>154</v>
      </c>
      <c r="B216" s="59" t="s">
        <v>155</v>
      </c>
      <c r="C216" s="65" t="s">
        <v>156</v>
      </c>
      <c r="D216" s="59" t="s">
        <v>60</v>
      </c>
      <c r="E216" s="81">
        <f>K216</f>
        <v>10.72</v>
      </c>
      <c r="F216" s="61"/>
      <c r="G216" s="61"/>
      <c r="H216" s="61"/>
      <c r="I216" s="59"/>
      <c r="J216" s="62"/>
      <c r="K216" s="77">
        <f>TRUNC(SUM(K217),2)</f>
        <v>10.72</v>
      </c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</row>
    <row r="217" spans="1:26" hidden="1">
      <c r="A217" s="59"/>
      <c r="B217" s="59"/>
      <c r="C217" s="60" t="s">
        <v>1894</v>
      </c>
      <c r="D217" s="59"/>
      <c r="E217" s="55"/>
      <c r="F217" s="61">
        <v>1</v>
      </c>
      <c r="G217" s="61"/>
      <c r="H217" s="61"/>
      <c r="I217" s="59"/>
      <c r="J217" s="62">
        <v>10.72</v>
      </c>
      <c r="K217" s="62">
        <f>PRODUCT(F217:J217)</f>
        <v>10.72</v>
      </c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</row>
    <row r="218" spans="1:26" hidden="1">
      <c r="A218" s="59"/>
      <c r="B218" s="59"/>
      <c r="C218" s="82"/>
      <c r="D218" s="59"/>
      <c r="E218" s="55"/>
      <c r="F218" s="61"/>
      <c r="G218" s="61"/>
      <c r="H218" s="61"/>
      <c r="I218" s="59"/>
      <c r="J218" s="62"/>
      <c r="K218" s="62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</row>
    <row r="219" spans="1:26" hidden="1">
      <c r="A219" s="48" t="s">
        <v>16</v>
      </c>
      <c r="B219" s="48"/>
      <c r="C219" s="49" t="s">
        <v>17</v>
      </c>
      <c r="D219" s="48"/>
      <c r="E219" s="79"/>
      <c r="F219" s="48"/>
      <c r="G219" s="48"/>
      <c r="H219" s="50"/>
      <c r="I219" s="48"/>
      <c r="J219" s="51"/>
      <c r="K219" s="48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</row>
    <row r="220" spans="1:26" hidden="1">
      <c r="A220" s="48" t="s">
        <v>157</v>
      </c>
      <c r="B220" s="48"/>
      <c r="C220" s="49" t="s">
        <v>158</v>
      </c>
      <c r="D220" s="48"/>
      <c r="E220" s="79"/>
      <c r="F220" s="48"/>
      <c r="G220" s="48"/>
      <c r="H220" s="50"/>
      <c r="I220" s="48"/>
      <c r="J220" s="51"/>
      <c r="K220" s="48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</row>
    <row r="221" spans="1:26" ht="52.5">
      <c r="A221" s="59" t="s">
        <v>159</v>
      </c>
      <c r="B221" s="59" t="s">
        <v>160</v>
      </c>
      <c r="C221" s="65" t="s">
        <v>161</v>
      </c>
      <c r="D221" s="59" t="s">
        <v>60</v>
      </c>
      <c r="E221" s="81">
        <f>K221</f>
        <v>22.05</v>
      </c>
      <c r="F221" s="61"/>
      <c r="G221" s="61"/>
      <c r="H221" s="61"/>
      <c r="I221" s="59"/>
      <c r="J221" s="62"/>
      <c r="K221" s="77">
        <f>TRUNC(SUM(K222:K242),2)</f>
        <v>22.05</v>
      </c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</row>
    <row r="222" spans="1:26" hidden="1">
      <c r="A222" s="59"/>
      <c r="B222" s="59"/>
      <c r="C222" s="72" t="s">
        <v>1910</v>
      </c>
      <c r="D222" s="52" t="s">
        <v>1905</v>
      </c>
      <c r="E222" s="55"/>
      <c r="F222" s="61">
        <v>1.05</v>
      </c>
      <c r="G222" s="73" t="str">
        <f>_xlfn.XLOOKUP(C222,[3]Planilha2!A:A,[3]Planilha2!D:D,"erro",0)</f>
        <v>erro</v>
      </c>
      <c r="H222" s="73" t="str">
        <f>_xlfn.XLOOKUP(C222,[3]Planilha2!A:A,[3]Planilha2!E:E,"erro",0)</f>
        <v>erro</v>
      </c>
      <c r="I222" s="59"/>
      <c r="J222" s="62"/>
      <c r="K222" s="62">
        <f t="shared" ref="K222:K242" si="9">PRODUCT(F222:J222)</f>
        <v>1.05</v>
      </c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</row>
    <row r="223" spans="1:26" hidden="1">
      <c r="A223" s="59"/>
      <c r="B223" s="59"/>
      <c r="C223" s="72" t="s">
        <v>1911</v>
      </c>
      <c r="D223" s="52" t="s">
        <v>1905</v>
      </c>
      <c r="E223" s="55"/>
      <c r="F223" s="61">
        <v>1.05</v>
      </c>
      <c r="G223" s="73" t="str">
        <f>_xlfn.XLOOKUP(C223,[3]Planilha2!A:A,[3]Planilha2!D:D,"erro",0)</f>
        <v>erro</v>
      </c>
      <c r="H223" s="73" t="str">
        <f>_xlfn.XLOOKUP(C223,[3]Planilha2!A:A,[3]Planilha2!E:E,"erro",0)</f>
        <v>erro</v>
      </c>
      <c r="I223" s="59"/>
      <c r="J223" s="62"/>
      <c r="K223" s="62">
        <f t="shared" si="9"/>
        <v>1.05</v>
      </c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</row>
    <row r="224" spans="1:26" hidden="1">
      <c r="A224" s="59"/>
      <c r="B224" s="59"/>
      <c r="C224" s="72" t="s">
        <v>1912</v>
      </c>
      <c r="D224" s="52" t="s">
        <v>1905</v>
      </c>
      <c r="E224" s="55"/>
      <c r="F224" s="61">
        <v>1.05</v>
      </c>
      <c r="G224" s="73" t="str">
        <f>_xlfn.XLOOKUP(C224,[3]Planilha2!A:A,[3]Planilha2!D:D,"erro",0)</f>
        <v>erro</v>
      </c>
      <c r="H224" s="73" t="str">
        <f>_xlfn.XLOOKUP(C224,[3]Planilha2!A:A,[3]Planilha2!E:E,"erro",0)</f>
        <v>erro</v>
      </c>
      <c r="I224" s="59"/>
      <c r="J224" s="62"/>
      <c r="K224" s="62">
        <f t="shared" si="9"/>
        <v>1.05</v>
      </c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</row>
    <row r="225" spans="1:26" hidden="1">
      <c r="A225" s="59"/>
      <c r="B225" s="59"/>
      <c r="C225" s="72" t="s">
        <v>1913</v>
      </c>
      <c r="D225" s="52" t="s">
        <v>1905</v>
      </c>
      <c r="E225" s="55"/>
      <c r="F225" s="61">
        <v>1.05</v>
      </c>
      <c r="G225" s="73" t="str">
        <f>_xlfn.XLOOKUP(C225,[3]Planilha2!A:A,[3]Planilha2!D:D,"erro",0)</f>
        <v>erro</v>
      </c>
      <c r="H225" s="73" t="str">
        <f>_xlfn.XLOOKUP(C225,[3]Planilha2!A:A,[3]Planilha2!E:E,"erro",0)</f>
        <v>erro</v>
      </c>
      <c r="I225" s="59"/>
      <c r="J225" s="62"/>
      <c r="K225" s="62">
        <f t="shared" si="9"/>
        <v>1.05</v>
      </c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</row>
    <row r="226" spans="1:26" hidden="1">
      <c r="A226" s="59"/>
      <c r="B226" s="59"/>
      <c r="C226" s="72" t="s">
        <v>1914</v>
      </c>
      <c r="D226" s="52" t="s">
        <v>1905</v>
      </c>
      <c r="E226" s="55"/>
      <c r="F226" s="61">
        <v>1.05</v>
      </c>
      <c r="G226" s="73" t="str">
        <f>_xlfn.XLOOKUP(C226,[3]Planilha2!A:A,[3]Planilha2!D:D,"erro",0)</f>
        <v>erro</v>
      </c>
      <c r="H226" s="73" t="str">
        <f>_xlfn.XLOOKUP(C226,[3]Planilha2!A:A,[3]Planilha2!E:E,"erro",0)</f>
        <v>erro</v>
      </c>
      <c r="I226" s="59"/>
      <c r="J226" s="62"/>
      <c r="K226" s="62">
        <f t="shared" si="9"/>
        <v>1.05</v>
      </c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</row>
    <row r="227" spans="1:26" hidden="1">
      <c r="A227" s="59"/>
      <c r="B227" s="59"/>
      <c r="C227" s="72" t="s">
        <v>1904</v>
      </c>
      <c r="D227" s="52" t="s">
        <v>1905</v>
      </c>
      <c r="E227" s="55"/>
      <c r="F227" s="61">
        <v>1.05</v>
      </c>
      <c r="G227" s="73" t="str">
        <f>_xlfn.XLOOKUP(C227,[3]Planilha2!A:A,[3]Planilha2!D:D,"erro",0)</f>
        <v>erro</v>
      </c>
      <c r="H227" s="73" t="str">
        <f>_xlfn.XLOOKUP(C227,[3]Planilha2!A:A,[3]Planilha2!E:E,"erro",0)</f>
        <v>erro</v>
      </c>
      <c r="I227" s="59"/>
      <c r="J227" s="62"/>
      <c r="K227" s="62">
        <f t="shared" si="9"/>
        <v>1.05</v>
      </c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</row>
    <row r="228" spans="1:26" hidden="1">
      <c r="A228" s="59"/>
      <c r="B228" s="59"/>
      <c r="C228" s="72" t="s">
        <v>1906</v>
      </c>
      <c r="D228" s="52" t="s">
        <v>1905</v>
      </c>
      <c r="E228" s="55"/>
      <c r="F228" s="61">
        <v>1.05</v>
      </c>
      <c r="G228" s="73" t="str">
        <f>_xlfn.XLOOKUP(C228,[3]Planilha2!A:A,[3]Planilha2!D:D,"erro",0)</f>
        <v>erro</v>
      </c>
      <c r="H228" s="73" t="str">
        <f>_xlfn.XLOOKUP(C228,[3]Planilha2!A:A,[3]Planilha2!E:E,"erro",0)</f>
        <v>erro</v>
      </c>
      <c r="I228" s="59"/>
      <c r="J228" s="62"/>
      <c r="K228" s="62">
        <f t="shared" si="9"/>
        <v>1.05</v>
      </c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</row>
    <row r="229" spans="1:26" hidden="1">
      <c r="A229" s="59"/>
      <c r="B229" s="59"/>
      <c r="C229" s="72" t="s">
        <v>1907</v>
      </c>
      <c r="D229" s="52" t="s">
        <v>1905</v>
      </c>
      <c r="E229" s="55"/>
      <c r="F229" s="61">
        <v>1.05</v>
      </c>
      <c r="G229" s="73" t="str">
        <f>_xlfn.XLOOKUP(C229,[3]Planilha2!A:A,[3]Planilha2!D:D,"erro",0)</f>
        <v>erro</v>
      </c>
      <c r="H229" s="73" t="str">
        <f>_xlfn.XLOOKUP(C229,[3]Planilha2!A:A,[3]Planilha2!E:E,"erro",0)</f>
        <v>erro</v>
      </c>
      <c r="I229" s="59"/>
      <c r="J229" s="62"/>
      <c r="K229" s="62">
        <f t="shared" si="9"/>
        <v>1.05</v>
      </c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</row>
    <row r="230" spans="1:26" hidden="1">
      <c r="A230" s="59"/>
      <c r="B230" s="59"/>
      <c r="C230" s="72" t="s">
        <v>1915</v>
      </c>
      <c r="D230" s="52" t="s">
        <v>1905</v>
      </c>
      <c r="E230" s="55"/>
      <c r="F230" s="61">
        <v>1.05</v>
      </c>
      <c r="G230" s="73" t="str">
        <f>_xlfn.XLOOKUP(C230,[3]Planilha2!A:A,[3]Planilha2!D:D,"erro",0)</f>
        <v>erro</v>
      </c>
      <c r="H230" s="73" t="str">
        <f>_xlfn.XLOOKUP(C230,[3]Planilha2!A:A,[3]Planilha2!E:E,"erro",0)</f>
        <v>erro</v>
      </c>
      <c r="I230" s="59"/>
      <c r="J230" s="62"/>
      <c r="K230" s="62">
        <f t="shared" si="9"/>
        <v>1.05</v>
      </c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</row>
    <row r="231" spans="1:26" hidden="1">
      <c r="A231" s="59"/>
      <c r="B231" s="59"/>
      <c r="C231" s="72" t="s">
        <v>1916</v>
      </c>
      <c r="D231" s="52" t="s">
        <v>1905</v>
      </c>
      <c r="E231" s="55"/>
      <c r="F231" s="61">
        <v>1.05</v>
      </c>
      <c r="G231" s="73" t="str">
        <f>_xlfn.XLOOKUP(C231,[3]Planilha2!A:A,[3]Planilha2!D:D,"erro",0)</f>
        <v>erro</v>
      </c>
      <c r="H231" s="73" t="str">
        <f>_xlfn.XLOOKUP(C231,[3]Planilha2!A:A,[3]Planilha2!E:E,"erro",0)</f>
        <v>erro</v>
      </c>
      <c r="I231" s="59"/>
      <c r="J231" s="62"/>
      <c r="K231" s="62">
        <f t="shared" si="9"/>
        <v>1.05</v>
      </c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</row>
    <row r="232" spans="1:26" hidden="1">
      <c r="A232" s="59"/>
      <c r="B232" s="59"/>
      <c r="C232" s="72" t="s">
        <v>1917</v>
      </c>
      <c r="D232" s="52" t="s">
        <v>1905</v>
      </c>
      <c r="E232" s="55"/>
      <c r="F232" s="61">
        <v>1.05</v>
      </c>
      <c r="G232" s="73" t="str">
        <f>_xlfn.XLOOKUP(C232,[3]Planilha2!A:A,[3]Planilha2!D:D,"erro",0)</f>
        <v>erro</v>
      </c>
      <c r="H232" s="73" t="str">
        <f>_xlfn.XLOOKUP(C232,[3]Planilha2!A:A,[3]Planilha2!E:E,"erro",0)</f>
        <v>erro</v>
      </c>
      <c r="I232" s="59"/>
      <c r="J232" s="62"/>
      <c r="K232" s="62">
        <f t="shared" si="9"/>
        <v>1.05</v>
      </c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</row>
    <row r="233" spans="1:26" hidden="1">
      <c r="A233" s="59"/>
      <c r="B233" s="59"/>
      <c r="C233" s="72" t="s">
        <v>1918</v>
      </c>
      <c r="D233" s="52" t="s">
        <v>1905</v>
      </c>
      <c r="E233" s="55"/>
      <c r="F233" s="61">
        <v>1.05</v>
      </c>
      <c r="G233" s="73" t="str">
        <f>_xlfn.XLOOKUP(C233,[3]Planilha2!A:A,[3]Planilha2!D:D,"erro",0)</f>
        <v>erro</v>
      </c>
      <c r="H233" s="73" t="str">
        <f>_xlfn.XLOOKUP(C233,[3]Planilha2!A:A,[3]Planilha2!E:E,"erro",0)</f>
        <v>erro</v>
      </c>
      <c r="I233" s="59"/>
      <c r="J233" s="62"/>
      <c r="K233" s="62">
        <f t="shared" si="9"/>
        <v>1.05</v>
      </c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</row>
    <row r="234" spans="1:26" hidden="1">
      <c r="A234" s="59"/>
      <c r="B234" s="59"/>
      <c r="C234" s="72" t="s">
        <v>1919</v>
      </c>
      <c r="D234" s="52" t="s">
        <v>1905</v>
      </c>
      <c r="E234" s="55"/>
      <c r="F234" s="61">
        <v>1.05</v>
      </c>
      <c r="G234" s="73" t="str">
        <f>_xlfn.XLOOKUP(C234,[3]Planilha2!A:A,[3]Planilha2!D:D,"erro",0)</f>
        <v>erro</v>
      </c>
      <c r="H234" s="73" t="str">
        <f>_xlfn.XLOOKUP(C234,[3]Planilha2!A:A,[3]Planilha2!E:E,"erro",0)</f>
        <v>erro</v>
      </c>
      <c r="I234" s="59"/>
      <c r="J234" s="62"/>
      <c r="K234" s="62">
        <f t="shared" si="9"/>
        <v>1.05</v>
      </c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</row>
    <row r="235" spans="1:26" hidden="1">
      <c r="A235" s="59"/>
      <c r="B235" s="59"/>
      <c r="C235" s="72" t="s">
        <v>1920</v>
      </c>
      <c r="D235" s="52" t="s">
        <v>1905</v>
      </c>
      <c r="E235" s="55"/>
      <c r="F235" s="61">
        <v>1.05</v>
      </c>
      <c r="G235" s="73" t="str">
        <f>_xlfn.XLOOKUP(C235,[3]Planilha2!A:A,[3]Planilha2!D:D,"erro",0)</f>
        <v>erro</v>
      </c>
      <c r="H235" s="73" t="str">
        <f>_xlfn.XLOOKUP(C235,[3]Planilha2!A:A,[3]Planilha2!E:E,"erro",0)</f>
        <v>erro</v>
      </c>
      <c r="I235" s="59"/>
      <c r="J235" s="62"/>
      <c r="K235" s="62">
        <f t="shared" si="9"/>
        <v>1.05</v>
      </c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</row>
    <row r="236" spans="1:26" hidden="1">
      <c r="A236" s="59"/>
      <c r="B236" s="59"/>
      <c r="C236" s="72" t="s">
        <v>1921</v>
      </c>
      <c r="D236" s="52" t="s">
        <v>1905</v>
      </c>
      <c r="E236" s="55"/>
      <c r="F236" s="61">
        <v>1.05</v>
      </c>
      <c r="G236" s="73" t="str">
        <f>_xlfn.XLOOKUP(C236,[3]Planilha2!A:A,[3]Planilha2!D:D,"erro",0)</f>
        <v>erro</v>
      </c>
      <c r="H236" s="73" t="str">
        <f>_xlfn.XLOOKUP(C236,[3]Planilha2!A:A,[3]Planilha2!E:E,"erro",0)</f>
        <v>erro</v>
      </c>
      <c r="I236" s="59"/>
      <c r="J236" s="62"/>
      <c r="K236" s="62">
        <f t="shared" si="9"/>
        <v>1.05</v>
      </c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</row>
    <row r="237" spans="1:26" hidden="1">
      <c r="A237" s="59"/>
      <c r="B237" s="59"/>
      <c r="C237" s="72" t="s">
        <v>1922</v>
      </c>
      <c r="D237" s="52" t="s">
        <v>1905</v>
      </c>
      <c r="E237" s="55"/>
      <c r="F237" s="61">
        <v>1.05</v>
      </c>
      <c r="G237" s="73" t="str">
        <f>_xlfn.XLOOKUP(C237,[3]Planilha2!A:A,[3]Planilha2!D:D,"erro",0)</f>
        <v>erro</v>
      </c>
      <c r="H237" s="73" t="str">
        <f>_xlfn.XLOOKUP(C237,[3]Planilha2!A:A,[3]Planilha2!E:E,"erro",0)</f>
        <v>erro</v>
      </c>
      <c r="I237" s="59"/>
      <c r="J237" s="62"/>
      <c r="K237" s="62">
        <f t="shared" si="9"/>
        <v>1.05</v>
      </c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</row>
    <row r="238" spans="1:26" hidden="1">
      <c r="A238" s="59"/>
      <c r="B238" s="59"/>
      <c r="C238" s="72" t="s">
        <v>1923</v>
      </c>
      <c r="D238" s="52" t="s">
        <v>1905</v>
      </c>
      <c r="E238" s="55"/>
      <c r="F238" s="61">
        <v>1.05</v>
      </c>
      <c r="G238" s="73" t="str">
        <f>_xlfn.XLOOKUP(C238,[3]Planilha2!A:A,[3]Planilha2!D:D,"erro",0)</f>
        <v>erro</v>
      </c>
      <c r="H238" s="73" t="str">
        <f>_xlfn.XLOOKUP(C238,[3]Planilha2!A:A,[3]Planilha2!E:E,"erro",0)</f>
        <v>erro</v>
      </c>
      <c r="I238" s="59"/>
      <c r="J238" s="62"/>
      <c r="K238" s="62">
        <f t="shared" si="9"/>
        <v>1.05</v>
      </c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</row>
    <row r="239" spans="1:26" hidden="1">
      <c r="A239" s="59"/>
      <c r="B239" s="59"/>
      <c r="C239" s="72" t="s">
        <v>1924</v>
      </c>
      <c r="D239" s="52" t="s">
        <v>1905</v>
      </c>
      <c r="E239" s="55"/>
      <c r="F239" s="61">
        <v>1.05</v>
      </c>
      <c r="G239" s="73" t="str">
        <f>_xlfn.XLOOKUP(C239,[3]Planilha2!A:A,[3]Planilha2!D:D,"erro",0)</f>
        <v>erro</v>
      </c>
      <c r="H239" s="73" t="str">
        <f>_xlfn.XLOOKUP(C239,[3]Planilha2!A:A,[3]Planilha2!E:E,"erro",0)</f>
        <v>erro</v>
      </c>
      <c r="I239" s="59"/>
      <c r="J239" s="62"/>
      <c r="K239" s="62">
        <f t="shared" si="9"/>
        <v>1.05</v>
      </c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</row>
    <row r="240" spans="1:26" hidden="1">
      <c r="A240" s="59"/>
      <c r="B240" s="59"/>
      <c r="C240" s="72" t="s">
        <v>1925</v>
      </c>
      <c r="D240" s="52" t="s">
        <v>1905</v>
      </c>
      <c r="E240" s="55"/>
      <c r="F240" s="61">
        <v>1.05</v>
      </c>
      <c r="G240" s="73" t="str">
        <f>_xlfn.XLOOKUP(C240,[3]Planilha2!A:A,[3]Planilha2!D:D,"erro",0)</f>
        <v>erro</v>
      </c>
      <c r="H240" s="73" t="str">
        <f>_xlfn.XLOOKUP(C240,[3]Planilha2!A:A,[3]Planilha2!E:E,"erro",0)</f>
        <v>erro</v>
      </c>
      <c r="I240" s="59"/>
      <c r="J240" s="62"/>
      <c r="K240" s="62">
        <f t="shared" si="9"/>
        <v>1.05</v>
      </c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</row>
    <row r="241" spans="1:26" hidden="1">
      <c r="A241" s="59"/>
      <c r="B241" s="59"/>
      <c r="C241" s="72" t="s">
        <v>1926</v>
      </c>
      <c r="D241" s="52" t="s">
        <v>1905</v>
      </c>
      <c r="E241" s="55"/>
      <c r="F241" s="61">
        <v>1.05</v>
      </c>
      <c r="G241" s="73" t="str">
        <f>_xlfn.XLOOKUP(C241,[3]Planilha2!A:A,[3]Planilha2!D:D,"erro",0)</f>
        <v>erro</v>
      </c>
      <c r="H241" s="73" t="str">
        <f>_xlfn.XLOOKUP(C241,[3]Planilha2!A:A,[3]Planilha2!E:E,"erro",0)</f>
        <v>erro</v>
      </c>
      <c r="I241" s="59"/>
      <c r="J241" s="62"/>
      <c r="K241" s="62">
        <f t="shared" si="9"/>
        <v>1.05</v>
      </c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</row>
    <row r="242" spans="1:26" hidden="1">
      <c r="A242" s="59"/>
      <c r="B242" s="59"/>
      <c r="C242" s="72" t="s">
        <v>1927</v>
      </c>
      <c r="D242" s="52" t="s">
        <v>1905</v>
      </c>
      <c r="E242" s="55"/>
      <c r="F242" s="61">
        <v>1.05</v>
      </c>
      <c r="G242" s="73" t="str">
        <f>_xlfn.XLOOKUP(C242,[3]Planilha2!A:A,[3]Planilha2!D:D,"erro",0)</f>
        <v>erro</v>
      </c>
      <c r="H242" s="73" t="str">
        <f>_xlfn.XLOOKUP(C242,[3]Planilha2!A:A,[3]Planilha2!E:E,"erro",0)</f>
        <v>erro</v>
      </c>
      <c r="I242" s="59"/>
      <c r="J242" s="62"/>
      <c r="K242" s="62">
        <f t="shared" si="9"/>
        <v>1.05</v>
      </c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</row>
    <row r="243" spans="1:26" hidden="1">
      <c r="A243" s="59"/>
      <c r="B243" s="59"/>
      <c r="C243" s="65"/>
      <c r="D243" s="59"/>
      <c r="E243" s="55"/>
      <c r="F243" s="61"/>
      <c r="G243" s="61"/>
      <c r="H243" s="61"/>
      <c r="I243" s="59"/>
      <c r="J243" s="62"/>
      <c r="K243" s="62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</row>
    <row r="244" spans="1:26" hidden="1">
      <c r="A244" s="59"/>
      <c r="B244" s="59"/>
      <c r="C244" s="65"/>
      <c r="D244" s="59"/>
      <c r="E244" s="55"/>
      <c r="F244" s="61"/>
      <c r="G244" s="61"/>
      <c r="H244" s="61"/>
      <c r="I244" s="59"/>
      <c r="J244" s="62"/>
      <c r="K244" s="62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</row>
    <row r="245" spans="1:26" ht="26.25">
      <c r="A245" s="59" t="s">
        <v>162</v>
      </c>
      <c r="B245" s="59" t="s">
        <v>163</v>
      </c>
      <c r="C245" s="65" t="s">
        <v>164</v>
      </c>
      <c r="D245" s="59" t="s">
        <v>165</v>
      </c>
      <c r="E245" s="55">
        <f>K245</f>
        <v>117.16</v>
      </c>
      <c r="F245" s="61"/>
      <c r="G245" s="61"/>
      <c r="H245" s="61"/>
      <c r="I245" s="59"/>
      <c r="J245" s="62"/>
      <c r="K245" s="77">
        <f>TRUNC(SUM(K246),2)</f>
        <v>117.16</v>
      </c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</row>
    <row r="246" spans="1:26" hidden="1">
      <c r="A246" s="59"/>
      <c r="B246" s="59"/>
      <c r="C246" s="60" t="s">
        <v>1894</v>
      </c>
      <c r="D246" s="59"/>
      <c r="E246" s="55"/>
      <c r="F246" s="61">
        <v>1</v>
      </c>
      <c r="G246" s="61"/>
      <c r="H246" s="61"/>
      <c r="I246" s="59"/>
      <c r="J246" s="62">
        <v>117.16</v>
      </c>
      <c r="K246" s="62">
        <f>PRODUCT(F246:J246)</f>
        <v>117.16</v>
      </c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</row>
    <row r="247" spans="1:26" hidden="1">
      <c r="A247" s="59"/>
      <c r="B247" s="59"/>
      <c r="C247" s="65"/>
      <c r="D247" s="59"/>
      <c r="E247" s="55"/>
      <c r="F247" s="61"/>
      <c r="G247" s="61"/>
      <c r="H247" s="61"/>
      <c r="I247" s="59"/>
      <c r="J247" s="62"/>
      <c r="K247" s="62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</row>
    <row r="248" spans="1:26" ht="26.25">
      <c r="A248" s="59" t="s">
        <v>166</v>
      </c>
      <c r="B248" s="59" t="s">
        <v>167</v>
      </c>
      <c r="C248" s="65" t="s">
        <v>168</v>
      </c>
      <c r="D248" s="59" t="s">
        <v>60</v>
      </c>
      <c r="E248" s="81">
        <f>K248</f>
        <v>48.79</v>
      </c>
      <c r="F248" s="61"/>
      <c r="G248" s="61"/>
      <c r="H248" s="61"/>
      <c r="I248" s="59"/>
      <c r="J248" s="62"/>
      <c r="K248" s="77">
        <f>TRUNC(SUM(K249:K251),2)</f>
        <v>48.79</v>
      </c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</row>
    <row r="249" spans="1:26" hidden="1">
      <c r="A249" s="59"/>
      <c r="B249" s="59"/>
      <c r="C249" s="72" t="s">
        <v>1909</v>
      </c>
      <c r="D249" s="52" t="s">
        <v>1905</v>
      </c>
      <c r="E249" s="55"/>
      <c r="F249" s="61"/>
      <c r="G249" s="73">
        <v>4.42</v>
      </c>
      <c r="H249" s="73">
        <v>4.82</v>
      </c>
      <c r="I249" s="59"/>
      <c r="J249" s="62"/>
      <c r="K249" s="62">
        <f t="shared" ref="K249:K251" si="10">PRODUCT(F249:J249)</f>
        <v>21.304400000000001</v>
      </c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</row>
    <row r="250" spans="1:26" hidden="1">
      <c r="A250" s="59"/>
      <c r="B250" s="59"/>
      <c r="C250" s="72" t="s">
        <v>1925</v>
      </c>
      <c r="D250" s="52" t="s">
        <v>1905</v>
      </c>
      <c r="E250" s="55"/>
      <c r="F250" s="61"/>
      <c r="G250" s="52">
        <v>7.98</v>
      </c>
      <c r="H250" s="52">
        <v>2.98</v>
      </c>
      <c r="I250" s="59"/>
      <c r="J250" s="62"/>
      <c r="K250" s="62">
        <f t="shared" si="10"/>
        <v>23.7804</v>
      </c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</row>
    <row r="251" spans="1:26" hidden="1">
      <c r="A251" s="59"/>
      <c r="B251" s="59"/>
      <c r="C251" s="72" t="s">
        <v>1926</v>
      </c>
      <c r="D251" s="52" t="s">
        <v>1905</v>
      </c>
      <c r="E251" s="55"/>
      <c r="F251" s="61"/>
      <c r="G251" s="52">
        <v>3.91</v>
      </c>
      <c r="H251" s="52">
        <v>0.95</v>
      </c>
      <c r="I251" s="59"/>
      <c r="J251" s="62"/>
      <c r="K251" s="62">
        <f t="shared" si="10"/>
        <v>3.7145000000000001</v>
      </c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</row>
    <row r="252" spans="1:26" hidden="1">
      <c r="A252" s="59"/>
      <c r="B252" s="59"/>
      <c r="C252" s="65"/>
      <c r="D252" s="59"/>
      <c r="E252" s="55"/>
      <c r="F252" s="61"/>
      <c r="G252" s="61"/>
      <c r="H252" s="61"/>
      <c r="I252" s="59"/>
      <c r="J252" s="62"/>
      <c r="K252" s="62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</row>
    <row r="253" spans="1:26" ht="26.25">
      <c r="A253" s="59" t="s">
        <v>169</v>
      </c>
      <c r="B253" s="59" t="s">
        <v>170</v>
      </c>
      <c r="C253" s="65" t="s">
        <v>172</v>
      </c>
      <c r="D253" s="59" t="s">
        <v>60</v>
      </c>
      <c r="E253" s="81">
        <f>K253</f>
        <v>0</v>
      </c>
      <c r="F253" s="61"/>
      <c r="G253" s="61"/>
      <c r="H253" s="61"/>
      <c r="I253" s="59"/>
      <c r="J253" s="62"/>
      <c r="K253" s="77">
        <f>TRUNC(SUM(K254:K269),2)</f>
        <v>0</v>
      </c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</row>
    <row r="254" spans="1:26" hidden="1">
      <c r="A254" s="59"/>
      <c r="B254" s="59"/>
      <c r="C254" s="72" t="s">
        <v>1983</v>
      </c>
      <c r="D254" s="52" t="s">
        <v>1905</v>
      </c>
      <c r="E254" s="55"/>
      <c r="F254" s="61"/>
      <c r="G254" s="73" t="str">
        <f>_xlfn.XLOOKUP(C254,[3]Planilha2!A:A,[3]Planilha2!D:D,"erro",0)</f>
        <v>erro</v>
      </c>
      <c r="H254" s="73" t="str">
        <f>_xlfn.XLOOKUP(C254,[3]Planilha2!A:A,[3]Planilha2!E:E,"erro",0)</f>
        <v>erro</v>
      </c>
      <c r="I254" s="59"/>
      <c r="J254" s="62"/>
      <c r="K254" s="62">
        <f t="shared" ref="K254:K269" si="11">PRODUCT(F254:J254)</f>
        <v>0</v>
      </c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</row>
    <row r="255" spans="1:26" hidden="1">
      <c r="A255" s="59"/>
      <c r="B255" s="59"/>
      <c r="C255" s="72" t="s">
        <v>1928</v>
      </c>
      <c r="D255" s="52" t="s">
        <v>1905</v>
      </c>
      <c r="E255" s="55"/>
      <c r="F255" s="61"/>
      <c r="G255" s="73" t="str">
        <f>_xlfn.XLOOKUP(C255,[3]Planilha2!A:A,[3]Planilha2!D:D,"erro",0)</f>
        <v>erro</v>
      </c>
      <c r="H255" s="73" t="str">
        <f>_xlfn.XLOOKUP(C255,[3]Planilha2!A:A,[3]Planilha2!E:E,"erro",0)</f>
        <v>erro</v>
      </c>
      <c r="I255" s="59"/>
      <c r="J255" s="62"/>
      <c r="K255" s="62">
        <f t="shared" si="11"/>
        <v>0</v>
      </c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</row>
    <row r="256" spans="1:26" hidden="1">
      <c r="A256" s="59"/>
      <c r="B256" s="59"/>
      <c r="C256" s="72" t="s">
        <v>1929</v>
      </c>
      <c r="D256" s="52" t="s">
        <v>1905</v>
      </c>
      <c r="E256" s="55"/>
      <c r="F256" s="61"/>
      <c r="G256" s="73" t="str">
        <f>_xlfn.XLOOKUP(C256,[3]Planilha2!A:A,[3]Planilha2!D:D,"erro",0)</f>
        <v>erro</v>
      </c>
      <c r="H256" s="73" t="str">
        <f>_xlfn.XLOOKUP(C256,[3]Planilha2!A:A,[3]Planilha2!E:E,"erro",0)</f>
        <v>erro</v>
      </c>
      <c r="I256" s="59"/>
      <c r="J256" s="62"/>
      <c r="K256" s="62">
        <f t="shared" si="11"/>
        <v>0</v>
      </c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</row>
    <row r="257" spans="1:26" hidden="1">
      <c r="A257" s="59"/>
      <c r="B257" s="59"/>
      <c r="C257" s="72" t="s">
        <v>1930</v>
      </c>
      <c r="D257" s="52" t="s">
        <v>1905</v>
      </c>
      <c r="E257" s="55"/>
      <c r="F257" s="61"/>
      <c r="G257" s="73" t="str">
        <f>_xlfn.XLOOKUP(C257,[3]Planilha2!A:A,[3]Planilha2!D:D,"erro",0)</f>
        <v>erro</v>
      </c>
      <c r="H257" s="73" t="str">
        <f>_xlfn.XLOOKUP(C257,[3]Planilha2!A:A,[3]Planilha2!E:E,"erro",0)</f>
        <v>erro</v>
      </c>
      <c r="I257" s="59"/>
      <c r="J257" s="62"/>
      <c r="K257" s="62">
        <f t="shared" si="11"/>
        <v>0</v>
      </c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</row>
    <row r="258" spans="1:26" hidden="1">
      <c r="A258" s="59"/>
      <c r="B258" s="59"/>
      <c r="C258" s="72" t="s">
        <v>1931</v>
      </c>
      <c r="D258" s="52" t="s">
        <v>1905</v>
      </c>
      <c r="E258" s="55"/>
      <c r="F258" s="61"/>
      <c r="G258" s="73" t="str">
        <f>_xlfn.XLOOKUP(C258,[3]Planilha2!A:A,[3]Planilha2!D:D,"erro",0)</f>
        <v>erro</v>
      </c>
      <c r="H258" s="73" t="str">
        <f>_xlfn.XLOOKUP(C258,[3]Planilha2!A:A,[3]Planilha2!E:E,"erro",0)</f>
        <v>erro</v>
      </c>
      <c r="I258" s="59"/>
      <c r="J258" s="62"/>
      <c r="K258" s="62">
        <f t="shared" si="11"/>
        <v>0</v>
      </c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</row>
    <row r="259" spans="1:26" hidden="1">
      <c r="A259" s="59"/>
      <c r="B259" s="59"/>
      <c r="C259" s="72" t="s">
        <v>1932</v>
      </c>
      <c r="D259" s="52" t="s">
        <v>1905</v>
      </c>
      <c r="E259" s="55"/>
      <c r="F259" s="61"/>
      <c r="G259" s="73" t="str">
        <f>_xlfn.XLOOKUP(C259,[3]Planilha2!A:A,[3]Planilha2!D:D,"erro",0)</f>
        <v>erro</v>
      </c>
      <c r="H259" s="73" t="str">
        <f>_xlfn.XLOOKUP(C259,[3]Planilha2!A:A,[3]Planilha2!E:E,"erro",0)</f>
        <v>erro</v>
      </c>
      <c r="I259" s="59"/>
      <c r="J259" s="62"/>
      <c r="K259" s="62">
        <f t="shared" si="11"/>
        <v>0</v>
      </c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</row>
    <row r="260" spans="1:26" hidden="1">
      <c r="A260" s="59"/>
      <c r="B260" s="59"/>
      <c r="C260" s="72" t="s">
        <v>1933</v>
      </c>
      <c r="D260" s="52" t="s">
        <v>1905</v>
      </c>
      <c r="E260" s="55"/>
      <c r="F260" s="61"/>
      <c r="G260" s="73" t="str">
        <f>_xlfn.XLOOKUP(C260,[3]Planilha2!A:A,[3]Planilha2!D:D,"erro",0)</f>
        <v>erro</v>
      </c>
      <c r="H260" s="73" t="str">
        <f>_xlfn.XLOOKUP(C260,[3]Planilha2!A:A,[3]Planilha2!E:E,"erro",0)</f>
        <v>erro</v>
      </c>
      <c r="I260" s="59"/>
      <c r="J260" s="62"/>
      <c r="K260" s="62">
        <f t="shared" si="11"/>
        <v>0</v>
      </c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</row>
    <row r="261" spans="1:26" hidden="1">
      <c r="A261" s="59"/>
      <c r="B261" s="59"/>
      <c r="C261" s="72" t="s">
        <v>1984</v>
      </c>
      <c r="D261" s="52" t="s">
        <v>1905</v>
      </c>
      <c r="E261" s="55"/>
      <c r="F261" s="61"/>
      <c r="G261" s="73" t="str">
        <f>_xlfn.XLOOKUP(C261,[3]Planilha2!A:A,[3]Planilha2!D:D,"erro",0)</f>
        <v>erro</v>
      </c>
      <c r="H261" s="73" t="str">
        <f>_xlfn.XLOOKUP(C261,[3]Planilha2!A:A,[3]Planilha2!E:E,"erro",0)</f>
        <v>erro</v>
      </c>
      <c r="I261" s="59"/>
      <c r="J261" s="62"/>
      <c r="K261" s="62">
        <f t="shared" si="11"/>
        <v>0</v>
      </c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</row>
    <row r="262" spans="1:26" hidden="1">
      <c r="A262" s="59"/>
      <c r="B262" s="59"/>
      <c r="C262" s="72" t="s">
        <v>1934</v>
      </c>
      <c r="D262" s="52" t="s">
        <v>1905</v>
      </c>
      <c r="E262" s="55"/>
      <c r="F262" s="61"/>
      <c r="G262" s="73" t="str">
        <f>_xlfn.XLOOKUP(C262,[3]Planilha2!A:A,[3]Planilha2!D:D,"erro",0)</f>
        <v>erro</v>
      </c>
      <c r="H262" s="73" t="str">
        <f>_xlfn.XLOOKUP(C262,[3]Planilha2!A:A,[3]Planilha2!E:E,"erro",0)</f>
        <v>erro</v>
      </c>
      <c r="I262" s="59"/>
      <c r="J262" s="62"/>
      <c r="K262" s="62">
        <f t="shared" si="11"/>
        <v>0</v>
      </c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</row>
    <row r="263" spans="1:26" hidden="1">
      <c r="A263" s="59"/>
      <c r="B263" s="59"/>
      <c r="C263" s="72" t="s">
        <v>1935</v>
      </c>
      <c r="D263" s="52" t="s">
        <v>1905</v>
      </c>
      <c r="E263" s="55"/>
      <c r="F263" s="61"/>
      <c r="G263" s="73" t="str">
        <f>_xlfn.XLOOKUP(C263,[3]Planilha2!A:A,[3]Planilha2!D:D,"erro",0)</f>
        <v>erro</v>
      </c>
      <c r="H263" s="73" t="str">
        <f>_xlfn.XLOOKUP(C263,[3]Planilha2!A:A,[3]Planilha2!E:E,"erro",0)</f>
        <v>erro</v>
      </c>
      <c r="I263" s="59"/>
      <c r="J263" s="62"/>
      <c r="K263" s="62">
        <f t="shared" si="11"/>
        <v>0</v>
      </c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</row>
    <row r="264" spans="1:26" hidden="1">
      <c r="A264" s="59"/>
      <c r="B264" s="59"/>
      <c r="C264" s="72" t="s">
        <v>1936</v>
      </c>
      <c r="D264" s="52" t="s">
        <v>1905</v>
      </c>
      <c r="E264" s="55"/>
      <c r="F264" s="61"/>
      <c r="G264" s="73" t="str">
        <f>_xlfn.XLOOKUP(C264,[3]Planilha2!A:A,[3]Planilha2!D:D,"erro",0)</f>
        <v>erro</v>
      </c>
      <c r="H264" s="73" t="str">
        <f>_xlfn.XLOOKUP(C264,[3]Planilha2!A:A,[3]Planilha2!E:E,"erro",0)</f>
        <v>erro</v>
      </c>
      <c r="I264" s="59"/>
      <c r="J264" s="62"/>
      <c r="K264" s="62">
        <f t="shared" si="11"/>
        <v>0</v>
      </c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</row>
    <row r="265" spans="1:26" hidden="1">
      <c r="A265" s="59"/>
      <c r="B265" s="59"/>
      <c r="C265" s="72" t="s">
        <v>1937</v>
      </c>
      <c r="D265" s="52" t="s">
        <v>1905</v>
      </c>
      <c r="E265" s="55"/>
      <c r="F265" s="61"/>
      <c r="G265" s="73" t="str">
        <f>_xlfn.XLOOKUP(C265,[3]Planilha2!A:A,[3]Planilha2!D:D,"erro",0)</f>
        <v>erro</v>
      </c>
      <c r="H265" s="73" t="str">
        <f>_xlfn.XLOOKUP(C265,[3]Planilha2!A:A,[3]Planilha2!E:E,"erro",0)</f>
        <v>erro</v>
      </c>
      <c r="I265" s="59"/>
      <c r="J265" s="62"/>
      <c r="K265" s="62">
        <f t="shared" si="11"/>
        <v>0</v>
      </c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</row>
    <row r="266" spans="1:26" hidden="1">
      <c r="A266" s="59"/>
      <c r="B266" s="59"/>
      <c r="C266" s="72" t="s">
        <v>1908</v>
      </c>
      <c r="D266" s="52" t="s">
        <v>1905</v>
      </c>
      <c r="E266" s="55"/>
      <c r="F266" s="61"/>
      <c r="G266" s="73" t="str">
        <f>_xlfn.XLOOKUP(C266,[3]Planilha2!A:A,[3]Planilha2!D:D,"erro",0)</f>
        <v>erro</v>
      </c>
      <c r="H266" s="73" t="str">
        <f>_xlfn.XLOOKUP(C266,[3]Planilha2!A:A,[3]Planilha2!E:E,"erro",0)</f>
        <v>erro</v>
      </c>
      <c r="I266" s="59"/>
      <c r="J266" s="62"/>
      <c r="K266" s="62">
        <f t="shared" si="11"/>
        <v>0</v>
      </c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</row>
    <row r="267" spans="1:26" hidden="1">
      <c r="A267" s="59"/>
      <c r="B267" s="59"/>
      <c r="C267" s="72" t="s">
        <v>1950</v>
      </c>
      <c r="D267" s="52" t="s">
        <v>1905</v>
      </c>
      <c r="E267" s="55"/>
      <c r="F267" s="61"/>
      <c r="G267" s="73" t="str">
        <f>_xlfn.XLOOKUP(C267,[3]Planilha2!A:A,[3]Planilha2!D:D,"erro",0)</f>
        <v>erro</v>
      </c>
      <c r="H267" s="73" t="str">
        <f>_xlfn.XLOOKUP(C267,[3]Planilha2!A:A,[3]Planilha2!E:E,"erro",0)</f>
        <v>erro</v>
      </c>
      <c r="I267" s="59"/>
      <c r="J267" s="62"/>
      <c r="K267" s="62">
        <f t="shared" si="11"/>
        <v>0</v>
      </c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</row>
    <row r="268" spans="1:26" hidden="1">
      <c r="A268" s="59"/>
      <c r="B268" s="59"/>
      <c r="C268" s="72" t="s">
        <v>1951</v>
      </c>
      <c r="D268" s="52" t="s">
        <v>1905</v>
      </c>
      <c r="E268" s="55"/>
      <c r="F268" s="61"/>
      <c r="G268" s="73" t="str">
        <f>_xlfn.XLOOKUP(C268,[3]Planilha2!A:A,[3]Planilha2!D:D,"erro",0)</f>
        <v>erro</v>
      </c>
      <c r="H268" s="73" t="str">
        <f>_xlfn.XLOOKUP(C268,[3]Planilha2!A:A,[3]Planilha2!E:E,"erro",0)</f>
        <v>erro</v>
      </c>
      <c r="I268" s="59"/>
      <c r="J268" s="62"/>
      <c r="K268" s="62">
        <f t="shared" si="11"/>
        <v>0</v>
      </c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</row>
    <row r="269" spans="1:26" hidden="1">
      <c r="A269" s="59"/>
      <c r="B269" s="59"/>
      <c r="C269" s="72" t="s">
        <v>1952</v>
      </c>
      <c r="D269" s="52" t="s">
        <v>1905</v>
      </c>
      <c r="E269" s="55"/>
      <c r="F269" s="61"/>
      <c r="G269" s="73" t="str">
        <f>_xlfn.XLOOKUP(C269,[3]Planilha2!A:A,[3]Planilha2!D:D,"erro",0)</f>
        <v>erro</v>
      </c>
      <c r="H269" s="73" t="str">
        <f>_xlfn.XLOOKUP(C269,[3]Planilha2!A:A,[3]Planilha2!E:E,"erro",0)</f>
        <v>erro</v>
      </c>
      <c r="I269" s="59"/>
      <c r="J269" s="62"/>
      <c r="K269" s="62">
        <f t="shared" si="11"/>
        <v>0</v>
      </c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</row>
    <row r="270" spans="1:26" hidden="1">
      <c r="A270" s="59"/>
      <c r="B270" s="59"/>
      <c r="C270" s="65"/>
      <c r="D270" s="59"/>
      <c r="E270" s="55"/>
      <c r="F270" s="61"/>
      <c r="G270" s="61"/>
      <c r="H270" s="61"/>
      <c r="I270" s="59"/>
      <c r="J270" s="62"/>
      <c r="K270" s="62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</row>
    <row r="271" spans="1:26" ht="26.25">
      <c r="A271" s="59" t="s">
        <v>173</v>
      </c>
      <c r="B271" s="59" t="s">
        <v>174</v>
      </c>
      <c r="C271" s="65" t="s">
        <v>175</v>
      </c>
      <c r="D271" s="59" t="s">
        <v>60</v>
      </c>
      <c r="E271" s="81">
        <f>K271</f>
        <v>0</v>
      </c>
      <c r="F271" s="61"/>
      <c r="G271" s="61"/>
      <c r="H271" s="61"/>
      <c r="I271" s="59"/>
      <c r="J271" s="62"/>
      <c r="K271" s="77">
        <f>TRUNC(SUM(K272:K273),2)</f>
        <v>0</v>
      </c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</row>
    <row r="272" spans="1:26" hidden="1">
      <c r="A272" s="59"/>
      <c r="B272" s="59"/>
      <c r="C272" s="72" t="s">
        <v>1937</v>
      </c>
      <c r="D272" s="52" t="s">
        <v>1905</v>
      </c>
      <c r="E272" s="55"/>
      <c r="F272" s="61"/>
      <c r="G272" s="73" t="str">
        <f>_xlfn.XLOOKUP(C272,[3]Planilha2!A:A,[3]Planilha2!D:D,"erro",0)</f>
        <v>erro</v>
      </c>
      <c r="H272" s="73" t="str">
        <f>_xlfn.XLOOKUP(C272,[3]Planilha2!A:A,[3]Planilha2!E:E,"erro",0)</f>
        <v>erro</v>
      </c>
      <c r="I272" s="59"/>
      <c r="J272" s="62"/>
      <c r="K272" s="62">
        <f t="shared" ref="K272:K273" si="12">PRODUCT(F272:J272)</f>
        <v>0</v>
      </c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</row>
    <row r="273" spans="1:26" hidden="1">
      <c r="A273" s="59"/>
      <c r="B273" s="59"/>
      <c r="C273" s="72" t="s">
        <v>1909</v>
      </c>
      <c r="D273" s="52" t="s">
        <v>1905</v>
      </c>
      <c r="E273" s="55"/>
      <c r="F273" s="61"/>
      <c r="G273" s="73" t="str">
        <f>_xlfn.XLOOKUP(C273,[3]Planilha2!A:A,[3]Planilha2!D:D,"erro",0)</f>
        <v>erro</v>
      </c>
      <c r="H273" s="73" t="str">
        <f>_xlfn.XLOOKUP(C273,[3]Planilha2!A:A,[3]Planilha2!E:E,"erro",0)</f>
        <v>erro</v>
      </c>
      <c r="I273" s="59"/>
      <c r="J273" s="62"/>
      <c r="K273" s="62">
        <f t="shared" si="12"/>
        <v>0</v>
      </c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</row>
    <row r="274" spans="1:26" hidden="1">
      <c r="A274" s="59"/>
      <c r="B274" s="59"/>
      <c r="C274" s="65"/>
      <c r="D274" s="59"/>
      <c r="E274" s="55"/>
      <c r="F274" s="61"/>
      <c r="G274" s="61"/>
      <c r="H274" s="61"/>
      <c r="I274" s="59"/>
      <c r="J274" s="62"/>
      <c r="K274" s="62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</row>
    <row r="275" spans="1:26" hidden="1">
      <c r="A275" s="48" t="s">
        <v>176</v>
      </c>
      <c r="B275" s="48"/>
      <c r="C275" s="49" t="s">
        <v>177</v>
      </c>
      <c r="D275" s="48"/>
      <c r="E275" s="79"/>
      <c r="F275" s="48"/>
      <c r="G275" s="48"/>
      <c r="H275" s="50"/>
      <c r="I275" s="48"/>
      <c r="J275" s="51"/>
      <c r="K275" s="48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</row>
    <row r="276" spans="1:26" ht="26.25">
      <c r="A276" s="59" t="s">
        <v>178</v>
      </c>
      <c r="B276" s="59" t="s">
        <v>1985</v>
      </c>
      <c r="C276" s="65" t="s">
        <v>1986</v>
      </c>
      <c r="D276" s="59" t="s">
        <v>60</v>
      </c>
      <c r="E276" s="81">
        <f>K276</f>
        <v>0</v>
      </c>
      <c r="F276" s="61"/>
      <c r="G276" s="61"/>
      <c r="H276" s="61"/>
      <c r="I276" s="59"/>
      <c r="J276" s="62"/>
      <c r="K276" s="77">
        <f>TRUNC(SUM(K277:K291),2)</f>
        <v>0</v>
      </c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</row>
    <row r="277" spans="1:26" hidden="1">
      <c r="A277" s="59"/>
      <c r="B277" s="59"/>
      <c r="C277" s="72" t="s">
        <v>1910</v>
      </c>
      <c r="D277" s="52" t="s">
        <v>1905</v>
      </c>
      <c r="E277" s="55"/>
      <c r="F277" s="61"/>
      <c r="G277" s="73" t="str">
        <f>_xlfn.XLOOKUP(C277,[3]Planilha2!A:A,[3]Planilha2!D:D,"erro",0)</f>
        <v>erro</v>
      </c>
      <c r="H277" s="73" t="str">
        <f>_xlfn.XLOOKUP(C277,[3]Planilha2!A:A,[3]Planilha2!E:E,"erro",0)</f>
        <v>erro</v>
      </c>
      <c r="I277" s="59"/>
      <c r="J277" s="62"/>
      <c r="K277" s="62">
        <f t="shared" ref="K277:K291" si="13">PRODUCT(F277:J277)</f>
        <v>0</v>
      </c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</row>
    <row r="278" spans="1:26" hidden="1">
      <c r="A278" s="59"/>
      <c r="B278" s="59"/>
      <c r="C278" s="72" t="s">
        <v>1911</v>
      </c>
      <c r="D278" s="52" t="s">
        <v>1905</v>
      </c>
      <c r="E278" s="55"/>
      <c r="F278" s="61"/>
      <c r="G278" s="73" t="str">
        <f>_xlfn.XLOOKUP(C278,[3]Planilha2!A:A,[3]Planilha2!D:D,"erro",0)</f>
        <v>erro</v>
      </c>
      <c r="H278" s="73" t="str">
        <f>_xlfn.XLOOKUP(C278,[3]Planilha2!A:A,[3]Planilha2!E:E,"erro",0)</f>
        <v>erro</v>
      </c>
      <c r="I278" s="59"/>
      <c r="J278" s="62"/>
      <c r="K278" s="62">
        <f t="shared" si="13"/>
        <v>0</v>
      </c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</row>
    <row r="279" spans="1:26" hidden="1">
      <c r="A279" s="59"/>
      <c r="B279" s="59"/>
      <c r="C279" s="72" t="s">
        <v>1906</v>
      </c>
      <c r="D279" s="52" t="s">
        <v>1905</v>
      </c>
      <c r="E279" s="55"/>
      <c r="F279" s="61"/>
      <c r="G279" s="73" t="str">
        <f>_xlfn.XLOOKUP(C279,[3]Planilha2!A:A,[3]Planilha2!D:D,"erro",0)</f>
        <v>erro</v>
      </c>
      <c r="H279" s="73" t="str">
        <f>_xlfn.XLOOKUP(C279,[3]Planilha2!A:A,[3]Planilha2!E:E,"erro",0)</f>
        <v>erro</v>
      </c>
      <c r="I279" s="59"/>
      <c r="J279" s="62"/>
      <c r="K279" s="62">
        <f t="shared" si="13"/>
        <v>0</v>
      </c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</row>
    <row r="280" spans="1:26" hidden="1">
      <c r="A280" s="59"/>
      <c r="B280" s="59"/>
      <c r="C280" s="72" t="s">
        <v>1907</v>
      </c>
      <c r="D280" s="52" t="s">
        <v>1905</v>
      </c>
      <c r="E280" s="55"/>
      <c r="F280" s="61"/>
      <c r="G280" s="73" t="str">
        <f>_xlfn.XLOOKUP(C280,[3]Planilha2!A:A,[3]Planilha2!D:D,"erro",0)</f>
        <v>erro</v>
      </c>
      <c r="H280" s="73" t="str">
        <f>_xlfn.XLOOKUP(C280,[3]Planilha2!A:A,[3]Planilha2!E:E,"erro",0)</f>
        <v>erro</v>
      </c>
      <c r="I280" s="59"/>
      <c r="J280" s="62"/>
      <c r="K280" s="62">
        <f t="shared" si="13"/>
        <v>0</v>
      </c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</row>
    <row r="281" spans="1:26" hidden="1">
      <c r="A281" s="59"/>
      <c r="B281" s="59"/>
      <c r="C281" s="72" t="s">
        <v>1928</v>
      </c>
      <c r="D281" s="52" t="s">
        <v>1905</v>
      </c>
      <c r="E281" s="55"/>
      <c r="F281" s="61"/>
      <c r="G281" s="73" t="str">
        <f>_xlfn.XLOOKUP(C281,[3]Planilha2!A:A,[3]Planilha2!D:D,"erro",0)</f>
        <v>erro</v>
      </c>
      <c r="H281" s="73" t="str">
        <f>_xlfn.XLOOKUP(C281,[3]Planilha2!A:A,[3]Planilha2!E:E,"erro",0)</f>
        <v>erro</v>
      </c>
      <c r="I281" s="59"/>
      <c r="J281" s="62"/>
      <c r="K281" s="62">
        <f t="shared" si="13"/>
        <v>0</v>
      </c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</row>
    <row r="282" spans="1:26" hidden="1">
      <c r="A282" s="59"/>
      <c r="B282" s="59"/>
      <c r="C282" s="72" t="s">
        <v>1929</v>
      </c>
      <c r="D282" s="52" t="s">
        <v>1905</v>
      </c>
      <c r="E282" s="55"/>
      <c r="F282" s="61"/>
      <c r="G282" s="73" t="str">
        <f>_xlfn.XLOOKUP(C282,[3]Planilha2!A:A,[3]Planilha2!D:D,"erro",0)</f>
        <v>erro</v>
      </c>
      <c r="H282" s="73" t="str">
        <f>_xlfn.XLOOKUP(C282,[3]Planilha2!A:A,[3]Planilha2!E:E,"erro",0)</f>
        <v>erro</v>
      </c>
      <c r="I282" s="59"/>
      <c r="J282" s="62"/>
      <c r="K282" s="62">
        <f t="shared" si="13"/>
        <v>0</v>
      </c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</row>
    <row r="283" spans="1:26" hidden="1">
      <c r="A283" s="59"/>
      <c r="B283" s="59"/>
      <c r="C283" s="72" t="s">
        <v>1930</v>
      </c>
      <c r="D283" s="52" t="s">
        <v>1905</v>
      </c>
      <c r="E283" s="55"/>
      <c r="F283" s="61"/>
      <c r="G283" s="73" t="str">
        <f>_xlfn.XLOOKUP(C283,[3]Planilha2!A:A,[3]Planilha2!D:D,"erro",0)</f>
        <v>erro</v>
      </c>
      <c r="H283" s="73" t="str">
        <f>_xlfn.XLOOKUP(C283,[3]Planilha2!A:A,[3]Planilha2!E:E,"erro",0)</f>
        <v>erro</v>
      </c>
      <c r="I283" s="59"/>
      <c r="J283" s="62"/>
      <c r="K283" s="62">
        <f t="shared" si="13"/>
        <v>0</v>
      </c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</row>
    <row r="284" spans="1:26" hidden="1">
      <c r="A284" s="59"/>
      <c r="B284" s="59"/>
      <c r="C284" s="72" t="s">
        <v>1931</v>
      </c>
      <c r="D284" s="52" t="s">
        <v>1905</v>
      </c>
      <c r="E284" s="55"/>
      <c r="F284" s="61"/>
      <c r="G284" s="73" t="str">
        <f>_xlfn.XLOOKUP(C284,[3]Planilha2!A:A,[3]Planilha2!D:D,"erro",0)</f>
        <v>erro</v>
      </c>
      <c r="H284" s="73" t="str">
        <f>_xlfn.XLOOKUP(C284,[3]Planilha2!A:A,[3]Planilha2!E:E,"erro",0)</f>
        <v>erro</v>
      </c>
      <c r="I284" s="59"/>
      <c r="J284" s="62"/>
      <c r="K284" s="62">
        <f t="shared" si="13"/>
        <v>0</v>
      </c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</row>
    <row r="285" spans="1:26" hidden="1">
      <c r="A285" s="59"/>
      <c r="B285" s="59"/>
      <c r="C285" s="72" t="s">
        <v>1932</v>
      </c>
      <c r="D285" s="52" t="s">
        <v>1905</v>
      </c>
      <c r="E285" s="55"/>
      <c r="F285" s="61"/>
      <c r="G285" s="73" t="str">
        <f>_xlfn.XLOOKUP(C285,[3]Planilha2!A:A,[3]Planilha2!D:D,"erro",0)</f>
        <v>erro</v>
      </c>
      <c r="H285" s="73" t="str">
        <f>_xlfn.XLOOKUP(C285,[3]Planilha2!A:A,[3]Planilha2!E:E,"erro",0)</f>
        <v>erro</v>
      </c>
      <c r="I285" s="59"/>
      <c r="J285" s="62"/>
      <c r="K285" s="62">
        <f t="shared" si="13"/>
        <v>0</v>
      </c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</row>
    <row r="286" spans="1:26" hidden="1">
      <c r="A286" s="59"/>
      <c r="B286" s="59"/>
      <c r="C286" s="72" t="s">
        <v>1933</v>
      </c>
      <c r="D286" s="52" t="s">
        <v>1905</v>
      </c>
      <c r="E286" s="55"/>
      <c r="F286" s="61"/>
      <c r="G286" s="73" t="str">
        <f>_xlfn.XLOOKUP(C286,[3]Planilha2!A:A,[3]Planilha2!D:D,"erro",0)</f>
        <v>erro</v>
      </c>
      <c r="H286" s="73" t="str">
        <f>_xlfn.XLOOKUP(C286,[3]Planilha2!A:A,[3]Planilha2!E:E,"erro",0)</f>
        <v>erro</v>
      </c>
      <c r="I286" s="59"/>
      <c r="J286" s="62"/>
      <c r="K286" s="62">
        <f t="shared" si="13"/>
        <v>0</v>
      </c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</row>
    <row r="287" spans="1:26" hidden="1">
      <c r="A287" s="59"/>
      <c r="B287" s="59"/>
      <c r="C287" s="72" t="s">
        <v>1934</v>
      </c>
      <c r="D287" s="52" t="s">
        <v>1905</v>
      </c>
      <c r="E287" s="55"/>
      <c r="F287" s="61"/>
      <c r="G287" s="73" t="str">
        <f>_xlfn.XLOOKUP(C287,[3]Planilha2!A:A,[3]Planilha2!D:D,"erro",0)</f>
        <v>erro</v>
      </c>
      <c r="H287" s="73" t="str">
        <f>_xlfn.XLOOKUP(C287,[3]Planilha2!A:A,[3]Planilha2!E:E,"erro",0)</f>
        <v>erro</v>
      </c>
      <c r="I287" s="59"/>
      <c r="J287" s="62"/>
      <c r="K287" s="62">
        <f t="shared" si="13"/>
        <v>0</v>
      </c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</row>
    <row r="288" spans="1:26" hidden="1">
      <c r="A288" s="59"/>
      <c r="B288" s="59"/>
      <c r="C288" s="72" t="s">
        <v>1935</v>
      </c>
      <c r="D288" s="52" t="s">
        <v>1905</v>
      </c>
      <c r="E288" s="55"/>
      <c r="F288" s="61"/>
      <c r="G288" s="73" t="str">
        <f>_xlfn.XLOOKUP(C288,[3]Planilha2!A:A,[3]Planilha2!D:D,"erro",0)</f>
        <v>erro</v>
      </c>
      <c r="H288" s="73" t="str">
        <f>_xlfn.XLOOKUP(C288,[3]Planilha2!A:A,[3]Planilha2!E:E,"erro",0)</f>
        <v>erro</v>
      </c>
      <c r="I288" s="59"/>
      <c r="J288" s="62"/>
      <c r="K288" s="62">
        <f t="shared" si="13"/>
        <v>0</v>
      </c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</row>
    <row r="289" spans="1:26" hidden="1">
      <c r="A289" s="59"/>
      <c r="B289" s="59"/>
      <c r="C289" s="72" t="s">
        <v>1936</v>
      </c>
      <c r="D289" s="52" t="s">
        <v>1905</v>
      </c>
      <c r="E289" s="55"/>
      <c r="F289" s="61"/>
      <c r="G289" s="73" t="str">
        <f>_xlfn.XLOOKUP(C289,[3]Planilha2!A:A,[3]Planilha2!D:D,"erro",0)</f>
        <v>erro</v>
      </c>
      <c r="H289" s="73" t="str">
        <f>_xlfn.XLOOKUP(C289,[3]Planilha2!A:A,[3]Planilha2!E:E,"erro",0)</f>
        <v>erro</v>
      </c>
      <c r="I289" s="59"/>
      <c r="J289" s="62"/>
      <c r="K289" s="62">
        <f t="shared" si="13"/>
        <v>0</v>
      </c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</row>
    <row r="290" spans="1:26" hidden="1">
      <c r="A290" s="59"/>
      <c r="B290" s="59"/>
      <c r="C290" s="72" t="s">
        <v>1937</v>
      </c>
      <c r="D290" s="52" t="s">
        <v>1905</v>
      </c>
      <c r="E290" s="55"/>
      <c r="F290" s="61"/>
      <c r="G290" s="73" t="str">
        <f>_xlfn.XLOOKUP(C290,[3]Planilha2!A:A,[3]Planilha2!D:D,"erro",0)</f>
        <v>erro</v>
      </c>
      <c r="H290" s="73" t="str">
        <f>_xlfn.XLOOKUP(C290,[3]Planilha2!A:A,[3]Planilha2!E:E,"erro",0)</f>
        <v>erro</v>
      </c>
      <c r="I290" s="59"/>
      <c r="J290" s="62"/>
      <c r="K290" s="62">
        <f t="shared" si="13"/>
        <v>0</v>
      </c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</row>
    <row r="291" spans="1:26" hidden="1">
      <c r="A291" s="59"/>
      <c r="B291" s="59"/>
      <c r="C291" s="72" t="s">
        <v>1909</v>
      </c>
      <c r="D291" s="52" t="s">
        <v>1905</v>
      </c>
      <c r="E291" s="55"/>
      <c r="F291" s="61"/>
      <c r="G291" s="73" t="str">
        <f>_xlfn.XLOOKUP(C291,[3]Planilha2!A:A,[3]Planilha2!D:D,"erro",0)</f>
        <v>erro</v>
      </c>
      <c r="H291" s="73" t="str">
        <f>_xlfn.XLOOKUP(C291,[3]Planilha2!A:A,[3]Planilha2!E:E,"erro",0)</f>
        <v>erro</v>
      </c>
      <c r="I291" s="59"/>
      <c r="J291" s="62"/>
      <c r="K291" s="62">
        <f t="shared" si="13"/>
        <v>0</v>
      </c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</row>
    <row r="292" spans="1:26" hidden="1">
      <c r="A292" s="59"/>
      <c r="B292" s="59"/>
      <c r="C292" s="65"/>
      <c r="D292" s="59"/>
      <c r="E292" s="55"/>
      <c r="F292" s="61"/>
      <c r="G292" s="61"/>
      <c r="H292" s="61"/>
      <c r="I292" s="59"/>
      <c r="J292" s="62"/>
      <c r="K292" s="62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</row>
    <row r="293" spans="1:26" ht="39.4">
      <c r="A293" s="59" t="s">
        <v>181</v>
      </c>
      <c r="B293" s="59" t="s">
        <v>182</v>
      </c>
      <c r="C293" s="65" t="s">
        <v>183</v>
      </c>
      <c r="D293" s="59" t="s">
        <v>60</v>
      </c>
      <c r="E293" s="81">
        <f>K293</f>
        <v>0</v>
      </c>
      <c r="F293" s="61"/>
      <c r="G293" s="61"/>
      <c r="H293" s="61"/>
      <c r="I293" s="59"/>
      <c r="J293" s="62"/>
      <c r="K293" s="77">
        <f>TRUNC(SUM(K294:K303),2)</f>
        <v>0</v>
      </c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</row>
    <row r="294" spans="1:26" hidden="1">
      <c r="A294" s="59"/>
      <c r="B294" s="59"/>
      <c r="C294" s="72" t="s">
        <v>1904</v>
      </c>
      <c r="D294" s="52" t="s">
        <v>1905</v>
      </c>
      <c r="E294" s="55"/>
      <c r="F294" s="61"/>
      <c r="G294" s="73" t="str">
        <f>_xlfn.XLOOKUP(C294,[3]Planilha2!A:A,[3]Planilha2!D:D,"erro",0)</f>
        <v>erro</v>
      </c>
      <c r="H294" s="73" t="str">
        <f>_xlfn.XLOOKUP(C294,[3]Planilha2!A:A,[3]Planilha2!E:E,"erro",0)</f>
        <v>erro</v>
      </c>
      <c r="I294" s="59"/>
      <c r="J294" s="62"/>
      <c r="K294" s="62">
        <f t="shared" ref="K294:K303" si="14">PRODUCT(F294:J294)</f>
        <v>0</v>
      </c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</row>
    <row r="295" spans="1:26" hidden="1">
      <c r="A295" s="59"/>
      <c r="B295" s="59"/>
      <c r="C295" s="72" t="s">
        <v>1948</v>
      </c>
      <c r="D295" s="52" t="s">
        <v>1905</v>
      </c>
      <c r="E295" s="55"/>
      <c r="F295" s="61"/>
      <c r="G295" s="73" t="str">
        <f>_xlfn.XLOOKUP(C295,[3]Planilha2!A:A,[3]Planilha2!D:D,"erro",0)</f>
        <v>erro</v>
      </c>
      <c r="H295" s="73" t="str">
        <f>_xlfn.XLOOKUP(C295,[3]Planilha2!A:A,[3]Planilha2!E:E,"erro",0)</f>
        <v>erro</v>
      </c>
      <c r="I295" s="59"/>
      <c r="J295" s="62"/>
      <c r="K295" s="62">
        <f t="shared" si="14"/>
        <v>0</v>
      </c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</row>
    <row r="296" spans="1:26" hidden="1">
      <c r="A296" s="59"/>
      <c r="B296" s="59"/>
      <c r="C296" s="72" t="s">
        <v>1949</v>
      </c>
      <c r="D296" s="52" t="s">
        <v>1905</v>
      </c>
      <c r="E296" s="55"/>
      <c r="F296" s="61"/>
      <c r="G296" s="73" t="str">
        <f>_xlfn.XLOOKUP(C296,[3]Planilha2!A:A,[3]Planilha2!D:D,"erro",0)</f>
        <v>erro</v>
      </c>
      <c r="H296" s="73" t="str">
        <f>_xlfn.XLOOKUP(C296,[3]Planilha2!A:A,[3]Planilha2!E:E,"erro",0)</f>
        <v>erro</v>
      </c>
      <c r="I296" s="59"/>
      <c r="J296" s="62"/>
      <c r="K296" s="62">
        <f t="shared" si="14"/>
        <v>0</v>
      </c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</row>
    <row r="297" spans="1:26" hidden="1">
      <c r="A297" s="59"/>
      <c r="B297" s="59"/>
      <c r="C297" s="72" t="s">
        <v>1908</v>
      </c>
      <c r="D297" s="52" t="s">
        <v>1905</v>
      </c>
      <c r="E297" s="55"/>
      <c r="F297" s="61"/>
      <c r="G297" s="73" t="str">
        <f>_xlfn.XLOOKUP(C297,[3]Planilha2!A:A,[3]Planilha2!D:D,"erro",0)</f>
        <v>erro</v>
      </c>
      <c r="H297" s="73" t="str">
        <f>_xlfn.XLOOKUP(C297,[3]Planilha2!A:A,[3]Planilha2!E:E,"erro",0)</f>
        <v>erro</v>
      </c>
      <c r="I297" s="59"/>
      <c r="J297" s="62"/>
      <c r="K297" s="62">
        <f t="shared" si="14"/>
        <v>0</v>
      </c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</row>
    <row r="298" spans="1:26" hidden="1">
      <c r="A298" s="59"/>
      <c r="B298" s="59"/>
      <c r="C298" s="72" t="s">
        <v>1950</v>
      </c>
      <c r="D298" s="52" t="s">
        <v>1905</v>
      </c>
      <c r="E298" s="55"/>
      <c r="F298" s="61"/>
      <c r="G298" s="73" t="str">
        <f>_xlfn.XLOOKUP(C298,[3]Planilha2!A:A,[3]Planilha2!D:D,"erro",0)</f>
        <v>erro</v>
      </c>
      <c r="H298" s="73" t="str">
        <f>_xlfn.XLOOKUP(C298,[3]Planilha2!A:A,[3]Planilha2!E:E,"erro",0)</f>
        <v>erro</v>
      </c>
      <c r="I298" s="59"/>
      <c r="J298" s="62"/>
      <c r="K298" s="62">
        <f t="shared" si="14"/>
        <v>0</v>
      </c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</row>
    <row r="299" spans="1:26" hidden="1">
      <c r="A299" s="59"/>
      <c r="B299" s="59"/>
      <c r="C299" s="72" t="s">
        <v>1951</v>
      </c>
      <c r="D299" s="52" t="s">
        <v>1905</v>
      </c>
      <c r="E299" s="55"/>
      <c r="F299" s="61"/>
      <c r="G299" s="73" t="str">
        <f>_xlfn.XLOOKUP(C299,[3]Planilha2!A:A,[3]Planilha2!D:D,"erro",0)</f>
        <v>erro</v>
      </c>
      <c r="H299" s="73" t="str">
        <f>_xlfn.XLOOKUP(C299,[3]Planilha2!A:A,[3]Planilha2!E:E,"erro",0)</f>
        <v>erro</v>
      </c>
      <c r="I299" s="59"/>
      <c r="J299" s="62"/>
      <c r="K299" s="62">
        <f t="shared" si="14"/>
        <v>0</v>
      </c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</row>
    <row r="300" spans="1:26" hidden="1">
      <c r="A300" s="59"/>
      <c r="B300" s="59"/>
      <c r="C300" s="72" t="s">
        <v>1952</v>
      </c>
      <c r="D300" s="52" t="s">
        <v>1905</v>
      </c>
      <c r="E300" s="55"/>
      <c r="F300" s="61"/>
      <c r="G300" s="73" t="str">
        <f>_xlfn.XLOOKUP(C300,[3]Planilha2!A:A,[3]Planilha2!D:D,"erro",0)</f>
        <v>erro</v>
      </c>
      <c r="H300" s="73" t="str">
        <f>_xlfn.XLOOKUP(C300,[3]Planilha2!A:A,[3]Planilha2!E:E,"erro",0)</f>
        <v>erro</v>
      </c>
      <c r="I300" s="59"/>
      <c r="J300" s="62"/>
      <c r="K300" s="62">
        <f t="shared" si="14"/>
        <v>0</v>
      </c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</row>
    <row r="301" spans="1:26" hidden="1">
      <c r="A301" s="59"/>
      <c r="B301" s="59"/>
      <c r="C301" s="72" t="s">
        <v>1909</v>
      </c>
      <c r="D301" s="52" t="s">
        <v>1905</v>
      </c>
      <c r="E301" s="55"/>
      <c r="F301" s="61"/>
      <c r="G301" s="73" t="str">
        <f>_xlfn.XLOOKUP(C301,[3]Planilha2!A:A,[3]Planilha2!D:D,"erro",0)</f>
        <v>erro</v>
      </c>
      <c r="H301" s="73" t="str">
        <f>_xlfn.XLOOKUP(C301,[3]Planilha2!A:A,[3]Planilha2!E:E,"erro",0)</f>
        <v>erro</v>
      </c>
      <c r="I301" s="59"/>
      <c r="J301" s="62"/>
      <c r="K301" s="62">
        <f t="shared" si="14"/>
        <v>0</v>
      </c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</row>
    <row r="302" spans="1:26" hidden="1">
      <c r="A302" s="59"/>
      <c r="B302" s="59"/>
      <c r="C302" s="72" t="s">
        <v>1925</v>
      </c>
      <c r="D302" s="52" t="s">
        <v>1905</v>
      </c>
      <c r="E302" s="55"/>
      <c r="F302" s="61"/>
      <c r="G302" s="73" t="str">
        <f>_xlfn.XLOOKUP(C302,[3]Planilha2!A:A,[3]Planilha2!D:D,"erro",0)</f>
        <v>erro</v>
      </c>
      <c r="H302" s="73" t="str">
        <f>_xlfn.XLOOKUP(C302,[3]Planilha2!A:A,[3]Planilha2!E:E,"erro",0)</f>
        <v>erro</v>
      </c>
      <c r="I302" s="59"/>
      <c r="J302" s="62"/>
      <c r="K302" s="62">
        <f t="shared" si="14"/>
        <v>0</v>
      </c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</row>
    <row r="303" spans="1:26" hidden="1">
      <c r="A303" s="59"/>
      <c r="B303" s="59"/>
      <c r="C303" s="72" t="s">
        <v>1926</v>
      </c>
      <c r="D303" s="52" t="s">
        <v>1905</v>
      </c>
      <c r="E303" s="55"/>
      <c r="F303" s="61"/>
      <c r="G303" s="73" t="str">
        <f>_xlfn.XLOOKUP(C303,[3]Planilha2!A:A,[3]Planilha2!D:D,"erro",0)</f>
        <v>erro</v>
      </c>
      <c r="H303" s="73" t="str">
        <f>_xlfn.XLOOKUP(C303,[3]Planilha2!A:A,[3]Planilha2!E:E,"erro",0)</f>
        <v>erro</v>
      </c>
      <c r="I303" s="59"/>
      <c r="J303" s="62"/>
      <c r="K303" s="62">
        <f t="shared" si="14"/>
        <v>0</v>
      </c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</row>
    <row r="304" spans="1:26" hidden="1">
      <c r="A304" s="59"/>
      <c r="B304" s="59"/>
      <c r="C304" s="65"/>
      <c r="D304" s="59"/>
      <c r="E304" s="55"/>
      <c r="F304" s="61"/>
      <c r="G304" s="61"/>
      <c r="H304" s="61"/>
      <c r="I304" s="59"/>
      <c r="J304" s="62"/>
      <c r="K304" s="62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</row>
    <row r="305" spans="1:26" hidden="1">
      <c r="A305" s="48" t="s">
        <v>18</v>
      </c>
      <c r="B305" s="48"/>
      <c r="C305" s="49" t="s">
        <v>19</v>
      </c>
      <c r="D305" s="48"/>
      <c r="E305" s="79"/>
      <c r="F305" s="48"/>
      <c r="G305" s="48"/>
      <c r="H305" s="50"/>
      <c r="I305" s="48"/>
      <c r="J305" s="51"/>
      <c r="K305" s="48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</row>
    <row r="306" spans="1:26" ht="39.4">
      <c r="A306" s="59" t="s">
        <v>184</v>
      </c>
      <c r="B306" s="59" t="s">
        <v>185</v>
      </c>
      <c r="C306" s="65" t="s">
        <v>186</v>
      </c>
      <c r="D306" s="59" t="s">
        <v>60</v>
      </c>
      <c r="E306" s="81">
        <f>K306</f>
        <v>22.05</v>
      </c>
      <c r="F306" s="61"/>
      <c r="G306" s="61"/>
      <c r="H306" s="61"/>
      <c r="I306" s="59"/>
      <c r="J306" s="62"/>
      <c r="K306" s="77">
        <f>TRUNC(SUM(K307:K327),2)</f>
        <v>22.05</v>
      </c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</row>
    <row r="307" spans="1:26" hidden="1">
      <c r="A307" s="59"/>
      <c r="B307" s="59"/>
      <c r="C307" s="72" t="s">
        <v>1910</v>
      </c>
      <c r="D307" s="52" t="s">
        <v>1905</v>
      </c>
      <c r="E307" s="55"/>
      <c r="F307" s="61">
        <v>1.05</v>
      </c>
      <c r="G307" s="73" t="str">
        <f>_xlfn.XLOOKUP(C307,[3]Planilha2!A:A,[3]Planilha2!D:D,"erro",0)</f>
        <v>erro</v>
      </c>
      <c r="H307" s="73" t="str">
        <f>_xlfn.XLOOKUP(C307,[3]Planilha2!A:A,[3]Planilha2!E:E,"erro",0)</f>
        <v>erro</v>
      </c>
      <c r="I307" s="59"/>
      <c r="J307" s="62"/>
      <c r="K307" s="62">
        <f t="shared" ref="K307:K327" si="15">PRODUCT(F307:J307)</f>
        <v>1.05</v>
      </c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</row>
    <row r="308" spans="1:26" hidden="1">
      <c r="A308" s="59"/>
      <c r="B308" s="59"/>
      <c r="C308" s="72" t="s">
        <v>1911</v>
      </c>
      <c r="D308" s="52" t="s">
        <v>1905</v>
      </c>
      <c r="E308" s="55"/>
      <c r="F308" s="61">
        <v>1.05</v>
      </c>
      <c r="G308" s="73" t="str">
        <f>_xlfn.XLOOKUP(C308,[3]Planilha2!A:A,[3]Planilha2!D:D,"erro",0)</f>
        <v>erro</v>
      </c>
      <c r="H308" s="73" t="str">
        <f>_xlfn.XLOOKUP(C308,[3]Planilha2!A:A,[3]Planilha2!E:E,"erro",0)</f>
        <v>erro</v>
      </c>
      <c r="I308" s="59"/>
      <c r="J308" s="62"/>
      <c r="K308" s="62">
        <f t="shared" si="15"/>
        <v>1.05</v>
      </c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</row>
    <row r="309" spans="1:26" hidden="1">
      <c r="A309" s="59"/>
      <c r="B309" s="59"/>
      <c r="C309" s="72" t="s">
        <v>1912</v>
      </c>
      <c r="D309" s="52" t="s">
        <v>1905</v>
      </c>
      <c r="E309" s="55"/>
      <c r="F309" s="61">
        <v>1.05</v>
      </c>
      <c r="G309" s="73" t="str">
        <f>_xlfn.XLOOKUP(C309,[3]Planilha2!A:A,[3]Planilha2!D:D,"erro",0)</f>
        <v>erro</v>
      </c>
      <c r="H309" s="73" t="str">
        <f>_xlfn.XLOOKUP(C309,[3]Planilha2!A:A,[3]Planilha2!E:E,"erro",0)</f>
        <v>erro</v>
      </c>
      <c r="I309" s="59"/>
      <c r="J309" s="62"/>
      <c r="K309" s="62">
        <f t="shared" si="15"/>
        <v>1.05</v>
      </c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</row>
    <row r="310" spans="1:26" hidden="1">
      <c r="A310" s="59"/>
      <c r="B310" s="59"/>
      <c r="C310" s="72" t="s">
        <v>1913</v>
      </c>
      <c r="D310" s="52" t="s">
        <v>1905</v>
      </c>
      <c r="E310" s="55"/>
      <c r="F310" s="61">
        <v>1.05</v>
      </c>
      <c r="G310" s="73" t="str">
        <f>_xlfn.XLOOKUP(C310,[3]Planilha2!A:A,[3]Planilha2!D:D,"erro",0)</f>
        <v>erro</v>
      </c>
      <c r="H310" s="73" t="str">
        <f>_xlfn.XLOOKUP(C310,[3]Planilha2!A:A,[3]Planilha2!E:E,"erro",0)</f>
        <v>erro</v>
      </c>
      <c r="I310" s="59"/>
      <c r="J310" s="62"/>
      <c r="K310" s="62">
        <f t="shared" si="15"/>
        <v>1.05</v>
      </c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</row>
    <row r="311" spans="1:26" hidden="1">
      <c r="A311" s="59"/>
      <c r="B311" s="59"/>
      <c r="C311" s="72" t="s">
        <v>1914</v>
      </c>
      <c r="D311" s="52" t="s">
        <v>1905</v>
      </c>
      <c r="E311" s="55"/>
      <c r="F311" s="61">
        <v>1.05</v>
      </c>
      <c r="G311" s="73" t="str">
        <f>_xlfn.XLOOKUP(C311,[3]Planilha2!A:A,[3]Planilha2!D:D,"erro",0)</f>
        <v>erro</v>
      </c>
      <c r="H311" s="73" t="str">
        <f>_xlfn.XLOOKUP(C311,[3]Planilha2!A:A,[3]Planilha2!E:E,"erro",0)</f>
        <v>erro</v>
      </c>
      <c r="I311" s="59"/>
      <c r="J311" s="62"/>
      <c r="K311" s="62">
        <f t="shared" si="15"/>
        <v>1.05</v>
      </c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</row>
    <row r="312" spans="1:26" hidden="1">
      <c r="A312" s="59"/>
      <c r="B312" s="59"/>
      <c r="C312" s="72" t="s">
        <v>1904</v>
      </c>
      <c r="D312" s="52" t="s">
        <v>1905</v>
      </c>
      <c r="E312" s="55"/>
      <c r="F312" s="61">
        <v>1.05</v>
      </c>
      <c r="G312" s="73" t="str">
        <f>_xlfn.XLOOKUP(C312,[3]Planilha2!A:A,[3]Planilha2!D:D,"erro",0)</f>
        <v>erro</v>
      </c>
      <c r="H312" s="73" t="str">
        <f>_xlfn.XLOOKUP(C312,[3]Planilha2!A:A,[3]Planilha2!E:E,"erro",0)</f>
        <v>erro</v>
      </c>
      <c r="I312" s="59"/>
      <c r="J312" s="62"/>
      <c r="K312" s="62">
        <f t="shared" si="15"/>
        <v>1.05</v>
      </c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</row>
    <row r="313" spans="1:26" hidden="1">
      <c r="A313" s="59"/>
      <c r="B313" s="59"/>
      <c r="C313" s="72" t="s">
        <v>1906</v>
      </c>
      <c r="D313" s="52" t="s">
        <v>1905</v>
      </c>
      <c r="E313" s="55"/>
      <c r="F313" s="61">
        <v>1.05</v>
      </c>
      <c r="G313" s="73" t="str">
        <f>_xlfn.XLOOKUP(C313,[3]Planilha2!A:A,[3]Planilha2!D:D,"erro",0)</f>
        <v>erro</v>
      </c>
      <c r="H313" s="73" t="str">
        <f>_xlfn.XLOOKUP(C313,[3]Planilha2!A:A,[3]Planilha2!E:E,"erro",0)</f>
        <v>erro</v>
      </c>
      <c r="I313" s="59"/>
      <c r="J313" s="62"/>
      <c r="K313" s="62">
        <f t="shared" si="15"/>
        <v>1.05</v>
      </c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</row>
    <row r="314" spans="1:26" hidden="1">
      <c r="A314" s="59"/>
      <c r="B314" s="59"/>
      <c r="C314" s="72" t="s">
        <v>1907</v>
      </c>
      <c r="D314" s="52" t="s">
        <v>1905</v>
      </c>
      <c r="E314" s="55"/>
      <c r="F314" s="61">
        <v>1.05</v>
      </c>
      <c r="G314" s="73" t="str">
        <f>_xlfn.XLOOKUP(C314,[3]Planilha2!A:A,[3]Planilha2!D:D,"erro",0)</f>
        <v>erro</v>
      </c>
      <c r="H314" s="73" t="str">
        <f>_xlfn.XLOOKUP(C314,[3]Planilha2!A:A,[3]Planilha2!E:E,"erro",0)</f>
        <v>erro</v>
      </c>
      <c r="I314" s="59"/>
      <c r="J314" s="62"/>
      <c r="K314" s="62">
        <f t="shared" si="15"/>
        <v>1.05</v>
      </c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</row>
    <row r="315" spans="1:26" hidden="1">
      <c r="A315" s="59"/>
      <c r="B315" s="59"/>
      <c r="C315" s="72" t="s">
        <v>1915</v>
      </c>
      <c r="D315" s="52" t="s">
        <v>1905</v>
      </c>
      <c r="E315" s="55"/>
      <c r="F315" s="61">
        <v>1.05</v>
      </c>
      <c r="G315" s="73" t="str">
        <f>_xlfn.XLOOKUP(C315,[3]Planilha2!A:A,[3]Planilha2!D:D,"erro",0)</f>
        <v>erro</v>
      </c>
      <c r="H315" s="73" t="str">
        <f>_xlfn.XLOOKUP(C315,[3]Planilha2!A:A,[3]Planilha2!E:E,"erro",0)</f>
        <v>erro</v>
      </c>
      <c r="I315" s="59"/>
      <c r="J315" s="62"/>
      <c r="K315" s="62">
        <f t="shared" si="15"/>
        <v>1.05</v>
      </c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</row>
    <row r="316" spans="1:26" hidden="1">
      <c r="A316" s="59"/>
      <c r="B316" s="59"/>
      <c r="C316" s="72" t="s">
        <v>1916</v>
      </c>
      <c r="D316" s="52" t="s">
        <v>1905</v>
      </c>
      <c r="E316" s="55"/>
      <c r="F316" s="61">
        <v>1.05</v>
      </c>
      <c r="G316" s="73" t="str">
        <f>_xlfn.XLOOKUP(C316,[3]Planilha2!A:A,[3]Planilha2!D:D,"erro",0)</f>
        <v>erro</v>
      </c>
      <c r="H316" s="73" t="str">
        <f>_xlfn.XLOOKUP(C316,[3]Planilha2!A:A,[3]Planilha2!E:E,"erro",0)</f>
        <v>erro</v>
      </c>
      <c r="I316" s="59"/>
      <c r="J316" s="62"/>
      <c r="K316" s="62">
        <f t="shared" si="15"/>
        <v>1.05</v>
      </c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</row>
    <row r="317" spans="1:26" hidden="1">
      <c r="A317" s="59"/>
      <c r="B317" s="59"/>
      <c r="C317" s="72" t="s">
        <v>1917</v>
      </c>
      <c r="D317" s="52" t="s">
        <v>1905</v>
      </c>
      <c r="E317" s="55"/>
      <c r="F317" s="61">
        <v>1.05</v>
      </c>
      <c r="G317" s="73" t="str">
        <f>_xlfn.XLOOKUP(C317,[3]Planilha2!A:A,[3]Planilha2!D:D,"erro",0)</f>
        <v>erro</v>
      </c>
      <c r="H317" s="73" t="str">
        <f>_xlfn.XLOOKUP(C317,[3]Planilha2!A:A,[3]Planilha2!E:E,"erro",0)</f>
        <v>erro</v>
      </c>
      <c r="I317" s="59"/>
      <c r="J317" s="62"/>
      <c r="K317" s="62">
        <f t="shared" si="15"/>
        <v>1.05</v>
      </c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</row>
    <row r="318" spans="1:26" hidden="1">
      <c r="A318" s="59"/>
      <c r="B318" s="59"/>
      <c r="C318" s="72" t="s">
        <v>1918</v>
      </c>
      <c r="D318" s="52" t="s">
        <v>1905</v>
      </c>
      <c r="E318" s="55"/>
      <c r="F318" s="61">
        <v>1.05</v>
      </c>
      <c r="G318" s="73" t="str">
        <f>_xlfn.XLOOKUP(C318,[3]Planilha2!A:A,[3]Planilha2!D:D,"erro",0)</f>
        <v>erro</v>
      </c>
      <c r="H318" s="73" t="str">
        <f>_xlfn.XLOOKUP(C318,[3]Planilha2!A:A,[3]Planilha2!E:E,"erro",0)</f>
        <v>erro</v>
      </c>
      <c r="I318" s="59"/>
      <c r="J318" s="62"/>
      <c r="K318" s="62">
        <f t="shared" si="15"/>
        <v>1.05</v>
      </c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</row>
    <row r="319" spans="1:26" hidden="1">
      <c r="A319" s="59"/>
      <c r="B319" s="59"/>
      <c r="C319" s="72" t="s">
        <v>1919</v>
      </c>
      <c r="D319" s="52" t="s">
        <v>1905</v>
      </c>
      <c r="E319" s="55"/>
      <c r="F319" s="61">
        <v>1.05</v>
      </c>
      <c r="G319" s="73" t="str">
        <f>_xlfn.XLOOKUP(C319,[3]Planilha2!A:A,[3]Planilha2!D:D,"erro",0)</f>
        <v>erro</v>
      </c>
      <c r="H319" s="73" t="str">
        <f>_xlfn.XLOOKUP(C319,[3]Planilha2!A:A,[3]Planilha2!E:E,"erro",0)</f>
        <v>erro</v>
      </c>
      <c r="I319" s="59"/>
      <c r="J319" s="62"/>
      <c r="K319" s="62">
        <f t="shared" si="15"/>
        <v>1.05</v>
      </c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</row>
    <row r="320" spans="1:26" hidden="1">
      <c r="A320" s="59"/>
      <c r="B320" s="59"/>
      <c r="C320" s="72" t="s">
        <v>1920</v>
      </c>
      <c r="D320" s="52" t="s">
        <v>1905</v>
      </c>
      <c r="E320" s="55"/>
      <c r="F320" s="61">
        <v>1.05</v>
      </c>
      <c r="G320" s="73" t="str">
        <f>_xlfn.XLOOKUP(C320,[3]Planilha2!A:A,[3]Planilha2!D:D,"erro",0)</f>
        <v>erro</v>
      </c>
      <c r="H320" s="73" t="str">
        <f>_xlfn.XLOOKUP(C320,[3]Planilha2!A:A,[3]Planilha2!E:E,"erro",0)</f>
        <v>erro</v>
      </c>
      <c r="I320" s="59"/>
      <c r="J320" s="62"/>
      <c r="K320" s="62">
        <f t="shared" si="15"/>
        <v>1.05</v>
      </c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</row>
    <row r="321" spans="1:26" hidden="1">
      <c r="A321" s="59"/>
      <c r="B321" s="59"/>
      <c r="C321" s="72" t="s">
        <v>1921</v>
      </c>
      <c r="D321" s="52" t="s">
        <v>1905</v>
      </c>
      <c r="E321" s="55"/>
      <c r="F321" s="61">
        <v>1.05</v>
      </c>
      <c r="G321" s="73" t="str">
        <f>_xlfn.XLOOKUP(C321,[3]Planilha2!A:A,[3]Planilha2!D:D,"erro",0)</f>
        <v>erro</v>
      </c>
      <c r="H321" s="73" t="str">
        <f>_xlfn.XLOOKUP(C321,[3]Planilha2!A:A,[3]Planilha2!E:E,"erro",0)</f>
        <v>erro</v>
      </c>
      <c r="I321" s="59"/>
      <c r="J321" s="62"/>
      <c r="K321" s="62">
        <f t="shared" si="15"/>
        <v>1.05</v>
      </c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</row>
    <row r="322" spans="1:26" hidden="1">
      <c r="A322" s="59"/>
      <c r="B322" s="59"/>
      <c r="C322" s="72" t="s">
        <v>1922</v>
      </c>
      <c r="D322" s="52" t="s">
        <v>1905</v>
      </c>
      <c r="E322" s="55"/>
      <c r="F322" s="61">
        <v>1.05</v>
      </c>
      <c r="G322" s="73" t="str">
        <f>_xlfn.XLOOKUP(C322,[3]Planilha2!A:A,[3]Planilha2!D:D,"erro",0)</f>
        <v>erro</v>
      </c>
      <c r="H322" s="73" t="str">
        <f>_xlfn.XLOOKUP(C322,[3]Planilha2!A:A,[3]Planilha2!E:E,"erro",0)</f>
        <v>erro</v>
      </c>
      <c r="I322" s="59"/>
      <c r="J322" s="62"/>
      <c r="K322" s="62">
        <f t="shared" si="15"/>
        <v>1.05</v>
      </c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</row>
    <row r="323" spans="1:26" hidden="1">
      <c r="A323" s="59"/>
      <c r="B323" s="59"/>
      <c r="C323" s="72" t="s">
        <v>1923</v>
      </c>
      <c r="D323" s="52" t="s">
        <v>1905</v>
      </c>
      <c r="E323" s="55"/>
      <c r="F323" s="61">
        <v>1.05</v>
      </c>
      <c r="G323" s="73" t="str">
        <f>_xlfn.XLOOKUP(C323,[3]Planilha2!A:A,[3]Planilha2!D:D,"erro",0)</f>
        <v>erro</v>
      </c>
      <c r="H323" s="73" t="str">
        <f>_xlfn.XLOOKUP(C323,[3]Planilha2!A:A,[3]Planilha2!E:E,"erro",0)</f>
        <v>erro</v>
      </c>
      <c r="I323" s="59"/>
      <c r="J323" s="62"/>
      <c r="K323" s="62">
        <f t="shared" si="15"/>
        <v>1.05</v>
      </c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</row>
    <row r="324" spans="1:26" hidden="1">
      <c r="A324" s="59"/>
      <c r="B324" s="59"/>
      <c r="C324" s="72" t="s">
        <v>1924</v>
      </c>
      <c r="D324" s="52" t="s">
        <v>1905</v>
      </c>
      <c r="E324" s="55"/>
      <c r="F324" s="61">
        <v>1.05</v>
      </c>
      <c r="G324" s="73" t="str">
        <f>_xlfn.XLOOKUP(C324,[3]Planilha2!A:A,[3]Planilha2!D:D,"erro",0)</f>
        <v>erro</v>
      </c>
      <c r="H324" s="73" t="str">
        <f>_xlfn.XLOOKUP(C324,[3]Planilha2!A:A,[3]Planilha2!E:E,"erro",0)</f>
        <v>erro</v>
      </c>
      <c r="I324" s="59"/>
      <c r="J324" s="62"/>
      <c r="K324" s="62">
        <f t="shared" si="15"/>
        <v>1.05</v>
      </c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</row>
    <row r="325" spans="1:26" hidden="1">
      <c r="A325" s="59"/>
      <c r="B325" s="59"/>
      <c r="C325" s="72" t="s">
        <v>1925</v>
      </c>
      <c r="D325" s="52" t="s">
        <v>1905</v>
      </c>
      <c r="E325" s="55"/>
      <c r="F325" s="61">
        <v>1.05</v>
      </c>
      <c r="G325" s="73" t="str">
        <f>_xlfn.XLOOKUP(C325,[3]Planilha2!A:A,[3]Planilha2!D:D,"erro",0)</f>
        <v>erro</v>
      </c>
      <c r="H325" s="73" t="str">
        <f>_xlfn.XLOOKUP(C325,[3]Planilha2!A:A,[3]Planilha2!E:E,"erro",0)</f>
        <v>erro</v>
      </c>
      <c r="I325" s="59"/>
      <c r="J325" s="62"/>
      <c r="K325" s="62">
        <f t="shared" si="15"/>
        <v>1.05</v>
      </c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</row>
    <row r="326" spans="1:26" hidden="1">
      <c r="A326" s="59"/>
      <c r="B326" s="59"/>
      <c r="C326" s="72" t="s">
        <v>1926</v>
      </c>
      <c r="D326" s="52" t="s">
        <v>1905</v>
      </c>
      <c r="E326" s="55"/>
      <c r="F326" s="61">
        <v>1.05</v>
      </c>
      <c r="G326" s="73" t="str">
        <f>_xlfn.XLOOKUP(C326,[3]Planilha2!A:A,[3]Planilha2!D:D,"erro",0)</f>
        <v>erro</v>
      </c>
      <c r="H326" s="73" t="str">
        <f>_xlfn.XLOOKUP(C326,[3]Planilha2!A:A,[3]Planilha2!E:E,"erro",0)</f>
        <v>erro</v>
      </c>
      <c r="I326" s="59"/>
      <c r="J326" s="62"/>
      <c r="K326" s="62">
        <f t="shared" si="15"/>
        <v>1.05</v>
      </c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</row>
    <row r="327" spans="1:26" hidden="1">
      <c r="A327" s="59"/>
      <c r="B327" s="59"/>
      <c r="C327" s="72" t="s">
        <v>1927</v>
      </c>
      <c r="D327" s="52" t="s">
        <v>1905</v>
      </c>
      <c r="E327" s="55"/>
      <c r="F327" s="61">
        <v>1.05</v>
      </c>
      <c r="G327" s="73" t="str">
        <f>_xlfn.XLOOKUP(C327,[3]Planilha2!A:A,[3]Planilha2!D:D,"erro",0)</f>
        <v>erro</v>
      </c>
      <c r="H327" s="73" t="str">
        <f>_xlfn.XLOOKUP(C327,[3]Planilha2!A:A,[3]Planilha2!E:E,"erro",0)</f>
        <v>erro</v>
      </c>
      <c r="I327" s="59"/>
      <c r="J327" s="62"/>
      <c r="K327" s="62">
        <f t="shared" si="15"/>
        <v>1.05</v>
      </c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</row>
    <row r="328" spans="1:26" hidden="1">
      <c r="A328" s="59"/>
      <c r="B328" s="59"/>
      <c r="C328" s="65"/>
      <c r="D328" s="59"/>
      <c r="E328" s="55"/>
      <c r="F328" s="61"/>
      <c r="G328" s="61"/>
      <c r="H328" s="61"/>
      <c r="I328" s="59"/>
      <c r="J328" s="62"/>
      <c r="K328" s="62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</row>
    <row r="329" spans="1:26" hidden="1">
      <c r="A329" s="48" t="s">
        <v>20</v>
      </c>
      <c r="B329" s="48"/>
      <c r="C329" s="49" t="s">
        <v>21</v>
      </c>
      <c r="D329" s="48"/>
      <c r="E329" s="79"/>
      <c r="F329" s="48"/>
      <c r="G329" s="48"/>
      <c r="H329" s="50"/>
      <c r="I329" s="48"/>
      <c r="J329" s="51"/>
      <c r="K329" s="48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spans="1:26" ht="26.25">
      <c r="A330" s="59" t="s">
        <v>187</v>
      </c>
      <c r="B330" s="59" t="s">
        <v>188</v>
      </c>
      <c r="C330" s="65" t="s">
        <v>189</v>
      </c>
      <c r="D330" s="59" t="s">
        <v>60</v>
      </c>
      <c r="E330" s="81">
        <f>K330</f>
        <v>0</v>
      </c>
      <c r="F330" s="61"/>
      <c r="G330" s="61"/>
      <c r="H330" s="61"/>
      <c r="I330" s="59"/>
      <c r="J330" s="62"/>
      <c r="K330" s="77">
        <f>TRUNC(SUM(K331:K352),2)</f>
        <v>0</v>
      </c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</row>
    <row r="331" spans="1:26" hidden="1">
      <c r="A331" s="59"/>
      <c r="B331" s="59"/>
      <c r="C331" s="72" t="s">
        <v>1910</v>
      </c>
      <c r="D331" s="52" t="s">
        <v>1905</v>
      </c>
      <c r="E331" s="55"/>
      <c r="F331" s="61"/>
      <c r="G331" s="73" t="str">
        <f>_xlfn.XLOOKUP(C331,[3]Planilha2!A:A,[3]Planilha2!D:D,"erro",0)</f>
        <v>erro</v>
      </c>
      <c r="H331" s="73" t="str">
        <f>_xlfn.XLOOKUP(C331,[3]Planilha2!A:A,[3]Planilha2!E:E,"erro",0)</f>
        <v>erro</v>
      </c>
      <c r="I331" s="59"/>
      <c r="J331" s="62"/>
      <c r="K331" s="62">
        <f t="shared" ref="K331:K352" si="16">(PRODUCT(F331:I331))</f>
        <v>0</v>
      </c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spans="1:26" hidden="1">
      <c r="A332" s="59"/>
      <c r="B332" s="59"/>
      <c r="C332" s="72" t="s">
        <v>1911</v>
      </c>
      <c r="D332" s="52" t="s">
        <v>1905</v>
      </c>
      <c r="E332" s="55"/>
      <c r="F332" s="61"/>
      <c r="G332" s="73" t="str">
        <f>_xlfn.XLOOKUP(C332,[3]Planilha2!A:A,[3]Planilha2!D:D,"erro",0)</f>
        <v>erro</v>
      </c>
      <c r="H332" s="73" t="str">
        <f>_xlfn.XLOOKUP(C332,[3]Planilha2!A:A,[3]Planilha2!E:E,"erro",0)</f>
        <v>erro</v>
      </c>
      <c r="I332" s="59"/>
      <c r="J332" s="62"/>
      <c r="K332" s="62">
        <f t="shared" si="16"/>
        <v>0</v>
      </c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</row>
    <row r="333" spans="1:26" hidden="1">
      <c r="A333" s="59"/>
      <c r="B333" s="59"/>
      <c r="C333" s="72" t="s">
        <v>1912</v>
      </c>
      <c r="D333" s="52" t="s">
        <v>1905</v>
      </c>
      <c r="E333" s="55"/>
      <c r="F333" s="61"/>
      <c r="G333" s="73" t="str">
        <f>_xlfn.XLOOKUP(C333,[3]Planilha2!A:A,[3]Planilha2!D:D,"erro",0)</f>
        <v>erro</v>
      </c>
      <c r="H333" s="73" t="str">
        <f>_xlfn.XLOOKUP(C333,[3]Planilha2!A:A,[3]Planilha2!E:E,"erro",0)</f>
        <v>erro</v>
      </c>
      <c r="I333" s="59"/>
      <c r="J333" s="62"/>
      <c r="K333" s="62">
        <f t="shared" si="16"/>
        <v>0</v>
      </c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spans="1:26" hidden="1">
      <c r="A334" s="59"/>
      <c r="B334" s="59"/>
      <c r="C334" s="72" t="s">
        <v>1917</v>
      </c>
      <c r="D334" s="52" t="s">
        <v>1905</v>
      </c>
      <c r="E334" s="55"/>
      <c r="F334" s="61"/>
      <c r="G334" s="73" t="str">
        <f>_xlfn.XLOOKUP(C334,[3]Planilha2!A:A,[3]Planilha2!D:D,"erro",0)</f>
        <v>erro</v>
      </c>
      <c r="H334" s="73" t="str">
        <f>_xlfn.XLOOKUP(C334,[3]Planilha2!A:A,[3]Planilha2!E:E,"erro",0)</f>
        <v>erro</v>
      </c>
      <c r="I334" s="59"/>
      <c r="J334" s="62"/>
      <c r="K334" s="62">
        <f t="shared" si="16"/>
        <v>0</v>
      </c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</row>
    <row r="335" spans="1:26" hidden="1">
      <c r="A335" s="59"/>
      <c r="B335" s="59"/>
      <c r="C335" s="72" t="s">
        <v>1918</v>
      </c>
      <c r="D335" s="52" t="s">
        <v>1905</v>
      </c>
      <c r="E335" s="55"/>
      <c r="F335" s="61"/>
      <c r="G335" s="73" t="str">
        <f>_xlfn.XLOOKUP(C335,[3]Planilha2!A:A,[3]Planilha2!D:D,"erro",0)</f>
        <v>erro</v>
      </c>
      <c r="H335" s="73" t="str">
        <f>_xlfn.XLOOKUP(C335,[3]Planilha2!A:A,[3]Planilha2!E:E,"erro",0)</f>
        <v>erro</v>
      </c>
      <c r="I335" s="59"/>
      <c r="J335" s="62"/>
      <c r="K335" s="62">
        <f t="shared" si="16"/>
        <v>0</v>
      </c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spans="1:26" hidden="1">
      <c r="A336" s="59"/>
      <c r="B336" s="59"/>
      <c r="C336" s="72" t="s">
        <v>1920</v>
      </c>
      <c r="D336" s="52" t="s">
        <v>1905</v>
      </c>
      <c r="E336" s="55"/>
      <c r="F336" s="61"/>
      <c r="G336" s="73" t="str">
        <f>_xlfn.XLOOKUP(C336,[3]Planilha2!A:A,[3]Planilha2!D:D,"erro",0)</f>
        <v>erro</v>
      </c>
      <c r="H336" s="73" t="str">
        <f>_xlfn.XLOOKUP(C336,[3]Planilha2!A:A,[3]Planilha2!E:E,"erro",0)</f>
        <v>erro</v>
      </c>
      <c r="I336" s="59"/>
      <c r="J336" s="62"/>
      <c r="K336" s="62">
        <f t="shared" si="16"/>
        <v>0</v>
      </c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</row>
    <row r="337" spans="1:26" hidden="1">
      <c r="A337" s="59"/>
      <c r="B337" s="59"/>
      <c r="C337" s="72" t="s">
        <v>1922</v>
      </c>
      <c r="D337" s="52" t="s">
        <v>1905</v>
      </c>
      <c r="E337" s="55"/>
      <c r="F337" s="61"/>
      <c r="G337" s="73" t="str">
        <f>_xlfn.XLOOKUP(C337,[3]Planilha2!A:A,[3]Planilha2!D:D,"erro",0)</f>
        <v>erro</v>
      </c>
      <c r="H337" s="73" t="str">
        <f>_xlfn.XLOOKUP(C337,[3]Planilha2!A:A,[3]Planilha2!E:E,"erro",0)</f>
        <v>erro</v>
      </c>
      <c r="I337" s="59"/>
      <c r="J337" s="62"/>
      <c r="K337" s="62">
        <f t="shared" si="16"/>
        <v>0</v>
      </c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spans="1:26" hidden="1">
      <c r="A338" s="59"/>
      <c r="B338" s="59"/>
      <c r="C338" s="72" t="s">
        <v>1923</v>
      </c>
      <c r="D338" s="52" t="s">
        <v>1905</v>
      </c>
      <c r="E338" s="55"/>
      <c r="F338" s="61"/>
      <c r="G338" s="73" t="str">
        <f>_xlfn.XLOOKUP(C338,[3]Planilha2!A:A,[3]Planilha2!D:D,"erro",0)</f>
        <v>erro</v>
      </c>
      <c r="H338" s="73" t="str">
        <f>_xlfn.XLOOKUP(C338,[3]Planilha2!A:A,[3]Planilha2!E:E,"erro",0)</f>
        <v>erro</v>
      </c>
      <c r="I338" s="59"/>
      <c r="J338" s="62"/>
      <c r="K338" s="62">
        <f t="shared" si="16"/>
        <v>0</v>
      </c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</row>
    <row r="339" spans="1:26" hidden="1">
      <c r="A339" s="59"/>
      <c r="B339" s="59"/>
      <c r="C339" s="72" t="s">
        <v>1928</v>
      </c>
      <c r="D339" s="52" t="s">
        <v>1905</v>
      </c>
      <c r="E339" s="55"/>
      <c r="F339" s="61"/>
      <c r="G339" s="73" t="str">
        <f>_xlfn.XLOOKUP(C339,[3]Planilha2!A:A,[3]Planilha2!D:D,"erro",0)</f>
        <v>erro</v>
      </c>
      <c r="H339" s="73" t="str">
        <f>_xlfn.XLOOKUP(C339,[3]Planilha2!A:A,[3]Planilha2!E:E,"erro",0)</f>
        <v>erro</v>
      </c>
      <c r="I339" s="59"/>
      <c r="J339" s="62"/>
      <c r="K339" s="62">
        <f t="shared" si="16"/>
        <v>0</v>
      </c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spans="1:26" hidden="1">
      <c r="A340" s="59"/>
      <c r="B340" s="59"/>
      <c r="C340" s="72" t="s">
        <v>1929</v>
      </c>
      <c r="D340" s="52" t="s">
        <v>1905</v>
      </c>
      <c r="E340" s="55"/>
      <c r="F340" s="61"/>
      <c r="G340" s="73" t="str">
        <f>_xlfn.XLOOKUP(C340,[3]Planilha2!A:A,[3]Planilha2!D:D,"erro",0)</f>
        <v>erro</v>
      </c>
      <c r="H340" s="73" t="str">
        <f>_xlfn.XLOOKUP(C340,[3]Planilha2!A:A,[3]Planilha2!E:E,"erro",0)</f>
        <v>erro</v>
      </c>
      <c r="I340" s="59"/>
      <c r="J340" s="62"/>
      <c r="K340" s="62">
        <f t="shared" si="16"/>
        <v>0</v>
      </c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</row>
    <row r="341" spans="1:26" hidden="1">
      <c r="A341" s="59"/>
      <c r="B341" s="59"/>
      <c r="C341" s="72" t="s">
        <v>1930</v>
      </c>
      <c r="D341" s="52" t="s">
        <v>1905</v>
      </c>
      <c r="E341" s="55"/>
      <c r="F341" s="61"/>
      <c r="G341" s="73" t="str">
        <f>_xlfn.XLOOKUP(C341,[3]Planilha2!A:A,[3]Planilha2!D:D,"erro",0)</f>
        <v>erro</v>
      </c>
      <c r="H341" s="73" t="str">
        <f>_xlfn.XLOOKUP(C341,[3]Planilha2!A:A,[3]Planilha2!E:E,"erro",0)</f>
        <v>erro</v>
      </c>
      <c r="I341" s="59"/>
      <c r="J341" s="62"/>
      <c r="K341" s="62">
        <f t="shared" si="16"/>
        <v>0</v>
      </c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</row>
    <row r="342" spans="1:26" hidden="1">
      <c r="A342" s="59"/>
      <c r="B342" s="59"/>
      <c r="C342" s="72" t="s">
        <v>1931</v>
      </c>
      <c r="D342" s="52" t="s">
        <v>1905</v>
      </c>
      <c r="E342" s="55"/>
      <c r="F342" s="61"/>
      <c r="G342" s="73" t="str">
        <f>_xlfn.XLOOKUP(C342,[3]Planilha2!A:A,[3]Planilha2!D:D,"erro",0)</f>
        <v>erro</v>
      </c>
      <c r="H342" s="73" t="str">
        <f>_xlfn.XLOOKUP(C342,[3]Planilha2!A:A,[3]Planilha2!E:E,"erro",0)</f>
        <v>erro</v>
      </c>
      <c r="I342" s="59"/>
      <c r="J342" s="62"/>
      <c r="K342" s="62">
        <f t="shared" si="16"/>
        <v>0</v>
      </c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</row>
    <row r="343" spans="1:26" hidden="1">
      <c r="A343" s="59"/>
      <c r="B343" s="59"/>
      <c r="C343" s="72" t="s">
        <v>1932</v>
      </c>
      <c r="D343" s="52" t="s">
        <v>1905</v>
      </c>
      <c r="E343" s="55"/>
      <c r="F343" s="61"/>
      <c r="G343" s="73" t="str">
        <f>_xlfn.XLOOKUP(C343,[3]Planilha2!A:A,[3]Planilha2!D:D,"erro",0)</f>
        <v>erro</v>
      </c>
      <c r="H343" s="73" t="str">
        <f>_xlfn.XLOOKUP(C343,[3]Planilha2!A:A,[3]Planilha2!E:E,"erro",0)</f>
        <v>erro</v>
      </c>
      <c r="I343" s="59"/>
      <c r="J343" s="62"/>
      <c r="K343" s="62">
        <f t="shared" si="16"/>
        <v>0</v>
      </c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</row>
    <row r="344" spans="1:26" hidden="1">
      <c r="A344" s="59"/>
      <c r="B344" s="59"/>
      <c r="C344" s="72" t="s">
        <v>1933</v>
      </c>
      <c r="D344" s="52" t="s">
        <v>1905</v>
      </c>
      <c r="E344" s="55"/>
      <c r="F344" s="61"/>
      <c r="G344" s="73" t="str">
        <f>_xlfn.XLOOKUP(C344,[3]Planilha2!A:A,[3]Planilha2!D:D,"erro",0)</f>
        <v>erro</v>
      </c>
      <c r="H344" s="73" t="str">
        <f>_xlfn.XLOOKUP(C344,[3]Planilha2!A:A,[3]Planilha2!E:E,"erro",0)</f>
        <v>erro</v>
      </c>
      <c r="I344" s="59"/>
      <c r="J344" s="62"/>
      <c r="K344" s="62">
        <f t="shared" si="16"/>
        <v>0</v>
      </c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</row>
    <row r="345" spans="1:26" hidden="1">
      <c r="A345" s="59"/>
      <c r="B345" s="59"/>
      <c r="C345" s="72" t="s">
        <v>1934</v>
      </c>
      <c r="D345" s="52" t="s">
        <v>1905</v>
      </c>
      <c r="E345" s="55"/>
      <c r="F345" s="61"/>
      <c r="G345" s="73" t="str">
        <f>_xlfn.XLOOKUP(C345,[3]Planilha2!A:A,[3]Planilha2!D:D,"erro",0)</f>
        <v>erro</v>
      </c>
      <c r="H345" s="73" t="str">
        <f>_xlfn.XLOOKUP(C345,[3]Planilha2!A:A,[3]Planilha2!E:E,"erro",0)</f>
        <v>erro</v>
      </c>
      <c r="I345" s="59"/>
      <c r="J345" s="62"/>
      <c r="K345" s="62">
        <f t="shared" si="16"/>
        <v>0</v>
      </c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</row>
    <row r="346" spans="1:26" hidden="1">
      <c r="A346" s="59"/>
      <c r="B346" s="59"/>
      <c r="C346" s="72" t="s">
        <v>1935</v>
      </c>
      <c r="D346" s="52" t="s">
        <v>1905</v>
      </c>
      <c r="E346" s="55"/>
      <c r="F346" s="61"/>
      <c r="G346" s="73" t="str">
        <f>_xlfn.XLOOKUP(C346,[3]Planilha2!A:A,[3]Planilha2!D:D,"erro",0)</f>
        <v>erro</v>
      </c>
      <c r="H346" s="73" t="str">
        <f>_xlfn.XLOOKUP(C346,[3]Planilha2!A:A,[3]Planilha2!E:E,"erro",0)</f>
        <v>erro</v>
      </c>
      <c r="I346" s="59"/>
      <c r="J346" s="62"/>
      <c r="K346" s="62">
        <f t="shared" si="16"/>
        <v>0</v>
      </c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</row>
    <row r="347" spans="1:26" hidden="1">
      <c r="A347" s="59"/>
      <c r="B347" s="59"/>
      <c r="C347" s="72" t="s">
        <v>1936</v>
      </c>
      <c r="D347" s="52" t="s">
        <v>1905</v>
      </c>
      <c r="E347" s="55"/>
      <c r="F347" s="61"/>
      <c r="G347" s="73" t="str">
        <f>_xlfn.XLOOKUP(C347,[3]Planilha2!A:A,[3]Planilha2!D:D,"erro",0)</f>
        <v>erro</v>
      </c>
      <c r="H347" s="73" t="str">
        <f>_xlfn.XLOOKUP(C347,[3]Planilha2!A:A,[3]Planilha2!E:E,"erro",0)</f>
        <v>erro</v>
      </c>
      <c r="I347" s="59"/>
      <c r="J347" s="62"/>
      <c r="K347" s="62">
        <f t="shared" si="16"/>
        <v>0</v>
      </c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</row>
    <row r="348" spans="1:26" hidden="1">
      <c r="A348" s="59"/>
      <c r="B348" s="59"/>
      <c r="C348" s="72" t="s">
        <v>1937</v>
      </c>
      <c r="D348" s="52" t="s">
        <v>1905</v>
      </c>
      <c r="E348" s="55"/>
      <c r="F348" s="61"/>
      <c r="G348" s="73" t="str">
        <f>_xlfn.XLOOKUP(C348,[3]Planilha2!A:A,[3]Planilha2!D:D,"erro",0)</f>
        <v>erro</v>
      </c>
      <c r="H348" s="73" t="str">
        <f>_xlfn.XLOOKUP(C348,[3]Planilha2!A:A,[3]Planilha2!E:E,"erro",0)</f>
        <v>erro</v>
      </c>
      <c r="I348" s="59"/>
      <c r="J348" s="62"/>
      <c r="K348" s="62">
        <f t="shared" si="16"/>
        <v>0</v>
      </c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</row>
    <row r="349" spans="1:26" hidden="1">
      <c r="A349" s="59"/>
      <c r="B349" s="59"/>
      <c r="C349" s="72" t="s">
        <v>1909</v>
      </c>
      <c r="D349" s="52" t="s">
        <v>1905</v>
      </c>
      <c r="E349" s="55"/>
      <c r="F349" s="61"/>
      <c r="G349" s="73" t="str">
        <f>_xlfn.XLOOKUP(C349,[3]Planilha2!A:A,[3]Planilha2!D:D,"erro",0)</f>
        <v>erro</v>
      </c>
      <c r="H349" s="73" t="str">
        <f>_xlfn.XLOOKUP(C349,[3]Planilha2!A:A,[3]Planilha2!E:E,"erro",0)</f>
        <v>erro</v>
      </c>
      <c r="I349" s="59"/>
      <c r="J349" s="62"/>
      <c r="K349" s="62">
        <f t="shared" si="16"/>
        <v>0</v>
      </c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</row>
    <row r="350" spans="1:26" hidden="1">
      <c r="A350" s="59"/>
      <c r="B350" s="59"/>
      <c r="C350" s="72" t="s">
        <v>1904</v>
      </c>
      <c r="D350" s="52" t="s">
        <v>1905</v>
      </c>
      <c r="E350" s="55"/>
      <c r="F350" s="61"/>
      <c r="G350" s="73" t="str">
        <f>_xlfn.XLOOKUP(C350,[3]Planilha2!A:A,[3]Planilha2!D:D,"erro",0)</f>
        <v>erro</v>
      </c>
      <c r="H350" s="73" t="str">
        <f>_xlfn.XLOOKUP(C350,[3]Planilha2!A:A,[3]Planilha2!E:E,"erro",0)</f>
        <v>erro</v>
      </c>
      <c r="I350" s="59"/>
      <c r="J350" s="62"/>
      <c r="K350" s="62">
        <f t="shared" si="16"/>
        <v>0</v>
      </c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</row>
    <row r="351" spans="1:26" hidden="1">
      <c r="A351" s="59"/>
      <c r="B351" s="59"/>
      <c r="C351" s="72" t="s">
        <v>1906</v>
      </c>
      <c r="D351" s="52" t="s">
        <v>1905</v>
      </c>
      <c r="E351" s="55"/>
      <c r="F351" s="61"/>
      <c r="G351" s="73" t="str">
        <f>_xlfn.XLOOKUP(C351,[3]Planilha2!A:A,[3]Planilha2!D:D,"erro",0)</f>
        <v>erro</v>
      </c>
      <c r="H351" s="73" t="str">
        <f>_xlfn.XLOOKUP(C351,[3]Planilha2!A:A,[3]Planilha2!E:E,"erro",0)</f>
        <v>erro</v>
      </c>
      <c r="I351" s="59"/>
      <c r="J351" s="62"/>
      <c r="K351" s="62">
        <f t="shared" si="16"/>
        <v>0</v>
      </c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</row>
    <row r="352" spans="1:26" hidden="1">
      <c r="A352" s="59"/>
      <c r="B352" s="59"/>
      <c r="C352" s="72" t="s">
        <v>1907</v>
      </c>
      <c r="D352" s="52" t="s">
        <v>1905</v>
      </c>
      <c r="E352" s="55"/>
      <c r="F352" s="61"/>
      <c r="G352" s="73" t="str">
        <f>_xlfn.XLOOKUP(C352,[3]Planilha2!A:A,[3]Planilha2!D:D,"erro",0)</f>
        <v>erro</v>
      </c>
      <c r="H352" s="73" t="str">
        <f>_xlfn.XLOOKUP(C352,[3]Planilha2!A:A,[3]Planilha2!E:E,"erro",0)</f>
        <v>erro</v>
      </c>
      <c r="I352" s="59"/>
      <c r="J352" s="62"/>
      <c r="K352" s="62">
        <f t="shared" si="16"/>
        <v>0</v>
      </c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</row>
    <row r="353" spans="1:26" hidden="1">
      <c r="A353" s="59"/>
      <c r="B353" s="59"/>
      <c r="C353" s="65"/>
      <c r="D353" s="59"/>
      <c r="E353" s="55"/>
      <c r="F353" s="61"/>
      <c r="G353" s="61"/>
      <c r="H353" s="61"/>
      <c r="I353" s="59"/>
      <c r="J353" s="62"/>
      <c r="K353" s="62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</row>
    <row r="354" spans="1:26" ht="26.25">
      <c r="A354" s="59" t="s">
        <v>190</v>
      </c>
      <c r="B354" s="59" t="s">
        <v>191</v>
      </c>
      <c r="C354" s="65" t="s">
        <v>192</v>
      </c>
      <c r="D354" s="59" t="s">
        <v>60</v>
      </c>
      <c r="E354" s="81">
        <f>K354</f>
        <v>0</v>
      </c>
      <c r="F354" s="61"/>
      <c r="G354" s="61"/>
      <c r="H354" s="61"/>
      <c r="I354" s="59"/>
      <c r="J354" s="62"/>
      <c r="K354" s="77">
        <f>TRUNC(SUM(K355:K376),2)</f>
        <v>0</v>
      </c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</row>
    <row r="355" spans="1:26" hidden="1">
      <c r="A355" s="59"/>
      <c r="B355" s="59"/>
      <c r="C355" s="72" t="s">
        <v>1910</v>
      </c>
      <c r="D355" s="52" t="s">
        <v>1905</v>
      </c>
      <c r="E355" s="55"/>
      <c r="F355" s="61"/>
      <c r="G355" s="73" t="str">
        <f>_xlfn.XLOOKUP(C355,[3]Planilha2!A:A,[3]Planilha2!D:D,"erro",0)</f>
        <v>erro</v>
      </c>
      <c r="H355" s="73" t="str">
        <f>_xlfn.XLOOKUP(C355,[3]Planilha2!A:A,[3]Planilha2!E:E,"erro",0)</f>
        <v>erro</v>
      </c>
      <c r="I355" s="59"/>
      <c r="J355" s="62"/>
      <c r="K355" s="62">
        <f t="shared" ref="K355:K376" si="17">(PRODUCT(F355:I355))</f>
        <v>0</v>
      </c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</row>
    <row r="356" spans="1:26" hidden="1">
      <c r="A356" s="59"/>
      <c r="B356" s="59"/>
      <c r="C356" s="72" t="s">
        <v>1911</v>
      </c>
      <c r="D356" s="52" t="s">
        <v>1905</v>
      </c>
      <c r="E356" s="55"/>
      <c r="F356" s="61"/>
      <c r="G356" s="73" t="str">
        <f>_xlfn.XLOOKUP(C356,[3]Planilha2!A:A,[3]Planilha2!D:D,"erro",0)</f>
        <v>erro</v>
      </c>
      <c r="H356" s="73" t="str">
        <f>_xlfn.XLOOKUP(C356,[3]Planilha2!A:A,[3]Planilha2!E:E,"erro",0)</f>
        <v>erro</v>
      </c>
      <c r="I356" s="59"/>
      <c r="J356" s="62"/>
      <c r="K356" s="62">
        <f t="shared" si="17"/>
        <v>0</v>
      </c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</row>
    <row r="357" spans="1:26" hidden="1">
      <c r="A357" s="59"/>
      <c r="B357" s="59"/>
      <c r="C357" s="72" t="s">
        <v>1912</v>
      </c>
      <c r="D357" s="52" t="s">
        <v>1905</v>
      </c>
      <c r="E357" s="55"/>
      <c r="F357" s="61"/>
      <c r="G357" s="73" t="str">
        <f>_xlfn.XLOOKUP(C357,[3]Planilha2!A:A,[3]Planilha2!D:D,"erro",0)</f>
        <v>erro</v>
      </c>
      <c r="H357" s="73" t="str">
        <f>_xlfn.XLOOKUP(C357,[3]Planilha2!A:A,[3]Planilha2!E:E,"erro",0)</f>
        <v>erro</v>
      </c>
      <c r="I357" s="59"/>
      <c r="J357" s="62"/>
      <c r="K357" s="62">
        <f t="shared" si="17"/>
        <v>0</v>
      </c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</row>
    <row r="358" spans="1:26" hidden="1">
      <c r="A358" s="59"/>
      <c r="B358" s="59"/>
      <c r="C358" s="72" t="s">
        <v>1917</v>
      </c>
      <c r="D358" s="52" t="s">
        <v>1905</v>
      </c>
      <c r="E358" s="55"/>
      <c r="F358" s="61"/>
      <c r="G358" s="73" t="str">
        <f>_xlfn.XLOOKUP(C358,[3]Planilha2!A:A,[3]Planilha2!D:D,"erro",0)</f>
        <v>erro</v>
      </c>
      <c r="H358" s="73" t="str">
        <f>_xlfn.XLOOKUP(C358,[3]Planilha2!A:A,[3]Planilha2!E:E,"erro",0)</f>
        <v>erro</v>
      </c>
      <c r="I358" s="59"/>
      <c r="J358" s="62"/>
      <c r="K358" s="62">
        <f t="shared" si="17"/>
        <v>0</v>
      </c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</row>
    <row r="359" spans="1:26" hidden="1">
      <c r="A359" s="59"/>
      <c r="B359" s="59"/>
      <c r="C359" s="72" t="s">
        <v>1918</v>
      </c>
      <c r="D359" s="52" t="s">
        <v>1905</v>
      </c>
      <c r="E359" s="55"/>
      <c r="F359" s="61"/>
      <c r="G359" s="73" t="str">
        <f>_xlfn.XLOOKUP(C359,[3]Planilha2!A:A,[3]Planilha2!D:D,"erro",0)</f>
        <v>erro</v>
      </c>
      <c r="H359" s="73" t="str">
        <f>_xlfn.XLOOKUP(C359,[3]Planilha2!A:A,[3]Planilha2!E:E,"erro",0)</f>
        <v>erro</v>
      </c>
      <c r="I359" s="59"/>
      <c r="J359" s="62"/>
      <c r="K359" s="62">
        <f t="shared" si="17"/>
        <v>0</v>
      </c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</row>
    <row r="360" spans="1:26" hidden="1">
      <c r="A360" s="59"/>
      <c r="B360" s="59"/>
      <c r="C360" s="72" t="s">
        <v>1920</v>
      </c>
      <c r="D360" s="52" t="s">
        <v>1905</v>
      </c>
      <c r="E360" s="55"/>
      <c r="F360" s="61"/>
      <c r="G360" s="73" t="str">
        <f>_xlfn.XLOOKUP(C360,[3]Planilha2!A:A,[3]Planilha2!D:D,"erro",0)</f>
        <v>erro</v>
      </c>
      <c r="H360" s="73" t="str">
        <f>_xlfn.XLOOKUP(C360,[3]Planilha2!A:A,[3]Planilha2!E:E,"erro",0)</f>
        <v>erro</v>
      </c>
      <c r="I360" s="59"/>
      <c r="J360" s="62"/>
      <c r="K360" s="62">
        <f t="shared" si="17"/>
        <v>0</v>
      </c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</row>
    <row r="361" spans="1:26" hidden="1">
      <c r="A361" s="59"/>
      <c r="B361" s="59"/>
      <c r="C361" s="72" t="s">
        <v>1922</v>
      </c>
      <c r="D361" s="52" t="s">
        <v>1905</v>
      </c>
      <c r="E361" s="55"/>
      <c r="F361" s="61"/>
      <c r="G361" s="73" t="str">
        <f>_xlfn.XLOOKUP(C361,[3]Planilha2!A:A,[3]Planilha2!D:D,"erro",0)</f>
        <v>erro</v>
      </c>
      <c r="H361" s="73" t="str">
        <f>_xlfn.XLOOKUP(C361,[3]Planilha2!A:A,[3]Planilha2!E:E,"erro",0)</f>
        <v>erro</v>
      </c>
      <c r="I361" s="59"/>
      <c r="J361" s="62"/>
      <c r="K361" s="62">
        <f t="shared" si="17"/>
        <v>0</v>
      </c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</row>
    <row r="362" spans="1:26" hidden="1">
      <c r="A362" s="59"/>
      <c r="B362" s="59"/>
      <c r="C362" s="72" t="s">
        <v>1923</v>
      </c>
      <c r="D362" s="52" t="s">
        <v>1905</v>
      </c>
      <c r="E362" s="55"/>
      <c r="F362" s="61"/>
      <c r="G362" s="73" t="str">
        <f>_xlfn.XLOOKUP(C362,[3]Planilha2!A:A,[3]Planilha2!D:D,"erro",0)</f>
        <v>erro</v>
      </c>
      <c r="H362" s="73" t="str">
        <f>_xlfn.XLOOKUP(C362,[3]Planilha2!A:A,[3]Planilha2!E:E,"erro",0)</f>
        <v>erro</v>
      </c>
      <c r="I362" s="59"/>
      <c r="J362" s="62"/>
      <c r="K362" s="62">
        <f t="shared" si="17"/>
        <v>0</v>
      </c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</row>
    <row r="363" spans="1:26" hidden="1">
      <c r="A363" s="59"/>
      <c r="B363" s="59"/>
      <c r="C363" s="72" t="s">
        <v>1928</v>
      </c>
      <c r="D363" s="52" t="s">
        <v>1905</v>
      </c>
      <c r="E363" s="55"/>
      <c r="F363" s="61"/>
      <c r="G363" s="73" t="str">
        <f>_xlfn.XLOOKUP(C363,[3]Planilha2!A:A,[3]Planilha2!D:D,"erro",0)</f>
        <v>erro</v>
      </c>
      <c r="H363" s="73" t="str">
        <f>_xlfn.XLOOKUP(C363,[3]Planilha2!A:A,[3]Planilha2!E:E,"erro",0)</f>
        <v>erro</v>
      </c>
      <c r="I363" s="59"/>
      <c r="J363" s="62"/>
      <c r="K363" s="62">
        <f t="shared" si="17"/>
        <v>0</v>
      </c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</row>
    <row r="364" spans="1:26" hidden="1">
      <c r="A364" s="59"/>
      <c r="B364" s="59"/>
      <c r="C364" s="72" t="s">
        <v>1929</v>
      </c>
      <c r="D364" s="52" t="s">
        <v>1905</v>
      </c>
      <c r="E364" s="55"/>
      <c r="F364" s="61"/>
      <c r="G364" s="73" t="str">
        <f>_xlfn.XLOOKUP(C364,[3]Planilha2!A:A,[3]Planilha2!D:D,"erro",0)</f>
        <v>erro</v>
      </c>
      <c r="H364" s="73" t="str">
        <f>_xlfn.XLOOKUP(C364,[3]Planilha2!A:A,[3]Planilha2!E:E,"erro",0)</f>
        <v>erro</v>
      </c>
      <c r="I364" s="59"/>
      <c r="J364" s="62"/>
      <c r="K364" s="62">
        <f t="shared" si="17"/>
        <v>0</v>
      </c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</row>
    <row r="365" spans="1:26" hidden="1">
      <c r="A365" s="59"/>
      <c r="B365" s="59"/>
      <c r="C365" s="72" t="s">
        <v>1930</v>
      </c>
      <c r="D365" s="52" t="s">
        <v>1905</v>
      </c>
      <c r="E365" s="55"/>
      <c r="F365" s="61"/>
      <c r="G365" s="73" t="str">
        <f>_xlfn.XLOOKUP(C365,[3]Planilha2!A:A,[3]Planilha2!D:D,"erro",0)</f>
        <v>erro</v>
      </c>
      <c r="H365" s="73" t="str">
        <f>_xlfn.XLOOKUP(C365,[3]Planilha2!A:A,[3]Planilha2!E:E,"erro",0)</f>
        <v>erro</v>
      </c>
      <c r="I365" s="59"/>
      <c r="J365" s="62"/>
      <c r="K365" s="62">
        <f t="shared" si="17"/>
        <v>0</v>
      </c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</row>
    <row r="366" spans="1:26" hidden="1">
      <c r="A366" s="59"/>
      <c r="B366" s="59"/>
      <c r="C366" s="72" t="s">
        <v>1931</v>
      </c>
      <c r="D366" s="52" t="s">
        <v>1905</v>
      </c>
      <c r="E366" s="55"/>
      <c r="F366" s="61"/>
      <c r="G366" s="73" t="str">
        <f>_xlfn.XLOOKUP(C366,[3]Planilha2!A:A,[3]Planilha2!D:D,"erro",0)</f>
        <v>erro</v>
      </c>
      <c r="H366" s="73" t="str">
        <f>_xlfn.XLOOKUP(C366,[3]Planilha2!A:A,[3]Planilha2!E:E,"erro",0)</f>
        <v>erro</v>
      </c>
      <c r="I366" s="59"/>
      <c r="J366" s="62"/>
      <c r="K366" s="62">
        <f t="shared" si="17"/>
        <v>0</v>
      </c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</row>
    <row r="367" spans="1:26" hidden="1">
      <c r="A367" s="59"/>
      <c r="B367" s="59"/>
      <c r="C367" s="72" t="s">
        <v>1932</v>
      </c>
      <c r="D367" s="52" t="s">
        <v>1905</v>
      </c>
      <c r="E367" s="55"/>
      <c r="F367" s="61"/>
      <c r="G367" s="73" t="str">
        <f>_xlfn.XLOOKUP(C367,[3]Planilha2!A:A,[3]Planilha2!D:D,"erro",0)</f>
        <v>erro</v>
      </c>
      <c r="H367" s="73" t="str">
        <f>_xlfn.XLOOKUP(C367,[3]Planilha2!A:A,[3]Planilha2!E:E,"erro",0)</f>
        <v>erro</v>
      </c>
      <c r="I367" s="59"/>
      <c r="J367" s="62"/>
      <c r="K367" s="62">
        <f t="shared" si="17"/>
        <v>0</v>
      </c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</row>
    <row r="368" spans="1:26" hidden="1">
      <c r="A368" s="59"/>
      <c r="B368" s="59"/>
      <c r="C368" s="72" t="s">
        <v>1933</v>
      </c>
      <c r="D368" s="52" t="s">
        <v>1905</v>
      </c>
      <c r="E368" s="55"/>
      <c r="F368" s="61"/>
      <c r="G368" s="73" t="str">
        <f>_xlfn.XLOOKUP(C368,[3]Planilha2!A:A,[3]Planilha2!D:D,"erro",0)</f>
        <v>erro</v>
      </c>
      <c r="H368" s="73" t="str">
        <f>_xlfn.XLOOKUP(C368,[3]Planilha2!A:A,[3]Planilha2!E:E,"erro",0)</f>
        <v>erro</v>
      </c>
      <c r="I368" s="59"/>
      <c r="J368" s="62"/>
      <c r="K368" s="62">
        <f t="shared" si="17"/>
        <v>0</v>
      </c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</row>
    <row r="369" spans="1:26" hidden="1">
      <c r="A369" s="59"/>
      <c r="B369" s="59"/>
      <c r="C369" s="72" t="s">
        <v>1934</v>
      </c>
      <c r="D369" s="52" t="s">
        <v>1905</v>
      </c>
      <c r="E369" s="55"/>
      <c r="F369" s="61"/>
      <c r="G369" s="73" t="str">
        <f>_xlfn.XLOOKUP(C369,[3]Planilha2!A:A,[3]Planilha2!D:D,"erro",0)</f>
        <v>erro</v>
      </c>
      <c r="H369" s="73" t="str">
        <f>_xlfn.XLOOKUP(C369,[3]Planilha2!A:A,[3]Planilha2!E:E,"erro",0)</f>
        <v>erro</v>
      </c>
      <c r="I369" s="59"/>
      <c r="J369" s="62"/>
      <c r="K369" s="62">
        <f t="shared" si="17"/>
        <v>0</v>
      </c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</row>
    <row r="370" spans="1:26" hidden="1">
      <c r="A370" s="59"/>
      <c r="B370" s="59"/>
      <c r="C370" s="72" t="s">
        <v>1935</v>
      </c>
      <c r="D370" s="52" t="s">
        <v>1905</v>
      </c>
      <c r="E370" s="55"/>
      <c r="F370" s="61"/>
      <c r="G370" s="73" t="str">
        <f>_xlfn.XLOOKUP(C370,[3]Planilha2!A:A,[3]Planilha2!D:D,"erro",0)</f>
        <v>erro</v>
      </c>
      <c r="H370" s="73" t="str">
        <f>_xlfn.XLOOKUP(C370,[3]Planilha2!A:A,[3]Planilha2!E:E,"erro",0)</f>
        <v>erro</v>
      </c>
      <c r="I370" s="59"/>
      <c r="J370" s="62"/>
      <c r="K370" s="62">
        <f t="shared" si="17"/>
        <v>0</v>
      </c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</row>
    <row r="371" spans="1:26" hidden="1">
      <c r="A371" s="59"/>
      <c r="B371" s="59"/>
      <c r="C371" s="72" t="s">
        <v>1936</v>
      </c>
      <c r="D371" s="52" t="s">
        <v>1905</v>
      </c>
      <c r="E371" s="55"/>
      <c r="F371" s="61"/>
      <c r="G371" s="73" t="str">
        <f>_xlfn.XLOOKUP(C371,[3]Planilha2!A:A,[3]Planilha2!D:D,"erro",0)</f>
        <v>erro</v>
      </c>
      <c r="H371" s="73" t="str">
        <f>_xlfn.XLOOKUP(C371,[3]Planilha2!A:A,[3]Planilha2!E:E,"erro",0)</f>
        <v>erro</v>
      </c>
      <c r="I371" s="59"/>
      <c r="J371" s="62"/>
      <c r="K371" s="62">
        <f t="shared" si="17"/>
        <v>0</v>
      </c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</row>
    <row r="372" spans="1:26" hidden="1">
      <c r="A372" s="59"/>
      <c r="B372" s="59"/>
      <c r="C372" s="72" t="s">
        <v>1937</v>
      </c>
      <c r="D372" s="52" t="s">
        <v>1905</v>
      </c>
      <c r="E372" s="55"/>
      <c r="F372" s="61"/>
      <c r="G372" s="73" t="str">
        <f>_xlfn.XLOOKUP(C372,[3]Planilha2!A:A,[3]Planilha2!D:D,"erro",0)</f>
        <v>erro</v>
      </c>
      <c r="H372" s="73" t="str">
        <f>_xlfn.XLOOKUP(C372,[3]Planilha2!A:A,[3]Planilha2!E:E,"erro",0)</f>
        <v>erro</v>
      </c>
      <c r="I372" s="59"/>
      <c r="J372" s="62"/>
      <c r="K372" s="62">
        <f t="shared" si="17"/>
        <v>0</v>
      </c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</row>
    <row r="373" spans="1:26" hidden="1">
      <c r="A373" s="59"/>
      <c r="B373" s="59"/>
      <c r="C373" s="72" t="s">
        <v>1909</v>
      </c>
      <c r="D373" s="52" t="s">
        <v>1905</v>
      </c>
      <c r="E373" s="55"/>
      <c r="F373" s="61"/>
      <c r="G373" s="73" t="str">
        <f>_xlfn.XLOOKUP(C373,[3]Planilha2!A:A,[3]Planilha2!D:D,"erro",0)</f>
        <v>erro</v>
      </c>
      <c r="H373" s="73" t="str">
        <f>_xlfn.XLOOKUP(C373,[3]Planilha2!A:A,[3]Planilha2!E:E,"erro",0)</f>
        <v>erro</v>
      </c>
      <c r="I373" s="59"/>
      <c r="J373" s="62"/>
      <c r="K373" s="62">
        <f t="shared" si="17"/>
        <v>0</v>
      </c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</row>
    <row r="374" spans="1:26" hidden="1">
      <c r="A374" s="59"/>
      <c r="B374" s="59"/>
      <c r="C374" s="72" t="s">
        <v>1904</v>
      </c>
      <c r="D374" s="52" t="s">
        <v>1905</v>
      </c>
      <c r="E374" s="55"/>
      <c r="F374" s="61"/>
      <c r="G374" s="73" t="str">
        <f>_xlfn.XLOOKUP(C374,[3]Planilha2!A:A,[3]Planilha2!D:D,"erro",0)</f>
        <v>erro</v>
      </c>
      <c r="H374" s="73" t="str">
        <f>_xlfn.XLOOKUP(C374,[3]Planilha2!A:A,[3]Planilha2!E:E,"erro",0)</f>
        <v>erro</v>
      </c>
      <c r="I374" s="59"/>
      <c r="J374" s="62"/>
      <c r="K374" s="62">
        <f t="shared" si="17"/>
        <v>0</v>
      </c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</row>
    <row r="375" spans="1:26" hidden="1">
      <c r="A375" s="59"/>
      <c r="B375" s="59"/>
      <c r="C375" s="72" t="s">
        <v>1906</v>
      </c>
      <c r="D375" s="52" t="s">
        <v>1905</v>
      </c>
      <c r="E375" s="55"/>
      <c r="F375" s="61"/>
      <c r="G375" s="73" t="str">
        <f>_xlfn.XLOOKUP(C375,[3]Planilha2!A:A,[3]Planilha2!D:D,"erro",0)</f>
        <v>erro</v>
      </c>
      <c r="H375" s="73" t="str">
        <f>_xlfn.XLOOKUP(C375,[3]Planilha2!A:A,[3]Planilha2!E:E,"erro",0)</f>
        <v>erro</v>
      </c>
      <c r="I375" s="59"/>
      <c r="J375" s="62"/>
      <c r="K375" s="62">
        <f t="shared" si="17"/>
        <v>0</v>
      </c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</row>
    <row r="376" spans="1:26" hidden="1">
      <c r="A376" s="59"/>
      <c r="B376" s="59"/>
      <c r="C376" s="72" t="s">
        <v>1907</v>
      </c>
      <c r="D376" s="52" t="s">
        <v>1905</v>
      </c>
      <c r="E376" s="55"/>
      <c r="F376" s="61"/>
      <c r="G376" s="73" t="str">
        <f>_xlfn.XLOOKUP(C376,[3]Planilha2!A:A,[3]Planilha2!D:D,"erro",0)</f>
        <v>erro</v>
      </c>
      <c r="H376" s="73" t="str">
        <f>_xlfn.XLOOKUP(C376,[3]Planilha2!A:A,[3]Planilha2!E:E,"erro",0)</f>
        <v>erro</v>
      </c>
      <c r="I376" s="59"/>
      <c r="J376" s="62"/>
      <c r="K376" s="62">
        <f t="shared" si="17"/>
        <v>0</v>
      </c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</row>
    <row r="377" spans="1:26" hidden="1">
      <c r="A377" s="59"/>
      <c r="B377" s="59"/>
      <c r="C377" s="65"/>
      <c r="D377" s="59"/>
      <c r="E377" s="55"/>
      <c r="F377" s="61"/>
      <c r="G377" s="61"/>
      <c r="H377" s="61"/>
      <c r="I377" s="59"/>
      <c r="J377" s="62"/>
      <c r="K377" s="62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</row>
    <row r="378" spans="1:26" hidden="1">
      <c r="A378" s="48" t="s">
        <v>22</v>
      </c>
      <c r="B378" s="48"/>
      <c r="C378" s="49" t="s">
        <v>23</v>
      </c>
      <c r="D378" s="48"/>
      <c r="E378" s="79"/>
      <c r="F378" s="48"/>
      <c r="G378" s="48"/>
      <c r="H378" s="50"/>
      <c r="I378" s="48"/>
      <c r="J378" s="51"/>
      <c r="K378" s="48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</row>
    <row r="379" spans="1:26" ht="39.4">
      <c r="A379" s="59" t="s">
        <v>193</v>
      </c>
      <c r="B379" s="59" t="s">
        <v>194</v>
      </c>
      <c r="C379" s="65" t="s">
        <v>195</v>
      </c>
      <c r="D379" s="59" t="s">
        <v>60</v>
      </c>
      <c r="E379" s="81">
        <f>K379</f>
        <v>8.8000000000000007</v>
      </c>
      <c r="F379" s="84" t="s">
        <v>1953</v>
      </c>
      <c r="G379" s="61"/>
      <c r="H379" s="61"/>
      <c r="I379" s="59"/>
      <c r="J379" s="62"/>
      <c r="K379" s="77">
        <f>TRUNC(SUM(K380:K395),2)</f>
        <v>8.8000000000000007</v>
      </c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</row>
    <row r="380" spans="1:26" hidden="1">
      <c r="A380" s="59"/>
      <c r="B380" s="59"/>
      <c r="C380" s="72" t="s">
        <v>1910</v>
      </c>
      <c r="D380" s="52" t="s">
        <v>1905</v>
      </c>
      <c r="E380" s="55"/>
      <c r="F380" s="61">
        <v>0.55000000000000004</v>
      </c>
      <c r="G380" s="73" t="str">
        <f>_xlfn.XLOOKUP(C380,[3]Planilha2!A:A,[3]Planilha2!D:D,"erro",0)</f>
        <v>erro</v>
      </c>
      <c r="H380" s="73" t="str">
        <f>_xlfn.XLOOKUP(C380,[3]Planilha2!A:A,[3]Planilha2!E:E,"erro",0)</f>
        <v>erro</v>
      </c>
      <c r="I380" s="59"/>
      <c r="J380" s="62"/>
      <c r="K380" s="62">
        <f t="shared" ref="K380:K395" si="18">(PRODUCT(F380:I380))</f>
        <v>0.55000000000000004</v>
      </c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</row>
    <row r="381" spans="1:26" hidden="1">
      <c r="A381" s="59"/>
      <c r="B381" s="59"/>
      <c r="C381" s="72" t="s">
        <v>1911</v>
      </c>
      <c r="D381" s="52" t="s">
        <v>1905</v>
      </c>
      <c r="E381" s="55"/>
      <c r="F381" s="61">
        <v>0.55000000000000004</v>
      </c>
      <c r="G381" s="73" t="str">
        <f>_xlfn.XLOOKUP(C381,[3]Planilha2!A:A,[3]Planilha2!D:D,"erro",0)</f>
        <v>erro</v>
      </c>
      <c r="H381" s="73" t="str">
        <f>_xlfn.XLOOKUP(C381,[3]Planilha2!A:A,[3]Planilha2!E:E,"erro",0)</f>
        <v>erro</v>
      </c>
      <c r="I381" s="59"/>
      <c r="J381" s="62"/>
      <c r="K381" s="62">
        <f t="shared" si="18"/>
        <v>0.55000000000000004</v>
      </c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</row>
    <row r="382" spans="1:26" hidden="1">
      <c r="A382" s="59"/>
      <c r="B382" s="59"/>
      <c r="C382" s="72" t="s">
        <v>1912</v>
      </c>
      <c r="D382" s="52" t="s">
        <v>1905</v>
      </c>
      <c r="E382" s="55"/>
      <c r="F382" s="61">
        <v>0.55000000000000004</v>
      </c>
      <c r="G382" s="73" t="str">
        <f>_xlfn.XLOOKUP(C382,[3]Planilha2!A:A,[3]Planilha2!D:D,"erro",0)</f>
        <v>erro</v>
      </c>
      <c r="H382" s="73" t="str">
        <f>_xlfn.XLOOKUP(C382,[3]Planilha2!A:A,[3]Planilha2!E:E,"erro",0)</f>
        <v>erro</v>
      </c>
      <c r="I382" s="59"/>
      <c r="J382" s="62"/>
      <c r="K382" s="62">
        <f t="shared" si="18"/>
        <v>0.55000000000000004</v>
      </c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</row>
    <row r="383" spans="1:26" hidden="1">
      <c r="A383" s="59"/>
      <c r="B383" s="59"/>
      <c r="C383" s="72" t="s">
        <v>1904</v>
      </c>
      <c r="D383" s="52" t="s">
        <v>1905</v>
      </c>
      <c r="E383" s="55"/>
      <c r="F383" s="61">
        <v>0.55000000000000004</v>
      </c>
      <c r="G383" s="73" t="str">
        <f>_xlfn.XLOOKUP(C383,[3]Planilha2!A:A,[3]Planilha2!D:D,"erro",0)</f>
        <v>erro</v>
      </c>
      <c r="H383" s="73" t="str">
        <f>_xlfn.XLOOKUP(C383,[3]Planilha2!A:A,[3]Planilha2!E:E,"erro",0)</f>
        <v>erro</v>
      </c>
      <c r="I383" s="59"/>
      <c r="J383" s="62"/>
      <c r="K383" s="62">
        <f t="shared" si="18"/>
        <v>0.55000000000000004</v>
      </c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</row>
    <row r="384" spans="1:26" hidden="1">
      <c r="A384" s="59"/>
      <c r="B384" s="59"/>
      <c r="C384" s="72" t="s">
        <v>1906</v>
      </c>
      <c r="D384" s="52" t="s">
        <v>1905</v>
      </c>
      <c r="E384" s="55"/>
      <c r="F384" s="61">
        <v>0.55000000000000004</v>
      </c>
      <c r="G384" s="73" t="str">
        <f>_xlfn.XLOOKUP(C384,[3]Planilha2!A:A,[3]Planilha2!D:D,"erro",0)</f>
        <v>erro</v>
      </c>
      <c r="H384" s="73" t="str">
        <f>_xlfn.XLOOKUP(C384,[3]Planilha2!A:A,[3]Planilha2!E:E,"erro",0)</f>
        <v>erro</v>
      </c>
      <c r="I384" s="59"/>
      <c r="J384" s="62"/>
      <c r="K384" s="62">
        <f t="shared" si="18"/>
        <v>0.55000000000000004</v>
      </c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</row>
    <row r="385" spans="1:26" hidden="1">
      <c r="A385" s="59"/>
      <c r="B385" s="59"/>
      <c r="C385" s="72" t="s">
        <v>1907</v>
      </c>
      <c r="D385" s="52" t="s">
        <v>1905</v>
      </c>
      <c r="E385" s="55"/>
      <c r="F385" s="61">
        <v>0.55000000000000004</v>
      </c>
      <c r="G385" s="73" t="str">
        <f>_xlfn.XLOOKUP(C385,[3]Planilha2!A:A,[3]Planilha2!D:D,"erro",0)</f>
        <v>erro</v>
      </c>
      <c r="H385" s="73" t="str">
        <f>_xlfn.XLOOKUP(C385,[3]Planilha2!A:A,[3]Planilha2!E:E,"erro",0)</f>
        <v>erro</v>
      </c>
      <c r="I385" s="59"/>
      <c r="J385" s="62"/>
      <c r="K385" s="62">
        <f t="shared" si="18"/>
        <v>0.55000000000000004</v>
      </c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</row>
    <row r="386" spans="1:26" hidden="1">
      <c r="A386" s="59"/>
      <c r="B386" s="59"/>
      <c r="C386" s="72" t="s">
        <v>1915</v>
      </c>
      <c r="D386" s="52" t="s">
        <v>1905</v>
      </c>
      <c r="E386" s="55"/>
      <c r="F386" s="61">
        <v>0.55000000000000004</v>
      </c>
      <c r="G386" s="73" t="str">
        <f>_xlfn.XLOOKUP(C386,[3]Planilha2!A:A,[3]Planilha2!D:D,"erro",0)</f>
        <v>erro</v>
      </c>
      <c r="H386" s="73" t="str">
        <f>_xlfn.XLOOKUP(C386,[3]Planilha2!A:A,[3]Planilha2!E:E,"erro",0)</f>
        <v>erro</v>
      </c>
      <c r="I386" s="59"/>
      <c r="J386" s="62"/>
      <c r="K386" s="62">
        <f t="shared" si="18"/>
        <v>0.55000000000000004</v>
      </c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</row>
    <row r="387" spans="1:26" hidden="1">
      <c r="A387" s="59"/>
      <c r="B387" s="59"/>
      <c r="C387" s="72" t="s">
        <v>1916</v>
      </c>
      <c r="D387" s="52" t="s">
        <v>1905</v>
      </c>
      <c r="E387" s="55"/>
      <c r="F387" s="61">
        <v>0.55000000000000004</v>
      </c>
      <c r="G387" s="73" t="str">
        <f>_xlfn.XLOOKUP(C387,[3]Planilha2!A:A,[3]Planilha2!D:D,"erro",0)</f>
        <v>erro</v>
      </c>
      <c r="H387" s="73" t="str">
        <f>_xlfn.XLOOKUP(C387,[3]Planilha2!A:A,[3]Planilha2!E:E,"erro",0)</f>
        <v>erro</v>
      </c>
      <c r="I387" s="59"/>
      <c r="J387" s="62"/>
      <c r="K387" s="62">
        <f t="shared" si="18"/>
        <v>0.55000000000000004</v>
      </c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</row>
    <row r="388" spans="1:26" hidden="1">
      <c r="A388" s="59"/>
      <c r="B388" s="59"/>
      <c r="C388" s="72" t="s">
        <v>1917</v>
      </c>
      <c r="D388" s="52" t="s">
        <v>1905</v>
      </c>
      <c r="E388" s="55"/>
      <c r="F388" s="61">
        <v>0.55000000000000004</v>
      </c>
      <c r="G388" s="73" t="str">
        <f>_xlfn.XLOOKUP(C388,[3]Planilha2!A:A,[3]Planilha2!D:D,"erro",0)</f>
        <v>erro</v>
      </c>
      <c r="H388" s="73" t="str">
        <f>_xlfn.XLOOKUP(C388,[3]Planilha2!A:A,[3]Planilha2!E:E,"erro",0)</f>
        <v>erro</v>
      </c>
      <c r="I388" s="59"/>
      <c r="J388" s="62"/>
      <c r="K388" s="62">
        <f t="shared" si="18"/>
        <v>0.55000000000000004</v>
      </c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</row>
    <row r="389" spans="1:26" hidden="1">
      <c r="A389" s="59"/>
      <c r="B389" s="59"/>
      <c r="C389" s="72" t="s">
        <v>1918</v>
      </c>
      <c r="D389" s="52" t="s">
        <v>1905</v>
      </c>
      <c r="E389" s="55"/>
      <c r="F389" s="61">
        <v>0.55000000000000004</v>
      </c>
      <c r="G389" s="73" t="str">
        <f>_xlfn.XLOOKUP(C389,[3]Planilha2!A:A,[3]Planilha2!D:D,"erro",0)</f>
        <v>erro</v>
      </c>
      <c r="H389" s="73" t="str">
        <f>_xlfn.XLOOKUP(C389,[3]Planilha2!A:A,[3]Planilha2!E:E,"erro",0)</f>
        <v>erro</v>
      </c>
      <c r="I389" s="59"/>
      <c r="J389" s="62"/>
      <c r="K389" s="62">
        <f t="shared" si="18"/>
        <v>0.55000000000000004</v>
      </c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</row>
    <row r="390" spans="1:26" hidden="1">
      <c r="A390" s="59"/>
      <c r="B390" s="59"/>
      <c r="C390" s="72" t="s">
        <v>1920</v>
      </c>
      <c r="D390" s="52" t="s">
        <v>1905</v>
      </c>
      <c r="E390" s="55"/>
      <c r="F390" s="61">
        <v>0.55000000000000004</v>
      </c>
      <c r="G390" s="73" t="str">
        <f>_xlfn.XLOOKUP(C390,[3]Planilha2!A:A,[3]Planilha2!D:D,"erro",0)</f>
        <v>erro</v>
      </c>
      <c r="H390" s="73" t="str">
        <f>_xlfn.XLOOKUP(C390,[3]Planilha2!A:A,[3]Planilha2!E:E,"erro",0)</f>
        <v>erro</v>
      </c>
      <c r="I390" s="59"/>
      <c r="J390" s="62"/>
      <c r="K390" s="62">
        <f t="shared" si="18"/>
        <v>0.55000000000000004</v>
      </c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</row>
    <row r="391" spans="1:26" hidden="1">
      <c r="A391" s="59"/>
      <c r="B391" s="59"/>
      <c r="C391" s="72" t="s">
        <v>1922</v>
      </c>
      <c r="D391" s="52" t="s">
        <v>1905</v>
      </c>
      <c r="E391" s="55"/>
      <c r="F391" s="61">
        <v>0.55000000000000004</v>
      </c>
      <c r="G391" s="73" t="str">
        <f>_xlfn.XLOOKUP(C391,[3]Planilha2!A:A,[3]Planilha2!D:D,"erro",0)</f>
        <v>erro</v>
      </c>
      <c r="H391" s="73" t="str">
        <f>_xlfn.XLOOKUP(C391,[3]Planilha2!A:A,[3]Planilha2!E:E,"erro",0)</f>
        <v>erro</v>
      </c>
      <c r="I391" s="59"/>
      <c r="J391" s="62"/>
      <c r="K391" s="62">
        <f t="shared" si="18"/>
        <v>0.55000000000000004</v>
      </c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</row>
    <row r="392" spans="1:26" hidden="1">
      <c r="A392" s="59"/>
      <c r="B392" s="59"/>
      <c r="C392" s="72" t="s">
        <v>1923</v>
      </c>
      <c r="D392" s="52" t="s">
        <v>1905</v>
      </c>
      <c r="E392" s="55"/>
      <c r="F392" s="61">
        <v>0.55000000000000004</v>
      </c>
      <c r="G392" s="73" t="str">
        <f>_xlfn.XLOOKUP(C392,[3]Planilha2!A:A,[3]Planilha2!D:D,"erro",0)</f>
        <v>erro</v>
      </c>
      <c r="H392" s="73" t="str">
        <f>_xlfn.XLOOKUP(C392,[3]Planilha2!A:A,[3]Planilha2!E:E,"erro",0)</f>
        <v>erro</v>
      </c>
      <c r="I392" s="59"/>
      <c r="J392" s="62"/>
      <c r="K392" s="62">
        <f t="shared" si="18"/>
        <v>0.55000000000000004</v>
      </c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</row>
    <row r="393" spans="1:26" hidden="1">
      <c r="A393" s="59"/>
      <c r="B393" s="59"/>
      <c r="C393" s="72" t="s">
        <v>1949</v>
      </c>
      <c r="D393" s="52" t="s">
        <v>1905</v>
      </c>
      <c r="E393" s="55"/>
      <c r="F393" s="61">
        <v>0.55000000000000004</v>
      </c>
      <c r="G393" s="73" t="str">
        <f>_xlfn.XLOOKUP(C393,[3]Planilha2!A:A,[3]Planilha2!D:D,"erro",0)</f>
        <v>erro</v>
      </c>
      <c r="H393" s="73" t="str">
        <f>_xlfn.XLOOKUP(C393,[3]Planilha2!A:A,[3]Planilha2!E:E,"erro",0)</f>
        <v>erro</v>
      </c>
      <c r="I393" s="59"/>
      <c r="J393" s="62"/>
      <c r="K393" s="62">
        <f t="shared" si="18"/>
        <v>0.55000000000000004</v>
      </c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</row>
    <row r="394" spans="1:26" hidden="1">
      <c r="A394" s="59"/>
      <c r="B394" s="59"/>
      <c r="C394" s="72" t="s">
        <v>1927</v>
      </c>
      <c r="D394" s="52" t="s">
        <v>1905</v>
      </c>
      <c r="E394" s="55"/>
      <c r="F394" s="61">
        <v>0.55000000000000004</v>
      </c>
      <c r="G394" s="73" t="str">
        <f>_xlfn.XLOOKUP(C394,[3]Planilha2!A:A,[3]Planilha2!D:D,"erro",0)</f>
        <v>erro</v>
      </c>
      <c r="H394" s="73" t="str">
        <f>_xlfn.XLOOKUP(C394,[3]Planilha2!A:A,[3]Planilha2!E:E,"erro",0)</f>
        <v>erro</v>
      </c>
      <c r="I394" s="59"/>
      <c r="J394" s="62"/>
      <c r="K394" s="62">
        <f t="shared" si="18"/>
        <v>0.55000000000000004</v>
      </c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</row>
    <row r="395" spans="1:26" hidden="1">
      <c r="A395" s="59"/>
      <c r="B395" s="59"/>
      <c r="C395" s="72" t="s">
        <v>1926</v>
      </c>
      <c r="D395" s="52" t="s">
        <v>1905</v>
      </c>
      <c r="E395" s="55"/>
      <c r="F395" s="61">
        <v>0.55000000000000004</v>
      </c>
      <c r="G395" s="73" t="str">
        <f>_xlfn.XLOOKUP(C395,[3]Planilha2!A:A,[3]Planilha2!D:D,"erro",0)</f>
        <v>erro</v>
      </c>
      <c r="H395" s="73" t="str">
        <f>_xlfn.XLOOKUP(C395,[3]Planilha2!A:A,[3]Planilha2!E:E,"erro",0)</f>
        <v>erro</v>
      </c>
      <c r="I395" s="59"/>
      <c r="J395" s="62"/>
      <c r="K395" s="62">
        <f t="shared" si="18"/>
        <v>0.55000000000000004</v>
      </c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</row>
    <row r="396" spans="1:26" hidden="1">
      <c r="A396" s="59"/>
      <c r="B396" s="59"/>
      <c r="C396" s="65"/>
      <c r="D396" s="59"/>
      <c r="E396" s="55"/>
      <c r="F396" s="61"/>
      <c r="G396" s="61"/>
      <c r="H396" s="61"/>
      <c r="I396" s="59"/>
      <c r="J396" s="62"/>
      <c r="K396" s="62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</row>
    <row r="397" spans="1:26" ht="39.4">
      <c r="A397" s="59" t="s">
        <v>196</v>
      </c>
      <c r="B397" s="59" t="s">
        <v>197</v>
      </c>
      <c r="C397" s="65" t="s">
        <v>198</v>
      </c>
      <c r="D397" s="59" t="s">
        <v>60</v>
      </c>
      <c r="E397" s="81" t="e">
        <f>K397</f>
        <v>#VALUE!</v>
      </c>
      <c r="F397" s="84" t="s">
        <v>1953</v>
      </c>
      <c r="G397" s="61" t="s">
        <v>1987</v>
      </c>
      <c r="H397" s="61"/>
      <c r="I397" s="59"/>
      <c r="J397" s="62" t="s">
        <v>60</v>
      </c>
      <c r="K397" s="77" t="e">
        <f>TRUNC(SUM(K398:K413),2)</f>
        <v>#VALUE!</v>
      </c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</row>
    <row r="398" spans="1:26" hidden="1">
      <c r="A398" s="59"/>
      <c r="B398" s="59"/>
      <c r="C398" s="72" t="s">
        <v>1910</v>
      </c>
      <c r="D398" s="52" t="s">
        <v>1905</v>
      </c>
      <c r="E398" s="55"/>
      <c r="F398" s="61">
        <v>0.55000000000000004</v>
      </c>
      <c r="G398" s="73" t="str">
        <f>_xlfn.XLOOKUP(C398,[3]Planilha2!A:A,[3]Planilha2!G:G,"erro",0)</f>
        <v>erro</v>
      </c>
      <c r="H398" s="62"/>
      <c r="I398" s="59">
        <v>2.4500000000000002</v>
      </c>
      <c r="J398" s="75" t="e">
        <f t="shared" ref="J398:J413" si="19">G398*I398</f>
        <v>#VALUE!</v>
      </c>
      <c r="K398" s="62" t="e">
        <f t="shared" ref="K398:K413" si="20">J398*F398</f>
        <v>#VALUE!</v>
      </c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</row>
    <row r="399" spans="1:26" hidden="1">
      <c r="A399" s="59"/>
      <c r="B399" s="59"/>
      <c r="C399" s="72" t="s">
        <v>1911</v>
      </c>
      <c r="D399" s="52" t="s">
        <v>1905</v>
      </c>
      <c r="E399" s="55"/>
      <c r="F399" s="61">
        <v>0.55000000000000004</v>
      </c>
      <c r="G399" s="73" t="str">
        <f>_xlfn.XLOOKUP(C399,[3]Planilha2!A:A,[3]Planilha2!G:G,"erro",0)</f>
        <v>erro</v>
      </c>
      <c r="H399" s="62"/>
      <c r="I399" s="59">
        <v>2.4500000000000002</v>
      </c>
      <c r="J399" s="75" t="e">
        <f t="shared" si="19"/>
        <v>#VALUE!</v>
      </c>
      <c r="K399" s="62" t="e">
        <f t="shared" si="20"/>
        <v>#VALUE!</v>
      </c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</row>
    <row r="400" spans="1:26" hidden="1">
      <c r="A400" s="59"/>
      <c r="B400" s="59"/>
      <c r="C400" s="72" t="s">
        <v>1912</v>
      </c>
      <c r="D400" s="52" t="s">
        <v>1905</v>
      </c>
      <c r="E400" s="55"/>
      <c r="F400" s="61">
        <v>0.55000000000000004</v>
      </c>
      <c r="G400" s="73" t="str">
        <f>_xlfn.XLOOKUP(C400,[3]Planilha2!A:A,[3]Planilha2!G:G,"erro",0)</f>
        <v>erro</v>
      </c>
      <c r="H400" s="62"/>
      <c r="I400" s="59">
        <v>2.4500000000000002</v>
      </c>
      <c r="J400" s="75" t="e">
        <f t="shared" si="19"/>
        <v>#VALUE!</v>
      </c>
      <c r="K400" s="62" t="e">
        <f t="shared" si="20"/>
        <v>#VALUE!</v>
      </c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</row>
    <row r="401" spans="1:26" hidden="1">
      <c r="A401" s="59"/>
      <c r="B401" s="59"/>
      <c r="C401" s="72" t="s">
        <v>1904</v>
      </c>
      <c r="D401" s="52" t="s">
        <v>1905</v>
      </c>
      <c r="E401" s="55"/>
      <c r="F401" s="61">
        <v>0.55000000000000004</v>
      </c>
      <c r="G401" s="73" t="str">
        <f>_xlfn.XLOOKUP(C401,[3]Planilha2!A:A,[3]Planilha2!G:G,"erro",0)</f>
        <v>erro</v>
      </c>
      <c r="H401" s="62"/>
      <c r="I401" s="59">
        <v>2.4500000000000002</v>
      </c>
      <c r="J401" s="75" t="e">
        <f t="shared" si="19"/>
        <v>#VALUE!</v>
      </c>
      <c r="K401" s="62" t="e">
        <f t="shared" si="20"/>
        <v>#VALUE!</v>
      </c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</row>
    <row r="402" spans="1:26" hidden="1">
      <c r="A402" s="59"/>
      <c r="B402" s="59"/>
      <c r="C402" s="72" t="s">
        <v>1906</v>
      </c>
      <c r="D402" s="52" t="s">
        <v>1905</v>
      </c>
      <c r="E402" s="55"/>
      <c r="F402" s="61">
        <v>0.55000000000000004</v>
      </c>
      <c r="G402" s="73" t="str">
        <f>_xlfn.XLOOKUP(C402,[3]Planilha2!A:A,[3]Planilha2!G:G,"erro",0)</f>
        <v>erro</v>
      </c>
      <c r="H402" s="62"/>
      <c r="I402" s="59">
        <v>2.4500000000000002</v>
      </c>
      <c r="J402" s="75" t="e">
        <f t="shared" si="19"/>
        <v>#VALUE!</v>
      </c>
      <c r="K402" s="62" t="e">
        <f t="shared" si="20"/>
        <v>#VALUE!</v>
      </c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</row>
    <row r="403" spans="1:26" hidden="1">
      <c r="A403" s="59"/>
      <c r="B403" s="59"/>
      <c r="C403" s="72" t="s">
        <v>1907</v>
      </c>
      <c r="D403" s="52" t="s">
        <v>1905</v>
      </c>
      <c r="E403" s="55"/>
      <c r="F403" s="61">
        <v>0.55000000000000004</v>
      </c>
      <c r="G403" s="73" t="str">
        <f>_xlfn.XLOOKUP(C403,[3]Planilha2!A:A,[3]Planilha2!G:G,"erro",0)</f>
        <v>erro</v>
      </c>
      <c r="H403" s="62"/>
      <c r="I403" s="59">
        <v>2.4500000000000002</v>
      </c>
      <c r="J403" s="75" t="e">
        <f t="shared" si="19"/>
        <v>#VALUE!</v>
      </c>
      <c r="K403" s="62" t="e">
        <f t="shared" si="20"/>
        <v>#VALUE!</v>
      </c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</row>
    <row r="404" spans="1:26" hidden="1">
      <c r="A404" s="59"/>
      <c r="B404" s="59"/>
      <c r="C404" s="72" t="s">
        <v>1915</v>
      </c>
      <c r="D404" s="52" t="s">
        <v>1905</v>
      </c>
      <c r="E404" s="55"/>
      <c r="F404" s="61">
        <v>0.55000000000000004</v>
      </c>
      <c r="G404" s="73" t="str">
        <f>_xlfn.XLOOKUP(C404,[3]Planilha2!A:A,[3]Planilha2!G:G,"erro",0)</f>
        <v>erro</v>
      </c>
      <c r="H404" s="62"/>
      <c r="I404" s="59">
        <v>2.4500000000000002</v>
      </c>
      <c r="J404" s="75" t="e">
        <f t="shared" si="19"/>
        <v>#VALUE!</v>
      </c>
      <c r="K404" s="62" t="e">
        <f t="shared" si="20"/>
        <v>#VALUE!</v>
      </c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</row>
    <row r="405" spans="1:26" hidden="1">
      <c r="A405" s="59"/>
      <c r="B405" s="59"/>
      <c r="C405" s="72" t="s">
        <v>1916</v>
      </c>
      <c r="D405" s="52" t="s">
        <v>1905</v>
      </c>
      <c r="E405" s="55"/>
      <c r="F405" s="61">
        <v>0.55000000000000004</v>
      </c>
      <c r="G405" s="73" t="str">
        <f>_xlfn.XLOOKUP(C405,[3]Planilha2!A:A,[3]Planilha2!G:G,"erro",0)</f>
        <v>erro</v>
      </c>
      <c r="H405" s="62"/>
      <c r="I405" s="59">
        <v>2.4500000000000002</v>
      </c>
      <c r="J405" s="75" t="e">
        <f t="shared" si="19"/>
        <v>#VALUE!</v>
      </c>
      <c r="K405" s="62" t="e">
        <f t="shared" si="20"/>
        <v>#VALUE!</v>
      </c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</row>
    <row r="406" spans="1:26" hidden="1">
      <c r="A406" s="59"/>
      <c r="B406" s="59"/>
      <c r="C406" s="72" t="s">
        <v>1917</v>
      </c>
      <c r="D406" s="52" t="s">
        <v>1905</v>
      </c>
      <c r="E406" s="55"/>
      <c r="F406" s="61">
        <v>0.55000000000000004</v>
      </c>
      <c r="G406" s="73" t="str">
        <f>_xlfn.XLOOKUP(C406,[3]Planilha2!A:A,[3]Planilha2!G:G,"erro",0)</f>
        <v>erro</v>
      </c>
      <c r="H406" s="62"/>
      <c r="I406" s="59">
        <v>2.4500000000000002</v>
      </c>
      <c r="J406" s="75" t="e">
        <f t="shared" si="19"/>
        <v>#VALUE!</v>
      </c>
      <c r="K406" s="62" t="e">
        <f t="shared" si="20"/>
        <v>#VALUE!</v>
      </c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</row>
    <row r="407" spans="1:26" hidden="1">
      <c r="A407" s="59"/>
      <c r="B407" s="59"/>
      <c r="C407" s="72" t="s">
        <v>1918</v>
      </c>
      <c r="D407" s="52" t="s">
        <v>1905</v>
      </c>
      <c r="E407" s="55"/>
      <c r="F407" s="61">
        <v>0.55000000000000004</v>
      </c>
      <c r="G407" s="73" t="str">
        <f>_xlfn.XLOOKUP(C407,[3]Planilha2!A:A,[3]Planilha2!G:G,"erro",0)</f>
        <v>erro</v>
      </c>
      <c r="H407" s="62"/>
      <c r="I407" s="59">
        <v>2.4500000000000002</v>
      </c>
      <c r="J407" s="75" t="e">
        <f t="shared" si="19"/>
        <v>#VALUE!</v>
      </c>
      <c r="K407" s="62" t="e">
        <f t="shared" si="20"/>
        <v>#VALUE!</v>
      </c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</row>
    <row r="408" spans="1:26" hidden="1">
      <c r="A408" s="59"/>
      <c r="B408" s="59"/>
      <c r="C408" s="72" t="s">
        <v>1920</v>
      </c>
      <c r="D408" s="52" t="s">
        <v>1905</v>
      </c>
      <c r="E408" s="55"/>
      <c r="F408" s="61">
        <v>0.55000000000000004</v>
      </c>
      <c r="G408" s="73" t="str">
        <f>_xlfn.XLOOKUP(C408,[3]Planilha2!A:A,[3]Planilha2!G:G,"erro",0)</f>
        <v>erro</v>
      </c>
      <c r="H408" s="62"/>
      <c r="I408" s="59">
        <v>2.4500000000000002</v>
      </c>
      <c r="J408" s="75" t="e">
        <f t="shared" si="19"/>
        <v>#VALUE!</v>
      </c>
      <c r="K408" s="62" t="e">
        <f t="shared" si="20"/>
        <v>#VALUE!</v>
      </c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</row>
    <row r="409" spans="1:26" hidden="1">
      <c r="A409" s="59"/>
      <c r="B409" s="59"/>
      <c r="C409" s="72" t="s">
        <v>1922</v>
      </c>
      <c r="D409" s="52" t="s">
        <v>1905</v>
      </c>
      <c r="E409" s="55"/>
      <c r="F409" s="61">
        <v>0.55000000000000004</v>
      </c>
      <c r="G409" s="73" t="str">
        <f>_xlfn.XLOOKUP(C409,[3]Planilha2!A:A,[3]Planilha2!G:G,"erro",0)</f>
        <v>erro</v>
      </c>
      <c r="H409" s="62"/>
      <c r="I409" s="59">
        <v>2.4500000000000002</v>
      </c>
      <c r="J409" s="75" t="e">
        <f t="shared" si="19"/>
        <v>#VALUE!</v>
      </c>
      <c r="K409" s="62" t="e">
        <f t="shared" si="20"/>
        <v>#VALUE!</v>
      </c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</row>
    <row r="410" spans="1:26" hidden="1">
      <c r="A410" s="59"/>
      <c r="B410" s="59"/>
      <c r="C410" s="72" t="s">
        <v>1923</v>
      </c>
      <c r="D410" s="52" t="s">
        <v>1905</v>
      </c>
      <c r="E410" s="55"/>
      <c r="F410" s="61">
        <v>0.55000000000000004</v>
      </c>
      <c r="G410" s="73" t="str">
        <f>_xlfn.XLOOKUP(C410,[3]Planilha2!A:A,[3]Planilha2!G:G,"erro",0)</f>
        <v>erro</v>
      </c>
      <c r="H410" s="62"/>
      <c r="I410" s="59">
        <v>2.4500000000000002</v>
      </c>
      <c r="J410" s="75" t="e">
        <f t="shared" si="19"/>
        <v>#VALUE!</v>
      </c>
      <c r="K410" s="62" t="e">
        <f t="shared" si="20"/>
        <v>#VALUE!</v>
      </c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</row>
    <row r="411" spans="1:26" hidden="1">
      <c r="A411" s="59"/>
      <c r="B411" s="59"/>
      <c r="C411" s="72" t="s">
        <v>1949</v>
      </c>
      <c r="D411" s="52" t="s">
        <v>1905</v>
      </c>
      <c r="E411" s="55"/>
      <c r="F411" s="61">
        <v>0.55000000000000004</v>
      </c>
      <c r="G411" s="73" t="str">
        <f>_xlfn.XLOOKUP(C411,[3]Planilha2!A:A,[3]Planilha2!G:G,"erro",0)</f>
        <v>erro</v>
      </c>
      <c r="H411" s="62"/>
      <c r="I411" s="59">
        <v>2.4500000000000002</v>
      </c>
      <c r="J411" s="75" t="e">
        <f t="shared" si="19"/>
        <v>#VALUE!</v>
      </c>
      <c r="K411" s="62" t="e">
        <f t="shared" si="20"/>
        <v>#VALUE!</v>
      </c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</row>
    <row r="412" spans="1:26" hidden="1">
      <c r="A412" s="59"/>
      <c r="B412" s="59"/>
      <c r="C412" s="72" t="s">
        <v>1927</v>
      </c>
      <c r="D412" s="52" t="s">
        <v>1905</v>
      </c>
      <c r="E412" s="55"/>
      <c r="F412" s="61">
        <v>0.55000000000000004</v>
      </c>
      <c r="G412" s="73" t="str">
        <f>_xlfn.XLOOKUP(C412,[3]Planilha2!A:A,[3]Planilha2!G:G,"erro",0)</f>
        <v>erro</v>
      </c>
      <c r="H412" s="62"/>
      <c r="I412" s="59">
        <v>2.4500000000000002</v>
      </c>
      <c r="J412" s="75" t="e">
        <f t="shared" si="19"/>
        <v>#VALUE!</v>
      </c>
      <c r="K412" s="62" t="e">
        <f t="shared" si="20"/>
        <v>#VALUE!</v>
      </c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</row>
    <row r="413" spans="1:26" hidden="1">
      <c r="A413" s="59"/>
      <c r="B413" s="59"/>
      <c r="C413" s="72" t="s">
        <v>1926</v>
      </c>
      <c r="D413" s="52" t="s">
        <v>1905</v>
      </c>
      <c r="E413" s="55"/>
      <c r="F413" s="61">
        <v>0.55000000000000004</v>
      </c>
      <c r="G413" s="73" t="str">
        <f>_xlfn.XLOOKUP(C413,[3]Planilha2!A:A,[3]Planilha2!G:G,"erro",0)</f>
        <v>erro</v>
      </c>
      <c r="H413" s="62"/>
      <c r="I413" s="59">
        <v>2.4500000000000002</v>
      </c>
      <c r="J413" s="75" t="e">
        <f t="shared" si="19"/>
        <v>#VALUE!</v>
      </c>
      <c r="K413" s="62" t="e">
        <f t="shared" si="20"/>
        <v>#VALUE!</v>
      </c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</row>
    <row r="414" spans="1:26" hidden="1">
      <c r="A414" s="59"/>
      <c r="B414" s="59"/>
      <c r="C414" s="72"/>
      <c r="D414" s="52"/>
      <c r="E414" s="55"/>
      <c r="F414" s="61"/>
      <c r="G414" s="73"/>
      <c r="H414" s="62"/>
      <c r="I414" s="59"/>
      <c r="J414" s="75"/>
      <c r="K414" s="62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</row>
    <row r="415" spans="1:26" ht="13.9">
      <c r="A415" s="59" t="s">
        <v>199</v>
      </c>
      <c r="B415" s="59" t="s">
        <v>200</v>
      </c>
      <c r="C415" s="65" t="s">
        <v>201</v>
      </c>
      <c r="D415" s="59" t="s">
        <v>60</v>
      </c>
      <c r="E415" s="81">
        <f>K415</f>
        <v>400.82</v>
      </c>
      <c r="F415" s="61"/>
      <c r="G415" s="61"/>
      <c r="H415" s="61"/>
      <c r="I415" s="59"/>
      <c r="J415" s="62"/>
      <c r="K415" s="77">
        <f>TRUNC(SUM(K416:K434),2)</f>
        <v>400.82</v>
      </c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</row>
    <row r="416" spans="1:26" hidden="1">
      <c r="A416" s="59"/>
      <c r="B416" s="59"/>
      <c r="C416" s="65" t="s">
        <v>1954</v>
      </c>
      <c r="D416" s="59"/>
      <c r="E416" s="55"/>
      <c r="F416" s="62">
        <v>0.55000000000000004</v>
      </c>
      <c r="G416" s="61">
        <v>42.550000000000004</v>
      </c>
      <c r="H416" s="61">
        <v>3.04</v>
      </c>
      <c r="I416" s="61">
        <v>44.2</v>
      </c>
      <c r="J416" s="62"/>
      <c r="K416" s="62">
        <f t="shared" ref="K416:K434" si="21">((G416*H416)-I416)*F416</f>
        <v>46.833600000000004</v>
      </c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</row>
    <row r="417" spans="1:26" hidden="1">
      <c r="A417" s="59"/>
      <c r="B417" s="59"/>
      <c r="C417" s="65" t="s">
        <v>1955</v>
      </c>
      <c r="D417" s="59"/>
      <c r="E417" s="55"/>
      <c r="F417" s="62">
        <v>0.55000000000000004</v>
      </c>
      <c r="G417" s="61">
        <v>19.029999999999998</v>
      </c>
      <c r="H417" s="61">
        <v>3.04</v>
      </c>
      <c r="I417" s="61">
        <v>16.850000000000001</v>
      </c>
      <c r="J417" s="62"/>
      <c r="K417" s="62">
        <f t="shared" si="21"/>
        <v>22.550659999999997</v>
      </c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</row>
    <row r="418" spans="1:26" hidden="1">
      <c r="A418" s="59"/>
      <c r="B418" s="59"/>
      <c r="C418" s="65" t="s">
        <v>1956</v>
      </c>
      <c r="D418" s="59"/>
      <c r="E418" s="55"/>
      <c r="F418" s="62">
        <v>0.55000000000000004</v>
      </c>
      <c r="G418" s="61">
        <v>3.3</v>
      </c>
      <c r="H418" s="61">
        <v>2.86</v>
      </c>
      <c r="I418" s="61">
        <v>0</v>
      </c>
      <c r="J418" s="62"/>
      <c r="K418" s="62">
        <f t="shared" si="21"/>
        <v>5.1909000000000001</v>
      </c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</row>
    <row r="419" spans="1:26" hidden="1">
      <c r="A419" s="59"/>
      <c r="B419" s="59"/>
      <c r="C419" s="65" t="s">
        <v>1957</v>
      </c>
      <c r="D419" s="59"/>
      <c r="E419" s="55"/>
      <c r="F419" s="62">
        <v>0.55000000000000004</v>
      </c>
      <c r="G419" s="61">
        <v>7.34</v>
      </c>
      <c r="H419" s="61">
        <v>4.05</v>
      </c>
      <c r="I419" s="61">
        <v>0</v>
      </c>
      <c r="J419" s="62"/>
      <c r="K419" s="62">
        <f t="shared" si="21"/>
        <v>16.34985</v>
      </c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</row>
    <row r="420" spans="1:26" hidden="1">
      <c r="A420" s="59"/>
      <c r="B420" s="59"/>
      <c r="C420" s="65" t="s">
        <v>1958</v>
      </c>
      <c r="D420" s="59"/>
      <c r="E420" s="55"/>
      <c r="F420" s="62">
        <v>0.55000000000000004</v>
      </c>
      <c r="G420" s="61">
        <v>47.25</v>
      </c>
      <c r="H420" s="61">
        <v>0.57999999999999996</v>
      </c>
      <c r="I420" s="61">
        <v>0</v>
      </c>
      <c r="J420" s="62"/>
      <c r="K420" s="62">
        <f t="shared" si="21"/>
        <v>15.072749999999999</v>
      </c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</row>
    <row r="421" spans="1:26" hidden="1">
      <c r="A421" s="59"/>
      <c r="B421" s="59"/>
      <c r="C421" s="65" t="s">
        <v>1959</v>
      </c>
      <c r="D421" s="59"/>
      <c r="E421" s="55"/>
      <c r="F421" s="62">
        <v>0.55000000000000004</v>
      </c>
      <c r="G421" s="61">
        <v>10.84</v>
      </c>
      <c r="H421" s="61">
        <v>1.74</v>
      </c>
      <c r="I421" s="61">
        <v>3.06</v>
      </c>
      <c r="J421" s="62"/>
      <c r="K421" s="62">
        <f t="shared" si="21"/>
        <v>8.6908799999999999</v>
      </c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</row>
    <row r="422" spans="1:26" hidden="1">
      <c r="A422" s="59"/>
      <c r="B422" s="59"/>
      <c r="C422" s="65" t="s">
        <v>1960</v>
      </c>
      <c r="D422" s="59"/>
      <c r="E422" s="55"/>
      <c r="F422" s="62">
        <v>0.55000000000000004</v>
      </c>
      <c r="G422" s="61">
        <v>16.09</v>
      </c>
      <c r="H422" s="61">
        <v>1.74</v>
      </c>
      <c r="I422" s="61">
        <v>1.2</v>
      </c>
      <c r="J422" s="62"/>
      <c r="K422" s="62">
        <f t="shared" si="21"/>
        <v>14.738130000000002</v>
      </c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</row>
    <row r="423" spans="1:26" hidden="1">
      <c r="A423" s="59"/>
      <c r="B423" s="59"/>
      <c r="C423" s="65" t="s">
        <v>1961</v>
      </c>
      <c r="D423" s="59"/>
      <c r="E423" s="55"/>
      <c r="F423" s="62">
        <v>0.55000000000000004</v>
      </c>
      <c r="G423" s="61">
        <v>22.66</v>
      </c>
      <c r="H423" s="61">
        <v>3.16</v>
      </c>
      <c r="I423" s="61">
        <v>0</v>
      </c>
      <c r="J423" s="62"/>
      <c r="K423" s="62">
        <f t="shared" si="21"/>
        <v>39.383080000000007</v>
      </c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</row>
    <row r="424" spans="1:26" hidden="1">
      <c r="A424" s="59"/>
      <c r="B424" s="59"/>
      <c r="C424" s="65" t="s">
        <v>1962</v>
      </c>
      <c r="D424" s="59"/>
      <c r="E424" s="55"/>
      <c r="F424" s="62">
        <v>0.55000000000000004</v>
      </c>
      <c r="G424" s="61">
        <v>26.549999999999997</v>
      </c>
      <c r="H424" s="61">
        <v>2.15</v>
      </c>
      <c r="I424" s="61">
        <v>14.885</v>
      </c>
      <c r="J424" s="62"/>
      <c r="K424" s="62">
        <f t="shared" si="21"/>
        <v>23.208624999999998</v>
      </c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</row>
    <row r="425" spans="1:26" hidden="1">
      <c r="A425" s="59"/>
      <c r="B425" s="59"/>
      <c r="C425" s="65" t="s">
        <v>1963</v>
      </c>
      <c r="D425" s="59"/>
      <c r="E425" s="55"/>
      <c r="F425" s="62">
        <v>0.55000000000000004</v>
      </c>
      <c r="G425" s="61">
        <v>4.3</v>
      </c>
      <c r="H425" s="61">
        <v>2.15</v>
      </c>
      <c r="I425" s="61">
        <v>5.46</v>
      </c>
      <c r="J425" s="62"/>
      <c r="K425" s="62">
        <f t="shared" si="21"/>
        <v>2.0817499999999995</v>
      </c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</row>
    <row r="426" spans="1:26" hidden="1">
      <c r="A426" s="59"/>
      <c r="B426" s="59"/>
      <c r="C426" s="65" t="s">
        <v>1964</v>
      </c>
      <c r="D426" s="59"/>
      <c r="E426" s="55"/>
      <c r="F426" s="62">
        <v>0.55000000000000004</v>
      </c>
      <c r="G426" s="61">
        <v>7.54</v>
      </c>
      <c r="H426" s="61">
        <v>2.15</v>
      </c>
      <c r="I426" s="61">
        <v>0</v>
      </c>
      <c r="J426" s="62"/>
      <c r="K426" s="62">
        <f t="shared" si="21"/>
        <v>8.9160500000000003</v>
      </c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</row>
    <row r="427" spans="1:26" hidden="1">
      <c r="A427" s="59"/>
      <c r="B427" s="59"/>
      <c r="C427" s="65" t="s">
        <v>1965</v>
      </c>
      <c r="D427" s="59"/>
      <c r="E427" s="55"/>
      <c r="F427" s="62">
        <v>0.55000000000000004</v>
      </c>
      <c r="G427" s="61">
        <v>43.36</v>
      </c>
      <c r="H427" s="61">
        <v>2.69</v>
      </c>
      <c r="I427" s="61">
        <v>13.734</v>
      </c>
      <c r="J427" s="62"/>
      <c r="K427" s="62">
        <f t="shared" si="21"/>
        <v>56.59742</v>
      </c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</row>
    <row r="428" spans="1:26" hidden="1">
      <c r="A428" s="59"/>
      <c r="B428" s="59"/>
      <c r="C428" s="65" t="s">
        <v>1966</v>
      </c>
      <c r="D428" s="59"/>
      <c r="E428" s="55"/>
      <c r="F428" s="62">
        <v>0.55000000000000004</v>
      </c>
      <c r="G428" s="61">
        <v>17.810000000000002</v>
      </c>
      <c r="H428" s="61">
        <v>3.4</v>
      </c>
      <c r="I428" s="61">
        <v>10.467000000000001</v>
      </c>
      <c r="J428" s="62"/>
      <c r="K428" s="62">
        <f t="shared" si="21"/>
        <v>27.547850000000007</v>
      </c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</row>
    <row r="429" spans="1:26" hidden="1">
      <c r="A429" s="59"/>
      <c r="B429" s="59"/>
      <c r="C429" s="65" t="s">
        <v>1967</v>
      </c>
      <c r="D429" s="59"/>
      <c r="E429" s="55"/>
      <c r="F429" s="62">
        <v>0.55000000000000004</v>
      </c>
      <c r="G429" s="61">
        <v>26.09</v>
      </c>
      <c r="H429" s="61">
        <v>2.56</v>
      </c>
      <c r="I429" s="61">
        <v>1.92</v>
      </c>
      <c r="J429" s="62"/>
      <c r="K429" s="62">
        <f t="shared" si="21"/>
        <v>35.678720000000006</v>
      </c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</row>
    <row r="430" spans="1:26" hidden="1">
      <c r="A430" s="59"/>
      <c r="B430" s="59"/>
      <c r="C430" s="65" t="s">
        <v>1968</v>
      </c>
      <c r="D430" s="59"/>
      <c r="E430" s="55"/>
      <c r="F430" s="62">
        <v>0.55000000000000004</v>
      </c>
      <c r="G430" s="61">
        <v>17.39</v>
      </c>
      <c r="H430" s="61">
        <v>2.61</v>
      </c>
      <c r="I430" s="61">
        <v>10.061999999999999</v>
      </c>
      <c r="J430" s="62"/>
      <c r="K430" s="62">
        <f t="shared" si="21"/>
        <v>19.429245000000005</v>
      </c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</row>
    <row r="431" spans="1:26" hidden="1">
      <c r="A431" s="59"/>
      <c r="B431" s="59"/>
      <c r="C431" s="65" t="s">
        <v>1969</v>
      </c>
      <c r="D431" s="59"/>
      <c r="E431" s="55"/>
      <c r="F431" s="62">
        <v>0.55000000000000004</v>
      </c>
      <c r="G431" s="61">
        <v>0</v>
      </c>
      <c r="H431" s="61">
        <v>0</v>
      </c>
      <c r="I431" s="61">
        <v>0</v>
      </c>
      <c r="J431" s="62"/>
      <c r="K431" s="62">
        <f t="shared" si="21"/>
        <v>0</v>
      </c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</row>
    <row r="432" spans="1:26" hidden="1">
      <c r="A432" s="59"/>
      <c r="B432" s="59"/>
      <c r="C432" s="65" t="s">
        <v>1970</v>
      </c>
      <c r="D432" s="59"/>
      <c r="E432" s="55"/>
      <c r="F432" s="62">
        <v>0.55000000000000004</v>
      </c>
      <c r="G432" s="61">
        <v>0</v>
      </c>
      <c r="H432" s="61">
        <v>0</v>
      </c>
      <c r="I432" s="61">
        <v>0</v>
      </c>
      <c r="J432" s="62"/>
      <c r="K432" s="62">
        <f t="shared" si="21"/>
        <v>0</v>
      </c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</row>
    <row r="433" spans="1:26" hidden="1">
      <c r="A433" s="59"/>
      <c r="B433" s="59"/>
      <c r="C433" s="65" t="s">
        <v>1971</v>
      </c>
      <c r="D433" s="59"/>
      <c r="E433" s="55"/>
      <c r="F433" s="62">
        <v>0.55000000000000004</v>
      </c>
      <c r="G433" s="61">
        <v>18.409999999999997</v>
      </c>
      <c r="H433" s="61">
        <v>2.57</v>
      </c>
      <c r="I433" s="61">
        <v>5.27</v>
      </c>
      <c r="J433" s="62"/>
      <c r="K433" s="62">
        <f t="shared" si="21"/>
        <v>23.124034999999996</v>
      </c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</row>
    <row r="434" spans="1:26" hidden="1">
      <c r="A434" s="59"/>
      <c r="B434" s="59"/>
      <c r="C434" s="65" t="s">
        <v>1972</v>
      </c>
      <c r="D434" s="59"/>
      <c r="E434" s="55"/>
      <c r="F434" s="62">
        <v>0.55000000000000004</v>
      </c>
      <c r="G434" s="61">
        <v>29.9</v>
      </c>
      <c r="H434" s="61">
        <v>2.4500000000000002</v>
      </c>
      <c r="I434" s="61">
        <v>8.8350000000000009</v>
      </c>
      <c r="J434" s="62"/>
      <c r="K434" s="62">
        <f t="shared" si="21"/>
        <v>35.430999999999997</v>
      </c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</row>
    <row r="435" spans="1:26" hidden="1">
      <c r="A435" s="59"/>
      <c r="B435" s="59"/>
      <c r="C435" s="72"/>
      <c r="D435" s="52"/>
      <c r="E435" s="55"/>
      <c r="F435" s="61"/>
      <c r="G435" s="73"/>
      <c r="H435" s="62"/>
      <c r="I435" s="59"/>
      <c r="J435" s="75"/>
      <c r="K435" s="62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</row>
    <row r="436" spans="1:26" ht="52.5">
      <c r="A436" s="59" t="s">
        <v>202</v>
      </c>
      <c r="B436" s="59" t="s">
        <v>1988</v>
      </c>
      <c r="C436" s="65" t="s">
        <v>1989</v>
      </c>
      <c r="D436" s="59" t="s">
        <v>60</v>
      </c>
      <c r="E436" s="81">
        <f>K436</f>
        <v>8.8000000000000007</v>
      </c>
      <c r="F436" s="61"/>
      <c r="G436" s="61"/>
      <c r="H436" s="61"/>
      <c r="I436" s="59"/>
      <c r="J436" s="62"/>
      <c r="K436" s="77">
        <f>TRUNC(SUM(K437:K452),2)</f>
        <v>8.8000000000000007</v>
      </c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</row>
    <row r="437" spans="1:26" hidden="1">
      <c r="A437" s="59"/>
      <c r="B437" s="59"/>
      <c r="C437" s="72" t="s">
        <v>1910</v>
      </c>
      <c r="D437" s="52" t="s">
        <v>1905</v>
      </c>
      <c r="E437" s="55"/>
      <c r="F437" s="61">
        <v>0.55000000000000004</v>
      </c>
      <c r="G437" s="73" t="str">
        <f>_xlfn.XLOOKUP(C437,[3]Planilha2!A:A,[3]Planilha2!D:D,"erro",0)</f>
        <v>erro</v>
      </c>
      <c r="H437" s="73" t="str">
        <f>_xlfn.XLOOKUP(C437,[3]Planilha2!A:A,[3]Planilha2!E:E,"erro",0)</f>
        <v>erro</v>
      </c>
      <c r="I437" s="59"/>
      <c r="J437" s="62"/>
      <c r="K437" s="62">
        <f t="shared" ref="K437:K452" si="22">(PRODUCT(F437:I437))</f>
        <v>0.55000000000000004</v>
      </c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</row>
    <row r="438" spans="1:26" hidden="1">
      <c r="A438" s="59"/>
      <c r="B438" s="59"/>
      <c r="C438" s="72" t="s">
        <v>1911</v>
      </c>
      <c r="D438" s="52" t="s">
        <v>1905</v>
      </c>
      <c r="E438" s="55"/>
      <c r="F438" s="61">
        <v>0.55000000000000004</v>
      </c>
      <c r="G438" s="73" t="str">
        <f>_xlfn.XLOOKUP(C438,[3]Planilha2!A:A,[3]Planilha2!D:D,"erro",0)</f>
        <v>erro</v>
      </c>
      <c r="H438" s="73" t="str">
        <f>_xlfn.XLOOKUP(C438,[3]Planilha2!A:A,[3]Planilha2!E:E,"erro",0)</f>
        <v>erro</v>
      </c>
      <c r="I438" s="59"/>
      <c r="J438" s="62"/>
      <c r="K438" s="62">
        <f t="shared" si="22"/>
        <v>0.55000000000000004</v>
      </c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</row>
    <row r="439" spans="1:26" hidden="1">
      <c r="A439" s="59"/>
      <c r="B439" s="59"/>
      <c r="C439" s="72" t="s">
        <v>1912</v>
      </c>
      <c r="D439" s="52" t="s">
        <v>1905</v>
      </c>
      <c r="E439" s="55"/>
      <c r="F439" s="61">
        <v>0.55000000000000004</v>
      </c>
      <c r="G439" s="73" t="str">
        <f>_xlfn.XLOOKUP(C439,[3]Planilha2!A:A,[3]Planilha2!D:D,"erro",0)</f>
        <v>erro</v>
      </c>
      <c r="H439" s="73" t="str">
        <f>_xlfn.XLOOKUP(C439,[3]Planilha2!A:A,[3]Planilha2!E:E,"erro",0)</f>
        <v>erro</v>
      </c>
      <c r="I439" s="59"/>
      <c r="J439" s="62"/>
      <c r="K439" s="62">
        <f t="shared" si="22"/>
        <v>0.55000000000000004</v>
      </c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</row>
    <row r="440" spans="1:26" hidden="1">
      <c r="A440" s="59"/>
      <c r="B440" s="59"/>
      <c r="C440" s="72" t="s">
        <v>1904</v>
      </c>
      <c r="D440" s="52" t="s">
        <v>1905</v>
      </c>
      <c r="E440" s="55"/>
      <c r="F440" s="61">
        <v>0.55000000000000004</v>
      </c>
      <c r="G440" s="73" t="str">
        <f>_xlfn.XLOOKUP(C440,[3]Planilha2!A:A,[3]Planilha2!D:D,"erro",0)</f>
        <v>erro</v>
      </c>
      <c r="H440" s="73" t="str">
        <f>_xlfn.XLOOKUP(C440,[3]Planilha2!A:A,[3]Planilha2!E:E,"erro",0)</f>
        <v>erro</v>
      </c>
      <c r="I440" s="59"/>
      <c r="J440" s="62"/>
      <c r="K440" s="62">
        <f t="shared" si="22"/>
        <v>0.55000000000000004</v>
      </c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</row>
    <row r="441" spans="1:26" hidden="1">
      <c r="A441" s="59"/>
      <c r="B441" s="59"/>
      <c r="C441" s="72" t="s">
        <v>1906</v>
      </c>
      <c r="D441" s="52" t="s">
        <v>1905</v>
      </c>
      <c r="E441" s="55"/>
      <c r="F441" s="61">
        <v>0.55000000000000004</v>
      </c>
      <c r="G441" s="73" t="str">
        <f>_xlfn.XLOOKUP(C441,[3]Planilha2!A:A,[3]Planilha2!D:D,"erro",0)</f>
        <v>erro</v>
      </c>
      <c r="H441" s="73" t="str">
        <f>_xlfn.XLOOKUP(C441,[3]Planilha2!A:A,[3]Planilha2!E:E,"erro",0)</f>
        <v>erro</v>
      </c>
      <c r="I441" s="59"/>
      <c r="J441" s="62"/>
      <c r="K441" s="62">
        <f t="shared" si="22"/>
        <v>0.55000000000000004</v>
      </c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</row>
    <row r="442" spans="1:26" hidden="1">
      <c r="A442" s="59"/>
      <c r="B442" s="59"/>
      <c r="C442" s="72" t="s">
        <v>1907</v>
      </c>
      <c r="D442" s="52" t="s">
        <v>1905</v>
      </c>
      <c r="E442" s="55"/>
      <c r="F442" s="61">
        <v>0.55000000000000004</v>
      </c>
      <c r="G442" s="73" t="str">
        <f>_xlfn.XLOOKUP(C442,[3]Planilha2!A:A,[3]Planilha2!D:D,"erro",0)</f>
        <v>erro</v>
      </c>
      <c r="H442" s="73" t="str">
        <f>_xlfn.XLOOKUP(C442,[3]Planilha2!A:A,[3]Planilha2!E:E,"erro",0)</f>
        <v>erro</v>
      </c>
      <c r="I442" s="59"/>
      <c r="J442" s="62"/>
      <c r="K442" s="62">
        <f t="shared" si="22"/>
        <v>0.55000000000000004</v>
      </c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</row>
    <row r="443" spans="1:26" hidden="1">
      <c r="A443" s="59"/>
      <c r="B443" s="59"/>
      <c r="C443" s="72" t="s">
        <v>1915</v>
      </c>
      <c r="D443" s="52" t="s">
        <v>1905</v>
      </c>
      <c r="E443" s="55"/>
      <c r="F443" s="61">
        <v>0.55000000000000004</v>
      </c>
      <c r="G443" s="73" t="str">
        <f>_xlfn.XLOOKUP(C443,[3]Planilha2!A:A,[3]Planilha2!D:D,"erro",0)</f>
        <v>erro</v>
      </c>
      <c r="H443" s="73" t="str">
        <f>_xlfn.XLOOKUP(C443,[3]Planilha2!A:A,[3]Planilha2!E:E,"erro",0)</f>
        <v>erro</v>
      </c>
      <c r="I443" s="59"/>
      <c r="J443" s="62"/>
      <c r="K443" s="62">
        <f t="shared" si="22"/>
        <v>0.55000000000000004</v>
      </c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</row>
    <row r="444" spans="1:26" hidden="1">
      <c r="A444" s="59"/>
      <c r="B444" s="59"/>
      <c r="C444" s="72" t="s">
        <v>1916</v>
      </c>
      <c r="D444" s="52" t="s">
        <v>1905</v>
      </c>
      <c r="E444" s="55"/>
      <c r="F444" s="61">
        <v>0.55000000000000004</v>
      </c>
      <c r="G444" s="73" t="str">
        <f>_xlfn.XLOOKUP(C444,[3]Planilha2!A:A,[3]Planilha2!D:D,"erro",0)</f>
        <v>erro</v>
      </c>
      <c r="H444" s="73" t="str">
        <f>_xlfn.XLOOKUP(C444,[3]Planilha2!A:A,[3]Planilha2!E:E,"erro",0)</f>
        <v>erro</v>
      </c>
      <c r="I444" s="59"/>
      <c r="J444" s="62"/>
      <c r="K444" s="62">
        <f t="shared" si="22"/>
        <v>0.55000000000000004</v>
      </c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</row>
    <row r="445" spans="1:26" hidden="1">
      <c r="A445" s="59"/>
      <c r="B445" s="59"/>
      <c r="C445" s="72" t="s">
        <v>1917</v>
      </c>
      <c r="D445" s="52" t="s">
        <v>1905</v>
      </c>
      <c r="E445" s="55"/>
      <c r="F445" s="61">
        <v>0.55000000000000004</v>
      </c>
      <c r="G445" s="73" t="str">
        <f>_xlfn.XLOOKUP(C445,[3]Planilha2!A:A,[3]Planilha2!D:D,"erro",0)</f>
        <v>erro</v>
      </c>
      <c r="H445" s="73" t="str">
        <f>_xlfn.XLOOKUP(C445,[3]Planilha2!A:A,[3]Planilha2!E:E,"erro",0)</f>
        <v>erro</v>
      </c>
      <c r="I445" s="59"/>
      <c r="J445" s="62"/>
      <c r="K445" s="62">
        <f t="shared" si="22"/>
        <v>0.55000000000000004</v>
      </c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</row>
    <row r="446" spans="1:26" hidden="1">
      <c r="A446" s="59"/>
      <c r="B446" s="59"/>
      <c r="C446" s="72" t="s">
        <v>1918</v>
      </c>
      <c r="D446" s="52" t="s">
        <v>1905</v>
      </c>
      <c r="E446" s="55"/>
      <c r="F446" s="61">
        <v>0.55000000000000004</v>
      </c>
      <c r="G446" s="73" t="str">
        <f>_xlfn.XLOOKUP(C446,[3]Planilha2!A:A,[3]Planilha2!D:D,"erro",0)</f>
        <v>erro</v>
      </c>
      <c r="H446" s="73" t="str">
        <f>_xlfn.XLOOKUP(C446,[3]Planilha2!A:A,[3]Planilha2!E:E,"erro",0)</f>
        <v>erro</v>
      </c>
      <c r="I446" s="59"/>
      <c r="J446" s="62"/>
      <c r="K446" s="62">
        <f t="shared" si="22"/>
        <v>0.55000000000000004</v>
      </c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</row>
    <row r="447" spans="1:26" hidden="1">
      <c r="A447" s="59"/>
      <c r="B447" s="59"/>
      <c r="C447" s="72" t="s">
        <v>1920</v>
      </c>
      <c r="D447" s="52" t="s">
        <v>1905</v>
      </c>
      <c r="E447" s="55"/>
      <c r="F447" s="61">
        <v>0.55000000000000004</v>
      </c>
      <c r="G447" s="73" t="str">
        <f>_xlfn.XLOOKUP(C447,[3]Planilha2!A:A,[3]Planilha2!D:D,"erro",0)</f>
        <v>erro</v>
      </c>
      <c r="H447" s="73" t="str">
        <f>_xlfn.XLOOKUP(C447,[3]Planilha2!A:A,[3]Planilha2!E:E,"erro",0)</f>
        <v>erro</v>
      </c>
      <c r="I447" s="59"/>
      <c r="J447" s="62"/>
      <c r="K447" s="62">
        <f t="shared" si="22"/>
        <v>0.55000000000000004</v>
      </c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</row>
    <row r="448" spans="1:26" hidden="1">
      <c r="A448" s="59"/>
      <c r="B448" s="59"/>
      <c r="C448" s="72" t="s">
        <v>1922</v>
      </c>
      <c r="D448" s="52" t="s">
        <v>1905</v>
      </c>
      <c r="E448" s="55"/>
      <c r="F448" s="61">
        <v>0.55000000000000004</v>
      </c>
      <c r="G448" s="73" t="str">
        <f>_xlfn.XLOOKUP(C448,[3]Planilha2!A:A,[3]Planilha2!D:D,"erro",0)</f>
        <v>erro</v>
      </c>
      <c r="H448" s="73" t="str">
        <f>_xlfn.XLOOKUP(C448,[3]Planilha2!A:A,[3]Planilha2!E:E,"erro",0)</f>
        <v>erro</v>
      </c>
      <c r="I448" s="59"/>
      <c r="J448" s="62"/>
      <c r="K448" s="62">
        <f t="shared" si="22"/>
        <v>0.55000000000000004</v>
      </c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</row>
    <row r="449" spans="1:26" hidden="1">
      <c r="A449" s="59"/>
      <c r="B449" s="59"/>
      <c r="C449" s="72" t="s">
        <v>1923</v>
      </c>
      <c r="D449" s="52" t="s">
        <v>1905</v>
      </c>
      <c r="E449" s="55"/>
      <c r="F449" s="61">
        <v>0.55000000000000004</v>
      </c>
      <c r="G449" s="73" t="str">
        <f>_xlfn.XLOOKUP(C449,[3]Planilha2!A:A,[3]Planilha2!D:D,"erro",0)</f>
        <v>erro</v>
      </c>
      <c r="H449" s="73" t="str">
        <f>_xlfn.XLOOKUP(C449,[3]Planilha2!A:A,[3]Planilha2!E:E,"erro",0)</f>
        <v>erro</v>
      </c>
      <c r="I449" s="59"/>
      <c r="J449" s="62"/>
      <c r="K449" s="62">
        <f t="shared" si="22"/>
        <v>0.55000000000000004</v>
      </c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</row>
    <row r="450" spans="1:26" hidden="1">
      <c r="A450" s="59"/>
      <c r="B450" s="59"/>
      <c r="C450" s="72" t="s">
        <v>1949</v>
      </c>
      <c r="D450" s="52" t="s">
        <v>1905</v>
      </c>
      <c r="E450" s="55"/>
      <c r="F450" s="61">
        <v>0.55000000000000004</v>
      </c>
      <c r="G450" s="73" t="str">
        <f>_xlfn.XLOOKUP(C450,[3]Planilha2!A:A,[3]Planilha2!D:D,"erro",0)</f>
        <v>erro</v>
      </c>
      <c r="H450" s="73" t="str">
        <f>_xlfn.XLOOKUP(C450,[3]Planilha2!A:A,[3]Planilha2!E:E,"erro",0)</f>
        <v>erro</v>
      </c>
      <c r="I450" s="59"/>
      <c r="J450" s="62"/>
      <c r="K450" s="62">
        <f t="shared" si="22"/>
        <v>0.55000000000000004</v>
      </c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</row>
    <row r="451" spans="1:26" hidden="1">
      <c r="A451" s="59"/>
      <c r="B451" s="59"/>
      <c r="C451" s="72" t="s">
        <v>1927</v>
      </c>
      <c r="D451" s="52" t="s">
        <v>1905</v>
      </c>
      <c r="E451" s="55"/>
      <c r="F451" s="61">
        <v>0.55000000000000004</v>
      </c>
      <c r="G451" s="73" t="str">
        <f>_xlfn.XLOOKUP(C451,[3]Planilha2!A:A,[3]Planilha2!D:D,"erro",0)</f>
        <v>erro</v>
      </c>
      <c r="H451" s="73" t="str">
        <f>_xlfn.XLOOKUP(C451,[3]Planilha2!A:A,[3]Planilha2!E:E,"erro",0)</f>
        <v>erro</v>
      </c>
      <c r="I451" s="59"/>
      <c r="J451" s="62"/>
      <c r="K451" s="62">
        <f t="shared" si="22"/>
        <v>0.55000000000000004</v>
      </c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</row>
    <row r="452" spans="1:26" hidden="1">
      <c r="A452" s="59"/>
      <c r="B452" s="59"/>
      <c r="C452" s="72" t="s">
        <v>1926</v>
      </c>
      <c r="D452" s="52" t="s">
        <v>1905</v>
      </c>
      <c r="E452" s="55"/>
      <c r="F452" s="61">
        <v>0.55000000000000004</v>
      </c>
      <c r="G452" s="73" t="str">
        <f>_xlfn.XLOOKUP(C452,[3]Planilha2!A:A,[3]Planilha2!D:D,"erro",0)</f>
        <v>erro</v>
      </c>
      <c r="H452" s="73" t="str">
        <f>_xlfn.XLOOKUP(C452,[3]Planilha2!A:A,[3]Planilha2!E:E,"erro",0)</f>
        <v>erro</v>
      </c>
      <c r="I452" s="59"/>
      <c r="J452" s="62"/>
      <c r="K452" s="62">
        <f t="shared" si="22"/>
        <v>0.55000000000000004</v>
      </c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</row>
    <row r="453" spans="1:26" hidden="1">
      <c r="A453" s="59"/>
      <c r="B453" s="59"/>
      <c r="C453" s="65"/>
      <c r="D453" s="59"/>
      <c r="E453" s="55"/>
      <c r="F453" s="61"/>
      <c r="G453" s="61"/>
      <c r="H453" s="61"/>
      <c r="I453" s="59"/>
      <c r="J453" s="62"/>
      <c r="K453" s="62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</row>
    <row r="454" spans="1:26" ht="39.4">
      <c r="A454" s="59" t="s">
        <v>1990</v>
      </c>
      <c r="B454" s="59" t="s">
        <v>206</v>
      </c>
      <c r="C454" s="65" t="s">
        <v>207</v>
      </c>
      <c r="D454" s="59" t="s">
        <v>60</v>
      </c>
      <c r="E454" s="81" t="e">
        <f>K454</f>
        <v>#VALUE!</v>
      </c>
      <c r="F454" s="84" t="s">
        <v>1953</v>
      </c>
      <c r="G454" s="61" t="s">
        <v>1987</v>
      </c>
      <c r="H454" s="61"/>
      <c r="I454" s="59"/>
      <c r="J454" s="62" t="s">
        <v>60</v>
      </c>
      <c r="K454" s="77" t="e">
        <f>TRUNC(SUM(K455:K470),2)</f>
        <v>#VALUE!</v>
      </c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</row>
    <row r="455" spans="1:26" hidden="1">
      <c r="A455" s="59"/>
      <c r="B455" s="59"/>
      <c r="C455" s="72" t="s">
        <v>1910</v>
      </c>
      <c r="D455" s="52" t="s">
        <v>1905</v>
      </c>
      <c r="E455" s="55"/>
      <c r="F455" s="61">
        <v>0.55000000000000004</v>
      </c>
      <c r="G455" s="73" t="str">
        <f>_xlfn.XLOOKUP(C455,[3]Planilha2!A:A,[3]Planilha2!G:G,"erro",0)</f>
        <v>erro</v>
      </c>
      <c r="H455" s="62"/>
      <c r="I455" s="59">
        <v>2.4500000000000002</v>
      </c>
      <c r="J455" s="75" t="e">
        <f t="shared" ref="J455:J470" si="23">G455*I455</f>
        <v>#VALUE!</v>
      </c>
      <c r="K455" s="62" t="e">
        <f t="shared" ref="K455:K470" si="24">J455*F455</f>
        <v>#VALUE!</v>
      </c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</row>
    <row r="456" spans="1:26" hidden="1">
      <c r="A456" s="59"/>
      <c r="B456" s="59"/>
      <c r="C456" s="72" t="s">
        <v>1911</v>
      </c>
      <c r="D456" s="52" t="s">
        <v>1905</v>
      </c>
      <c r="E456" s="55"/>
      <c r="F456" s="61">
        <v>0.55000000000000004</v>
      </c>
      <c r="G456" s="73" t="str">
        <f>_xlfn.XLOOKUP(C456,[3]Planilha2!A:A,[3]Planilha2!G:G,"erro",0)</f>
        <v>erro</v>
      </c>
      <c r="H456" s="62"/>
      <c r="I456" s="59">
        <v>2.4500000000000002</v>
      </c>
      <c r="J456" s="75" t="e">
        <f t="shared" si="23"/>
        <v>#VALUE!</v>
      </c>
      <c r="K456" s="62" t="e">
        <f t="shared" si="24"/>
        <v>#VALUE!</v>
      </c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</row>
    <row r="457" spans="1:26" hidden="1">
      <c r="A457" s="59"/>
      <c r="B457" s="59"/>
      <c r="C457" s="72" t="s">
        <v>1912</v>
      </c>
      <c r="D457" s="52" t="s">
        <v>1905</v>
      </c>
      <c r="E457" s="55"/>
      <c r="F457" s="61">
        <v>0.55000000000000004</v>
      </c>
      <c r="G457" s="73" t="str">
        <f>_xlfn.XLOOKUP(C457,[3]Planilha2!A:A,[3]Planilha2!G:G,"erro",0)</f>
        <v>erro</v>
      </c>
      <c r="H457" s="62"/>
      <c r="I457" s="59">
        <v>2.4500000000000002</v>
      </c>
      <c r="J457" s="75" t="e">
        <f t="shared" si="23"/>
        <v>#VALUE!</v>
      </c>
      <c r="K457" s="62" t="e">
        <f t="shared" si="24"/>
        <v>#VALUE!</v>
      </c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</row>
    <row r="458" spans="1:26" hidden="1">
      <c r="A458" s="59"/>
      <c r="B458" s="59"/>
      <c r="C458" s="72" t="s">
        <v>1904</v>
      </c>
      <c r="D458" s="52" t="s">
        <v>1905</v>
      </c>
      <c r="E458" s="55"/>
      <c r="F458" s="61">
        <v>0.55000000000000004</v>
      </c>
      <c r="G458" s="73" t="str">
        <f>_xlfn.XLOOKUP(C458,[3]Planilha2!A:A,[3]Planilha2!G:G,"erro",0)</f>
        <v>erro</v>
      </c>
      <c r="H458" s="62"/>
      <c r="I458" s="59">
        <v>2.4500000000000002</v>
      </c>
      <c r="J458" s="75" t="e">
        <f t="shared" si="23"/>
        <v>#VALUE!</v>
      </c>
      <c r="K458" s="62" t="e">
        <f t="shared" si="24"/>
        <v>#VALUE!</v>
      </c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</row>
    <row r="459" spans="1:26" hidden="1">
      <c r="A459" s="59"/>
      <c r="B459" s="59"/>
      <c r="C459" s="72" t="s">
        <v>1906</v>
      </c>
      <c r="D459" s="52" t="s">
        <v>1905</v>
      </c>
      <c r="E459" s="55"/>
      <c r="F459" s="61">
        <v>0.55000000000000004</v>
      </c>
      <c r="G459" s="73" t="str">
        <f>_xlfn.XLOOKUP(C459,[3]Planilha2!A:A,[3]Planilha2!G:G,"erro",0)</f>
        <v>erro</v>
      </c>
      <c r="H459" s="62"/>
      <c r="I459" s="59">
        <v>2.4500000000000002</v>
      </c>
      <c r="J459" s="75" t="e">
        <f t="shared" si="23"/>
        <v>#VALUE!</v>
      </c>
      <c r="K459" s="62" t="e">
        <f t="shared" si="24"/>
        <v>#VALUE!</v>
      </c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</row>
    <row r="460" spans="1:26" hidden="1">
      <c r="A460" s="59"/>
      <c r="B460" s="59"/>
      <c r="C460" s="72" t="s">
        <v>1907</v>
      </c>
      <c r="D460" s="52" t="s">
        <v>1905</v>
      </c>
      <c r="E460" s="55"/>
      <c r="F460" s="61">
        <v>0.55000000000000004</v>
      </c>
      <c r="G460" s="73" t="str">
        <f>_xlfn.XLOOKUP(C460,[3]Planilha2!A:A,[3]Planilha2!G:G,"erro",0)</f>
        <v>erro</v>
      </c>
      <c r="H460" s="62"/>
      <c r="I460" s="59">
        <v>2.4500000000000002</v>
      </c>
      <c r="J460" s="75" t="e">
        <f t="shared" si="23"/>
        <v>#VALUE!</v>
      </c>
      <c r="K460" s="62" t="e">
        <f t="shared" si="24"/>
        <v>#VALUE!</v>
      </c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</row>
    <row r="461" spans="1:26" hidden="1">
      <c r="A461" s="59"/>
      <c r="B461" s="59"/>
      <c r="C461" s="72" t="s">
        <v>1915</v>
      </c>
      <c r="D461" s="52" t="s">
        <v>1905</v>
      </c>
      <c r="E461" s="55"/>
      <c r="F461" s="61">
        <v>0.55000000000000004</v>
      </c>
      <c r="G461" s="73" t="str">
        <f>_xlfn.XLOOKUP(C461,[3]Planilha2!A:A,[3]Planilha2!G:G,"erro",0)</f>
        <v>erro</v>
      </c>
      <c r="H461" s="62"/>
      <c r="I461" s="59">
        <v>2.4500000000000002</v>
      </c>
      <c r="J461" s="75" t="e">
        <f t="shared" si="23"/>
        <v>#VALUE!</v>
      </c>
      <c r="K461" s="62" t="e">
        <f t="shared" si="24"/>
        <v>#VALUE!</v>
      </c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</row>
    <row r="462" spans="1:26" hidden="1">
      <c r="A462" s="59"/>
      <c r="B462" s="59"/>
      <c r="C462" s="72" t="s">
        <v>1916</v>
      </c>
      <c r="D462" s="52" t="s">
        <v>1905</v>
      </c>
      <c r="E462" s="55"/>
      <c r="F462" s="61">
        <v>0.55000000000000004</v>
      </c>
      <c r="G462" s="73" t="str">
        <f>_xlfn.XLOOKUP(C462,[3]Planilha2!A:A,[3]Planilha2!G:G,"erro",0)</f>
        <v>erro</v>
      </c>
      <c r="H462" s="62"/>
      <c r="I462" s="59">
        <v>2.4500000000000002</v>
      </c>
      <c r="J462" s="75" t="e">
        <f t="shared" si="23"/>
        <v>#VALUE!</v>
      </c>
      <c r="K462" s="62" t="e">
        <f t="shared" si="24"/>
        <v>#VALUE!</v>
      </c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</row>
    <row r="463" spans="1:26" hidden="1">
      <c r="A463" s="59"/>
      <c r="B463" s="59"/>
      <c r="C463" s="72" t="s">
        <v>1917</v>
      </c>
      <c r="D463" s="52" t="s">
        <v>1905</v>
      </c>
      <c r="E463" s="55"/>
      <c r="F463" s="61">
        <v>0.55000000000000004</v>
      </c>
      <c r="G463" s="73" t="str">
        <f>_xlfn.XLOOKUP(C463,[3]Planilha2!A:A,[3]Planilha2!G:G,"erro",0)</f>
        <v>erro</v>
      </c>
      <c r="H463" s="62"/>
      <c r="I463" s="59">
        <v>2.4500000000000002</v>
      </c>
      <c r="J463" s="75" t="e">
        <f t="shared" si="23"/>
        <v>#VALUE!</v>
      </c>
      <c r="K463" s="62" t="e">
        <f t="shared" si="24"/>
        <v>#VALUE!</v>
      </c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</row>
    <row r="464" spans="1:26" hidden="1">
      <c r="A464" s="59"/>
      <c r="B464" s="59"/>
      <c r="C464" s="72" t="s">
        <v>1918</v>
      </c>
      <c r="D464" s="52" t="s">
        <v>1905</v>
      </c>
      <c r="E464" s="55"/>
      <c r="F464" s="61">
        <v>0.55000000000000004</v>
      </c>
      <c r="G464" s="73" t="str">
        <f>_xlfn.XLOOKUP(C464,[3]Planilha2!A:A,[3]Planilha2!G:G,"erro",0)</f>
        <v>erro</v>
      </c>
      <c r="H464" s="62"/>
      <c r="I464" s="59">
        <v>2.4500000000000002</v>
      </c>
      <c r="J464" s="75" t="e">
        <f t="shared" si="23"/>
        <v>#VALUE!</v>
      </c>
      <c r="K464" s="62" t="e">
        <f t="shared" si="24"/>
        <v>#VALUE!</v>
      </c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</row>
    <row r="465" spans="1:26" hidden="1">
      <c r="A465" s="59"/>
      <c r="B465" s="59"/>
      <c r="C465" s="72" t="s">
        <v>1920</v>
      </c>
      <c r="D465" s="52" t="s">
        <v>1905</v>
      </c>
      <c r="E465" s="55"/>
      <c r="F465" s="61">
        <v>0.55000000000000004</v>
      </c>
      <c r="G465" s="73" t="str">
        <f>_xlfn.XLOOKUP(C465,[3]Planilha2!A:A,[3]Planilha2!G:G,"erro",0)</f>
        <v>erro</v>
      </c>
      <c r="H465" s="62"/>
      <c r="I465" s="59">
        <v>2.4500000000000002</v>
      </c>
      <c r="J465" s="75" t="e">
        <f t="shared" si="23"/>
        <v>#VALUE!</v>
      </c>
      <c r="K465" s="62" t="e">
        <f t="shared" si="24"/>
        <v>#VALUE!</v>
      </c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</row>
    <row r="466" spans="1:26" hidden="1">
      <c r="A466" s="59"/>
      <c r="B466" s="59"/>
      <c r="C466" s="72" t="s">
        <v>1922</v>
      </c>
      <c r="D466" s="52" t="s">
        <v>1905</v>
      </c>
      <c r="E466" s="55"/>
      <c r="F466" s="61">
        <v>0.55000000000000004</v>
      </c>
      <c r="G466" s="73" t="str">
        <f>_xlfn.XLOOKUP(C466,[3]Planilha2!A:A,[3]Planilha2!G:G,"erro",0)</f>
        <v>erro</v>
      </c>
      <c r="H466" s="62"/>
      <c r="I466" s="59">
        <v>2.4500000000000002</v>
      </c>
      <c r="J466" s="75" t="e">
        <f t="shared" si="23"/>
        <v>#VALUE!</v>
      </c>
      <c r="K466" s="62" t="e">
        <f t="shared" si="24"/>
        <v>#VALUE!</v>
      </c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</row>
    <row r="467" spans="1:26" hidden="1">
      <c r="A467" s="59"/>
      <c r="B467" s="59"/>
      <c r="C467" s="72" t="s">
        <v>1923</v>
      </c>
      <c r="D467" s="52" t="s">
        <v>1905</v>
      </c>
      <c r="E467" s="55"/>
      <c r="F467" s="61">
        <v>0.55000000000000004</v>
      </c>
      <c r="G467" s="73" t="str">
        <f>_xlfn.XLOOKUP(C467,[3]Planilha2!A:A,[3]Planilha2!G:G,"erro",0)</f>
        <v>erro</v>
      </c>
      <c r="H467" s="62"/>
      <c r="I467" s="59">
        <v>2.4500000000000002</v>
      </c>
      <c r="J467" s="75" t="e">
        <f t="shared" si="23"/>
        <v>#VALUE!</v>
      </c>
      <c r="K467" s="62" t="e">
        <f t="shared" si="24"/>
        <v>#VALUE!</v>
      </c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</row>
    <row r="468" spans="1:26" hidden="1">
      <c r="A468" s="59"/>
      <c r="B468" s="59"/>
      <c r="C468" s="72" t="s">
        <v>1949</v>
      </c>
      <c r="D468" s="52" t="s">
        <v>1905</v>
      </c>
      <c r="E468" s="55"/>
      <c r="F468" s="61">
        <v>0.55000000000000004</v>
      </c>
      <c r="G468" s="73" t="str">
        <f>_xlfn.XLOOKUP(C468,[3]Planilha2!A:A,[3]Planilha2!G:G,"erro",0)</f>
        <v>erro</v>
      </c>
      <c r="H468" s="62"/>
      <c r="I468" s="59">
        <v>2.4500000000000002</v>
      </c>
      <c r="J468" s="75" t="e">
        <f t="shared" si="23"/>
        <v>#VALUE!</v>
      </c>
      <c r="K468" s="62" t="e">
        <f t="shared" si="24"/>
        <v>#VALUE!</v>
      </c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</row>
    <row r="469" spans="1:26" hidden="1">
      <c r="A469" s="59"/>
      <c r="B469" s="59"/>
      <c r="C469" s="72" t="s">
        <v>1927</v>
      </c>
      <c r="D469" s="52" t="s">
        <v>1905</v>
      </c>
      <c r="E469" s="55"/>
      <c r="F469" s="61">
        <v>0.55000000000000004</v>
      </c>
      <c r="G469" s="73" t="str">
        <f>_xlfn.XLOOKUP(C469,[3]Planilha2!A:A,[3]Planilha2!G:G,"erro",0)</f>
        <v>erro</v>
      </c>
      <c r="H469" s="62"/>
      <c r="I469" s="59">
        <v>2.4500000000000002</v>
      </c>
      <c r="J469" s="75" t="e">
        <f t="shared" si="23"/>
        <v>#VALUE!</v>
      </c>
      <c r="K469" s="62" t="e">
        <f t="shared" si="24"/>
        <v>#VALUE!</v>
      </c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</row>
    <row r="470" spans="1:26" hidden="1">
      <c r="A470" s="59"/>
      <c r="B470" s="59"/>
      <c r="C470" s="72" t="s">
        <v>1926</v>
      </c>
      <c r="D470" s="52" t="s">
        <v>1905</v>
      </c>
      <c r="E470" s="55"/>
      <c r="F470" s="61">
        <v>0.55000000000000004</v>
      </c>
      <c r="G470" s="73" t="str">
        <f>_xlfn.XLOOKUP(C470,[3]Planilha2!A:A,[3]Planilha2!G:G,"erro",0)</f>
        <v>erro</v>
      </c>
      <c r="H470" s="62"/>
      <c r="I470" s="59">
        <v>2.4500000000000002</v>
      </c>
      <c r="J470" s="75" t="e">
        <f t="shared" si="23"/>
        <v>#VALUE!</v>
      </c>
      <c r="K470" s="62" t="e">
        <f t="shared" si="24"/>
        <v>#VALUE!</v>
      </c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</row>
    <row r="471" spans="1:26" hidden="1">
      <c r="A471" s="59"/>
      <c r="B471" s="59"/>
      <c r="C471" s="65"/>
      <c r="D471" s="59"/>
      <c r="E471" s="55"/>
      <c r="F471" s="61"/>
      <c r="G471" s="61"/>
      <c r="H471" s="61"/>
      <c r="I471" s="59"/>
      <c r="J471" s="62"/>
      <c r="K471" s="62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</row>
    <row r="472" spans="1:26" ht="27">
      <c r="A472" s="59" t="s">
        <v>1991</v>
      </c>
      <c r="B472" s="59" t="s">
        <v>209</v>
      </c>
      <c r="C472" s="65" t="s">
        <v>210</v>
      </c>
      <c r="D472" s="59" t="s">
        <v>60</v>
      </c>
      <c r="E472" s="81">
        <f>K472</f>
        <v>400.82</v>
      </c>
      <c r="F472" s="84" t="s">
        <v>1953</v>
      </c>
      <c r="G472" s="61" t="s">
        <v>1987</v>
      </c>
      <c r="H472" s="61"/>
      <c r="I472" s="59"/>
      <c r="J472" s="62" t="s">
        <v>60</v>
      </c>
      <c r="K472" s="77">
        <f>TRUNC(SUM(K473:K492),2)</f>
        <v>400.82</v>
      </c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</row>
    <row r="473" spans="1:26" hidden="1">
      <c r="A473" s="59"/>
      <c r="B473" s="59"/>
      <c r="C473" s="65" t="s">
        <v>1954</v>
      </c>
      <c r="D473" s="59"/>
      <c r="E473" s="55"/>
      <c r="F473" s="62">
        <v>0.55000000000000004</v>
      </c>
      <c r="G473" s="61">
        <v>42.550000000000004</v>
      </c>
      <c r="H473" s="61">
        <v>3.04</v>
      </c>
      <c r="I473" s="61">
        <v>44.2</v>
      </c>
      <c r="J473" s="62"/>
      <c r="K473" s="62">
        <f t="shared" ref="K473:K491" si="25">((G473*H473)-I473)*F473</f>
        <v>46.833600000000004</v>
      </c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</row>
    <row r="474" spans="1:26" hidden="1">
      <c r="A474" s="59"/>
      <c r="B474" s="59"/>
      <c r="C474" s="65" t="s">
        <v>1955</v>
      </c>
      <c r="D474" s="59"/>
      <c r="E474" s="55"/>
      <c r="F474" s="62">
        <v>0.55000000000000004</v>
      </c>
      <c r="G474" s="61">
        <v>19.029999999999998</v>
      </c>
      <c r="H474" s="61">
        <v>3.04</v>
      </c>
      <c r="I474" s="61">
        <v>16.850000000000001</v>
      </c>
      <c r="J474" s="62"/>
      <c r="K474" s="62">
        <f t="shared" si="25"/>
        <v>22.550659999999997</v>
      </c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</row>
    <row r="475" spans="1:26" hidden="1">
      <c r="A475" s="59"/>
      <c r="B475" s="59"/>
      <c r="C475" s="65" t="s">
        <v>1956</v>
      </c>
      <c r="D475" s="59"/>
      <c r="E475" s="55"/>
      <c r="F475" s="62">
        <v>0.55000000000000004</v>
      </c>
      <c r="G475" s="61">
        <v>3.3</v>
      </c>
      <c r="H475" s="61">
        <v>2.86</v>
      </c>
      <c r="I475" s="61">
        <v>0</v>
      </c>
      <c r="J475" s="62"/>
      <c r="K475" s="62">
        <f t="shared" si="25"/>
        <v>5.1909000000000001</v>
      </c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</row>
    <row r="476" spans="1:26" hidden="1">
      <c r="A476" s="59"/>
      <c r="B476" s="59"/>
      <c r="C476" s="65" t="s">
        <v>1957</v>
      </c>
      <c r="D476" s="59"/>
      <c r="E476" s="55"/>
      <c r="F476" s="62">
        <v>0.55000000000000004</v>
      </c>
      <c r="G476" s="61">
        <v>7.34</v>
      </c>
      <c r="H476" s="61">
        <v>4.05</v>
      </c>
      <c r="I476" s="61">
        <v>0</v>
      </c>
      <c r="J476" s="62"/>
      <c r="K476" s="62">
        <f t="shared" si="25"/>
        <v>16.34985</v>
      </c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</row>
    <row r="477" spans="1:26" hidden="1">
      <c r="A477" s="59"/>
      <c r="B477" s="59"/>
      <c r="C477" s="65" t="s">
        <v>1958</v>
      </c>
      <c r="D477" s="59"/>
      <c r="E477" s="55"/>
      <c r="F477" s="62">
        <v>0.55000000000000004</v>
      </c>
      <c r="G477" s="61">
        <v>47.25</v>
      </c>
      <c r="H477" s="61">
        <v>0.57999999999999996</v>
      </c>
      <c r="I477" s="61">
        <v>0</v>
      </c>
      <c r="J477" s="62"/>
      <c r="K477" s="62">
        <f t="shared" si="25"/>
        <v>15.072749999999999</v>
      </c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</row>
    <row r="478" spans="1:26" hidden="1">
      <c r="A478" s="59"/>
      <c r="B478" s="59"/>
      <c r="C478" s="65" t="s">
        <v>1959</v>
      </c>
      <c r="D478" s="59"/>
      <c r="E478" s="55"/>
      <c r="F478" s="62">
        <v>0.55000000000000004</v>
      </c>
      <c r="G478" s="61">
        <v>10.84</v>
      </c>
      <c r="H478" s="61">
        <v>1.74</v>
      </c>
      <c r="I478" s="61">
        <v>3.06</v>
      </c>
      <c r="J478" s="62"/>
      <c r="K478" s="62">
        <f t="shared" si="25"/>
        <v>8.6908799999999999</v>
      </c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</row>
    <row r="479" spans="1:26" hidden="1">
      <c r="A479" s="59"/>
      <c r="B479" s="59"/>
      <c r="C479" s="65" t="s">
        <v>1960</v>
      </c>
      <c r="D479" s="59"/>
      <c r="E479" s="55"/>
      <c r="F479" s="62">
        <v>0.55000000000000004</v>
      </c>
      <c r="G479" s="61">
        <v>16.09</v>
      </c>
      <c r="H479" s="61">
        <v>1.74</v>
      </c>
      <c r="I479" s="61">
        <v>1.2</v>
      </c>
      <c r="J479" s="62"/>
      <c r="K479" s="62">
        <f t="shared" si="25"/>
        <v>14.738130000000002</v>
      </c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</row>
    <row r="480" spans="1:26" hidden="1">
      <c r="A480" s="59"/>
      <c r="B480" s="59"/>
      <c r="C480" s="65" t="s">
        <v>1961</v>
      </c>
      <c r="D480" s="59"/>
      <c r="E480" s="55"/>
      <c r="F480" s="62">
        <v>0.55000000000000004</v>
      </c>
      <c r="G480" s="61">
        <v>22.66</v>
      </c>
      <c r="H480" s="61">
        <v>3.16</v>
      </c>
      <c r="I480" s="61">
        <v>0</v>
      </c>
      <c r="J480" s="62"/>
      <c r="K480" s="62">
        <f t="shared" si="25"/>
        <v>39.383080000000007</v>
      </c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</row>
    <row r="481" spans="1:26" hidden="1">
      <c r="A481" s="59"/>
      <c r="B481" s="59"/>
      <c r="C481" s="65" t="s">
        <v>1962</v>
      </c>
      <c r="D481" s="59"/>
      <c r="E481" s="55"/>
      <c r="F481" s="62">
        <v>0.55000000000000004</v>
      </c>
      <c r="G481" s="61">
        <v>26.549999999999997</v>
      </c>
      <c r="H481" s="61">
        <v>2.15</v>
      </c>
      <c r="I481" s="61">
        <v>14.885</v>
      </c>
      <c r="J481" s="62"/>
      <c r="K481" s="62">
        <f t="shared" si="25"/>
        <v>23.208624999999998</v>
      </c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</row>
    <row r="482" spans="1:26" hidden="1">
      <c r="A482" s="59"/>
      <c r="B482" s="59"/>
      <c r="C482" s="65" t="s">
        <v>1963</v>
      </c>
      <c r="D482" s="59"/>
      <c r="E482" s="55"/>
      <c r="F482" s="62">
        <v>0.55000000000000004</v>
      </c>
      <c r="G482" s="61">
        <v>4.3</v>
      </c>
      <c r="H482" s="61">
        <v>2.15</v>
      </c>
      <c r="I482" s="61">
        <v>5.46</v>
      </c>
      <c r="J482" s="62"/>
      <c r="K482" s="62">
        <f t="shared" si="25"/>
        <v>2.0817499999999995</v>
      </c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</row>
    <row r="483" spans="1:26" hidden="1">
      <c r="A483" s="59"/>
      <c r="B483" s="59"/>
      <c r="C483" s="65" t="s">
        <v>1964</v>
      </c>
      <c r="D483" s="59"/>
      <c r="E483" s="55"/>
      <c r="F483" s="62">
        <v>0.55000000000000004</v>
      </c>
      <c r="G483" s="61">
        <v>7.54</v>
      </c>
      <c r="H483" s="61">
        <v>2.15</v>
      </c>
      <c r="I483" s="61">
        <v>0</v>
      </c>
      <c r="J483" s="62"/>
      <c r="K483" s="62">
        <f t="shared" si="25"/>
        <v>8.9160500000000003</v>
      </c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</row>
    <row r="484" spans="1:26" hidden="1">
      <c r="A484" s="59"/>
      <c r="B484" s="59"/>
      <c r="C484" s="65" t="s">
        <v>1965</v>
      </c>
      <c r="D484" s="59"/>
      <c r="E484" s="55"/>
      <c r="F484" s="62">
        <v>0.55000000000000004</v>
      </c>
      <c r="G484" s="61">
        <v>43.36</v>
      </c>
      <c r="H484" s="61">
        <v>2.69</v>
      </c>
      <c r="I484" s="61">
        <v>13.734</v>
      </c>
      <c r="J484" s="62"/>
      <c r="K484" s="62">
        <f t="shared" si="25"/>
        <v>56.59742</v>
      </c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</row>
    <row r="485" spans="1:26" hidden="1">
      <c r="A485" s="59"/>
      <c r="B485" s="59"/>
      <c r="C485" s="65" t="s">
        <v>1966</v>
      </c>
      <c r="D485" s="59"/>
      <c r="E485" s="55"/>
      <c r="F485" s="62">
        <v>0.55000000000000004</v>
      </c>
      <c r="G485" s="61">
        <v>17.810000000000002</v>
      </c>
      <c r="H485" s="61">
        <v>3.4</v>
      </c>
      <c r="I485" s="61">
        <v>10.467000000000001</v>
      </c>
      <c r="J485" s="62"/>
      <c r="K485" s="62">
        <f t="shared" si="25"/>
        <v>27.547850000000007</v>
      </c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</row>
    <row r="486" spans="1:26" hidden="1">
      <c r="A486" s="59"/>
      <c r="B486" s="59"/>
      <c r="C486" s="65" t="s">
        <v>1967</v>
      </c>
      <c r="D486" s="59"/>
      <c r="E486" s="55"/>
      <c r="F486" s="62">
        <v>0.55000000000000004</v>
      </c>
      <c r="G486" s="61">
        <v>26.09</v>
      </c>
      <c r="H486" s="61">
        <v>2.56</v>
      </c>
      <c r="I486" s="61">
        <v>1.92</v>
      </c>
      <c r="J486" s="62"/>
      <c r="K486" s="62">
        <f t="shared" si="25"/>
        <v>35.678720000000006</v>
      </c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</row>
    <row r="487" spans="1:26" hidden="1">
      <c r="A487" s="59"/>
      <c r="B487" s="59"/>
      <c r="C487" s="65" t="s">
        <v>1968</v>
      </c>
      <c r="D487" s="59"/>
      <c r="E487" s="55"/>
      <c r="F487" s="62">
        <v>0.55000000000000004</v>
      </c>
      <c r="G487" s="61">
        <v>17.39</v>
      </c>
      <c r="H487" s="61">
        <v>2.61</v>
      </c>
      <c r="I487" s="61">
        <v>10.061999999999999</v>
      </c>
      <c r="J487" s="62"/>
      <c r="K487" s="62">
        <f t="shared" si="25"/>
        <v>19.429245000000005</v>
      </c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</row>
    <row r="488" spans="1:26" hidden="1">
      <c r="A488" s="59"/>
      <c r="B488" s="59"/>
      <c r="C488" s="65" t="s">
        <v>1969</v>
      </c>
      <c r="D488" s="59"/>
      <c r="E488" s="55"/>
      <c r="F488" s="62">
        <v>0.55000000000000004</v>
      </c>
      <c r="G488" s="61">
        <v>0</v>
      </c>
      <c r="H488" s="61">
        <v>0</v>
      </c>
      <c r="I488" s="61">
        <v>0</v>
      </c>
      <c r="J488" s="62"/>
      <c r="K488" s="62">
        <f t="shared" si="25"/>
        <v>0</v>
      </c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</row>
    <row r="489" spans="1:26" hidden="1">
      <c r="A489" s="59"/>
      <c r="B489" s="59"/>
      <c r="C489" s="65" t="s">
        <v>1970</v>
      </c>
      <c r="D489" s="59"/>
      <c r="E489" s="55"/>
      <c r="F489" s="62">
        <v>0.55000000000000004</v>
      </c>
      <c r="G489" s="61">
        <v>0</v>
      </c>
      <c r="H489" s="61">
        <v>0</v>
      </c>
      <c r="I489" s="61">
        <v>0</v>
      </c>
      <c r="J489" s="62"/>
      <c r="K489" s="62">
        <f t="shared" si="25"/>
        <v>0</v>
      </c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</row>
    <row r="490" spans="1:26" hidden="1">
      <c r="A490" s="59"/>
      <c r="B490" s="59"/>
      <c r="C490" s="65" t="s">
        <v>1971</v>
      </c>
      <c r="D490" s="59"/>
      <c r="E490" s="55"/>
      <c r="F490" s="62">
        <v>0.55000000000000004</v>
      </c>
      <c r="G490" s="61">
        <v>18.409999999999997</v>
      </c>
      <c r="H490" s="61">
        <v>2.57</v>
      </c>
      <c r="I490" s="61">
        <v>5.27</v>
      </c>
      <c r="J490" s="62"/>
      <c r="K490" s="62">
        <f t="shared" si="25"/>
        <v>23.124034999999996</v>
      </c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</row>
    <row r="491" spans="1:26" hidden="1">
      <c r="A491" s="59"/>
      <c r="B491" s="59"/>
      <c r="C491" s="65" t="s">
        <v>1972</v>
      </c>
      <c r="D491" s="59"/>
      <c r="E491" s="55"/>
      <c r="F491" s="62">
        <v>0.55000000000000004</v>
      </c>
      <c r="G491" s="61">
        <v>29.9</v>
      </c>
      <c r="H491" s="61">
        <v>2.4500000000000002</v>
      </c>
      <c r="I491" s="61">
        <v>8.8350000000000009</v>
      </c>
      <c r="J491" s="62"/>
      <c r="K491" s="62">
        <f t="shared" si="25"/>
        <v>35.430999999999997</v>
      </c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</row>
    <row r="492" spans="1:26" hidden="1">
      <c r="A492" s="59"/>
      <c r="B492" s="59"/>
      <c r="C492" s="65"/>
      <c r="D492" s="59"/>
      <c r="E492" s="55"/>
      <c r="F492" s="61"/>
      <c r="G492" s="61"/>
      <c r="H492" s="61"/>
      <c r="I492" s="59"/>
      <c r="J492" s="62"/>
      <c r="K492" s="62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</row>
    <row r="493" spans="1:26" hidden="1">
      <c r="A493" s="48" t="s">
        <v>24</v>
      </c>
      <c r="B493" s="48"/>
      <c r="C493" s="49" t="s">
        <v>25</v>
      </c>
      <c r="D493" s="48"/>
      <c r="E493" s="79"/>
      <c r="F493" s="48"/>
      <c r="G493" s="48"/>
      <c r="H493" s="50"/>
      <c r="I493" s="48"/>
      <c r="J493" s="51"/>
      <c r="K493" s="48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</row>
    <row r="494" spans="1:26" ht="52.5">
      <c r="A494" s="59" t="s">
        <v>211</v>
      </c>
      <c r="B494" s="59" t="s">
        <v>212</v>
      </c>
      <c r="C494" s="65" t="s">
        <v>214</v>
      </c>
      <c r="D494" s="59" t="s">
        <v>215</v>
      </c>
      <c r="E494" s="55">
        <f>K494</f>
        <v>624</v>
      </c>
      <c r="F494" s="61" t="s">
        <v>1992</v>
      </c>
      <c r="G494" s="61"/>
      <c r="H494" s="61"/>
      <c r="I494" s="59"/>
      <c r="J494" s="62"/>
      <c r="K494" s="77">
        <f>TRUNC(SUM(K495),2)</f>
        <v>624</v>
      </c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</row>
    <row r="495" spans="1:26" hidden="1">
      <c r="A495" s="59"/>
      <c r="B495" s="59"/>
      <c r="C495" s="60" t="s">
        <v>1993</v>
      </c>
      <c r="D495" s="59"/>
      <c r="E495" s="55"/>
      <c r="F495" s="61">
        <v>80</v>
      </c>
      <c r="G495" s="61">
        <v>0.52</v>
      </c>
      <c r="H495" s="61"/>
      <c r="I495" s="59">
        <v>1.5</v>
      </c>
      <c r="J495" s="62">
        <v>10</v>
      </c>
      <c r="K495" s="62">
        <f>PRODUCT(F495:J495)</f>
        <v>624</v>
      </c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</row>
    <row r="496" spans="1:26" hidden="1">
      <c r="A496" s="59"/>
      <c r="B496" s="59"/>
      <c r="C496" s="65"/>
      <c r="D496" s="59"/>
      <c r="E496" s="55"/>
      <c r="F496" s="61"/>
      <c r="G496" s="61"/>
      <c r="H496" s="61"/>
      <c r="I496" s="59"/>
      <c r="J496" s="62"/>
      <c r="K496" s="62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</row>
    <row r="497" spans="1:26" ht="13.9">
      <c r="A497" s="59" t="s">
        <v>216</v>
      </c>
      <c r="B497" s="59" t="s">
        <v>217</v>
      </c>
      <c r="C497" s="65" t="s">
        <v>218</v>
      </c>
      <c r="D497" s="59" t="s">
        <v>60</v>
      </c>
      <c r="E497" s="55">
        <f>K497</f>
        <v>299.41000000000003</v>
      </c>
      <c r="F497" s="61"/>
      <c r="G497" s="61" t="s">
        <v>1987</v>
      </c>
      <c r="H497" s="61"/>
      <c r="I497" s="59"/>
      <c r="J497" s="62"/>
      <c r="K497" s="77">
        <f>TRUNC(SUM(K498:K500),2)</f>
        <v>299.41000000000003</v>
      </c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</row>
    <row r="498" spans="1:26" hidden="1">
      <c r="A498" s="59"/>
      <c r="B498" s="59"/>
      <c r="C498" s="60" t="s">
        <v>1994</v>
      </c>
      <c r="D498" s="59" t="s">
        <v>60</v>
      </c>
      <c r="E498" s="55"/>
      <c r="F498" s="61"/>
      <c r="G498" s="61">
        <v>1.2400000000000002</v>
      </c>
      <c r="H498" s="61"/>
      <c r="I498" s="59">
        <v>6.34</v>
      </c>
      <c r="J498" s="62">
        <v>10</v>
      </c>
      <c r="K498" s="62">
        <f>(G498*I498)*J498</f>
        <v>78.616000000000014</v>
      </c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</row>
    <row r="499" spans="1:26" hidden="1">
      <c r="A499" s="59"/>
      <c r="B499" s="59"/>
      <c r="C499" s="60"/>
      <c r="D499" s="59"/>
      <c r="E499" s="55"/>
      <c r="F499" s="61"/>
      <c r="G499" s="61" t="s">
        <v>1888</v>
      </c>
      <c r="H499" s="61"/>
      <c r="I499" s="59"/>
      <c r="J499" s="62"/>
      <c r="K499" s="62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</row>
    <row r="500" spans="1:26" hidden="1">
      <c r="A500" s="59"/>
      <c r="B500" s="59"/>
      <c r="C500" s="60" t="s">
        <v>1995</v>
      </c>
      <c r="D500" s="59" t="s">
        <v>60</v>
      </c>
      <c r="E500" s="55"/>
      <c r="F500" s="61"/>
      <c r="G500" s="61">
        <v>36.799999999999997</v>
      </c>
      <c r="H500" s="61">
        <v>0.1</v>
      </c>
      <c r="I500" s="59">
        <v>0.5</v>
      </c>
      <c r="J500" s="62">
        <v>5</v>
      </c>
      <c r="K500" s="62">
        <f>(((H500*2)+(I500*2))*G500)*J500</f>
        <v>220.79999999999998</v>
      </c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</row>
    <row r="501" spans="1:26" hidden="1">
      <c r="A501" s="59"/>
      <c r="B501" s="59"/>
      <c r="C501" s="65"/>
      <c r="D501" s="59"/>
      <c r="E501" s="55"/>
      <c r="F501" s="61"/>
      <c r="G501" s="61"/>
      <c r="H501" s="61"/>
      <c r="I501" s="59"/>
      <c r="J501" s="62"/>
      <c r="K501" s="62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</row>
    <row r="502" spans="1:26" hidden="1">
      <c r="A502" s="48" t="s">
        <v>26</v>
      </c>
      <c r="B502" s="48"/>
      <c r="C502" s="49" t="s">
        <v>27</v>
      </c>
      <c r="D502" s="48"/>
      <c r="E502" s="79"/>
      <c r="F502" s="48"/>
      <c r="G502" s="48"/>
      <c r="H502" s="50"/>
      <c r="I502" s="48"/>
      <c r="J502" s="51"/>
      <c r="K502" s="48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</row>
    <row r="503" spans="1:26" ht="26.25">
      <c r="A503" s="59" t="s">
        <v>219</v>
      </c>
      <c r="B503" s="59" t="s">
        <v>220</v>
      </c>
      <c r="C503" s="65" t="s">
        <v>221</v>
      </c>
      <c r="D503" s="59" t="s">
        <v>60</v>
      </c>
      <c r="E503" s="81">
        <f>K503</f>
        <v>2379.65</v>
      </c>
      <c r="F503" s="61"/>
      <c r="G503" s="61"/>
      <c r="H503" s="61"/>
      <c r="I503" s="59" t="s">
        <v>1996</v>
      </c>
      <c r="J503" s="62"/>
      <c r="K503" s="77">
        <f>TRUNC(SUM(K505:K560),2)</f>
        <v>2379.65</v>
      </c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</row>
    <row r="504" spans="1:26" hidden="1">
      <c r="A504" s="59"/>
      <c r="B504" s="59"/>
      <c r="C504" s="65"/>
      <c r="D504" s="59"/>
      <c r="E504" s="55"/>
      <c r="F504" s="61"/>
      <c r="G504" s="61"/>
      <c r="H504" s="61"/>
      <c r="I504" s="59"/>
      <c r="J504" s="62"/>
      <c r="K504" s="62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</row>
    <row r="505" spans="1:26" hidden="1">
      <c r="A505" s="59"/>
      <c r="B505" s="59"/>
      <c r="C505" s="65" t="s">
        <v>1997</v>
      </c>
      <c r="D505" s="59"/>
      <c r="E505" s="55"/>
      <c r="F505" s="61"/>
      <c r="G505" s="61">
        <v>22.5</v>
      </c>
      <c r="H505" s="61">
        <v>2.4500000000000002</v>
      </c>
      <c r="I505" s="61">
        <v>9.1199999999999992</v>
      </c>
      <c r="J505" s="62"/>
      <c r="K505" s="54">
        <f t="shared" ref="K505:K560" si="26">(G505*H505)-I505</f>
        <v>46.00500000000001</v>
      </c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</row>
    <row r="506" spans="1:26" hidden="1">
      <c r="A506" s="59"/>
      <c r="B506" s="59"/>
      <c r="C506" s="65" t="s">
        <v>1998</v>
      </c>
      <c r="D506" s="59"/>
      <c r="E506" s="55"/>
      <c r="F506" s="61"/>
      <c r="G506" s="61">
        <v>17.3</v>
      </c>
      <c r="H506" s="61">
        <v>2.4500000000000002</v>
      </c>
      <c r="I506" s="61">
        <v>8.9320000000000004</v>
      </c>
      <c r="J506" s="62"/>
      <c r="K506" s="54">
        <f t="shared" si="26"/>
        <v>33.453000000000003</v>
      </c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</row>
    <row r="507" spans="1:26" hidden="1">
      <c r="A507" s="59"/>
      <c r="B507" s="59"/>
      <c r="C507" s="65" t="s">
        <v>1999</v>
      </c>
      <c r="D507" s="59"/>
      <c r="E507" s="55"/>
      <c r="F507" s="61"/>
      <c r="G507" s="61">
        <v>17.54</v>
      </c>
      <c r="H507" s="61">
        <v>2.4500000000000002</v>
      </c>
      <c r="I507" s="61">
        <v>9.7219999999999995</v>
      </c>
      <c r="J507" s="62"/>
      <c r="K507" s="54">
        <f t="shared" si="26"/>
        <v>33.250999999999998</v>
      </c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</row>
    <row r="508" spans="1:26" hidden="1">
      <c r="A508" s="59"/>
      <c r="B508" s="59"/>
      <c r="C508" s="65" t="s">
        <v>2000</v>
      </c>
      <c r="D508" s="59"/>
      <c r="E508" s="55"/>
      <c r="F508" s="61"/>
      <c r="G508" s="61">
        <v>18.399999999999999</v>
      </c>
      <c r="H508" s="61">
        <v>2.4500000000000002</v>
      </c>
      <c r="I508" s="61">
        <v>5.53</v>
      </c>
      <c r="J508" s="62"/>
      <c r="K508" s="54">
        <f t="shared" si="26"/>
        <v>39.549999999999997</v>
      </c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</row>
    <row r="509" spans="1:26" hidden="1">
      <c r="A509" s="59"/>
      <c r="B509" s="59"/>
      <c r="C509" s="65" t="s">
        <v>2001</v>
      </c>
      <c r="D509" s="59"/>
      <c r="E509" s="55"/>
      <c r="F509" s="61"/>
      <c r="G509" s="61">
        <v>23.590000000000003</v>
      </c>
      <c r="H509" s="61">
        <v>2.4500000000000002</v>
      </c>
      <c r="I509" s="61">
        <v>13.58</v>
      </c>
      <c r="J509" s="62"/>
      <c r="K509" s="54">
        <f t="shared" si="26"/>
        <v>44.215500000000013</v>
      </c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</row>
    <row r="510" spans="1:26" hidden="1">
      <c r="A510" s="59"/>
      <c r="B510" s="59"/>
      <c r="C510" s="65" t="s">
        <v>2002</v>
      </c>
      <c r="D510" s="59"/>
      <c r="E510" s="55"/>
      <c r="F510" s="61"/>
      <c r="G510" s="61">
        <v>27.68</v>
      </c>
      <c r="H510" s="61">
        <v>2.5299999999999998</v>
      </c>
      <c r="I510" s="61">
        <v>12.148999999999999</v>
      </c>
      <c r="J510" s="62"/>
      <c r="K510" s="54">
        <f t="shared" si="26"/>
        <v>57.881399999999999</v>
      </c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</row>
    <row r="511" spans="1:26" hidden="1">
      <c r="A511" s="59"/>
      <c r="B511" s="59"/>
      <c r="C511" s="65" t="s">
        <v>2003</v>
      </c>
      <c r="D511" s="59"/>
      <c r="E511" s="55"/>
      <c r="F511" s="61"/>
      <c r="G511" s="61">
        <v>27.68</v>
      </c>
      <c r="H511" s="61">
        <v>2.5299999999999998</v>
      </c>
      <c r="I511" s="61">
        <v>12.148999999999999</v>
      </c>
      <c r="J511" s="62"/>
      <c r="K511" s="54">
        <f t="shared" si="26"/>
        <v>57.881399999999999</v>
      </c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</row>
    <row r="512" spans="1:26" hidden="1">
      <c r="A512" s="59"/>
      <c r="B512" s="59"/>
      <c r="C512" s="65" t="s">
        <v>2004</v>
      </c>
      <c r="D512" s="59"/>
      <c r="E512" s="55"/>
      <c r="F512" s="61"/>
      <c r="G512" s="61">
        <v>27.68</v>
      </c>
      <c r="H512" s="61">
        <v>2.5299999999999998</v>
      </c>
      <c r="I512" s="61">
        <v>8.4090000000000007</v>
      </c>
      <c r="J512" s="62"/>
      <c r="K512" s="54">
        <f t="shared" si="26"/>
        <v>61.621400000000001</v>
      </c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</row>
    <row r="513" spans="1:26" hidden="1">
      <c r="A513" s="59"/>
      <c r="B513" s="59"/>
      <c r="C513" s="65" t="s">
        <v>2005</v>
      </c>
      <c r="D513" s="59"/>
      <c r="E513" s="55"/>
      <c r="F513" s="61"/>
      <c r="G513" s="61">
        <v>27.68</v>
      </c>
      <c r="H513" s="61">
        <v>2.5299999999999998</v>
      </c>
      <c r="I513" s="61">
        <v>8.4090000000000007</v>
      </c>
      <c r="J513" s="62"/>
      <c r="K513" s="54">
        <f t="shared" si="26"/>
        <v>61.621400000000001</v>
      </c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</row>
    <row r="514" spans="1:26" hidden="1">
      <c r="A514" s="59"/>
      <c r="B514" s="59"/>
      <c r="C514" s="65" t="s">
        <v>1932</v>
      </c>
      <c r="D514" s="59"/>
      <c r="E514" s="55"/>
      <c r="F514" s="61"/>
      <c r="G514" s="61">
        <v>27.68</v>
      </c>
      <c r="H514" s="61">
        <v>2.5299999999999998</v>
      </c>
      <c r="I514" s="61">
        <v>8.4090000000000007</v>
      </c>
      <c r="J514" s="62"/>
      <c r="K514" s="54">
        <f t="shared" si="26"/>
        <v>61.621400000000001</v>
      </c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</row>
    <row r="515" spans="1:26" hidden="1">
      <c r="A515" s="59"/>
      <c r="B515" s="59"/>
      <c r="C515" s="65" t="s">
        <v>1933</v>
      </c>
      <c r="D515" s="59"/>
      <c r="E515" s="55"/>
      <c r="F515" s="61"/>
      <c r="G515" s="61">
        <v>27.68</v>
      </c>
      <c r="H515" s="61">
        <v>2.5299999999999998</v>
      </c>
      <c r="I515" s="61">
        <v>8.4090000000000007</v>
      </c>
      <c r="J515" s="62"/>
      <c r="K515" s="54">
        <f t="shared" si="26"/>
        <v>61.621400000000001</v>
      </c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</row>
    <row r="516" spans="1:26" hidden="1">
      <c r="A516" s="59"/>
      <c r="B516" s="59"/>
      <c r="C516" s="65" t="s">
        <v>1934</v>
      </c>
      <c r="D516" s="59"/>
      <c r="E516" s="55"/>
      <c r="F516" s="61"/>
      <c r="G516" s="61">
        <v>27.6</v>
      </c>
      <c r="H516" s="61">
        <v>2.5299999999999998</v>
      </c>
      <c r="I516" s="61">
        <v>9.6300000000000008</v>
      </c>
      <c r="J516" s="62"/>
      <c r="K516" s="54">
        <f t="shared" si="26"/>
        <v>60.198</v>
      </c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</row>
    <row r="517" spans="1:26" hidden="1">
      <c r="A517" s="59"/>
      <c r="B517" s="59"/>
      <c r="C517" s="65" t="s">
        <v>1935</v>
      </c>
      <c r="D517" s="59"/>
      <c r="E517" s="55"/>
      <c r="F517" s="61"/>
      <c r="G517" s="61">
        <v>27.6</v>
      </c>
      <c r="H517" s="61">
        <v>2.5299999999999998</v>
      </c>
      <c r="I517" s="61">
        <v>9.6300000000000008</v>
      </c>
      <c r="J517" s="62"/>
      <c r="K517" s="54">
        <f t="shared" si="26"/>
        <v>60.198</v>
      </c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</row>
    <row r="518" spans="1:26" hidden="1">
      <c r="A518" s="59"/>
      <c r="B518" s="59"/>
      <c r="C518" s="65" t="s">
        <v>1936</v>
      </c>
      <c r="D518" s="59"/>
      <c r="E518" s="55"/>
      <c r="F518" s="61"/>
      <c r="G518" s="61">
        <v>25.060000000000002</v>
      </c>
      <c r="H518" s="61">
        <v>2.5099999999999998</v>
      </c>
      <c r="I518" s="61">
        <v>5.6589999999999998</v>
      </c>
      <c r="J518" s="62"/>
      <c r="K518" s="54">
        <f t="shared" si="26"/>
        <v>57.241599999999998</v>
      </c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</row>
    <row r="519" spans="1:26" hidden="1">
      <c r="A519" s="59"/>
      <c r="B519" s="59"/>
      <c r="C519" s="65" t="s">
        <v>1937</v>
      </c>
      <c r="D519" s="59"/>
      <c r="E519" s="55"/>
      <c r="F519" s="61"/>
      <c r="G519" s="61">
        <v>14.1</v>
      </c>
      <c r="H519" s="61">
        <v>2.64</v>
      </c>
      <c r="I519" s="61">
        <v>3.5</v>
      </c>
      <c r="J519" s="62"/>
      <c r="K519" s="54">
        <f t="shared" si="26"/>
        <v>33.724000000000004</v>
      </c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</row>
    <row r="520" spans="1:26" hidden="1">
      <c r="A520" s="59"/>
      <c r="B520" s="59"/>
      <c r="C520" s="65" t="s">
        <v>2006</v>
      </c>
      <c r="D520" s="59"/>
      <c r="E520" s="55"/>
      <c r="F520" s="61"/>
      <c r="G520" s="61">
        <v>17.57</v>
      </c>
      <c r="H520" s="61">
        <v>2</v>
      </c>
      <c r="I520" s="61">
        <v>4.8600000000000003</v>
      </c>
      <c r="J520" s="62"/>
      <c r="K520" s="54">
        <f t="shared" si="26"/>
        <v>30.28</v>
      </c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</row>
    <row r="521" spans="1:26" hidden="1">
      <c r="A521" s="59"/>
      <c r="B521" s="59"/>
      <c r="C521" s="65" t="s">
        <v>1907</v>
      </c>
      <c r="D521" s="59"/>
      <c r="E521" s="55"/>
      <c r="F521" s="61"/>
      <c r="G521" s="61">
        <v>25.759999999999998</v>
      </c>
      <c r="H521" s="61">
        <v>2.75</v>
      </c>
      <c r="I521" s="61">
        <v>5.0759999999999996</v>
      </c>
      <c r="J521" s="62"/>
      <c r="K521" s="54">
        <f t="shared" si="26"/>
        <v>65.763999999999996</v>
      </c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</row>
    <row r="522" spans="1:26" hidden="1">
      <c r="A522" s="59"/>
      <c r="B522" s="59"/>
      <c r="C522" s="65" t="s">
        <v>2007</v>
      </c>
      <c r="D522" s="59"/>
      <c r="E522" s="55"/>
      <c r="F522" s="61"/>
      <c r="G522" s="61">
        <v>10.36</v>
      </c>
      <c r="H522" s="61">
        <v>2.75</v>
      </c>
      <c r="I522" s="61">
        <v>2.746</v>
      </c>
      <c r="J522" s="62"/>
      <c r="K522" s="54">
        <f t="shared" si="26"/>
        <v>25.744</v>
      </c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</row>
    <row r="523" spans="1:26" hidden="1">
      <c r="A523" s="59"/>
      <c r="B523" s="59"/>
      <c r="C523" s="65" t="s">
        <v>1911</v>
      </c>
      <c r="D523" s="59"/>
      <c r="E523" s="55"/>
      <c r="F523" s="61"/>
      <c r="G523" s="61">
        <v>12.48</v>
      </c>
      <c r="H523" s="61">
        <v>2.61</v>
      </c>
      <c r="I523" s="61">
        <v>2.88</v>
      </c>
      <c r="J523" s="62"/>
      <c r="K523" s="54">
        <f t="shared" si="26"/>
        <v>29.692800000000002</v>
      </c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</row>
    <row r="524" spans="1:26" hidden="1">
      <c r="A524" s="59"/>
      <c r="B524" s="59"/>
      <c r="C524" s="65" t="s">
        <v>2008</v>
      </c>
      <c r="D524" s="59"/>
      <c r="E524" s="55"/>
      <c r="F524" s="61"/>
      <c r="G524" s="61">
        <v>17.260000000000002</v>
      </c>
      <c r="H524" s="61">
        <v>2.61</v>
      </c>
      <c r="I524" s="61">
        <v>4.992</v>
      </c>
      <c r="J524" s="62"/>
      <c r="K524" s="54">
        <f t="shared" si="26"/>
        <v>40.056600000000003</v>
      </c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</row>
    <row r="525" spans="1:26" hidden="1">
      <c r="A525" s="59"/>
      <c r="B525" s="59"/>
      <c r="C525" s="65" t="s">
        <v>1908</v>
      </c>
      <c r="D525" s="59"/>
      <c r="E525" s="55"/>
      <c r="F525" s="61"/>
      <c r="G525" s="61">
        <v>20.53</v>
      </c>
      <c r="H525" s="61">
        <v>2.56</v>
      </c>
      <c r="I525" s="61">
        <v>4.26</v>
      </c>
      <c r="J525" s="62"/>
      <c r="K525" s="54">
        <f t="shared" si="26"/>
        <v>48.296800000000005</v>
      </c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</row>
    <row r="526" spans="1:26" hidden="1">
      <c r="A526" s="59"/>
      <c r="B526" s="59"/>
      <c r="C526" s="65" t="s">
        <v>1972</v>
      </c>
      <c r="D526" s="59"/>
      <c r="E526" s="55"/>
      <c r="F526" s="61"/>
      <c r="G526" s="61">
        <v>29.9</v>
      </c>
      <c r="H526" s="61">
        <v>2.4500000000000002</v>
      </c>
      <c r="I526" s="61">
        <v>8.8350000000000009</v>
      </c>
      <c r="J526" s="62"/>
      <c r="K526" s="54">
        <f t="shared" si="26"/>
        <v>64.419999999999987</v>
      </c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</row>
    <row r="527" spans="1:26" hidden="1">
      <c r="A527" s="59"/>
      <c r="B527" s="59"/>
      <c r="C527" s="65" t="s">
        <v>2009</v>
      </c>
      <c r="D527" s="59"/>
      <c r="E527" s="55"/>
      <c r="F527" s="61"/>
      <c r="G527" s="61">
        <v>15.319999999999999</v>
      </c>
      <c r="H527" s="61">
        <v>2.75</v>
      </c>
      <c r="I527" s="61">
        <v>1.8</v>
      </c>
      <c r="J527" s="62"/>
      <c r="K527" s="54">
        <f t="shared" si="26"/>
        <v>40.33</v>
      </c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</row>
    <row r="528" spans="1:26" hidden="1">
      <c r="A528" s="59"/>
      <c r="B528" s="59"/>
      <c r="C528" s="65" t="s">
        <v>2010</v>
      </c>
      <c r="D528" s="59"/>
      <c r="E528" s="55"/>
      <c r="F528" s="61"/>
      <c r="G528" s="61">
        <v>5.2</v>
      </c>
      <c r="H528" s="61">
        <v>2.75</v>
      </c>
      <c r="I528" s="61">
        <v>1.1499999999999999</v>
      </c>
      <c r="J528" s="62"/>
      <c r="K528" s="54">
        <f t="shared" si="26"/>
        <v>13.15</v>
      </c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</row>
    <row r="529" spans="1:26" hidden="1">
      <c r="A529" s="59"/>
      <c r="B529" s="59"/>
      <c r="C529" s="65" t="s">
        <v>2011</v>
      </c>
      <c r="D529" s="59"/>
      <c r="E529" s="55"/>
      <c r="F529" s="61"/>
      <c r="G529" s="61">
        <v>5.24</v>
      </c>
      <c r="H529" s="61">
        <v>2.75</v>
      </c>
      <c r="I529" s="61">
        <v>1.1499999999999999</v>
      </c>
      <c r="J529" s="62"/>
      <c r="K529" s="54">
        <f t="shared" si="26"/>
        <v>13.26</v>
      </c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</row>
    <row r="530" spans="1:26" hidden="1">
      <c r="A530" s="59"/>
      <c r="B530" s="59"/>
      <c r="C530" s="65" t="s">
        <v>2012</v>
      </c>
      <c r="D530" s="59"/>
      <c r="E530" s="55"/>
      <c r="F530" s="61"/>
      <c r="G530" s="61">
        <v>7.1399999999999988</v>
      </c>
      <c r="H530" s="61">
        <v>2.4500000000000002</v>
      </c>
      <c r="I530" s="61">
        <v>2.0960000000000001</v>
      </c>
      <c r="J530" s="62"/>
      <c r="K530" s="54">
        <f t="shared" si="26"/>
        <v>15.396999999999998</v>
      </c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</row>
    <row r="531" spans="1:26" hidden="1">
      <c r="A531" s="59"/>
      <c r="B531" s="59"/>
      <c r="C531" s="65" t="s">
        <v>2013</v>
      </c>
      <c r="D531" s="59"/>
      <c r="E531" s="55"/>
      <c r="F531" s="61"/>
      <c r="G531" s="61">
        <v>5.9</v>
      </c>
      <c r="H531" s="61">
        <v>2.4500000000000002</v>
      </c>
      <c r="I531" s="61">
        <v>1.5960000000000001</v>
      </c>
      <c r="J531" s="62"/>
      <c r="K531" s="54">
        <f t="shared" si="26"/>
        <v>12.859000000000002</v>
      </c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</row>
    <row r="532" spans="1:26" hidden="1">
      <c r="A532" s="59"/>
      <c r="B532" s="59"/>
      <c r="C532" s="65" t="s">
        <v>2014</v>
      </c>
      <c r="D532" s="59"/>
      <c r="E532" s="55"/>
      <c r="F532" s="61"/>
      <c r="G532" s="61">
        <v>14.980000000000004</v>
      </c>
      <c r="H532" s="61">
        <v>2.0699999999999998</v>
      </c>
      <c r="I532" s="61">
        <v>1.796</v>
      </c>
      <c r="J532" s="62"/>
      <c r="K532" s="54">
        <f t="shared" si="26"/>
        <v>29.212600000000005</v>
      </c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</row>
    <row r="533" spans="1:26" hidden="1">
      <c r="A533" s="59"/>
      <c r="B533" s="59"/>
      <c r="C533" s="65" t="s">
        <v>2015</v>
      </c>
      <c r="D533" s="59"/>
      <c r="E533" s="55"/>
      <c r="F533" s="61"/>
      <c r="G533" s="61">
        <v>30.819999999999997</v>
      </c>
      <c r="H533" s="61">
        <v>2.0699999999999998</v>
      </c>
      <c r="I533" s="61">
        <v>7.32</v>
      </c>
      <c r="J533" s="62"/>
      <c r="K533" s="54">
        <f t="shared" si="26"/>
        <v>56.477399999999989</v>
      </c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</row>
    <row r="534" spans="1:26" hidden="1">
      <c r="A534" s="59"/>
      <c r="B534" s="59"/>
      <c r="C534" s="65" t="s">
        <v>2016</v>
      </c>
      <c r="D534" s="59"/>
      <c r="E534" s="55"/>
      <c r="F534" s="61"/>
      <c r="G534" s="61">
        <v>49.79</v>
      </c>
      <c r="H534" s="61">
        <v>2.29</v>
      </c>
      <c r="I534" s="61">
        <v>9.27</v>
      </c>
      <c r="J534" s="62"/>
      <c r="K534" s="54">
        <f t="shared" si="26"/>
        <v>104.7491</v>
      </c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</row>
    <row r="535" spans="1:26" hidden="1">
      <c r="A535" s="59"/>
      <c r="B535" s="59"/>
      <c r="C535" s="65" t="s">
        <v>2017</v>
      </c>
      <c r="D535" s="59"/>
      <c r="E535" s="55"/>
      <c r="F535" s="61"/>
      <c r="G535" s="61">
        <v>5.96</v>
      </c>
      <c r="H535" s="61">
        <v>2.73</v>
      </c>
      <c r="I535" s="61">
        <v>1.0920000000000001</v>
      </c>
      <c r="J535" s="62"/>
      <c r="K535" s="54">
        <f t="shared" si="26"/>
        <v>15.178800000000001</v>
      </c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</row>
    <row r="536" spans="1:26" hidden="1">
      <c r="A536" s="59"/>
      <c r="B536" s="59"/>
      <c r="C536" s="65" t="s">
        <v>2018</v>
      </c>
      <c r="D536" s="59"/>
      <c r="E536" s="55"/>
      <c r="F536" s="61"/>
      <c r="G536" s="61">
        <v>13.639999999999999</v>
      </c>
      <c r="H536" s="61">
        <v>2.73</v>
      </c>
      <c r="I536" s="61">
        <v>3.6</v>
      </c>
      <c r="J536" s="62"/>
      <c r="K536" s="54">
        <f t="shared" si="26"/>
        <v>33.637199999999993</v>
      </c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</row>
    <row r="537" spans="1:26" hidden="1">
      <c r="A537" s="59"/>
      <c r="B537" s="59"/>
      <c r="C537" s="65" t="s">
        <v>1962</v>
      </c>
      <c r="D537" s="59"/>
      <c r="E537" s="55"/>
      <c r="F537" s="61"/>
      <c r="G537" s="61">
        <v>26.549999999999997</v>
      </c>
      <c r="H537" s="61">
        <v>2.15</v>
      </c>
      <c r="I537" s="61">
        <v>14.885</v>
      </c>
      <c r="J537" s="62"/>
      <c r="K537" s="54">
        <f t="shared" si="26"/>
        <v>42.197499999999991</v>
      </c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</row>
    <row r="538" spans="1:26" hidden="1">
      <c r="A538" s="59"/>
      <c r="B538" s="59"/>
      <c r="C538" s="65" t="s">
        <v>1963</v>
      </c>
      <c r="D538" s="59"/>
      <c r="E538" s="55"/>
      <c r="F538" s="61"/>
      <c r="G538" s="61">
        <v>4.3</v>
      </c>
      <c r="H538" s="61">
        <v>2.15</v>
      </c>
      <c r="I538" s="61">
        <v>5.46</v>
      </c>
      <c r="J538" s="62"/>
      <c r="K538" s="54">
        <f t="shared" si="26"/>
        <v>3.7849999999999993</v>
      </c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</row>
    <row r="539" spans="1:26" hidden="1">
      <c r="A539" s="59"/>
      <c r="B539" s="59"/>
      <c r="C539" s="65" t="s">
        <v>1964</v>
      </c>
      <c r="D539" s="59"/>
      <c r="E539" s="55"/>
      <c r="F539" s="61"/>
      <c r="G539" s="61">
        <v>7.54</v>
      </c>
      <c r="H539" s="61">
        <v>2.15</v>
      </c>
      <c r="I539" s="61">
        <v>0</v>
      </c>
      <c r="J539" s="62"/>
      <c r="K539" s="54">
        <f t="shared" si="26"/>
        <v>16.210999999999999</v>
      </c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</row>
    <row r="540" spans="1:26" hidden="1">
      <c r="A540" s="59"/>
      <c r="B540" s="59"/>
      <c r="C540" s="65" t="s">
        <v>1965</v>
      </c>
      <c r="D540" s="59"/>
      <c r="E540" s="55"/>
      <c r="F540" s="61"/>
      <c r="G540" s="61">
        <v>43.36</v>
      </c>
      <c r="H540" s="61">
        <v>2.69</v>
      </c>
      <c r="I540" s="61">
        <v>13.734</v>
      </c>
      <c r="J540" s="62"/>
      <c r="K540" s="54">
        <f t="shared" si="26"/>
        <v>102.9044</v>
      </c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</row>
    <row r="541" spans="1:26" hidden="1">
      <c r="A541" s="59"/>
      <c r="B541" s="59"/>
      <c r="C541" s="65" t="s">
        <v>1966</v>
      </c>
      <c r="D541" s="59"/>
      <c r="E541" s="55"/>
      <c r="F541" s="61"/>
      <c r="G541" s="61">
        <v>17.810000000000002</v>
      </c>
      <c r="H541" s="61">
        <v>3.4</v>
      </c>
      <c r="I541" s="61">
        <v>10.467000000000001</v>
      </c>
      <c r="J541" s="62"/>
      <c r="K541" s="54">
        <f t="shared" si="26"/>
        <v>50.08700000000001</v>
      </c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</row>
    <row r="542" spans="1:26" hidden="1">
      <c r="A542" s="59"/>
      <c r="B542" s="59"/>
      <c r="C542" s="65" t="s">
        <v>1967</v>
      </c>
      <c r="D542" s="59"/>
      <c r="E542" s="55"/>
      <c r="F542" s="61"/>
      <c r="G542" s="61">
        <v>26.09</v>
      </c>
      <c r="H542" s="61">
        <v>2.56</v>
      </c>
      <c r="I542" s="61">
        <v>1.92</v>
      </c>
      <c r="J542" s="62"/>
      <c r="K542" s="54">
        <f t="shared" si="26"/>
        <v>64.870400000000004</v>
      </c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</row>
    <row r="543" spans="1:26" hidden="1">
      <c r="A543" s="59"/>
      <c r="B543" s="59"/>
      <c r="C543" s="65" t="s">
        <v>1968</v>
      </c>
      <c r="D543" s="59"/>
      <c r="E543" s="55"/>
      <c r="F543" s="61"/>
      <c r="G543" s="61">
        <v>17.39</v>
      </c>
      <c r="H543" s="61">
        <v>2.61</v>
      </c>
      <c r="I543" s="61">
        <v>10.061999999999999</v>
      </c>
      <c r="J543" s="62"/>
      <c r="K543" s="54">
        <f t="shared" si="26"/>
        <v>35.325900000000004</v>
      </c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</row>
    <row r="544" spans="1:26" hidden="1">
      <c r="A544" s="59"/>
      <c r="B544" s="59"/>
      <c r="C544" s="65" t="s">
        <v>1969</v>
      </c>
      <c r="D544" s="59"/>
      <c r="E544" s="55"/>
      <c r="F544" s="61"/>
      <c r="G544" s="61">
        <v>4.3</v>
      </c>
      <c r="H544" s="61">
        <v>2.15</v>
      </c>
      <c r="I544" s="61">
        <v>5.46</v>
      </c>
      <c r="J544" s="62"/>
      <c r="K544" s="54">
        <f t="shared" si="26"/>
        <v>3.7849999999999993</v>
      </c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</row>
    <row r="545" spans="1:26" hidden="1">
      <c r="A545" s="59"/>
      <c r="B545" s="59"/>
      <c r="C545" s="65" t="s">
        <v>1970</v>
      </c>
      <c r="D545" s="59"/>
      <c r="E545" s="55"/>
      <c r="F545" s="61"/>
      <c r="G545" s="61">
        <v>4.3</v>
      </c>
      <c r="H545" s="61">
        <v>2.15</v>
      </c>
      <c r="I545" s="61">
        <v>5.46</v>
      </c>
      <c r="J545" s="62"/>
      <c r="K545" s="54">
        <f t="shared" si="26"/>
        <v>3.7849999999999993</v>
      </c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</row>
    <row r="546" spans="1:26" hidden="1">
      <c r="A546" s="59"/>
      <c r="B546" s="59"/>
      <c r="C546" s="65" t="s">
        <v>1971</v>
      </c>
      <c r="D546" s="59"/>
      <c r="E546" s="55"/>
      <c r="F546" s="61"/>
      <c r="G546" s="61">
        <v>18.409999999999997</v>
      </c>
      <c r="H546" s="61">
        <v>2.57</v>
      </c>
      <c r="I546" s="61">
        <v>5.27</v>
      </c>
      <c r="J546" s="62"/>
      <c r="K546" s="54">
        <f t="shared" si="26"/>
        <v>42.043699999999987</v>
      </c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</row>
    <row r="547" spans="1:26" hidden="1">
      <c r="A547" s="59"/>
      <c r="B547" s="59"/>
      <c r="C547" s="65" t="s">
        <v>2019</v>
      </c>
      <c r="D547" s="59"/>
      <c r="E547" s="55"/>
      <c r="F547" s="61"/>
      <c r="G547" s="61">
        <v>3.36</v>
      </c>
      <c r="H547" s="61">
        <v>2.34</v>
      </c>
      <c r="I547" s="61">
        <v>7.52</v>
      </c>
      <c r="J547" s="62"/>
      <c r="K547" s="54">
        <f t="shared" si="26"/>
        <v>0.34239999999999959</v>
      </c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</row>
    <row r="548" spans="1:26" hidden="1">
      <c r="A548" s="59"/>
      <c r="B548" s="59"/>
      <c r="C548" s="65" t="s">
        <v>2020</v>
      </c>
      <c r="D548" s="59"/>
      <c r="E548" s="55"/>
      <c r="F548" s="61"/>
      <c r="G548" s="61">
        <v>12.25</v>
      </c>
      <c r="H548" s="61">
        <v>2.69</v>
      </c>
      <c r="I548" s="61">
        <v>1.17</v>
      </c>
      <c r="J548" s="62"/>
      <c r="K548" s="54">
        <f t="shared" si="26"/>
        <v>31.782499999999999</v>
      </c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</row>
    <row r="549" spans="1:26" hidden="1">
      <c r="A549" s="59"/>
      <c r="B549" s="59"/>
      <c r="C549" s="65" t="s">
        <v>2021</v>
      </c>
      <c r="D549" s="59"/>
      <c r="E549" s="55"/>
      <c r="F549" s="61"/>
      <c r="G549" s="61">
        <v>55.86</v>
      </c>
      <c r="H549" s="61">
        <v>2.6</v>
      </c>
      <c r="I549" s="61">
        <v>22.84</v>
      </c>
      <c r="J549" s="62"/>
      <c r="K549" s="54">
        <f t="shared" si="26"/>
        <v>122.39599999999999</v>
      </c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</row>
    <row r="550" spans="1:26" hidden="1">
      <c r="A550" s="59"/>
      <c r="B550" s="59"/>
      <c r="C550" s="65" t="s">
        <v>2022</v>
      </c>
      <c r="D550" s="59"/>
      <c r="E550" s="55"/>
      <c r="F550" s="61"/>
      <c r="G550" s="61">
        <v>14.980000000000004</v>
      </c>
      <c r="H550" s="61">
        <v>2.0699999999999998</v>
      </c>
      <c r="I550" s="61">
        <v>1.796</v>
      </c>
      <c r="J550" s="62"/>
      <c r="K550" s="54">
        <f t="shared" si="26"/>
        <v>29.212600000000005</v>
      </c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</row>
    <row r="551" spans="1:26" hidden="1">
      <c r="A551" s="59"/>
      <c r="B551" s="59"/>
      <c r="C551" s="65" t="s">
        <v>2023</v>
      </c>
      <c r="D551" s="59"/>
      <c r="E551" s="55"/>
      <c r="F551" s="61"/>
      <c r="G551" s="61">
        <v>17.22</v>
      </c>
      <c r="H551" s="61">
        <v>6.12</v>
      </c>
      <c r="I551" s="61">
        <v>2.2679999999999998</v>
      </c>
      <c r="J551" s="62"/>
      <c r="K551" s="54">
        <f t="shared" si="26"/>
        <v>103.11839999999999</v>
      </c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</row>
    <row r="552" spans="1:26" hidden="1">
      <c r="A552" s="59"/>
      <c r="B552" s="59"/>
      <c r="C552" s="65" t="s">
        <v>1954</v>
      </c>
      <c r="D552" s="59"/>
      <c r="E552" s="55"/>
      <c r="F552" s="61"/>
      <c r="G552" s="61">
        <v>42.550000000000004</v>
      </c>
      <c r="H552" s="61">
        <v>3.04</v>
      </c>
      <c r="I552" s="61">
        <v>44.2</v>
      </c>
      <c r="J552" s="62"/>
      <c r="K552" s="54">
        <f t="shared" si="26"/>
        <v>85.152000000000001</v>
      </c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</row>
    <row r="553" spans="1:26" hidden="1">
      <c r="A553" s="59"/>
      <c r="B553" s="59"/>
      <c r="C553" s="65" t="s">
        <v>1955</v>
      </c>
      <c r="D553" s="59"/>
      <c r="E553" s="55"/>
      <c r="F553" s="61"/>
      <c r="G553" s="61">
        <v>19.029999999999998</v>
      </c>
      <c r="H553" s="61">
        <v>3.04</v>
      </c>
      <c r="I553" s="61">
        <v>16.850000000000001</v>
      </c>
      <c r="J553" s="62"/>
      <c r="K553" s="54">
        <f t="shared" si="26"/>
        <v>41.00119999999999</v>
      </c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</row>
    <row r="554" spans="1:26" hidden="1">
      <c r="A554" s="59"/>
      <c r="B554" s="59"/>
      <c r="C554" s="65" t="s">
        <v>1956</v>
      </c>
      <c r="D554" s="59"/>
      <c r="E554" s="55"/>
      <c r="F554" s="61"/>
      <c r="G554" s="61">
        <v>3.3</v>
      </c>
      <c r="H554" s="61">
        <v>2.86</v>
      </c>
      <c r="I554" s="61">
        <v>0</v>
      </c>
      <c r="J554" s="62"/>
      <c r="K554" s="54">
        <f t="shared" si="26"/>
        <v>9.4379999999999988</v>
      </c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</row>
    <row r="555" spans="1:26" hidden="1">
      <c r="A555" s="59"/>
      <c r="B555" s="59"/>
      <c r="C555" s="65" t="s">
        <v>1957</v>
      </c>
      <c r="D555" s="59"/>
      <c r="E555" s="55"/>
      <c r="F555" s="61"/>
      <c r="G555" s="61">
        <v>7.34</v>
      </c>
      <c r="H555" s="61">
        <v>4.05</v>
      </c>
      <c r="I555" s="61">
        <v>0</v>
      </c>
      <c r="J555" s="62"/>
      <c r="K555" s="54">
        <f t="shared" si="26"/>
        <v>29.726999999999997</v>
      </c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</row>
    <row r="556" spans="1:26" hidden="1">
      <c r="A556" s="59"/>
      <c r="B556" s="59"/>
      <c r="C556" s="65" t="s">
        <v>1958</v>
      </c>
      <c r="D556" s="59"/>
      <c r="E556" s="55"/>
      <c r="F556" s="61"/>
      <c r="G556" s="61">
        <v>47.25</v>
      </c>
      <c r="H556" s="61">
        <v>0.57999999999999996</v>
      </c>
      <c r="I556" s="61">
        <v>0</v>
      </c>
      <c r="J556" s="62"/>
      <c r="K556" s="54">
        <f t="shared" si="26"/>
        <v>27.404999999999998</v>
      </c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</row>
    <row r="557" spans="1:26" hidden="1">
      <c r="A557" s="59"/>
      <c r="B557" s="59"/>
      <c r="C557" s="65" t="s">
        <v>1959</v>
      </c>
      <c r="D557" s="59"/>
      <c r="E557" s="55"/>
      <c r="F557" s="61"/>
      <c r="G557" s="61">
        <v>10.84</v>
      </c>
      <c r="H557" s="61">
        <v>1.74</v>
      </c>
      <c r="I557" s="61">
        <v>3.06</v>
      </c>
      <c r="J557" s="62"/>
      <c r="K557" s="54">
        <f t="shared" si="26"/>
        <v>15.801599999999999</v>
      </c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</row>
    <row r="558" spans="1:26" hidden="1">
      <c r="A558" s="59"/>
      <c r="B558" s="59"/>
      <c r="C558" s="65" t="s">
        <v>1960</v>
      </c>
      <c r="D558" s="59"/>
      <c r="E558" s="55"/>
      <c r="F558" s="61"/>
      <c r="G558" s="61">
        <v>16.09</v>
      </c>
      <c r="H558" s="61">
        <v>1.74</v>
      </c>
      <c r="I558" s="61">
        <v>1.2</v>
      </c>
      <c r="J558" s="62"/>
      <c r="K558" s="54">
        <f t="shared" si="26"/>
        <v>26.796600000000002</v>
      </c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</row>
    <row r="559" spans="1:26" hidden="1">
      <c r="A559" s="59"/>
      <c r="B559" s="59"/>
      <c r="C559" s="65" t="s">
        <v>1961</v>
      </c>
      <c r="D559" s="59"/>
      <c r="E559" s="55"/>
      <c r="F559" s="61"/>
      <c r="G559" s="61">
        <v>22.66</v>
      </c>
      <c r="H559" s="61">
        <v>3.16</v>
      </c>
      <c r="I559" s="61">
        <v>0</v>
      </c>
      <c r="J559" s="62"/>
      <c r="K559" s="54">
        <f t="shared" si="26"/>
        <v>71.60560000000001</v>
      </c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</row>
    <row r="560" spans="1:26" hidden="1">
      <c r="A560" s="59"/>
      <c r="B560" s="59"/>
      <c r="C560" s="65" t="s">
        <v>2024</v>
      </c>
      <c r="D560" s="59"/>
      <c r="E560" s="55"/>
      <c r="F560" s="61"/>
      <c r="G560" s="61">
        <v>3.89</v>
      </c>
      <c r="H560" s="61">
        <v>3.16</v>
      </c>
      <c r="I560" s="61">
        <v>0</v>
      </c>
      <c r="J560" s="62"/>
      <c r="K560" s="54">
        <f t="shared" si="26"/>
        <v>12.292400000000001</v>
      </c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</row>
    <row r="561" spans="1:26" hidden="1">
      <c r="A561" s="59"/>
      <c r="B561" s="59"/>
      <c r="C561" s="65"/>
      <c r="D561" s="59"/>
      <c r="E561" s="55"/>
      <c r="F561" s="61"/>
      <c r="G561" s="61"/>
      <c r="H561" s="61"/>
      <c r="I561" s="59"/>
      <c r="J561" s="62"/>
      <c r="K561" s="62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</row>
    <row r="562" spans="1:26" ht="26.25">
      <c r="A562" s="59" t="s">
        <v>222</v>
      </c>
      <c r="B562" s="59" t="s">
        <v>223</v>
      </c>
      <c r="C562" s="65" t="s">
        <v>224</v>
      </c>
      <c r="D562" s="59" t="s">
        <v>60</v>
      </c>
      <c r="E562" s="81">
        <f>K562</f>
        <v>0</v>
      </c>
      <c r="F562" s="61"/>
      <c r="G562" s="61"/>
      <c r="H562" s="61"/>
      <c r="I562" s="59"/>
      <c r="J562" s="62"/>
      <c r="K562" s="77">
        <f>TRUNC(SUM(K564:K579),2)</f>
        <v>0</v>
      </c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</row>
    <row r="563" spans="1:26" hidden="1">
      <c r="A563" s="59"/>
      <c r="B563" s="59"/>
      <c r="C563" s="65"/>
      <c r="D563" s="59"/>
      <c r="E563" s="55"/>
      <c r="F563" s="61"/>
      <c r="G563" s="61"/>
      <c r="H563" s="61"/>
      <c r="I563" s="59"/>
      <c r="J563" s="62"/>
      <c r="K563" s="62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</row>
    <row r="564" spans="1:26" hidden="1">
      <c r="A564" s="59"/>
      <c r="B564" s="59"/>
      <c r="C564" s="72" t="s">
        <v>1910</v>
      </c>
      <c r="D564" s="52" t="s">
        <v>1905</v>
      </c>
      <c r="E564" s="55"/>
      <c r="F564" s="61"/>
      <c r="G564" s="73" t="str">
        <f>_xlfn.XLOOKUP(C564,[3]Planilha2!A:A,[3]Planilha2!D:D,"erro",0)</f>
        <v>erro</v>
      </c>
      <c r="H564" s="73" t="str">
        <f>_xlfn.XLOOKUP(C564,[3]Planilha2!A:A,[3]Planilha2!E:E,"erro",0)</f>
        <v>erro</v>
      </c>
      <c r="I564" s="59"/>
      <c r="J564" s="62"/>
      <c r="K564" s="62">
        <f t="shared" ref="K564:K579" si="27">(PRODUCT(F564:I564))</f>
        <v>0</v>
      </c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</row>
    <row r="565" spans="1:26" hidden="1">
      <c r="A565" s="59"/>
      <c r="B565" s="59"/>
      <c r="C565" s="72" t="s">
        <v>1911</v>
      </c>
      <c r="D565" s="52" t="s">
        <v>1905</v>
      </c>
      <c r="E565" s="55"/>
      <c r="F565" s="61"/>
      <c r="G565" s="73" t="str">
        <f>_xlfn.XLOOKUP(C565,[3]Planilha2!A:A,[3]Planilha2!D:D,"erro",0)</f>
        <v>erro</v>
      </c>
      <c r="H565" s="73" t="str">
        <f>_xlfn.XLOOKUP(C565,[3]Planilha2!A:A,[3]Planilha2!E:E,"erro",0)</f>
        <v>erro</v>
      </c>
      <c r="I565" s="59"/>
      <c r="J565" s="62"/>
      <c r="K565" s="62">
        <f t="shared" si="27"/>
        <v>0</v>
      </c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</row>
    <row r="566" spans="1:26" hidden="1">
      <c r="A566" s="59"/>
      <c r="B566" s="59"/>
      <c r="C566" s="72" t="s">
        <v>1912</v>
      </c>
      <c r="D566" s="52" t="s">
        <v>1905</v>
      </c>
      <c r="E566" s="55"/>
      <c r="F566" s="61"/>
      <c r="G566" s="73" t="str">
        <f>_xlfn.XLOOKUP(C566,[3]Planilha2!A:A,[3]Planilha2!D:D,"erro",0)</f>
        <v>erro</v>
      </c>
      <c r="H566" s="73" t="str">
        <f>_xlfn.XLOOKUP(C566,[3]Planilha2!A:A,[3]Planilha2!E:E,"erro",0)</f>
        <v>erro</v>
      </c>
      <c r="I566" s="59"/>
      <c r="J566" s="62"/>
      <c r="K566" s="62">
        <f t="shared" si="27"/>
        <v>0</v>
      </c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</row>
    <row r="567" spans="1:26" hidden="1">
      <c r="A567" s="59"/>
      <c r="B567" s="59"/>
      <c r="C567" s="72" t="s">
        <v>1904</v>
      </c>
      <c r="D567" s="52" t="s">
        <v>1905</v>
      </c>
      <c r="E567" s="55"/>
      <c r="F567" s="61"/>
      <c r="G567" s="73" t="str">
        <f>_xlfn.XLOOKUP(C567,[3]Planilha2!A:A,[3]Planilha2!D:D,"erro",0)</f>
        <v>erro</v>
      </c>
      <c r="H567" s="73" t="str">
        <f>_xlfn.XLOOKUP(C567,[3]Planilha2!A:A,[3]Planilha2!E:E,"erro",0)</f>
        <v>erro</v>
      </c>
      <c r="I567" s="59"/>
      <c r="J567" s="62"/>
      <c r="K567" s="62">
        <f t="shared" si="27"/>
        <v>0</v>
      </c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</row>
    <row r="568" spans="1:26" hidden="1">
      <c r="A568" s="59"/>
      <c r="B568" s="59"/>
      <c r="C568" s="72" t="s">
        <v>1906</v>
      </c>
      <c r="D568" s="52" t="s">
        <v>1905</v>
      </c>
      <c r="E568" s="55"/>
      <c r="F568" s="61"/>
      <c r="G568" s="73" t="str">
        <f>_xlfn.XLOOKUP(C568,[3]Planilha2!A:A,[3]Planilha2!D:D,"erro",0)</f>
        <v>erro</v>
      </c>
      <c r="H568" s="73" t="str">
        <f>_xlfn.XLOOKUP(C568,[3]Planilha2!A:A,[3]Planilha2!E:E,"erro",0)</f>
        <v>erro</v>
      </c>
      <c r="I568" s="59"/>
      <c r="J568" s="62"/>
      <c r="K568" s="62">
        <f t="shared" si="27"/>
        <v>0</v>
      </c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</row>
    <row r="569" spans="1:26" hidden="1">
      <c r="A569" s="59"/>
      <c r="B569" s="59"/>
      <c r="C569" s="72" t="s">
        <v>1907</v>
      </c>
      <c r="D569" s="52" t="s">
        <v>1905</v>
      </c>
      <c r="E569" s="55"/>
      <c r="F569" s="61"/>
      <c r="G569" s="73" t="str">
        <f>_xlfn.XLOOKUP(C569,[3]Planilha2!A:A,[3]Planilha2!D:D,"erro",0)</f>
        <v>erro</v>
      </c>
      <c r="H569" s="73" t="str">
        <f>_xlfn.XLOOKUP(C569,[3]Planilha2!A:A,[3]Planilha2!E:E,"erro",0)</f>
        <v>erro</v>
      </c>
      <c r="I569" s="59"/>
      <c r="J569" s="62"/>
      <c r="K569" s="62">
        <f t="shared" si="27"/>
        <v>0</v>
      </c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</row>
    <row r="570" spans="1:26" hidden="1">
      <c r="A570" s="59"/>
      <c r="B570" s="59"/>
      <c r="C570" s="72" t="s">
        <v>1915</v>
      </c>
      <c r="D570" s="52" t="s">
        <v>1905</v>
      </c>
      <c r="E570" s="55"/>
      <c r="F570" s="61"/>
      <c r="G570" s="73" t="str">
        <f>_xlfn.XLOOKUP(C570,[3]Planilha2!A:A,[3]Planilha2!D:D,"erro",0)</f>
        <v>erro</v>
      </c>
      <c r="H570" s="73" t="str">
        <f>_xlfn.XLOOKUP(C570,[3]Planilha2!A:A,[3]Planilha2!E:E,"erro",0)</f>
        <v>erro</v>
      </c>
      <c r="I570" s="59"/>
      <c r="J570" s="62"/>
      <c r="K570" s="62">
        <f t="shared" si="27"/>
        <v>0</v>
      </c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</row>
    <row r="571" spans="1:26" hidden="1">
      <c r="A571" s="59"/>
      <c r="B571" s="59"/>
      <c r="C571" s="72" t="s">
        <v>1916</v>
      </c>
      <c r="D571" s="52" t="s">
        <v>1905</v>
      </c>
      <c r="E571" s="55"/>
      <c r="F571" s="61"/>
      <c r="G571" s="73" t="str">
        <f>_xlfn.XLOOKUP(C571,[3]Planilha2!A:A,[3]Planilha2!D:D,"erro",0)</f>
        <v>erro</v>
      </c>
      <c r="H571" s="73" t="str">
        <f>_xlfn.XLOOKUP(C571,[3]Planilha2!A:A,[3]Planilha2!E:E,"erro",0)</f>
        <v>erro</v>
      </c>
      <c r="I571" s="59"/>
      <c r="J571" s="62"/>
      <c r="K571" s="62">
        <f t="shared" si="27"/>
        <v>0</v>
      </c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</row>
    <row r="572" spans="1:26" hidden="1">
      <c r="A572" s="59"/>
      <c r="B572" s="59"/>
      <c r="C572" s="72" t="s">
        <v>1917</v>
      </c>
      <c r="D572" s="52" t="s">
        <v>1905</v>
      </c>
      <c r="E572" s="55"/>
      <c r="F572" s="61"/>
      <c r="G572" s="73" t="str">
        <f>_xlfn.XLOOKUP(C572,[3]Planilha2!A:A,[3]Planilha2!D:D,"erro",0)</f>
        <v>erro</v>
      </c>
      <c r="H572" s="73" t="str">
        <f>_xlfn.XLOOKUP(C572,[3]Planilha2!A:A,[3]Planilha2!E:E,"erro",0)</f>
        <v>erro</v>
      </c>
      <c r="I572" s="59"/>
      <c r="J572" s="62"/>
      <c r="K572" s="62">
        <f t="shared" si="27"/>
        <v>0</v>
      </c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</row>
    <row r="573" spans="1:26" hidden="1">
      <c r="A573" s="59"/>
      <c r="B573" s="59"/>
      <c r="C573" s="72" t="s">
        <v>1918</v>
      </c>
      <c r="D573" s="52" t="s">
        <v>1905</v>
      </c>
      <c r="E573" s="55"/>
      <c r="F573" s="61"/>
      <c r="G573" s="73" t="str">
        <f>_xlfn.XLOOKUP(C573,[3]Planilha2!A:A,[3]Planilha2!D:D,"erro",0)</f>
        <v>erro</v>
      </c>
      <c r="H573" s="73" t="str">
        <f>_xlfn.XLOOKUP(C573,[3]Planilha2!A:A,[3]Planilha2!E:E,"erro",0)</f>
        <v>erro</v>
      </c>
      <c r="I573" s="59"/>
      <c r="J573" s="62"/>
      <c r="K573" s="62">
        <f t="shared" si="27"/>
        <v>0</v>
      </c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</row>
    <row r="574" spans="1:26" hidden="1">
      <c r="A574" s="59"/>
      <c r="B574" s="59"/>
      <c r="C574" s="72" t="s">
        <v>1920</v>
      </c>
      <c r="D574" s="52" t="s">
        <v>1905</v>
      </c>
      <c r="E574" s="55"/>
      <c r="F574" s="61"/>
      <c r="G574" s="73" t="str">
        <f>_xlfn.XLOOKUP(C574,[3]Planilha2!A:A,[3]Planilha2!D:D,"erro",0)</f>
        <v>erro</v>
      </c>
      <c r="H574" s="73" t="str">
        <f>_xlfn.XLOOKUP(C574,[3]Planilha2!A:A,[3]Planilha2!E:E,"erro",0)</f>
        <v>erro</v>
      </c>
      <c r="I574" s="59"/>
      <c r="J574" s="62"/>
      <c r="K574" s="62">
        <f t="shared" si="27"/>
        <v>0</v>
      </c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</row>
    <row r="575" spans="1:26" hidden="1">
      <c r="A575" s="59"/>
      <c r="B575" s="59"/>
      <c r="C575" s="72" t="s">
        <v>1922</v>
      </c>
      <c r="D575" s="52" t="s">
        <v>1905</v>
      </c>
      <c r="E575" s="55"/>
      <c r="F575" s="61"/>
      <c r="G575" s="73" t="str">
        <f>_xlfn.XLOOKUP(C575,[3]Planilha2!A:A,[3]Planilha2!D:D,"erro",0)</f>
        <v>erro</v>
      </c>
      <c r="H575" s="73" t="str">
        <f>_xlfn.XLOOKUP(C575,[3]Planilha2!A:A,[3]Planilha2!E:E,"erro",0)</f>
        <v>erro</v>
      </c>
      <c r="I575" s="59"/>
      <c r="J575" s="62"/>
      <c r="K575" s="62">
        <f t="shared" si="27"/>
        <v>0</v>
      </c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</row>
    <row r="576" spans="1:26" hidden="1">
      <c r="A576" s="59"/>
      <c r="B576" s="59"/>
      <c r="C576" s="72" t="s">
        <v>1923</v>
      </c>
      <c r="D576" s="52" t="s">
        <v>1905</v>
      </c>
      <c r="E576" s="55"/>
      <c r="F576" s="61"/>
      <c r="G576" s="73" t="str">
        <f>_xlfn.XLOOKUP(C576,[3]Planilha2!A:A,[3]Planilha2!D:D,"erro",0)</f>
        <v>erro</v>
      </c>
      <c r="H576" s="73" t="str">
        <f>_xlfn.XLOOKUP(C576,[3]Planilha2!A:A,[3]Planilha2!E:E,"erro",0)</f>
        <v>erro</v>
      </c>
      <c r="I576" s="59"/>
      <c r="J576" s="62"/>
      <c r="K576" s="62">
        <f t="shared" si="27"/>
        <v>0</v>
      </c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</row>
    <row r="577" spans="1:26" hidden="1">
      <c r="A577" s="59"/>
      <c r="B577" s="59"/>
      <c r="C577" s="72" t="s">
        <v>1949</v>
      </c>
      <c r="D577" s="52" t="s">
        <v>1905</v>
      </c>
      <c r="E577" s="55"/>
      <c r="F577" s="61"/>
      <c r="G577" s="73" t="str">
        <f>_xlfn.XLOOKUP(C577,[3]Planilha2!A:A,[3]Planilha2!D:D,"erro",0)</f>
        <v>erro</v>
      </c>
      <c r="H577" s="73" t="str">
        <f>_xlfn.XLOOKUP(C577,[3]Planilha2!A:A,[3]Planilha2!E:E,"erro",0)</f>
        <v>erro</v>
      </c>
      <c r="I577" s="59"/>
      <c r="J577" s="62"/>
      <c r="K577" s="62">
        <f t="shared" si="27"/>
        <v>0</v>
      </c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</row>
    <row r="578" spans="1:26" hidden="1">
      <c r="A578" s="59"/>
      <c r="B578" s="59"/>
      <c r="C578" s="72" t="s">
        <v>1927</v>
      </c>
      <c r="D578" s="52" t="s">
        <v>1905</v>
      </c>
      <c r="E578" s="55"/>
      <c r="F578" s="61"/>
      <c r="G578" s="73" t="str">
        <f>_xlfn.XLOOKUP(C578,[3]Planilha2!A:A,[3]Planilha2!D:D,"erro",0)</f>
        <v>erro</v>
      </c>
      <c r="H578" s="73" t="str">
        <f>_xlfn.XLOOKUP(C578,[3]Planilha2!A:A,[3]Planilha2!E:E,"erro",0)</f>
        <v>erro</v>
      </c>
      <c r="I578" s="59"/>
      <c r="J578" s="62"/>
      <c r="K578" s="62">
        <f t="shared" si="27"/>
        <v>0</v>
      </c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</row>
    <row r="579" spans="1:26" hidden="1">
      <c r="A579" s="59"/>
      <c r="B579" s="59"/>
      <c r="C579" s="72" t="s">
        <v>1926</v>
      </c>
      <c r="D579" s="52" t="s">
        <v>1905</v>
      </c>
      <c r="E579" s="55"/>
      <c r="F579" s="61"/>
      <c r="G579" s="73" t="str">
        <f>_xlfn.XLOOKUP(C579,[3]Planilha2!A:A,[3]Planilha2!D:D,"erro",0)</f>
        <v>erro</v>
      </c>
      <c r="H579" s="73" t="str">
        <f>_xlfn.XLOOKUP(C579,[3]Planilha2!A:A,[3]Planilha2!E:E,"erro",0)</f>
        <v>erro</v>
      </c>
      <c r="I579" s="59"/>
      <c r="J579" s="62"/>
      <c r="K579" s="62">
        <f t="shared" si="27"/>
        <v>0</v>
      </c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</row>
    <row r="580" spans="1:26" hidden="1">
      <c r="A580" s="59"/>
      <c r="B580" s="59"/>
      <c r="C580" s="65"/>
      <c r="D580" s="59"/>
      <c r="E580" s="55"/>
      <c r="F580" s="61"/>
      <c r="G580" s="61"/>
      <c r="H580" s="61"/>
      <c r="I580" s="59"/>
      <c r="J580" s="62"/>
      <c r="K580" s="62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</row>
    <row r="581" spans="1:26" ht="26.25">
      <c r="A581" s="59" t="s">
        <v>225</v>
      </c>
      <c r="B581" s="59" t="s">
        <v>226</v>
      </c>
      <c r="C581" s="65" t="s">
        <v>227</v>
      </c>
      <c r="D581" s="59" t="s">
        <v>60</v>
      </c>
      <c r="E581" s="85">
        <f>K581</f>
        <v>728.77</v>
      </c>
      <c r="F581" s="61"/>
      <c r="G581" s="61"/>
      <c r="H581" s="61"/>
      <c r="I581" s="59"/>
      <c r="J581" s="62"/>
      <c r="K581" s="77">
        <f>TRUNC(SUM(K583:K601),2)</f>
        <v>728.77</v>
      </c>
      <c r="L581" s="45"/>
      <c r="M581" s="45">
        <f>K581*0.55</f>
        <v>400.82350000000002</v>
      </c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</row>
    <row r="582" spans="1:26" hidden="1">
      <c r="A582" s="59"/>
      <c r="B582" s="59"/>
      <c r="C582" s="65"/>
      <c r="D582" s="59"/>
      <c r="E582" s="55"/>
      <c r="F582" s="61"/>
      <c r="G582" s="61"/>
      <c r="H582" s="61"/>
      <c r="I582" s="59"/>
      <c r="J582" s="62"/>
      <c r="K582" s="62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</row>
    <row r="583" spans="1:26" hidden="1">
      <c r="A583" s="59"/>
      <c r="B583" s="59"/>
      <c r="C583" s="65" t="s">
        <v>1954</v>
      </c>
      <c r="D583" s="59"/>
      <c r="E583" s="55"/>
      <c r="F583" s="61"/>
      <c r="G583" s="61">
        <v>42.550000000000004</v>
      </c>
      <c r="H583" s="61">
        <v>3.04</v>
      </c>
      <c r="I583" s="61">
        <v>44.2</v>
      </c>
      <c r="J583" s="62"/>
      <c r="K583" s="54">
        <f t="shared" ref="K583:K601" si="28">(G583*H583)-I583</f>
        <v>85.152000000000001</v>
      </c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</row>
    <row r="584" spans="1:26" hidden="1">
      <c r="A584" s="59"/>
      <c r="B584" s="59"/>
      <c r="C584" s="65" t="s">
        <v>1955</v>
      </c>
      <c r="D584" s="59"/>
      <c r="E584" s="55"/>
      <c r="F584" s="61"/>
      <c r="G584" s="61">
        <v>19.029999999999998</v>
      </c>
      <c r="H584" s="61">
        <v>3.04</v>
      </c>
      <c r="I584" s="61">
        <v>16.850000000000001</v>
      </c>
      <c r="J584" s="62"/>
      <c r="K584" s="54">
        <f t="shared" si="28"/>
        <v>41.00119999999999</v>
      </c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</row>
    <row r="585" spans="1:26" hidden="1">
      <c r="A585" s="59"/>
      <c r="B585" s="59"/>
      <c r="C585" s="65" t="s">
        <v>1956</v>
      </c>
      <c r="D585" s="59"/>
      <c r="E585" s="55"/>
      <c r="F585" s="61"/>
      <c r="G585" s="61">
        <v>3.3</v>
      </c>
      <c r="H585" s="61">
        <v>2.86</v>
      </c>
      <c r="I585" s="61">
        <v>0</v>
      </c>
      <c r="J585" s="62"/>
      <c r="K585" s="54">
        <f t="shared" si="28"/>
        <v>9.4379999999999988</v>
      </c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</row>
    <row r="586" spans="1:26" hidden="1">
      <c r="A586" s="59"/>
      <c r="B586" s="59"/>
      <c r="C586" s="65" t="s">
        <v>1957</v>
      </c>
      <c r="D586" s="59"/>
      <c r="E586" s="55"/>
      <c r="F586" s="61"/>
      <c r="G586" s="61">
        <v>7.34</v>
      </c>
      <c r="H586" s="61">
        <v>4.05</v>
      </c>
      <c r="I586" s="61">
        <v>0</v>
      </c>
      <c r="J586" s="62"/>
      <c r="K586" s="54">
        <f t="shared" si="28"/>
        <v>29.726999999999997</v>
      </c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</row>
    <row r="587" spans="1:26" hidden="1">
      <c r="A587" s="59"/>
      <c r="B587" s="59"/>
      <c r="C587" s="65" t="s">
        <v>1958</v>
      </c>
      <c r="D587" s="59"/>
      <c r="E587" s="55"/>
      <c r="F587" s="61"/>
      <c r="G587" s="61">
        <v>47.25</v>
      </c>
      <c r="H587" s="61">
        <v>0.57999999999999996</v>
      </c>
      <c r="I587" s="61">
        <v>0</v>
      </c>
      <c r="J587" s="62"/>
      <c r="K587" s="54">
        <f t="shared" si="28"/>
        <v>27.404999999999998</v>
      </c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</row>
    <row r="588" spans="1:26" hidden="1">
      <c r="A588" s="59"/>
      <c r="B588" s="59"/>
      <c r="C588" s="65" t="s">
        <v>1959</v>
      </c>
      <c r="D588" s="59"/>
      <c r="E588" s="55"/>
      <c r="F588" s="61"/>
      <c r="G588" s="61">
        <v>10.84</v>
      </c>
      <c r="H588" s="61">
        <v>1.74</v>
      </c>
      <c r="I588" s="61">
        <v>3.06</v>
      </c>
      <c r="J588" s="62"/>
      <c r="K588" s="54">
        <f t="shared" si="28"/>
        <v>15.801599999999999</v>
      </c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</row>
    <row r="589" spans="1:26" hidden="1">
      <c r="A589" s="59"/>
      <c r="B589" s="59"/>
      <c r="C589" s="65" t="s">
        <v>1960</v>
      </c>
      <c r="D589" s="59"/>
      <c r="E589" s="55"/>
      <c r="F589" s="61"/>
      <c r="G589" s="61">
        <v>16.09</v>
      </c>
      <c r="H589" s="61">
        <v>1.74</v>
      </c>
      <c r="I589" s="61">
        <v>1.2</v>
      </c>
      <c r="J589" s="62"/>
      <c r="K589" s="54">
        <f t="shared" si="28"/>
        <v>26.796600000000002</v>
      </c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</row>
    <row r="590" spans="1:26" hidden="1">
      <c r="A590" s="59"/>
      <c r="B590" s="59"/>
      <c r="C590" s="65" t="s">
        <v>1961</v>
      </c>
      <c r="D590" s="59"/>
      <c r="E590" s="55"/>
      <c r="F590" s="61"/>
      <c r="G590" s="61">
        <v>22.66</v>
      </c>
      <c r="H590" s="61">
        <v>3.16</v>
      </c>
      <c r="I590" s="61">
        <v>0</v>
      </c>
      <c r="J590" s="62"/>
      <c r="K590" s="54">
        <f t="shared" si="28"/>
        <v>71.60560000000001</v>
      </c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</row>
    <row r="591" spans="1:26" hidden="1">
      <c r="A591" s="59"/>
      <c r="B591" s="59"/>
      <c r="C591" s="65" t="s">
        <v>1962</v>
      </c>
      <c r="D591" s="59"/>
      <c r="E591" s="55"/>
      <c r="F591" s="61"/>
      <c r="G591" s="61">
        <v>26.549999999999997</v>
      </c>
      <c r="H591" s="61">
        <v>2.15</v>
      </c>
      <c r="I591" s="61">
        <v>14.885</v>
      </c>
      <c r="J591" s="62"/>
      <c r="K591" s="54">
        <f t="shared" si="28"/>
        <v>42.197499999999991</v>
      </c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</row>
    <row r="592" spans="1:26" hidden="1">
      <c r="A592" s="59"/>
      <c r="B592" s="59"/>
      <c r="C592" s="65" t="s">
        <v>1963</v>
      </c>
      <c r="D592" s="59"/>
      <c r="E592" s="55"/>
      <c r="F592" s="61"/>
      <c r="G592" s="61">
        <v>4.3</v>
      </c>
      <c r="H592" s="61">
        <v>2.15</v>
      </c>
      <c r="I592" s="61">
        <v>5.46</v>
      </c>
      <c r="J592" s="62"/>
      <c r="K592" s="54">
        <f t="shared" si="28"/>
        <v>3.7849999999999993</v>
      </c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</row>
    <row r="593" spans="1:26" hidden="1">
      <c r="A593" s="59"/>
      <c r="B593" s="59"/>
      <c r="C593" s="65" t="s">
        <v>1964</v>
      </c>
      <c r="D593" s="59"/>
      <c r="E593" s="55"/>
      <c r="F593" s="61"/>
      <c r="G593" s="61">
        <v>7.54</v>
      </c>
      <c r="H593" s="61">
        <v>2.15</v>
      </c>
      <c r="I593" s="61">
        <v>0</v>
      </c>
      <c r="J593" s="62"/>
      <c r="K593" s="54">
        <f t="shared" si="28"/>
        <v>16.210999999999999</v>
      </c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</row>
    <row r="594" spans="1:26" hidden="1">
      <c r="A594" s="59"/>
      <c r="B594" s="59"/>
      <c r="C594" s="65" t="s">
        <v>1965</v>
      </c>
      <c r="D594" s="59"/>
      <c r="E594" s="55"/>
      <c r="F594" s="61"/>
      <c r="G594" s="61">
        <v>43.36</v>
      </c>
      <c r="H594" s="61">
        <v>2.69</v>
      </c>
      <c r="I594" s="61">
        <v>13.734</v>
      </c>
      <c r="J594" s="62"/>
      <c r="K594" s="54">
        <f t="shared" si="28"/>
        <v>102.9044</v>
      </c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</row>
    <row r="595" spans="1:26" hidden="1">
      <c r="A595" s="59"/>
      <c r="B595" s="59"/>
      <c r="C595" s="65" t="s">
        <v>1966</v>
      </c>
      <c r="D595" s="59"/>
      <c r="E595" s="55"/>
      <c r="F595" s="61"/>
      <c r="G595" s="61">
        <v>17.810000000000002</v>
      </c>
      <c r="H595" s="61">
        <v>3.4</v>
      </c>
      <c r="I595" s="61">
        <v>10.467000000000001</v>
      </c>
      <c r="J595" s="62"/>
      <c r="K595" s="54">
        <f t="shared" si="28"/>
        <v>50.08700000000001</v>
      </c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</row>
    <row r="596" spans="1:26" hidden="1">
      <c r="A596" s="59"/>
      <c r="B596" s="59"/>
      <c r="C596" s="65" t="s">
        <v>1967</v>
      </c>
      <c r="D596" s="59"/>
      <c r="E596" s="55"/>
      <c r="F596" s="61"/>
      <c r="G596" s="61">
        <v>26.09</v>
      </c>
      <c r="H596" s="61">
        <v>2.56</v>
      </c>
      <c r="I596" s="61">
        <v>1.92</v>
      </c>
      <c r="J596" s="62"/>
      <c r="K596" s="54">
        <f t="shared" si="28"/>
        <v>64.870400000000004</v>
      </c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</row>
    <row r="597" spans="1:26" hidden="1">
      <c r="A597" s="59"/>
      <c r="B597" s="59"/>
      <c r="C597" s="65" t="s">
        <v>1968</v>
      </c>
      <c r="D597" s="59"/>
      <c r="E597" s="55"/>
      <c r="F597" s="61"/>
      <c r="G597" s="61">
        <v>17.39</v>
      </c>
      <c r="H597" s="61">
        <v>2.61</v>
      </c>
      <c r="I597" s="61">
        <v>10.061999999999999</v>
      </c>
      <c r="J597" s="62"/>
      <c r="K597" s="54">
        <f t="shared" si="28"/>
        <v>35.325900000000004</v>
      </c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</row>
    <row r="598" spans="1:26" hidden="1">
      <c r="A598" s="59"/>
      <c r="B598" s="59"/>
      <c r="C598" s="65" t="s">
        <v>1969</v>
      </c>
      <c r="D598" s="59"/>
      <c r="E598" s="55"/>
      <c r="F598" s="61"/>
      <c r="G598" s="61">
        <v>0</v>
      </c>
      <c r="H598" s="61">
        <v>0</v>
      </c>
      <c r="I598" s="61">
        <v>0</v>
      </c>
      <c r="J598" s="62"/>
      <c r="K598" s="54">
        <f t="shared" si="28"/>
        <v>0</v>
      </c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</row>
    <row r="599" spans="1:26" hidden="1">
      <c r="A599" s="59"/>
      <c r="B599" s="59"/>
      <c r="C599" s="65" t="s">
        <v>1970</v>
      </c>
      <c r="D599" s="59"/>
      <c r="E599" s="55"/>
      <c r="F599" s="61"/>
      <c r="G599" s="61">
        <v>0</v>
      </c>
      <c r="H599" s="61">
        <v>0</v>
      </c>
      <c r="I599" s="61">
        <v>0</v>
      </c>
      <c r="J599" s="62"/>
      <c r="K599" s="54">
        <f t="shared" si="28"/>
        <v>0</v>
      </c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</row>
    <row r="600" spans="1:26" hidden="1">
      <c r="A600" s="59"/>
      <c r="B600" s="59"/>
      <c r="C600" s="65" t="s">
        <v>1971</v>
      </c>
      <c r="D600" s="59"/>
      <c r="E600" s="55"/>
      <c r="F600" s="61"/>
      <c r="G600" s="61">
        <v>18.409999999999997</v>
      </c>
      <c r="H600" s="61">
        <v>2.57</v>
      </c>
      <c r="I600" s="61">
        <v>5.27</v>
      </c>
      <c r="J600" s="62"/>
      <c r="K600" s="54">
        <f t="shared" si="28"/>
        <v>42.043699999999987</v>
      </c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</row>
    <row r="601" spans="1:26" hidden="1">
      <c r="A601" s="59"/>
      <c r="B601" s="59"/>
      <c r="C601" s="65" t="s">
        <v>1972</v>
      </c>
      <c r="D601" s="59"/>
      <c r="E601" s="55"/>
      <c r="F601" s="61"/>
      <c r="G601" s="61">
        <v>29.9</v>
      </c>
      <c r="H601" s="61">
        <v>2.4500000000000002</v>
      </c>
      <c r="I601" s="61">
        <v>8.8350000000000009</v>
      </c>
      <c r="J601" s="62"/>
      <c r="K601" s="54">
        <f t="shared" si="28"/>
        <v>64.419999999999987</v>
      </c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</row>
    <row r="602" spans="1:26" hidden="1">
      <c r="A602" s="59"/>
      <c r="B602" s="59"/>
      <c r="C602" s="65"/>
      <c r="D602" s="59"/>
      <c r="E602" s="55"/>
      <c r="F602" s="61"/>
      <c r="G602" s="61"/>
      <c r="H602" s="61"/>
      <c r="I602" s="59"/>
      <c r="J602" s="62"/>
      <c r="K602" s="62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</row>
    <row r="603" spans="1:26" ht="26.25">
      <c r="A603" s="59" t="s">
        <v>228</v>
      </c>
      <c r="B603" s="59" t="s">
        <v>229</v>
      </c>
      <c r="C603" s="65" t="s">
        <v>230</v>
      </c>
      <c r="D603" s="59" t="s">
        <v>60</v>
      </c>
      <c r="E603" s="81" t="e">
        <f>K603</f>
        <v>#VALUE!</v>
      </c>
      <c r="F603" s="61"/>
      <c r="G603" s="61"/>
      <c r="H603" s="61"/>
      <c r="I603" s="59"/>
      <c r="J603" s="62"/>
      <c r="K603" s="77" t="e">
        <f>TRUNC(SUM(K604:K620),2)</f>
        <v>#VALUE!</v>
      </c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</row>
    <row r="604" spans="1:26" hidden="1">
      <c r="A604" s="59"/>
      <c r="B604" s="59"/>
      <c r="C604" s="65"/>
      <c r="D604" s="59"/>
      <c r="E604" s="55"/>
      <c r="F604" s="61"/>
      <c r="G604" s="61"/>
      <c r="H604" s="61"/>
      <c r="I604" s="59"/>
      <c r="J604" s="62"/>
      <c r="K604" s="62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</row>
    <row r="605" spans="1:26" hidden="1">
      <c r="A605" s="59"/>
      <c r="B605" s="59"/>
      <c r="C605" s="72" t="s">
        <v>1910</v>
      </c>
      <c r="D605" s="52" t="s">
        <v>1905</v>
      </c>
      <c r="E605" s="55"/>
      <c r="F605" s="61">
        <v>0.8</v>
      </c>
      <c r="G605" s="73" t="str">
        <f>_xlfn.XLOOKUP(C605,[3]Planilha2!A:A,[3]Planilha2!G:G,"erro",0)</f>
        <v>erro</v>
      </c>
      <c r="H605" s="62"/>
      <c r="I605" s="59">
        <v>2.4500000000000002</v>
      </c>
      <c r="J605" s="75" t="e">
        <f t="shared" ref="J605:J620" si="29">G605*I605</f>
        <v>#VALUE!</v>
      </c>
      <c r="K605" s="75" t="e">
        <f>J605</f>
        <v>#VALUE!</v>
      </c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</row>
    <row r="606" spans="1:26" hidden="1">
      <c r="A606" s="59"/>
      <c r="B606" s="59"/>
      <c r="C606" s="72" t="s">
        <v>1911</v>
      </c>
      <c r="D606" s="52" t="s">
        <v>1905</v>
      </c>
      <c r="E606" s="55"/>
      <c r="F606" s="61">
        <v>0.8</v>
      </c>
      <c r="G606" s="73" t="str">
        <f>_xlfn.XLOOKUP(C606,[3]Planilha2!A:A,[3]Planilha2!G:G,"erro",0)</f>
        <v>erro</v>
      </c>
      <c r="H606" s="62"/>
      <c r="I606" s="59">
        <v>2.4500000000000002</v>
      </c>
      <c r="J606" s="75" t="e">
        <f t="shared" si="29"/>
        <v>#VALUE!</v>
      </c>
      <c r="K606" s="62" t="e">
        <f t="shared" ref="K606:K620" si="30">J606*F606</f>
        <v>#VALUE!</v>
      </c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</row>
    <row r="607" spans="1:26" hidden="1">
      <c r="A607" s="59"/>
      <c r="B607" s="59"/>
      <c r="C607" s="72" t="s">
        <v>1912</v>
      </c>
      <c r="D607" s="52" t="s">
        <v>1905</v>
      </c>
      <c r="E607" s="55"/>
      <c r="F607" s="61">
        <v>0.8</v>
      </c>
      <c r="G607" s="73" t="str">
        <f>_xlfn.XLOOKUP(C607,[3]Planilha2!A:A,[3]Planilha2!G:G,"erro",0)</f>
        <v>erro</v>
      </c>
      <c r="H607" s="62"/>
      <c r="I607" s="59">
        <v>2.4500000000000002</v>
      </c>
      <c r="J607" s="75" t="e">
        <f t="shared" si="29"/>
        <v>#VALUE!</v>
      </c>
      <c r="K607" s="62" t="e">
        <f t="shared" si="30"/>
        <v>#VALUE!</v>
      </c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</row>
    <row r="608" spans="1:26" hidden="1">
      <c r="A608" s="59"/>
      <c r="B608" s="59"/>
      <c r="C608" s="72" t="s">
        <v>1904</v>
      </c>
      <c r="D608" s="52" t="s">
        <v>1905</v>
      </c>
      <c r="E608" s="55"/>
      <c r="F608" s="61">
        <v>0.8</v>
      </c>
      <c r="G608" s="73" t="str">
        <f>_xlfn.XLOOKUP(C608,[3]Planilha2!A:A,[3]Planilha2!G:G,"erro",0)</f>
        <v>erro</v>
      </c>
      <c r="H608" s="62"/>
      <c r="I608" s="59">
        <v>2.4500000000000002</v>
      </c>
      <c r="J608" s="75" t="e">
        <f t="shared" si="29"/>
        <v>#VALUE!</v>
      </c>
      <c r="K608" s="62" t="e">
        <f t="shared" si="30"/>
        <v>#VALUE!</v>
      </c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</row>
    <row r="609" spans="1:26" hidden="1">
      <c r="A609" s="59"/>
      <c r="B609" s="59"/>
      <c r="C609" s="72" t="s">
        <v>1906</v>
      </c>
      <c r="D609" s="52" t="s">
        <v>1905</v>
      </c>
      <c r="E609" s="55"/>
      <c r="F609" s="61">
        <v>0.8</v>
      </c>
      <c r="G609" s="73" t="str">
        <f>_xlfn.XLOOKUP(C609,[3]Planilha2!A:A,[3]Planilha2!G:G,"erro",0)</f>
        <v>erro</v>
      </c>
      <c r="H609" s="62"/>
      <c r="I609" s="59">
        <v>2.4500000000000002</v>
      </c>
      <c r="J609" s="75" t="e">
        <f t="shared" si="29"/>
        <v>#VALUE!</v>
      </c>
      <c r="K609" s="62" t="e">
        <f t="shared" si="30"/>
        <v>#VALUE!</v>
      </c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</row>
    <row r="610" spans="1:26" hidden="1">
      <c r="A610" s="59"/>
      <c r="B610" s="59"/>
      <c r="C610" s="72" t="s">
        <v>1907</v>
      </c>
      <c r="D610" s="52" t="s">
        <v>1905</v>
      </c>
      <c r="E610" s="55"/>
      <c r="F610" s="61">
        <v>0.8</v>
      </c>
      <c r="G610" s="73" t="str">
        <f>_xlfn.XLOOKUP(C610,[3]Planilha2!A:A,[3]Planilha2!G:G,"erro",0)</f>
        <v>erro</v>
      </c>
      <c r="H610" s="62"/>
      <c r="I610" s="59">
        <v>2.4500000000000002</v>
      </c>
      <c r="J610" s="75" t="e">
        <f t="shared" si="29"/>
        <v>#VALUE!</v>
      </c>
      <c r="K610" s="62" t="e">
        <f t="shared" si="30"/>
        <v>#VALUE!</v>
      </c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</row>
    <row r="611" spans="1:26" hidden="1">
      <c r="A611" s="59"/>
      <c r="B611" s="59"/>
      <c r="C611" s="72" t="s">
        <v>1915</v>
      </c>
      <c r="D611" s="52" t="s">
        <v>1905</v>
      </c>
      <c r="E611" s="55"/>
      <c r="F611" s="61">
        <v>0.8</v>
      </c>
      <c r="G611" s="73" t="str">
        <f>_xlfn.XLOOKUP(C611,[3]Planilha2!A:A,[3]Planilha2!G:G,"erro",0)</f>
        <v>erro</v>
      </c>
      <c r="H611" s="62"/>
      <c r="I611" s="59">
        <v>2.4500000000000002</v>
      </c>
      <c r="J611" s="75" t="e">
        <f t="shared" si="29"/>
        <v>#VALUE!</v>
      </c>
      <c r="K611" s="62" t="e">
        <f t="shared" si="30"/>
        <v>#VALUE!</v>
      </c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</row>
    <row r="612" spans="1:26" hidden="1">
      <c r="A612" s="59"/>
      <c r="B612" s="59"/>
      <c r="C612" s="72" t="s">
        <v>1916</v>
      </c>
      <c r="D612" s="52" t="s">
        <v>1905</v>
      </c>
      <c r="E612" s="55"/>
      <c r="F612" s="61">
        <v>0.8</v>
      </c>
      <c r="G612" s="73" t="str">
        <f>_xlfn.XLOOKUP(C612,[3]Planilha2!A:A,[3]Planilha2!G:G,"erro",0)</f>
        <v>erro</v>
      </c>
      <c r="H612" s="62"/>
      <c r="I612" s="59">
        <v>2.4500000000000002</v>
      </c>
      <c r="J612" s="75" t="e">
        <f t="shared" si="29"/>
        <v>#VALUE!</v>
      </c>
      <c r="K612" s="62" t="e">
        <f t="shared" si="30"/>
        <v>#VALUE!</v>
      </c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</row>
    <row r="613" spans="1:26" hidden="1">
      <c r="A613" s="59"/>
      <c r="B613" s="59"/>
      <c r="C613" s="72" t="s">
        <v>1917</v>
      </c>
      <c r="D613" s="52" t="s">
        <v>1905</v>
      </c>
      <c r="E613" s="55"/>
      <c r="F613" s="61">
        <v>0.8</v>
      </c>
      <c r="G613" s="73" t="str">
        <f>_xlfn.XLOOKUP(C613,[3]Planilha2!A:A,[3]Planilha2!G:G,"erro",0)</f>
        <v>erro</v>
      </c>
      <c r="H613" s="62"/>
      <c r="I613" s="59">
        <v>2.4500000000000002</v>
      </c>
      <c r="J613" s="75" t="e">
        <f t="shared" si="29"/>
        <v>#VALUE!</v>
      </c>
      <c r="K613" s="62" t="e">
        <f t="shared" si="30"/>
        <v>#VALUE!</v>
      </c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</row>
    <row r="614" spans="1:26" hidden="1">
      <c r="A614" s="59"/>
      <c r="B614" s="59"/>
      <c r="C614" s="72" t="s">
        <v>1918</v>
      </c>
      <c r="D614" s="52" t="s">
        <v>1905</v>
      </c>
      <c r="E614" s="55"/>
      <c r="F614" s="61">
        <v>0.8</v>
      </c>
      <c r="G614" s="73" t="str">
        <f>_xlfn.XLOOKUP(C614,[3]Planilha2!A:A,[3]Planilha2!G:G,"erro",0)</f>
        <v>erro</v>
      </c>
      <c r="H614" s="62"/>
      <c r="I614" s="59">
        <v>2.4500000000000002</v>
      </c>
      <c r="J614" s="75" t="e">
        <f t="shared" si="29"/>
        <v>#VALUE!</v>
      </c>
      <c r="K614" s="62" t="e">
        <f t="shared" si="30"/>
        <v>#VALUE!</v>
      </c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</row>
    <row r="615" spans="1:26" hidden="1">
      <c r="A615" s="59"/>
      <c r="B615" s="59"/>
      <c r="C615" s="72" t="s">
        <v>1920</v>
      </c>
      <c r="D615" s="52" t="s">
        <v>1905</v>
      </c>
      <c r="E615" s="55"/>
      <c r="F615" s="61">
        <v>0.8</v>
      </c>
      <c r="G615" s="73" t="str">
        <f>_xlfn.XLOOKUP(C615,[3]Planilha2!A:A,[3]Planilha2!G:G,"erro",0)</f>
        <v>erro</v>
      </c>
      <c r="H615" s="62"/>
      <c r="I615" s="59">
        <v>2.4500000000000002</v>
      </c>
      <c r="J615" s="75" t="e">
        <f t="shared" si="29"/>
        <v>#VALUE!</v>
      </c>
      <c r="K615" s="62" t="e">
        <f t="shared" si="30"/>
        <v>#VALUE!</v>
      </c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</row>
    <row r="616" spans="1:26" hidden="1">
      <c r="A616" s="59"/>
      <c r="B616" s="59"/>
      <c r="C616" s="72" t="s">
        <v>1922</v>
      </c>
      <c r="D616" s="52" t="s">
        <v>1905</v>
      </c>
      <c r="E616" s="55"/>
      <c r="F616" s="61">
        <v>0.8</v>
      </c>
      <c r="G616" s="73" t="str">
        <f>_xlfn.XLOOKUP(C616,[3]Planilha2!A:A,[3]Planilha2!G:G,"erro",0)</f>
        <v>erro</v>
      </c>
      <c r="H616" s="62"/>
      <c r="I616" s="59">
        <v>2.4500000000000002</v>
      </c>
      <c r="J616" s="75" t="e">
        <f t="shared" si="29"/>
        <v>#VALUE!</v>
      </c>
      <c r="K616" s="62" t="e">
        <f t="shared" si="30"/>
        <v>#VALUE!</v>
      </c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</row>
    <row r="617" spans="1:26" hidden="1">
      <c r="A617" s="59"/>
      <c r="B617" s="59"/>
      <c r="C617" s="72" t="s">
        <v>1923</v>
      </c>
      <c r="D617" s="52" t="s">
        <v>1905</v>
      </c>
      <c r="E617" s="55"/>
      <c r="F617" s="61">
        <v>0.8</v>
      </c>
      <c r="G617" s="73" t="str">
        <f>_xlfn.XLOOKUP(C617,[3]Planilha2!A:A,[3]Planilha2!G:G,"erro",0)</f>
        <v>erro</v>
      </c>
      <c r="H617" s="62"/>
      <c r="I617" s="59">
        <v>2.4500000000000002</v>
      </c>
      <c r="J617" s="75" t="e">
        <f t="shared" si="29"/>
        <v>#VALUE!</v>
      </c>
      <c r="K617" s="62" t="e">
        <f t="shared" si="30"/>
        <v>#VALUE!</v>
      </c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</row>
    <row r="618" spans="1:26" hidden="1">
      <c r="A618" s="59"/>
      <c r="B618" s="59"/>
      <c r="C618" s="72" t="s">
        <v>1949</v>
      </c>
      <c r="D618" s="52" t="s">
        <v>1905</v>
      </c>
      <c r="E618" s="55"/>
      <c r="F618" s="61">
        <v>0.8</v>
      </c>
      <c r="G618" s="73" t="str">
        <f>_xlfn.XLOOKUP(C618,[3]Planilha2!A:A,[3]Planilha2!G:G,"erro",0)</f>
        <v>erro</v>
      </c>
      <c r="H618" s="62"/>
      <c r="I618" s="59">
        <v>2.4500000000000002</v>
      </c>
      <c r="J618" s="75" t="e">
        <f t="shared" si="29"/>
        <v>#VALUE!</v>
      </c>
      <c r="K618" s="62" t="e">
        <f t="shared" si="30"/>
        <v>#VALUE!</v>
      </c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</row>
    <row r="619" spans="1:26" hidden="1">
      <c r="A619" s="59"/>
      <c r="B619" s="59"/>
      <c r="C619" s="72" t="s">
        <v>1927</v>
      </c>
      <c r="D619" s="52" t="s">
        <v>1905</v>
      </c>
      <c r="E619" s="55"/>
      <c r="F619" s="61">
        <v>0.8</v>
      </c>
      <c r="G619" s="73" t="str">
        <f>_xlfn.XLOOKUP(C619,[3]Planilha2!A:A,[3]Planilha2!G:G,"erro",0)</f>
        <v>erro</v>
      </c>
      <c r="H619" s="62"/>
      <c r="I619" s="59">
        <v>2.4500000000000002</v>
      </c>
      <c r="J619" s="75" t="e">
        <f t="shared" si="29"/>
        <v>#VALUE!</v>
      </c>
      <c r="K619" s="62" t="e">
        <f t="shared" si="30"/>
        <v>#VALUE!</v>
      </c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</row>
    <row r="620" spans="1:26" hidden="1">
      <c r="A620" s="59"/>
      <c r="B620" s="59"/>
      <c r="C620" s="72" t="s">
        <v>1926</v>
      </c>
      <c r="D620" s="52" t="s">
        <v>1905</v>
      </c>
      <c r="E620" s="55"/>
      <c r="F620" s="61">
        <v>0.8</v>
      </c>
      <c r="G620" s="73" t="str">
        <f>_xlfn.XLOOKUP(C620,[3]Planilha2!A:A,[3]Planilha2!G:G,"erro",0)</f>
        <v>erro</v>
      </c>
      <c r="H620" s="62"/>
      <c r="I620" s="59">
        <v>2.4500000000000002</v>
      </c>
      <c r="J620" s="75" t="e">
        <f t="shared" si="29"/>
        <v>#VALUE!</v>
      </c>
      <c r="K620" s="62" t="e">
        <f t="shared" si="30"/>
        <v>#VALUE!</v>
      </c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</row>
    <row r="621" spans="1:26" hidden="1">
      <c r="A621" s="59"/>
      <c r="B621" s="59"/>
      <c r="C621" s="65"/>
      <c r="D621" s="59"/>
      <c r="E621" s="55"/>
      <c r="F621" s="61"/>
      <c r="G621" s="61"/>
      <c r="H621" s="61"/>
      <c r="I621" s="59"/>
      <c r="J621" s="62"/>
      <c r="K621" s="62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</row>
    <row r="622" spans="1:26" ht="26.25">
      <c r="A622" s="59" t="s">
        <v>231</v>
      </c>
      <c r="B622" s="59" t="s">
        <v>232</v>
      </c>
      <c r="C622" s="65" t="s">
        <v>233</v>
      </c>
      <c r="D622" s="59" t="s">
        <v>60</v>
      </c>
      <c r="E622" s="81">
        <f>K622</f>
        <v>0</v>
      </c>
      <c r="F622" s="61"/>
      <c r="G622" s="61"/>
      <c r="H622" s="61"/>
      <c r="I622" s="59"/>
      <c r="J622" s="62"/>
      <c r="K622" s="77">
        <f>TRUNC(SUM(K623:K639),2)</f>
        <v>0</v>
      </c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</row>
    <row r="623" spans="1:26" hidden="1">
      <c r="A623" s="59"/>
      <c r="B623" s="59"/>
      <c r="C623" s="65"/>
      <c r="D623" s="59"/>
      <c r="E623" s="55"/>
      <c r="F623" s="61"/>
      <c r="G623" s="61"/>
      <c r="H623" s="61"/>
      <c r="I623" s="59"/>
      <c r="J623" s="62"/>
      <c r="K623" s="62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</row>
    <row r="624" spans="1:26" hidden="1">
      <c r="A624" s="59"/>
      <c r="B624" s="59"/>
      <c r="C624" s="72" t="s">
        <v>1910</v>
      </c>
      <c r="D624" s="52" t="s">
        <v>1905</v>
      </c>
      <c r="E624" s="55"/>
      <c r="F624" s="61"/>
      <c r="G624" s="73" t="str">
        <f>_xlfn.XLOOKUP(C624,[3]Planilha2!A:A,[3]Planilha2!D:D,"erro",0)</f>
        <v>erro</v>
      </c>
      <c r="H624" s="73" t="str">
        <f>_xlfn.XLOOKUP(C624,[3]Planilha2!A:A,[3]Planilha2!E:E,"erro",0)</f>
        <v>erro</v>
      </c>
      <c r="I624" s="59"/>
      <c r="J624" s="62"/>
      <c r="K624" s="62">
        <f t="shared" ref="K624:K639" si="31">(PRODUCT(F624:I624))</f>
        <v>0</v>
      </c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</row>
    <row r="625" spans="1:26" hidden="1">
      <c r="A625" s="59"/>
      <c r="B625" s="59"/>
      <c r="C625" s="72" t="s">
        <v>1911</v>
      </c>
      <c r="D625" s="52" t="s">
        <v>1905</v>
      </c>
      <c r="E625" s="55"/>
      <c r="F625" s="61"/>
      <c r="G625" s="73" t="str">
        <f>_xlfn.XLOOKUP(C625,[3]Planilha2!A:A,[3]Planilha2!D:D,"erro",0)</f>
        <v>erro</v>
      </c>
      <c r="H625" s="73" t="str">
        <f>_xlfn.XLOOKUP(C625,[3]Planilha2!A:A,[3]Planilha2!E:E,"erro",0)</f>
        <v>erro</v>
      </c>
      <c r="I625" s="59"/>
      <c r="J625" s="62"/>
      <c r="K625" s="62">
        <f t="shared" si="31"/>
        <v>0</v>
      </c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</row>
    <row r="626" spans="1:26" hidden="1">
      <c r="A626" s="59"/>
      <c r="B626" s="59"/>
      <c r="C626" s="72" t="s">
        <v>1912</v>
      </c>
      <c r="D626" s="52" t="s">
        <v>1905</v>
      </c>
      <c r="E626" s="55"/>
      <c r="F626" s="61"/>
      <c r="G626" s="73" t="str">
        <f>_xlfn.XLOOKUP(C626,[3]Planilha2!A:A,[3]Planilha2!D:D,"erro",0)</f>
        <v>erro</v>
      </c>
      <c r="H626" s="73" t="str">
        <f>_xlfn.XLOOKUP(C626,[3]Planilha2!A:A,[3]Planilha2!E:E,"erro",0)</f>
        <v>erro</v>
      </c>
      <c r="I626" s="59"/>
      <c r="J626" s="62"/>
      <c r="K626" s="62">
        <f t="shared" si="31"/>
        <v>0</v>
      </c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</row>
    <row r="627" spans="1:26" hidden="1">
      <c r="A627" s="59"/>
      <c r="B627" s="59"/>
      <c r="C627" s="72" t="s">
        <v>1904</v>
      </c>
      <c r="D627" s="52" t="s">
        <v>1905</v>
      </c>
      <c r="E627" s="55"/>
      <c r="F627" s="61"/>
      <c r="G627" s="73" t="str">
        <f>_xlfn.XLOOKUP(C627,[3]Planilha2!A:A,[3]Planilha2!D:D,"erro",0)</f>
        <v>erro</v>
      </c>
      <c r="H627" s="73" t="str">
        <f>_xlfn.XLOOKUP(C627,[3]Planilha2!A:A,[3]Planilha2!E:E,"erro",0)</f>
        <v>erro</v>
      </c>
      <c r="I627" s="59"/>
      <c r="J627" s="62"/>
      <c r="K627" s="62">
        <f t="shared" si="31"/>
        <v>0</v>
      </c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</row>
    <row r="628" spans="1:26" hidden="1">
      <c r="A628" s="59"/>
      <c r="B628" s="59"/>
      <c r="C628" s="72" t="s">
        <v>1906</v>
      </c>
      <c r="D628" s="52" t="s">
        <v>1905</v>
      </c>
      <c r="E628" s="55"/>
      <c r="F628" s="61"/>
      <c r="G628" s="73" t="str">
        <f>_xlfn.XLOOKUP(C628,[3]Planilha2!A:A,[3]Planilha2!D:D,"erro",0)</f>
        <v>erro</v>
      </c>
      <c r="H628" s="73" t="str">
        <f>_xlfn.XLOOKUP(C628,[3]Planilha2!A:A,[3]Planilha2!E:E,"erro",0)</f>
        <v>erro</v>
      </c>
      <c r="I628" s="59"/>
      <c r="J628" s="62"/>
      <c r="K628" s="62">
        <f t="shared" si="31"/>
        <v>0</v>
      </c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</row>
    <row r="629" spans="1:26" hidden="1">
      <c r="A629" s="59"/>
      <c r="B629" s="59"/>
      <c r="C629" s="72" t="s">
        <v>1907</v>
      </c>
      <c r="D629" s="52" t="s">
        <v>1905</v>
      </c>
      <c r="E629" s="55"/>
      <c r="F629" s="61"/>
      <c r="G629" s="73" t="str">
        <f>_xlfn.XLOOKUP(C629,[3]Planilha2!A:A,[3]Planilha2!D:D,"erro",0)</f>
        <v>erro</v>
      </c>
      <c r="H629" s="73" t="str">
        <f>_xlfn.XLOOKUP(C629,[3]Planilha2!A:A,[3]Planilha2!E:E,"erro",0)</f>
        <v>erro</v>
      </c>
      <c r="I629" s="59"/>
      <c r="J629" s="62"/>
      <c r="K629" s="62">
        <f t="shared" si="31"/>
        <v>0</v>
      </c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</row>
    <row r="630" spans="1:26" hidden="1">
      <c r="A630" s="59"/>
      <c r="B630" s="59"/>
      <c r="C630" s="72" t="s">
        <v>1915</v>
      </c>
      <c r="D630" s="52" t="s">
        <v>1905</v>
      </c>
      <c r="E630" s="55"/>
      <c r="F630" s="61"/>
      <c r="G630" s="73" t="str">
        <f>_xlfn.XLOOKUP(C630,[3]Planilha2!A:A,[3]Planilha2!D:D,"erro",0)</f>
        <v>erro</v>
      </c>
      <c r="H630" s="73" t="str">
        <f>_xlfn.XLOOKUP(C630,[3]Planilha2!A:A,[3]Planilha2!E:E,"erro",0)</f>
        <v>erro</v>
      </c>
      <c r="I630" s="59"/>
      <c r="J630" s="62"/>
      <c r="K630" s="62">
        <f t="shared" si="31"/>
        <v>0</v>
      </c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</row>
    <row r="631" spans="1:26" hidden="1">
      <c r="A631" s="59"/>
      <c r="B631" s="59"/>
      <c r="C631" s="72" t="s">
        <v>1916</v>
      </c>
      <c r="D631" s="52" t="s">
        <v>1905</v>
      </c>
      <c r="E631" s="55"/>
      <c r="F631" s="61"/>
      <c r="G631" s="73" t="str">
        <f>_xlfn.XLOOKUP(C631,[3]Planilha2!A:A,[3]Planilha2!D:D,"erro",0)</f>
        <v>erro</v>
      </c>
      <c r="H631" s="73" t="str">
        <f>_xlfn.XLOOKUP(C631,[3]Planilha2!A:A,[3]Planilha2!E:E,"erro",0)</f>
        <v>erro</v>
      </c>
      <c r="I631" s="59"/>
      <c r="J631" s="62"/>
      <c r="K631" s="62">
        <f t="shared" si="31"/>
        <v>0</v>
      </c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</row>
    <row r="632" spans="1:26" hidden="1">
      <c r="A632" s="59"/>
      <c r="B632" s="59"/>
      <c r="C632" s="72" t="s">
        <v>1917</v>
      </c>
      <c r="D632" s="52" t="s">
        <v>1905</v>
      </c>
      <c r="E632" s="55"/>
      <c r="F632" s="61"/>
      <c r="G632" s="73" t="str">
        <f>_xlfn.XLOOKUP(C632,[3]Planilha2!A:A,[3]Planilha2!D:D,"erro",0)</f>
        <v>erro</v>
      </c>
      <c r="H632" s="73" t="str">
        <f>_xlfn.XLOOKUP(C632,[3]Planilha2!A:A,[3]Planilha2!E:E,"erro",0)</f>
        <v>erro</v>
      </c>
      <c r="I632" s="59"/>
      <c r="J632" s="62"/>
      <c r="K632" s="62">
        <f t="shared" si="31"/>
        <v>0</v>
      </c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</row>
    <row r="633" spans="1:26" hidden="1">
      <c r="A633" s="59"/>
      <c r="B633" s="59"/>
      <c r="C633" s="72" t="s">
        <v>1918</v>
      </c>
      <c r="D633" s="52" t="s">
        <v>1905</v>
      </c>
      <c r="E633" s="55"/>
      <c r="F633" s="61"/>
      <c r="G633" s="73" t="str">
        <f>_xlfn.XLOOKUP(C633,[3]Planilha2!A:A,[3]Planilha2!D:D,"erro",0)</f>
        <v>erro</v>
      </c>
      <c r="H633" s="73" t="str">
        <f>_xlfn.XLOOKUP(C633,[3]Planilha2!A:A,[3]Planilha2!E:E,"erro",0)</f>
        <v>erro</v>
      </c>
      <c r="I633" s="59"/>
      <c r="J633" s="62"/>
      <c r="K633" s="62">
        <f t="shared" si="31"/>
        <v>0</v>
      </c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</row>
    <row r="634" spans="1:26" hidden="1">
      <c r="A634" s="59"/>
      <c r="B634" s="59"/>
      <c r="C634" s="72" t="s">
        <v>1920</v>
      </c>
      <c r="D634" s="52" t="s">
        <v>1905</v>
      </c>
      <c r="E634" s="55"/>
      <c r="F634" s="61"/>
      <c r="G634" s="73" t="str">
        <f>_xlfn.XLOOKUP(C634,[3]Planilha2!A:A,[3]Planilha2!D:D,"erro",0)</f>
        <v>erro</v>
      </c>
      <c r="H634" s="73" t="str">
        <f>_xlfn.XLOOKUP(C634,[3]Planilha2!A:A,[3]Planilha2!E:E,"erro",0)</f>
        <v>erro</v>
      </c>
      <c r="I634" s="59"/>
      <c r="J634" s="62"/>
      <c r="K634" s="62">
        <f t="shared" si="31"/>
        <v>0</v>
      </c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</row>
    <row r="635" spans="1:26" hidden="1">
      <c r="A635" s="59"/>
      <c r="B635" s="59"/>
      <c r="C635" s="72" t="s">
        <v>1922</v>
      </c>
      <c r="D635" s="52" t="s">
        <v>1905</v>
      </c>
      <c r="E635" s="55"/>
      <c r="F635" s="61"/>
      <c r="G635" s="73" t="str">
        <f>_xlfn.XLOOKUP(C635,[3]Planilha2!A:A,[3]Planilha2!D:D,"erro",0)</f>
        <v>erro</v>
      </c>
      <c r="H635" s="73" t="str">
        <f>_xlfn.XLOOKUP(C635,[3]Planilha2!A:A,[3]Planilha2!E:E,"erro",0)</f>
        <v>erro</v>
      </c>
      <c r="I635" s="59"/>
      <c r="J635" s="62"/>
      <c r="K635" s="62">
        <f t="shared" si="31"/>
        <v>0</v>
      </c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</row>
    <row r="636" spans="1:26" hidden="1">
      <c r="A636" s="59"/>
      <c r="B636" s="59"/>
      <c r="C636" s="72" t="s">
        <v>1923</v>
      </c>
      <c r="D636" s="52" t="s">
        <v>1905</v>
      </c>
      <c r="E636" s="55"/>
      <c r="F636" s="61"/>
      <c r="G636" s="73" t="str">
        <f>_xlfn.XLOOKUP(C636,[3]Planilha2!A:A,[3]Planilha2!D:D,"erro",0)</f>
        <v>erro</v>
      </c>
      <c r="H636" s="73" t="str">
        <f>_xlfn.XLOOKUP(C636,[3]Planilha2!A:A,[3]Planilha2!E:E,"erro",0)</f>
        <v>erro</v>
      </c>
      <c r="I636" s="59"/>
      <c r="J636" s="62"/>
      <c r="K636" s="62">
        <f t="shared" si="31"/>
        <v>0</v>
      </c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</row>
    <row r="637" spans="1:26" hidden="1">
      <c r="A637" s="59"/>
      <c r="B637" s="59"/>
      <c r="C637" s="72" t="s">
        <v>1949</v>
      </c>
      <c r="D637" s="52" t="s">
        <v>1905</v>
      </c>
      <c r="E637" s="55"/>
      <c r="F637" s="61"/>
      <c r="G637" s="73" t="str">
        <f>_xlfn.XLOOKUP(C637,[3]Planilha2!A:A,[3]Planilha2!D:D,"erro",0)</f>
        <v>erro</v>
      </c>
      <c r="H637" s="73" t="str">
        <f>_xlfn.XLOOKUP(C637,[3]Planilha2!A:A,[3]Planilha2!E:E,"erro",0)</f>
        <v>erro</v>
      </c>
      <c r="I637" s="59"/>
      <c r="J637" s="62"/>
      <c r="K637" s="62">
        <f t="shared" si="31"/>
        <v>0</v>
      </c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</row>
    <row r="638" spans="1:26" hidden="1">
      <c r="A638" s="59"/>
      <c r="B638" s="59"/>
      <c r="C638" s="72" t="s">
        <v>1927</v>
      </c>
      <c r="D638" s="52" t="s">
        <v>1905</v>
      </c>
      <c r="E638" s="55"/>
      <c r="F638" s="61"/>
      <c r="G638" s="73" t="str">
        <f>_xlfn.XLOOKUP(C638,[3]Planilha2!A:A,[3]Planilha2!D:D,"erro",0)</f>
        <v>erro</v>
      </c>
      <c r="H638" s="73" t="str">
        <f>_xlfn.XLOOKUP(C638,[3]Planilha2!A:A,[3]Planilha2!E:E,"erro",0)</f>
        <v>erro</v>
      </c>
      <c r="I638" s="59"/>
      <c r="J638" s="62"/>
      <c r="K638" s="62">
        <f t="shared" si="31"/>
        <v>0</v>
      </c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</row>
    <row r="639" spans="1:26" hidden="1">
      <c r="A639" s="59"/>
      <c r="B639" s="59"/>
      <c r="C639" s="72" t="s">
        <v>1926</v>
      </c>
      <c r="D639" s="52" t="s">
        <v>1905</v>
      </c>
      <c r="E639" s="55"/>
      <c r="F639" s="61"/>
      <c r="G639" s="73" t="str">
        <f>_xlfn.XLOOKUP(C639,[3]Planilha2!A:A,[3]Planilha2!D:D,"erro",0)</f>
        <v>erro</v>
      </c>
      <c r="H639" s="73" t="str">
        <f>_xlfn.XLOOKUP(C639,[3]Planilha2!A:A,[3]Planilha2!E:E,"erro",0)</f>
        <v>erro</v>
      </c>
      <c r="I639" s="59"/>
      <c r="J639" s="62"/>
      <c r="K639" s="62">
        <f t="shared" si="31"/>
        <v>0</v>
      </c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</row>
    <row r="640" spans="1:26" hidden="1">
      <c r="A640" s="59"/>
      <c r="B640" s="59"/>
      <c r="C640" s="65"/>
      <c r="D640" s="59"/>
      <c r="E640" s="55"/>
      <c r="F640" s="61"/>
      <c r="G640" s="61"/>
      <c r="H640" s="61"/>
      <c r="I640" s="59"/>
      <c r="J640" s="62"/>
      <c r="K640" s="62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</row>
    <row r="641" spans="1:26" ht="26.25">
      <c r="A641" s="59" t="s">
        <v>234</v>
      </c>
      <c r="B641" s="59" t="s">
        <v>235</v>
      </c>
      <c r="C641" s="65" t="s">
        <v>236</v>
      </c>
      <c r="D641" s="59" t="s">
        <v>60</v>
      </c>
      <c r="E641" s="85">
        <f>K641</f>
        <v>2379.65</v>
      </c>
      <c r="F641" s="61"/>
      <c r="G641" s="61"/>
      <c r="H641" s="61"/>
      <c r="I641" s="59"/>
      <c r="J641" s="62"/>
      <c r="K641" s="77">
        <f>TRUNC(SUM(K642:K698),2)</f>
        <v>2379.65</v>
      </c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</row>
    <row r="642" spans="1:26" hidden="1">
      <c r="A642" s="59"/>
      <c r="B642" s="59"/>
      <c r="C642" s="65"/>
      <c r="D642" s="59"/>
      <c r="E642" s="55"/>
      <c r="F642" s="61"/>
      <c r="G642" s="61"/>
      <c r="H642" s="61"/>
      <c r="I642" s="59"/>
      <c r="J642" s="62"/>
      <c r="K642" s="62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</row>
    <row r="643" spans="1:26" hidden="1">
      <c r="A643" s="59"/>
      <c r="B643" s="59"/>
      <c r="C643" s="65" t="s">
        <v>1997</v>
      </c>
      <c r="D643" s="59"/>
      <c r="E643" s="55"/>
      <c r="F643" s="61"/>
      <c r="G643" s="61">
        <v>22.5</v>
      </c>
      <c r="H643" s="61">
        <v>2.4500000000000002</v>
      </c>
      <c r="I643" s="61">
        <v>9.1199999999999992</v>
      </c>
      <c r="J643" s="62"/>
      <c r="K643" s="54">
        <f t="shared" ref="K643:K698" si="32">(G643*H643)-I643</f>
        <v>46.00500000000001</v>
      </c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</row>
    <row r="644" spans="1:26" hidden="1">
      <c r="A644" s="59"/>
      <c r="B644" s="59"/>
      <c r="C644" s="65" t="s">
        <v>1998</v>
      </c>
      <c r="D644" s="59"/>
      <c r="E644" s="55"/>
      <c r="F644" s="61"/>
      <c r="G644" s="61">
        <v>17.3</v>
      </c>
      <c r="H644" s="61">
        <v>2.4500000000000002</v>
      </c>
      <c r="I644" s="61">
        <v>8.9320000000000004</v>
      </c>
      <c r="J644" s="62"/>
      <c r="K644" s="54">
        <f t="shared" si="32"/>
        <v>33.453000000000003</v>
      </c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</row>
    <row r="645" spans="1:26" hidden="1">
      <c r="A645" s="59"/>
      <c r="B645" s="59"/>
      <c r="C645" s="65" t="s">
        <v>1999</v>
      </c>
      <c r="D645" s="59"/>
      <c r="E645" s="55"/>
      <c r="F645" s="61"/>
      <c r="G645" s="61">
        <v>17.54</v>
      </c>
      <c r="H645" s="61">
        <v>2.4500000000000002</v>
      </c>
      <c r="I645" s="61">
        <v>9.7219999999999995</v>
      </c>
      <c r="J645" s="62"/>
      <c r="K645" s="54">
        <f t="shared" si="32"/>
        <v>33.250999999999998</v>
      </c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</row>
    <row r="646" spans="1:26" hidden="1">
      <c r="A646" s="59"/>
      <c r="B646" s="59"/>
      <c r="C646" s="65" t="s">
        <v>2000</v>
      </c>
      <c r="D646" s="59"/>
      <c r="E646" s="55"/>
      <c r="F646" s="61"/>
      <c r="G646" s="61">
        <v>18.399999999999999</v>
      </c>
      <c r="H646" s="61">
        <v>2.4500000000000002</v>
      </c>
      <c r="I646" s="61">
        <v>5.53</v>
      </c>
      <c r="J646" s="62"/>
      <c r="K646" s="54">
        <f t="shared" si="32"/>
        <v>39.549999999999997</v>
      </c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</row>
    <row r="647" spans="1:26" hidden="1">
      <c r="A647" s="59"/>
      <c r="B647" s="59"/>
      <c r="C647" s="65" t="s">
        <v>2001</v>
      </c>
      <c r="D647" s="59"/>
      <c r="E647" s="55"/>
      <c r="F647" s="61"/>
      <c r="G647" s="61">
        <v>23.590000000000003</v>
      </c>
      <c r="H647" s="61">
        <v>2.4500000000000002</v>
      </c>
      <c r="I647" s="61">
        <v>13.58</v>
      </c>
      <c r="J647" s="62"/>
      <c r="K647" s="54">
        <f t="shared" si="32"/>
        <v>44.215500000000013</v>
      </c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</row>
    <row r="648" spans="1:26" hidden="1">
      <c r="A648" s="59"/>
      <c r="B648" s="59"/>
      <c r="C648" s="65" t="s">
        <v>2002</v>
      </c>
      <c r="D648" s="59"/>
      <c r="E648" s="55"/>
      <c r="F648" s="61"/>
      <c r="G648" s="61">
        <v>27.68</v>
      </c>
      <c r="H648" s="61">
        <v>2.5299999999999998</v>
      </c>
      <c r="I648" s="61">
        <v>12.148999999999999</v>
      </c>
      <c r="J648" s="62"/>
      <c r="K648" s="54">
        <f t="shared" si="32"/>
        <v>57.881399999999999</v>
      </c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</row>
    <row r="649" spans="1:26" hidden="1">
      <c r="A649" s="59"/>
      <c r="B649" s="59"/>
      <c r="C649" s="65" t="s">
        <v>2003</v>
      </c>
      <c r="D649" s="59"/>
      <c r="E649" s="55"/>
      <c r="F649" s="61"/>
      <c r="G649" s="61">
        <v>27.68</v>
      </c>
      <c r="H649" s="61">
        <v>2.5299999999999998</v>
      </c>
      <c r="I649" s="61">
        <v>12.148999999999999</v>
      </c>
      <c r="J649" s="62"/>
      <c r="K649" s="54">
        <f t="shared" si="32"/>
        <v>57.881399999999999</v>
      </c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</row>
    <row r="650" spans="1:26" hidden="1">
      <c r="A650" s="59"/>
      <c r="B650" s="59"/>
      <c r="C650" s="65" t="s">
        <v>2004</v>
      </c>
      <c r="D650" s="59"/>
      <c r="E650" s="55"/>
      <c r="F650" s="61"/>
      <c r="G650" s="61">
        <v>27.68</v>
      </c>
      <c r="H650" s="61">
        <v>2.5299999999999998</v>
      </c>
      <c r="I650" s="61">
        <v>8.4090000000000007</v>
      </c>
      <c r="J650" s="62"/>
      <c r="K650" s="54">
        <f t="shared" si="32"/>
        <v>61.621400000000001</v>
      </c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</row>
    <row r="651" spans="1:26" hidden="1">
      <c r="A651" s="59"/>
      <c r="B651" s="59"/>
      <c r="C651" s="65" t="s">
        <v>2005</v>
      </c>
      <c r="D651" s="59"/>
      <c r="E651" s="55"/>
      <c r="F651" s="61"/>
      <c r="G651" s="61">
        <v>27.68</v>
      </c>
      <c r="H651" s="61">
        <v>2.5299999999999998</v>
      </c>
      <c r="I651" s="61">
        <v>8.4090000000000007</v>
      </c>
      <c r="J651" s="62"/>
      <c r="K651" s="54">
        <f t="shared" si="32"/>
        <v>61.621400000000001</v>
      </c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</row>
    <row r="652" spans="1:26" hidden="1">
      <c r="A652" s="59"/>
      <c r="B652" s="59"/>
      <c r="C652" s="65" t="s">
        <v>1932</v>
      </c>
      <c r="D652" s="59"/>
      <c r="E652" s="55"/>
      <c r="F652" s="61"/>
      <c r="G652" s="61">
        <v>27.68</v>
      </c>
      <c r="H652" s="61">
        <v>2.5299999999999998</v>
      </c>
      <c r="I652" s="61">
        <v>8.4090000000000007</v>
      </c>
      <c r="J652" s="62"/>
      <c r="K652" s="54">
        <f t="shared" si="32"/>
        <v>61.621400000000001</v>
      </c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</row>
    <row r="653" spans="1:26" hidden="1">
      <c r="A653" s="59"/>
      <c r="B653" s="59"/>
      <c r="C653" s="65" t="s">
        <v>1933</v>
      </c>
      <c r="D653" s="59"/>
      <c r="E653" s="55"/>
      <c r="F653" s="61"/>
      <c r="G653" s="61">
        <v>27.68</v>
      </c>
      <c r="H653" s="61">
        <v>2.5299999999999998</v>
      </c>
      <c r="I653" s="61">
        <v>8.4090000000000007</v>
      </c>
      <c r="J653" s="62"/>
      <c r="K653" s="54">
        <f t="shared" si="32"/>
        <v>61.621400000000001</v>
      </c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</row>
    <row r="654" spans="1:26" hidden="1">
      <c r="A654" s="59"/>
      <c r="B654" s="59"/>
      <c r="C654" s="65" t="s">
        <v>1934</v>
      </c>
      <c r="D654" s="59"/>
      <c r="E654" s="55"/>
      <c r="F654" s="61"/>
      <c r="G654" s="61">
        <v>27.6</v>
      </c>
      <c r="H654" s="61">
        <v>2.5299999999999998</v>
      </c>
      <c r="I654" s="61">
        <v>9.6300000000000008</v>
      </c>
      <c r="J654" s="62"/>
      <c r="K654" s="54">
        <f t="shared" si="32"/>
        <v>60.198</v>
      </c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</row>
    <row r="655" spans="1:26" hidden="1">
      <c r="A655" s="59"/>
      <c r="B655" s="59"/>
      <c r="C655" s="65" t="s">
        <v>1935</v>
      </c>
      <c r="D655" s="59"/>
      <c r="E655" s="55"/>
      <c r="F655" s="61"/>
      <c r="G655" s="61">
        <v>27.6</v>
      </c>
      <c r="H655" s="61">
        <v>2.5299999999999998</v>
      </c>
      <c r="I655" s="61">
        <v>9.6300000000000008</v>
      </c>
      <c r="J655" s="62"/>
      <c r="K655" s="54">
        <f t="shared" si="32"/>
        <v>60.198</v>
      </c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</row>
    <row r="656" spans="1:26" hidden="1">
      <c r="A656" s="59"/>
      <c r="B656" s="59"/>
      <c r="C656" s="65" t="s">
        <v>1936</v>
      </c>
      <c r="D656" s="59"/>
      <c r="E656" s="55"/>
      <c r="F656" s="61"/>
      <c r="G656" s="61">
        <v>25.060000000000002</v>
      </c>
      <c r="H656" s="61">
        <v>2.5099999999999998</v>
      </c>
      <c r="I656" s="61">
        <v>5.6589999999999998</v>
      </c>
      <c r="J656" s="62"/>
      <c r="K656" s="54">
        <f t="shared" si="32"/>
        <v>57.241599999999998</v>
      </c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</row>
    <row r="657" spans="1:26" hidden="1">
      <c r="A657" s="59"/>
      <c r="B657" s="59"/>
      <c r="C657" s="65" t="s">
        <v>1937</v>
      </c>
      <c r="D657" s="59"/>
      <c r="E657" s="55"/>
      <c r="F657" s="61"/>
      <c r="G657" s="61">
        <v>14.1</v>
      </c>
      <c r="H657" s="61">
        <v>2.64</v>
      </c>
      <c r="I657" s="61">
        <v>3.5</v>
      </c>
      <c r="J657" s="62"/>
      <c r="K657" s="54">
        <f t="shared" si="32"/>
        <v>33.724000000000004</v>
      </c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</row>
    <row r="658" spans="1:26" hidden="1">
      <c r="A658" s="59"/>
      <c r="B658" s="59"/>
      <c r="C658" s="65" t="s">
        <v>2006</v>
      </c>
      <c r="D658" s="59"/>
      <c r="E658" s="55"/>
      <c r="F658" s="61"/>
      <c r="G658" s="61">
        <v>17.57</v>
      </c>
      <c r="H658" s="61">
        <v>2</v>
      </c>
      <c r="I658" s="61">
        <v>4.8600000000000003</v>
      </c>
      <c r="J658" s="62"/>
      <c r="K658" s="54">
        <f t="shared" si="32"/>
        <v>30.28</v>
      </c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</row>
    <row r="659" spans="1:26" hidden="1">
      <c r="A659" s="59"/>
      <c r="B659" s="59"/>
      <c r="C659" s="65" t="s">
        <v>1907</v>
      </c>
      <c r="D659" s="59"/>
      <c r="E659" s="55"/>
      <c r="F659" s="61"/>
      <c r="G659" s="61">
        <v>25.759999999999998</v>
      </c>
      <c r="H659" s="61">
        <v>2.75</v>
      </c>
      <c r="I659" s="61">
        <v>5.0759999999999996</v>
      </c>
      <c r="J659" s="62"/>
      <c r="K659" s="54">
        <f t="shared" si="32"/>
        <v>65.763999999999996</v>
      </c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</row>
    <row r="660" spans="1:26" hidden="1">
      <c r="A660" s="59"/>
      <c r="B660" s="59"/>
      <c r="C660" s="65" t="s">
        <v>2007</v>
      </c>
      <c r="D660" s="59"/>
      <c r="E660" s="55"/>
      <c r="F660" s="61"/>
      <c r="G660" s="61">
        <v>10.36</v>
      </c>
      <c r="H660" s="61">
        <v>2.75</v>
      </c>
      <c r="I660" s="61">
        <v>2.746</v>
      </c>
      <c r="J660" s="62"/>
      <c r="K660" s="54">
        <f t="shared" si="32"/>
        <v>25.744</v>
      </c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</row>
    <row r="661" spans="1:26" hidden="1">
      <c r="A661" s="59"/>
      <c r="B661" s="59"/>
      <c r="C661" s="65" t="s">
        <v>1911</v>
      </c>
      <c r="D661" s="59"/>
      <c r="E661" s="55"/>
      <c r="F661" s="61"/>
      <c r="G661" s="61">
        <v>12.48</v>
      </c>
      <c r="H661" s="61">
        <v>2.61</v>
      </c>
      <c r="I661" s="61">
        <v>2.88</v>
      </c>
      <c r="J661" s="62"/>
      <c r="K661" s="54">
        <f t="shared" si="32"/>
        <v>29.692800000000002</v>
      </c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</row>
    <row r="662" spans="1:26" hidden="1">
      <c r="A662" s="59"/>
      <c r="B662" s="59"/>
      <c r="C662" s="65" t="s">
        <v>2008</v>
      </c>
      <c r="D662" s="59"/>
      <c r="E662" s="55"/>
      <c r="F662" s="61"/>
      <c r="G662" s="61">
        <v>17.260000000000002</v>
      </c>
      <c r="H662" s="61">
        <v>2.61</v>
      </c>
      <c r="I662" s="61">
        <v>4.992</v>
      </c>
      <c r="J662" s="62"/>
      <c r="K662" s="54">
        <f t="shared" si="32"/>
        <v>40.056600000000003</v>
      </c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</row>
    <row r="663" spans="1:26" hidden="1">
      <c r="A663" s="59"/>
      <c r="B663" s="59"/>
      <c r="C663" s="65" t="s">
        <v>1908</v>
      </c>
      <c r="D663" s="59"/>
      <c r="E663" s="55"/>
      <c r="F663" s="61"/>
      <c r="G663" s="61">
        <v>20.53</v>
      </c>
      <c r="H663" s="61">
        <v>2.56</v>
      </c>
      <c r="I663" s="61">
        <v>4.26</v>
      </c>
      <c r="J663" s="62"/>
      <c r="K663" s="54">
        <f t="shared" si="32"/>
        <v>48.296800000000005</v>
      </c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</row>
    <row r="664" spans="1:26" hidden="1">
      <c r="A664" s="59"/>
      <c r="B664" s="59"/>
      <c r="C664" s="65" t="s">
        <v>1972</v>
      </c>
      <c r="D664" s="59"/>
      <c r="E664" s="55"/>
      <c r="F664" s="61"/>
      <c r="G664" s="61">
        <v>29.9</v>
      </c>
      <c r="H664" s="61">
        <v>2.4500000000000002</v>
      </c>
      <c r="I664" s="61">
        <v>8.8350000000000009</v>
      </c>
      <c r="J664" s="62"/>
      <c r="K664" s="54">
        <f t="shared" si="32"/>
        <v>64.419999999999987</v>
      </c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</row>
    <row r="665" spans="1:26" hidden="1">
      <c r="A665" s="59"/>
      <c r="B665" s="59"/>
      <c r="C665" s="65" t="s">
        <v>2009</v>
      </c>
      <c r="D665" s="59"/>
      <c r="E665" s="55"/>
      <c r="F665" s="61"/>
      <c r="G665" s="61">
        <v>15.319999999999999</v>
      </c>
      <c r="H665" s="61">
        <v>2.75</v>
      </c>
      <c r="I665" s="61">
        <v>1.8</v>
      </c>
      <c r="J665" s="62"/>
      <c r="K665" s="54">
        <f t="shared" si="32"/>
        <v>40.33</v>
      </c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</row>
    <row r="666" spans="1:26" hidden="1">
      <c r="A666" s="59"/>
      <c r="B666" s="59"/>
      <c r="C666" s="65" t="s">
        <v>2010</v>
      </c>
      <c r="D666" s="59"/>
      <c r="E666" s="55"/>
      <c r="F666" s="61"/>
      <c r="G666" s="61">
        <v>5.2</v>
      </c>
      <c r="H666" s="61">
        <v>2.75</v>
      </c>
      <c r="I666" s="61">
        <v>1.1499999999999999</v>
      </c>
      <c r="J666" s="62"/>
      <c r="K666" s="54">
        <f t="shared" si="32"/>
        <v>13.15</v>
      </c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</row>
    <row r="667" spans="1:26" hidden="1">
      <c r="A667" s="59"/>
      <c r="B667" s="59"/>
      <c r="C667" s="65" t="s">
        <v>2011</v>
      </c>
      <c r="D667" s="59"/>
      <c r="E667" s="55"/>
      <c r="F667" s="61"/>
      <c r="G667" s="61">
        <v>5.24</v>
      </c>
      <c r="H667" s="61">
        <v>2.75</v>
      </c>
      <c r="I667" s="61">
        <v>1.1499999999999999</v>
      </c>
      <c r="J667" s="62"/>
      <c r="K667" s="54">
        <f t="shared" si="32"/>
        <v>13.26</v>
      </c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</row>
    <row r="668" spans="1:26" hidden="1">
      <c r="A668" s="59"/>
      <c r="B668" s="59"/>
      <c r="C668" s="65" t="s">
        <v>2012</v>
      </c>
      <c r="D668" s="59"/>
      <c r="E668" s="55"/>
      <c r="F668" s="61"/>
      <c r="G668" s="61">
        <v>7.1399999999999988</v>
      </c>
      <c r="H668" s="61">
        <v>2.4500000000000002</v>
      </c>
      <c r="I668" s="61">
        <v>2.0960000000000001</v>
      </c>
      <c r="J668" s="62"/>
      <c r="K668" s="54">
        <f t="shared" si="32"/>
        <v>15.396999999999998</v>
      </c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</row>
    <row r="669" spans="1:26" hidden="1">
      <c r="A669" s="59"/>
      <c r="B669" s="59"/>
      <c r="C669" s="65" t="s">
        <v>2013</v>
      </c>
      <c r="D669" s="59"/>
      <c r="E669" s="55"/>
      <c r="F669" s="61"/>
      <c r="G669" s="61">
        <v>5.9</v>
      </c>
      <c r="H669" s="61">
        <v>2.4500000000000002</v>
      </c>
      <c r="I669" s="61">
        <v>1.5960000000000001</v>
      </c>
      <c r="J669" s="62"/>
      <c r="K669" s="54">
        <f t="shared" si="32"/>
        <v>12.859000000000002</v>
      </c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</row>
    <row r="670" spans="1:26" hidden="1">
      <c r="A670" s="59"/>
      <c r="B670" s="59"/>
      <c r="C670" s="65" t="s">
        <v>2014</v>
      </c>
      <c r="D670" s="59"/>
      <c r="E670" s="55"/>
      <c r="F670" s="61"/>
      <c r="G670" s="61">
        <v>14.980000000000004</v>
      </c>
      <c r="H670" s="61">
        <v>2.0699999999999998</v>
      </c>
      <c r="I670" s="61">
        <v>1.796</v>
      </c>
      <c r="J670" s="62"/>
      <c r="K670" s="54">
        <f t="shared" si="32"/>
        <v>29.212600000000005</v>
      </c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</row>
    <row r="671" spans="1:26" hidden="1">
      <c r="A671" s="59"/>
      <c r="B671" s="59"/>
      <c r="C671" s="65" t="s">
        <v>2015</v>
      </c>
      <c r="D671" s="59"/>
      <c r="E671" s="55"/>
      <c r="F671" s="61"/>
      <c r="G671" s="61">
        <v>30.819999999999997</v>
      </c>
      <c r="H671" s="61">
        <v>2.0699999999999998</v>
      </c>
      <c r="I671" s="61">
        <v>7.32</v>
      </c>
      <c r="J671" s="62"/>
      <c r="K671" s="54">
        <f t="shared" si="32"/>
        <v>56.477399999999989</v>
      </c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</row>
    <row r="672" spans="1:26" hidden="1">
      <c r="A672" s="59"/>
      <c r="B672" s="59"/>
      <c r="C672" s="65" t="s">
        <v>2016</v>
      </c>
      <c r="D672" s="59"/>
      <c r="E672" s="55"/>
      <c r="F672" s="61"/>
      <c r="G672" s="61">
        <v>49.79</v>
      </c>
      <c r="H672" s="61">
        <v>2.29</v>
      </c>
      <c r="I672" s="61">
        <v>9.27</v>
      </c>
      <c r="J672" s="62"/>
      <c r="K672" s="54">
        <f t="shared" si="32"/>
        <v>104.7491</v>
      </c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</row>
    <row r="673" spans="1:26" hidden="1">
      <c r="A673" s="59"/>
      <c r="B673" s="59"/>
      <c r="C673" s="65" t="s">
        <v>2017</v>
      </c>
      <c r="D673" s="59"/>
      <c r="E673" s="55"/>
      <c r="F673" s="61"/>
      <c r="G673" s="61">
        <v>5.96</v>
      </c>
      <c r="H673" s="61">
        <v>2.73</v>
      </c>
      <c r="I673" s="61">
        <v>1.0920000000000001</v>
      </c>
      <c r="J673" s="62"/>
      <c r="K673" s="54">
        <f t="shared" si="32"/>
        <v>15.178800000000001</v>
      </c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</row>
    <row r="674" spans="1:26" hidden="1">
      <c r="A674" s="59"/>
      <c r="B674" s="59"/>
      <c r="C674" s="65" t="s">
        <v>2018</v>
      </c>
      <c r="D674" s="59"/>
      <c r="E674" s="55"/>
      <c r="F674" s="61"/>
      <c r="G674" s="61">
        <v>13.639999999999999</v>
      </c>
      <c r="H674" s="61">
        <v>2.73</v>
      </c>
      <c r="I674" s="61">
        <v>3.6</v>
      </c>
      <c r="J674" s="62"/>
      <c r="K674" s="54">
        <f t="shared" si="32"/>
        <v>33.637199999999993</v>
      </c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</row>
    <row r="675" spans="1:26" hidden="1">
      <c r="A675" s="59"/>
      <c r="B675" s="59"/>
      <c r="C675" s="65" t="s">
        <v>1962</v>
      </c>
      <c r="D675" s="59"/>
      <c r="E675" s="55"/>
      <c r="F675" s="61"/>
      <c r="G675" s="61">
        <v>26.549999999999997</v>
      </c>
      <c r="H675" s="61">
        <v>2.15</v>
      </c>
      <c r="I675" s="61">
        <v>14.885</v>
      </c>
      <c r="J675" s="62"/>
      <c r="K675" s="54">
        <f t="shared" si="32"/>
        <v>42.197499999999991</v>
      </c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</row>
    <row r="676" spans="1:26" hidden="1">
      <c r="A676" s="59"/>
      <c r="B676" s="59"/>
      <c r="C676" s="65" t="s">
        <v>1963</v>
      </c>
      <c r="D676" s="59"/>
      <c r="E676" s="55"/>
      <c r="F676" s="61"/>
      <c r="G676" s="61">
        <v>4.3</v>
      </c>
      <c r="H676" s="61">
        <v>2.15</v>
      </c>
      <c r="I676" s="61">
        <v>5.46</v>
      </c>
      <c r="J676" s="62"/>
      <c r="K676" s="54">
        <f t="shared" si="32"/>
        <v>3.7849999999999993</v>
      </c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</row>
    <row r="677" spans="1:26" hidden="1">
      <c r="A677" s="59"/>
      <c r="B677" s="59"/>
      <c r="C677" s="65" t="s">
        <v>1964</v>
      </c>
      <c r="D677" s="59"/>
      <c r="E677" s="55"/>
      <c r="F677" s="61"/>
      <c r="G677" s="61">
        <v>7.54</v>
      </c>
      <c r="H677" s="61">
        <v>2.15</v>
      </c>
      <c r="I677" s="61">
        <v>0</v>
      </c>
      <c r="J677" s="62"/>
      <c r="K677" s="54">
        <f t="shared" si="32"/>
        <v>16.210999999999999</v>
      </c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</row>
    <row r="678" spans="1:26" hidden="1">
      <c r="A678" s="59"/>
      <c r="B678" s="59"/>
      <c r="C678" s="65" t="s">
        <v>1965</v>
      </c>
      <c r="D678" s="59"/>
      <c r="E678" s="55"/>
      <c r="F678" s="61"/>
      <c r="G678" s="61">
        <v>43.36</v>
      </c>
      <c r="H678" s="61">
        <v>2.69</v>
      </c>
      <c r="I678" s="61">
        <v>13.734</v>
      </c>
      <c r="J678" s="62"/>
      <c r="K678" s="54">
        <f t="shared" si="32"/>
        <v>102.9044</v>
      </c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</row>
    <row r="679" spans="1:26" hidden="1">
      <c r="A679" s="59"/>
      <c r="B679" s="59"/>
      <c r="C679" s="65" t="s">
        <v>1966</v>
      </c>
      <c r="D679" s="59"/>
      <c r="E679" s="55"/>
      <c r="F679" s="61"/>
      <c r="G679" s="61">
        <v>17.810000000000002</v>
      </c>
      <c r="H679" s="61">
        <v>3.4</v>
      </c>
      <c r="I679" s="61">
        <v>10.467000000000001</v>
      </c>
      <c r="J679" s="62"/>
      <c r="K679" s="54">
        <f t="shared" si="32"/>
        <v>50.08700000000001</v>
      </c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</row>
    <row r="680" spans="1:26" hidden="1">
      <c r="A680" s="59"/>
      <c r="B680" s="59"/>
      <c r="C680" s="65" t="s">
        <v>1967</v>
      </c>
      <c r="D680" s="59"/>
      <c r="E680" s="55"/>
      <c r="F680" s="61"/>
      <c r="G680" s="61">
        <v>26.09</v>
      </c>
      <c r="H680" s="61">
        <v>2.56</v>
      </c>
      <c r="I680" s="61">
        <v>1.92</v>
      </c>
      <c r="J680" s="62"/>
      <c r="K680" s="54">
        <f t="shared" si="32"/>
        <v>64.870400000000004</v>
      </c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</row>
    <row r="681" spans="1:26" hidden="1">
      <c r="A681" s="59"/>
      <c r="B681" s="59"/>
      <c r="C681" s="65" t="s">
        <v>1968</v>
      </c>
      <c r="D681" s="59"/>
      <c r="E681" s="55"/>
      <c r="F681" s="61"/>
      <c r="G681" s="61">
        <v>17.39</v>
      </c>
      <c r="H681" s="61">
        <v>2.61</v>
      </c>
      <c r="I681" s="61">
        <v>10.061999999999999</v>
      </c>
      <c r="J681" s="62"/>
      <c r="K681" s="54">
        <f t="shared" si="32"/>
        <v>35.325900000000004</v>
      </c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</row>
    <row r="682" spans="1:26" hidden="1">
      <c r="A682" s="59"/>
      <c r="B682" s="59"/>
      <c r="C682" s="65" t="s">
        <v>1969</v>
      </c>
      <c r="D682" s="59"/>
      <c r="E682" s="55"/>
      <c r="F682" s="61"/>
      <c r="G682" s="61">
        <v>4.3</v>
      </c>
      <c r="H682" s="61">
        <v>2.15</v>
      </c>
      <c r="I682" s="61">
        <v>5.46</v>
      </c>
      <c r="J682" s="62"/>
      <c r="K682" s="54">
        <f t="shared" si="32"/>
        <v>3.7849999999999993</v>
      </c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</row>
    <row r="683" spans="1:26" hidden="1">
      <c r="A683" s="59"/>
      <c r="B683" s="59"/>
      <c r="C683" s="65" t="s">
        <v>1970</v>
      </c>
      <c r="D683" s="59"/>
      <c r="E683" s="55"/>
      <c r="F683" s="61"/>
      <c r="G683" s="61">
        <v>4.3</v>
      </c>
      <c r="H683" s="61">
        <v>2.15</v>
      </c>
      <c r="I683" s="61">
        <v>5.46</v>
      </c>
      <c r="J683" s="62"/>
      <c r="K683" s="54">
        <f t="shared" si="32"/>
        <v>3.7849999999999993</v>
      </c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</row>
    <row r="684" spans="1:26" hidden="1">
      <c r="A684" s="59"/>
      <c r="B684" s="59"/>
      <c r="C684" s="65" t="s">
        <v>1971</v>
      </c>
      <c r="D684" s="59"/>
      <c r="E684" s="55"/>
      <c r="F684" s="61"/>
      <c r="G684" s="61">
        <v>18.409999999999997</v>
      </c>
      <c r="H684" s="61">
        <v>2.57</v>
      </c>
      <c r="I684" s="61">
        <v>5.27</v>
      </c>
      <c r="J684" s="62"/>
      <c r="K684" s="54">
        <f t="shared" si="32"/>
        <v>42.043699999999987</v>
      </c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</row>
    <row r="685" spans="1:26" hidden="1">
      <c r="A685" s="59"/>
      <c r="B685" s="59"/>
      <c r="C685" s="65" t="s">
        <v>2019</v>
      </c>
      <c r="D685" s="59"/>
      <c r="E685" s="55"/>
      <c r="F685" s="61"/>
      <c r="G685" s="61">
        <v>3.36</v>
      </c>
      <c r="H685" s="61">
        <v>2.34</v>
      </c>
      <c r="I685" s="61">
        <v>7.52</v>
      </c>
      <c r="J685" s="62"/>
      <c r="K685" s="54">
        <f t="shared" si="32"/>
        <v>0.34239999999999959</v>
      </c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</row>
    <row r="686" spans="1:26" hidden="1">
      <c r="A686" s="59"/>
      <c r="B686" s="59"/>
      <c r="C686" s="65" t="s">
        <v>2020</v>
      </c>
      <c r="D686" s="59"/>
      <c r="E686" s="55"/>
      <c r="F686" s="61"/>
      <c r="G686" s="61">
        <v>12.25</v>
      </c>
      <c r="H686" s="61">
        <v>2.69</v>
      </c>
      <c r="I686" s="61">
        <v>1.17</v>
      </c>
      <c r="J686" s="62"/>
      <c r="K686" s="54">
        <f t="shared" si="32"/>
        <v>31.782499999999999</v>
      </c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</row>
    <row r="687" spans="1:26" hidden="1">
      <c r="A687" s="59"/>
      <c r="B687" s="59"/>
      <c r="C687" s="65" t="s">
        <v>2021</v>
      </c>
      <c r="D687" s="59"/>
      <c r="E687" s="55"/>
      <c r="F687" s="61"/>
      <c r="G687" s="61">
        <v>55.86</v>
      </c>
      <c r="H687" s="61">
        <v>2.6</v>
      </c>
      <c r="I687" s="61">
        <v>22.84</v>
      </c>
      <c r="J687" s="62"/>
      <c r="K687" s="54">
        <f t="shared" si="32"/>
        <v>122.39599999999999</v>
      </c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</row>
    <row r="688" spans="1:26" hidden="1">
      <c r="A688" s="59"/>
      <c r="B688" s="59"/>
      <c r="C688" s="65" t="s">
        <v>2022</v>
      </c>
      <c r="D688" s="59"/>
      <c r="E688" s="55"/>
      <c r="F688" s="61"/>
      <c r="G688" s="61">
        <v>14.980000000000004</v>
      </c>
      <c r="H688" s="61">
        <v>2.0699999999999998</v>
      </c>
      <c r="I688" s="61">
        <v>1.796</v>
      </c>
      <c r="J688" s="62"/>
      <c r="K688" s="54">
        <f t="shared" si="32"/>
        <v>29.212600000000005</v>
      </c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</row>
    <row r="689" spans="1:26" hidden="1">
      <c r="A689" s="59"/>
      <c r="B689" s="59"/>
      <c r="C689" s="65" t="s">
        <v>2023</v>
      </c>
      <c r="D689" s="59"/>
      <c r="E689" s="55"/>
      <c r="F689" s="61"/>
      <c r="G689" s="61">
        <v>17.22</v>
      </c>
      <c r="H689" s="61">
        <v>6.12</v>
      </c>
      <c r="I689" s="61">
        <v>2.2679999999999998</v>
      </c>
      <c r="J689" s="62"/>
      <c r="K689" s="54">
        <f t="shared" si="32"/>
        <v>103.11839999999999</v>
      </c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</row>
    <row r="690" spans="1:26" hidden="1">
      <c r="A690" s="59"/>
      <c r="B690" s="59"/>
      <c r="C690" s="65" t="s">
        <v>1954</v>
      </c>
      <c r="D690" s="59"/>
      <c r="E690" s="55"/>
      <c r="F690" s="61"/>
      <c r="G690" s="61">
        <v>42.550000000000004</v>
      </c>
      <c r="H690" s="61">
        <v>3.04</v>
      </c>
      <c r="I690" s="61">
        <v>44.2</v>
      </c>
      <c r="J690" s="62"/>
      <c r="K690" s="54">
        <f t="shared" si="32"/>
        <v>85.152000000000001</v>
      </c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</row>
    <row r="691" spans="1:26" hidden="1">
      <c r="A691" s="59"/>
      <c r="B691" s="59"/>
      <c r="C691" s="65" t="s">
        <v>1955</v>
      </c>
      <c r="D691" s="59"/>
      <c r="E691" s="55"/>
      <c r="F691" s="61"/>
      <c r="G691" s="61">
        <v>19.029999999999998</v>
      </c>
      <c r="H691" s="61">
        <v>3.04</v>
      </c>
      <c r="I691" s="61">
        <v>16.850000000000001</v>
      </c>
      <c r="J691" s="62"/>
      <c r="K691" s="54">
        <f t="shared" si="32"/>
        <v>41.00119999999999</v>
      </c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</row>
    <row r="692" spans="1:26" hidden="1">
      <c r="A692" s="59"/>
      <c r="B692" s="59"/>
      <c r="C692" s="65" t="s">
        <v>1956</v>
      </c>
      <c r="D692" s="59"/>
      <c r="E692" s="55"/>
      <c r="F692" s="61"/>
      <c r="G692" s="61">
        <v>3.3</v>
      </c>
      <c r="H692" s="61">
        <v>2.86</v>
      </c>
      <c r="I692" s="61">
        <v>0</v>
      </c>
      <c r="J692" s="62"/>
      <c r="K692" s="54">
        <f t="shared" si="32"/>
        <v>9.4379999999999988</v>
      </c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</row>
    <row r="693" spans="1:26" hidden="1">
      <c r="A693" s="59"/>
      <c r="B693" s="59"/>
      <c r="C693" s="65" t="s">
        <v>1957</v>
      </c>
      <c r="D693" s="59"/>
      <c r="E693" s="55"/>
      <c r="F693" s="61"/>
      <c r="G693" s="61">
        <v>7.34</v>
      </c>
      <c r="H693" s="61">
        <v>4.05</v>
      </c>
      <c r="I693" s="61">
        <v>0</v>
      </c>
      <c r="J693" s="62"/>
      <c r="K693" s="54">
        <f t="shared" si="32"/>
        <v>29.726999999999997</v>
      </c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</row>
    <row r="694" spans="1:26" hidden="1">
      <c r="A694" s="59"/>
      <c r="B694" s="59"/>
      <c r="C694" s="65" t="s">
        <v>1958</v>
      </c>
      <c r="D694" s="59"/>
      <c r="E694" s="55"/>
      <c r="F694" s="61"/>
      <c r="G694" s="61">
        <v>47.25</v>
      </c>
      <c r="H694" s="61">
        <v>0.57999999999999996</v>
      </c>
      <c r="I694" s="61">
        <v>0</v>
      </c>
      <c r="J694" s="62"/>
      <c r="K694" s="54">
        <f t="shared" si="32"/>
        <v>27.404999999999998</v>
      </c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</row>
    <row r="695" spans="1:26" hidden="1">
      <c r="A695" s="59"/>
      <c r="B695" s="59"/>
      <c r="C695" s="65" t="s">
        <v>1959</v>
      </c>
      <c r="D695" s="59"/>
      <c r="E695" s="55"/>
      <c r="F695" s="61"/>
      <c r="G695" s="61">
        <v>10.84</v>
      </c>
      <c r="H695" s="61">
        <v>1.74</v>
      </c>
      <c r="I695" s="61">
        <v>3.06</v>
      </c>
      <c r="J695" s="62"/>
      <c r="K695" s="54">
        <f t="shared" si="32"/>
        <v>15.801599999999999</v>
      </c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</row>
    <row r="696" spans="1:26" hidden="1">
      <c r="A696" s="59"/>
      <c r="B696" s="59"/>
      <c r="C696" s="65" t="s">
        <v>1960</v>
      </c>
      <c r="D696" s="59"/>
      <c r="E696" s="55"/>
      <c r="F696" s="61"/>
      <c r="G696" s="61">
        <v>16.09</v>
      </c>
      <c r="H696" s="61">
        <v>1.74</v>
      </c>
      <c r="I696" s="61">
        <v>1.2</v>
      </c>
      <c r="J696" s="62"/>
      <c r="K696" s="54">
        <f t="shared" si="32"/>
        <v>26.796600000000002</v>
      </c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</row>
    <row r="697" spans="1:26" hidden="1">
      <c r="A697" s="59"/>
      <c r="B697" s="59"/>
      <c r="C697" s="65" t="s">
        <v>1961</v>
      </c>
      <c r="D697" s="59"/>
      <c r="E697" s="55"/>
      <c r="F697" s="61"/>
      <c r="G697" s="61">
        <v>22.66</v>
      </c>
      <c r="H697" s="61">
        <v>3.16</v>
      </c>
      <c r="I697" s="61">
        <v>0</v>
      </c>
      <c r="J697" s="62"/>
      <c r="K697" s="54">
        <f t="shared" si="32"/>
        <v>71.60560000000001</v>
      </c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</row>
    <row r="698" spans="1:26" hidden="1">
      <c r="A698" s="59"/>
      <c r="B698" s="59"/>
      <c r="C698" s="65" t="s">
        <v>2024</v>
      </c>
      <c r="D698" s="59"/>
      <c r="E698" s="55"/>
      <c r="F698" s="61"/>
      <c r="G698" s="61">
        <v>3.89</v>
      </c>
      <c r="H698" s="61">
        <v>3.16</v>
      </c>
      <c r="I698" s="61">
        <v>0</v>
      </c>
      <c r="J698" s="62"/>
      <c r="K698" s="54">
        <f t="shared" si="32"/>
        <v>12.292400000000001</v>
      </c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</row>
    <row r="699" spans="1:26" hidden="1">
      <c r="A699" s="59"/>
      <c r="B699" s="59"/>
      <c r="C699" s="65"/>
      <c r="D699" s="59"/>
      <c r="E699" s="55"/>
      <c r="F699" s="61"/>
      <c r="G699" s="61"/>
      <c r="H699" s="61"/>
      <c r="I699" s="59"/>
      <c r="J699" s="62"/>
      <c r="K699" s="62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</row>
    <row r="700" spans="1:26" ht="26.25">
      <c r="A700" s="59" t="s">
        <v>237</v>
      </c>
      <c r="B700" s="59" t="s">
        <v>238</v>
      </c>
      <c r="C700" s="65" t="s">
        <v>239</v>
      </c>
      <c r="D700" s="59" t="s">
        <v>60</v>
      </c>
      <c r="E700" s="55">
        <v>209.45</v>
      </c>
      <c r="F700" s="61"/>
      <c r="G700" s="61"/>
      <c r="H700" s="61"/>
      <c r="I700" s="59"/>
      <c r="J700" s="62"/>
      <c r="K700" s="77">
        <f>TRUNC(SUM(K701:K717),2)</f>
        <v>0</v>
      </c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</row>
    <row r="701" spans="1:26" hidden="1">
      <c r="A701" s="59"/>
      <c r="B701" s="59"/>
      <c r="C701" s="65"/>
      <c r="D701" s="59"/>
      <c r="E701" s="55"/>
      <c r="F701" s="61"/>
      <c r="G701" s="61"/>
      <c r="H701" s="61"/>
      <c r="I701" s="59"/>
      <c r="J701" s="62"/>
      <c r="K701" s="62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</row>
    <row r="702" spans="1:26" hidden="1">
      <c r="A702" s="59"/>
      <c r="B702" s="59"/>
      <c r="C702" s="72" t="s">
        <v>1910</v>
      </c>
      <c r="D702" s="52" t="s">
        <v>1905</v>
      </c>
      <c r="E702" s="55"/>
      <c r="F702" s="61"/>
      <c r="G702" s="73" t="str">
        <f>_xlfn.XLOOKUP(C702,[3]Planilha2!A:A,[3]Planilha2!D:D,"erro",0)</f>
        <v>erro</v>
      </c>
      <c r="H702" s="73" t="str">
        <f>_xlfn.XLOOKUP(C702,[3]Planilha2!A:A,[3]Planilha2!E:E,"erro",0)</f>
        <v>erro</v>
      </c>
      <c r="I702" s="59"/>
      <c r="J702" s="62"/>
      <c r="K702" s="62">
        <f t="shared" ref="K702:K717" si="33">(PRODUCT(F702:I702))</f>
        <v>0</v>
      </c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</row>
    <row r="703" spans="1:26" hidden="1">
      <c r="A703" s="59"/>
      <c r="B703" s="59"/>
      <c r="C703" s="72" t="s">
        <v>1911</v>
      </c>
      <c r="D703" s="52" t="s">
        <v>1905</v>
      </c>
      <c r="E703" s="55"/>
      <c r="F703" s="61"/>
      <c r="G703" s="73" t="str">
        <f>_xlfn.XLOOKUP(C703,[3]Planilha2!A:A,[3]Planilha2!D:D,"erro",0)</f>
        <v>erro</v>
      </c>
      <c r="H703" s="73" t="str">
        <f>_xlfn.XLOOKUP(C703,[3]Planilha2!A:A,[3]Planilha2!E:E,"erro",0)</f>
        <v>erro</v>
      </c>
      <c r="I703" s="59"/>
      <c r="J703" s="62"/>
      <c r="K703" s="62">
        <f t="shared" si="33"/>
        <v>0</v>
      </c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</row>
    <row r="704" spans="1:26" hidden="1">
      <c r="A704" s="59"/>
      <c r="B704" s="59"/>
      <c r="C704" s="72" t="s">
        <v>1912</v>
      </c>
      <c r="D704" s="52" t="s">
        <v>1905</v>
      </c>
      <c r="E704" s="55"/>
      <c r="F704" s="61"/>
      <c r="G704" s="73" t="str">
        <f>_xlfn.XLOOKUP(C704,[3]Planilha2!A:A,[3]Planilha2!D:D,"erro",0)</f>
        <v>erro</v>
      </c>
      <c r="H704" s="73" t="str">
        <f>_xlfn.XLOOKUP(C704,[3]Planilha2!A:A,[3]Planilha2!E:E,"erro",0)</f>
        <v>erro</v>
      </c>
      <c r="I704" s="59"/>
      <c r="J704" s="62"/>
      <c r="K704" s="62">
        <f t="shared" si="33"/>
        <v>0</v>
      </c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</row>
    <row r="705" spans="1:26" hidden="1">
      <c r="A705" s="59"/>
      <c r="B705" s="59"/>
      <c r="C705" s="72" t="s">
        <v>1904</v>
      </c>
      <c r="D705" s="52" t="s">
        <v>1905</v>
      </c>
      <c r="E705" s="55"/>
      <c r="F705" s="61"/>
      <c r="G705" s="73" t="str">
        <f>_xlfn.XLOOKUP(C705,[3]Planilha2!A:A,[3]Planilha2!D:D,"erro",0)</f>
        <v>erro</v>
      </c>
      <c r="H705" s="73" t="str">
        <f>_xlfn.XLOOKUP(C705,[3]Planilha2!A:A,[3]Planilha2!E:E,"erro",0)</f>
        <v>erro</v>
      </c>
      <c r="I705" s="59"/>
      <c r="J705" s="62"/>
      <c r="K705" s="62">
        <f t="shared" si="33"/>
        <v>0</v>
      </c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</row>
    <row r="706" spans="1:26" hidden="1">
      <c r="A706" s="59"/>
      <c r="B706" s="59"/>
      <c r="C706" s="72" t="s">
        <v>1906</v>
      </c>
      <c r="D706" s="52" t="s">
        <v>1905</v>
      </c>
      <c r="E706" s="55"/>
      <c r="F706" s="61"/>
      <c r="G706" s="73" t="str">
        <f>_xlfn.XLOOKUP(C706,[3]Planilha2!A:A,[3]Planilha2!D:D,"erro",0)</f>
        <v>erro</v>
      </c>
      <c r="H706" s="73" t="str">
        <f>_xlfn.XLOOKUP(C706,[3]Planilha2!A:A,[3]Planilha2!E:E,"erro",0)</f>
        <v>erro</v>
      </c>
      <c r="I706" s="59"/>
      <c r="J706" s="62"/>
      <c r="K706" s="62">
        <f t="shared" si="33"/>
        <v>0</v>
      </c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</row>
    <row r="707" spans="1:26" hidden="1">
      <c r="A707" s="59"/>
      <c r="B707" s="59"/>
      <c r="C707" s="72" t="s">
        <v>1907</v>
      </c>
      <c r="D707" s="52" t="s">
        <v>1905</v>
      </c>
      <c r="E707" s="55"/>
      <c r="F707" s="61"/>
      <c r="G707" s="73" t="str">
        <f>_xlfn.XLOOKUP(C707,[3]Planilha2!A:A,[3]Planilha2!D:D,"erro",0)</f>
        <v>erro</v>
      </c>
      <c r="H707" s="73" t="str">
        <f>_xlfn.XLOOKUP(C707,[3]Planilha2!A:A,[3]Planilha2!E:E,"erro",0)</f>
        <v>erro</v>
      </c>
      <c r="I707" s="59"/>
      <c r="J707" s="62"/>
      <c r="K707" s="62">
        <f t="shared" si="33"/>
        <v>0</v>
      </c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</row>
    <row r="708" spans="1:26" hidden="1">
      <c r="A708" s="59"/>
      <c r="B708" s="59"/>
      <c r="C708" s="72" t="s">
        <v>1915</v>
      </c>
      <c r="D708" s="52" t="s">
        <v>1905</v>
      </c>
      <c r="E708" s="55"/>
      <c r="F708" s="61"/>
      <c r="G708" s="73" t="str">
        <f>_xlfn.XLOOKUP(C708,[3]Planilha2!A:A,[3]Planilha2!D:D,"erro",0)</f>
        <v>erro</v>
      </c>
      <c r="H708" s="73" t="str">
        <f>_xlfn.XLOOKUP(C708,[3]Planilha2!A:A,[3]Planilha2!E:E,"erro",0)</f>
        <v>erro</v>
      </c>
      <c r="I708" s="59"/>
      <c r="J708" s="62"/>
      <c r="K708" s="62">
        <f t="shared" si="33"/>
        <v>0</v>
      </c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</row>
    <row r="709" spans="1:26" hidden="1">
      <c r="A709" s="59"/>
      <c r="B709" s="59"/>
      <c r="C709" s="72" t="s">
        <v>1916</v>
      </c>
      <c r="D709" s="52" t="s">
        <v>1905</v>
      </c>
      <c r="E709" s="55"/>
      <c r="F709" s="61"/>
      <c r="G709" s="73" t="str">
        <f>_xlfn.XLOOKUP(C709,[3]Planilha2!A:A,[3]Planilha2!D:D,"erro",0)</f>
        <v>erro</v>
      </c>
      <c r="H709" s="73" t="str">
        <f>_xlfn.XLOOKUP(C709,[3]Planilha2!A:A,[3]Planilha2!E:E,"erro",0)</f>
        <v>erro</v>
      </c>
      <c r="I709" s="59"/>
      <c r="J709" s="62"/>
      <c r="K709" s="62">
        <f t="shared" si="33"/>
        <v>0</v>
      </c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</row>
    <row r="710" spans="1:26" hidden="1">
      <c r="A710" s="59"/>
      <c r="B710" s="59"/>
      <c r="C710" s="72" t="s">
        <v>1917</v>
      </c>
      <c r="D710" s="52" t="s">
        <v>1905</v>
      </c>
      <c r="E710" s="55"/>
      <c r="F710" s="61"/>
      <c r="G710" s="73" t="str">
        <f>_xlfn.XLOOKUP(C710,[3]Planilha2!A:A,[3]Planilha2!D:D,"erro",0)</f>
        <v>erro</v>
      </c>
      <c r="H710" s="73" t="str">
        <f>_xlfn.XLOOKUP(C710,[3]Planilha2!A:A,[3]Planilha2!E:E,"erro",0)</f>
        <v>erro</v>
      </c>
      <c r="I710" s="59"/>
      <c r="J710" s="62"/>
      <c r="K710" s="62">
        <f t="shared" si="33"/>
        <v>0</v>
      </c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</row>
    <row r="711" spans="1:26" hidden="1">
      <c r="A711" s="59"/>
      <c r="B711" s="59"/>
      <c r="C711" s="72" t="s">
        <v>1918</v>
      </c>
      <c r="D711" s="52" t="s">
        <v>1905</v>
      </c>
      <c r="E711" s="55"/>
      <c r="F711" s="61"/>
      <c r="G711" s="73" t="str">
        <f>_xlfn.XLOOKUP(C711,[3]Planilha2!A:A,[3]Planilha2!D:D,"erro",0)</f>
        <v>erro</v>
      </c>
      <c r="H711" s="73" t="str">
        <f>_xlfn.XLOOKUP(C711,[3]Planilha2!A:A,[3]Planilha2!E:E,"erro",0)</f>
        <v>erro</v>
      </c>
      <c r="I711" s="59"/>
      <c r="J711" s="62"/>
      <c r="K711" s="62">
        <f t="shared" si="33"/>
        <v>0</v>
      </c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</row>
    <row r="712" spans="1:26" hidden="1">
      <c r="A712" s="59"/>
      <c r="B712" s="59"/>
      <c r="C712" s="72" t="s">
        <v>1920</v>
      </c>
      <c r="D712" s="52" t="s">
        <v>1905</v>
      </c>
      <c r="E712" s="55"/>
      <c r="F712" s="61"/>
      <c r="G712" s="73" t="str">
        <f>_xlfn.XLOOKUP(C712,[3]Planilha2!A:A,[3]Planilha2!D:D,"erro",0)</f>
        <v>erro</v>
      </c>
      <c r="H712" s="73" t="str">
        <f>_xlfn.XLOOKUP(C712,[3]Planilha2!A:A,[3]Planilha2!E:E,"erro",0)</f>
        <v>erro</v>
      </c>
      <c r="I712" s="59"/>
      <c r="J712" s="62"/>
      <c r="K712" s="62">
        <f t="shared" si="33"/>
        <v>0</v>
      </c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</row>
    <row r="713" spans="1:26" hidden="1">
      <c r="A713" s="59"/>
      <c r="B713" s="59"/>
      <c r="C713" s="72" t="s">
        <v>1922</v>
      </c>
      <c r="D713" s="52" t="s">
        <v>1905</v>
      </c>
      <c r="E713" s="55"/>
      <c r="F713" s="61"/>
      <c r="G713" s="73" t="str">
        <f>_xlfn.XLOOKUP(C713,[3]Planilha2!A:A,[3]Planilha2!D:D,"erro",0)</f>
        <v>erro</v>
      </c>
      <c r="H713" s="73" t="str">
        <f>_xlfn.XLOOKUP(C713,[3]Planilha2!A:A,[3]Planilha2!E:E,"erro",0)</f>
        <v>erro</v>
      </c>
      <c r="I713" s="59"/>
      <c r="J713" s="62"/>
      <c r="K713" s="62">
        <f t="shared" si="33"/>
        <v>0</v>
      </c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</row>
    <row r="714" spans="1:26" hidden="1">
      <c r="A714" s="59"/>
      <c r="B714" s="59"/>
      <c r="C714" s="72" t="s">
        <v>1923</v>
      </c>
      <c r="D714" s="52" t="s">
        <v>1905</v>
      </c>
      <c r="E714" s="55"/>
      <c r="F714" s="61"/>
      <c r="G714" s="73" t="str">
        <f>_xlfn.XLOOKUP(C714,[3]Planilha2!A:A,[3]Planilha2!D:D,"erro",0)</f>
        <v>erro</v>
      </c>
      <c r="H714" s="73" t="str">
        <f>_xlfn.XLOOKUP(C714,[3]Planilha2!A:A,[3]Planilha2!E:E,"erro",0)</f>
        <v>erro</v>
      </c>
      <c r="I714" s="59"/>
      <c r="J714" s="62"/>
      <c r="K714" s="62">
        <f t="shared" si="33"/>
        <v>0</v>
      </c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</row>
    <row r="715" spans="1:26" hidden="1">
      <c r="A715" s="59"/>
      <c r="B715" s="59"/>
      <c r="C715" s="72" t="s">
        <v>1949</v>
      </c>
      <c r="D715" s="52" t="s">
        <v>1905</v>
      </c>
      <c r="E715" s="55"/>
      <c r="F715" s="61"/>
      <c r="G715" s="73" t="str">
        <f>_xlfn.XLOOKUP(C715,[3]Planilha2!A:A,[3]Planilha2!D:D,"erro",0)</f>
        <v>erro</v>
      </c>
      <c r="H715" s="73" t="str">
        <f>_xlfn.XLOOKUP(C715,[3]Planilha2!A:A,[3]Planilha2!E:E,"erro",0)</f>
        <v>erro</v>
      </c>
      <c r="I715" s="59"/>
      <c r="J715" s="62"/>
      <c r="K715" s="62">
        <f t="shared" si="33"/>
        <v>0</v>
      </c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</row>
    <row r="716" spans="1:26" hidden="1">
      <c r="A716" s="59"/>
      <c r="B716" s="59"/>
      <c r="C716" s="72" t="s">
        <v>1927</v>
      </c>
      <c r="D716" s="52" t="s">
        <v>1905</v>
      </c>
      <c r="E716" s="55"/>
      <c r="F716" s="61"/>
      <c r="G716" s="73" t="str">
        <f>_xlfn.XLOOKUP(C716,[3]Planilha2!A:A,[3]Planilha2!D:D,"erro",0)</f>
        <v>erro</v>
      </c>
      <c r="H716" s="73" t="str">
        <f>_xlfn.XLOOKUP(C716,[3]Planilha2!A:A,[3]Planilha2!E:E,"erro",0)</f>
        <v>erro</v>
      </c>
      <c r="I716" s="59"/>
      <c r="J716" s="62"/>
      <c r="K716" s="62">
        <f t="shared" si="33"/>
        <v>0</v>
      </c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</row>
    <row r="717" spans="1:26" hidden="1">
      <c r="A717" s="59"/>
      <c r="B717" s="59"/>
      <c r="C717" s="72" t="s">
        <v>1926</v>
      </c>
      <c r="D717" s="52" t="s">
        <v>1905</v>
      </c>
      <c r="E717" s="55"/>
      <c r="F717" s="61"/>
      <c r="G717" s="73" t="str">
        <f>_xlfn.XLOOKUP(C717,[3]Planilha2!A:A,[3]Planilha2!D:D,"erro",0)</f>
        <v>erro</v>
      </c>
      <c r="H717" s="73" t="str">
        <f>_xlfn.XLOOKUP(C717,[3]Planilha2!A:A,[3]Planilha2!E:E,"erro",0)</f>
        <v>erro</v>
      </c>
      <c r="I717" s="59"/>
      <c r="J717" s="62"/>
      <c r="K717" s="62">
        <f t="shared" si="33"/>
        <v>0</v>
      </c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</row>
    <row r="718" spans="1:26" hidden="1">
      <c r="A718" s="59"/>
      <c r="B718" s="59"/>
      <c r="C718" s="65"/>
      <c r="D718" s="59"/>
      <c r="E718" s="55"/>
      <c r="F718" s="61"/>
      <c r="G718" s="61"/>
      <c r="H718" s="61"/>
      <c r="I718" s="59"/>
      <c r="J718" s="62"/>
      <c r="K718" s="62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</row>
    <row r="719" spans="1:26" ht="52.5">
      <c r="A719" s="59" t="s">
        <v>240</v>
      </c>
      <c r="B719" s="59" t="s">
        <v>241</v>
      </c>
      <c r="C719" s="65" t="s">
        <v>242</v>
      </c>
      <c r="D719" s="59" t="s">
        <v>60</v>
      </c>
      <c r="E719" s="55">
        <f>K719</f>
        <v>242.36</v>
      </c>
      <c r="F719" s="61"/>
      <c r="G719" s="61"/>
      <c r="H719" s="61"/>
      <c r="I719" s="59"/>
      <c r="J719" s="62"/>
      <c r="K719" s="77">
        <f>TRUNC(SUM(K720),2)</f>
        <v>242.36</v>
      </c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</row>
    <row r="720" spans="1:26" hidden="1">
      <c r="A720" s="59"/>
      <c r="B720" s="59"/>
      <c r="C720" s="60" t="s">
        <v>1894</v>
      </c>
      <c r="D720" s="59"/>
      <c r="E720" s="55"/>
      <c r="F720" s="61">
        <v>1</v>
      </c>
      <c r="G720" s="61"/>
      <c r="H720" s="61"/>
      <c r="I720" s="59"/>
      <c r="J720" s="62">
        <v>242.36</v>
      </c>
      <c r="K720" s="62">
        <f>PRODUCT(F720:J720)</f>
        <v>242.36</v>
      </c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</row>
    <row r="721" spans="1:26" hidden="1">
      <c r="A721" s="59"/>
      <c r="B721" s="59"/>
      <c r="C721" s="65"/>
      <c r="D721" s="59"/>
      <c r="E721" s="55"/>
      <c r="F721" s="61"/>
      <c r="G721" s="61"/>
      <c r="H721" s="61"/>
      <c r="I721" s="59"/>
      <c r="J721" s="62"/>
      <c r="K721" s="62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</row>
    <row r="722" spans="1:26" ht="26.25">
      <c r="A722" s="59" t="s">
        <v>243</v>
      </c>
      <c r="B722" s="59" t="s">
        <v>244</v>
      </c>
      <c r="C722" s="65" t="s">
        <v>245</v>
      </c>
      <c r="D722" s="59" t="s">
        <v>60</v>
      </c>
      <c r="E722" s="81">
        <f>K722</f>
        <v>140.69999999999999</v>
      </c>
      <c r="F722" s="61"/>
      <c r="G722" s="61"/>
      <c r="H722" s="61"/>
      <c r="I722" s="59"/>
      <c r="J722" s="62"/>
      <c r="K722" s="77">
        <f>TRUNC(SUM(K723:K732),2)</f>
        <v>140.69999999999999</v>
      </c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</row>
    <row r="723" spans="1:26" hidden="1">
      <c r="A723" s="59"/>
      <c r="B723" s="59"/>
      <c r="C723" s="74" t="s">
        <v>1938</v>
      </c>
      <c r="D723" s="59"/>
      <c r="E723" s="55"/>
      <c r="F723" s="61">
        <v>2.5</v>
      </c>
      <c r="G723" s="75">
        <v>0.8</v>
      </c>
      <c r="H723" s="75">
        <v>2.1</v>
      </c>
      <c r="I723" s="59"/>
      <c r="J723" s="62">
        <v>2</v>
      </c>
      <c r="K723" s="62">
        <f t="shared" ref="K723:K732" si="34">((G723*H723)*J723)*F723</f>
        <v>8.4</v>
      </c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</row>
    <row r="724" spans="1:26" hidden="1">
      <c r="A724" s="59"/>
      <c r="B724" s="59"/>
      <c r="C724" s="74" t="s">
        <v>1939</v>
      </c>
      <c r="D724" s="59"/>
      <c r="E724" s="55"/>
      <c r="F724" s="61">
        <v>2.5</v>
      </c>
      <c r="G724" s="75">
        <v>1</v>
      </c>
      <c r="H724" s="75">
        <v>2.1</v>
      </c>
      <c r="I724" s="59"/>
      <c r="J724" s="62">
        <v>1</v>
      </c>
      <c r="K724" s="62">
        <f t="shared" si="34"/>
        <v>5.25</v>
      </c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</row>
    <row r="725" spans="1:26" hidden="1">
      <c r="A725" s="59"/>
      <c r="B725" s="59"/>
      <c r="C725" s="74" t="s">
        <v>1940</v>
      </c>
      <c r="D725" s="59"/>
      <c r="E725" s="55"/>
      <c r="F725" s="61">
        <v>2.5</v>
      </c>
      <c r="G725" s="75">
        <v>1.4</v>
      </c>
      <c r="H725" s="75">
        <v>2.1</v>
      </c>
      <c r="I725" s="59"/>
      <c r="J725" s="62">
        <v>1</v>
      </c>
      <c r="K725" s="62">
        <f t="shared" si="34"/>
        <v>7.35</v>
      </c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</row>
    <row r="726" spans="1:26" hidden="1">
      <c r="A726" s="59"/>
      <c r="B726" s="59"/>
      <c r="C726" s="74" t="s">
        <v>1941</v>
      </c>
      <c r="D726" s="59"/>
      <c r="E726" s="55"/>
      <c r="F726" s="61">
        <v>2.5</v>
      </c>
      <c r="G726" s="75">
        <v>0.8</v>
      </c>
      <c r="H726" s="75">
        <v>2.1</v>
      </c>
      <c r="I726" s="59"/>
      <c r="J726" s="62">
        <v>5</v>
      </c>
      <c r="K726" s="62">
        <f t="shared" si="34"/>
        <v>21</v>
      </c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</row>
    <row r="727" spans="1:26" hidden="1">
      <c r="A727" s="59"/>
      <c r="B727" s="59"/>
      <c r="C727" s="74" t="s">
        <v>1942</v>
      </c>
      <c r="D727" s="59"/>
      <c r="E727" s="55"/>
      <c r="F727" s="61">
        <v>2.5</v>
      </c>
      <c r="G727" s="75">
        <v>1</v>
      </c>
      <c r="H727" s="75">
        <v>2.1</v>
      </c>
      <c r="I727" s="59"/>
      <c r="J727" s="62">
        <v>3</v>
      </c>
      <c r="K727" s="62">
        <f t="shared" si="34"/>
        <v>15.750000000000002</v>
      </c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</row>
    <row r="728" spans="1:26" hidden="1">
      <c r="A728" s="59"/>
      <c r="B728" s="59"/>
      <c r="C728" s="74" t="s">
        <v>1943</v>
      </c>
      <c r="D728" s="59"/>
      <c r="E728" s="55"/>
      <c r="F728" s="61">
        <v>2.5</v>
      </c>
      <c r="G728" s="75">
        <v>0.9</v>
      </c>
      <c r="H728" s="75">
        <v>2.1</v>
      </c>
      <c r="I728" s="59"/>
      <c r="J728" s="62">
        <v>3</v>
      </c>
      <c r="K728" s="62">
        <f t="shared" si="34"/>
        <v>14.175000000000001</v>
      </c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</row>
    <row r="729" spans="1:26" hidden="1">
      <c r="A729" s="59"/>
      <c r="B729" s="59"/>
      <c r="C729" s="74" t="s">
        <v>1944</v>
      </c>
      <c r="D729" s="59"/>
      <c r="E729" s="55"/>
      <c r="F729" s="61">
        <v>2.5</v>
      </c>
      <c r="G729" s="75">
        <v>1.4</v>
      </c>
      <c r="H729" s="75">
        <v>2.1</v>
      </c>
      <c r="I729" s="59"/>
      <c r="J729" s="62">
        <v>1</v>
      </c>
      <c r="K729" s="62">
        <f t="shared" si="34"/>
        <v>7.35</v>
      </c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</row>
    <row r="730" spans="1:26" hidden="1">
      <c r="A730" s="59"/>
      <c r="B730" s="59"/>
      <c r="C730" s="74" t="s">
        <v>1945</v>
      </c>
      <c r="D730" s="59"/>
      <c r="E730" s="55"/>
      <c r="F730" s="61">
        <v>2.5</v>
      </c>
      <c r="G730" s="75">
        <v>1</v>
      </c>
      <c r="H730" s="75">
        <v>2.1</v>
      </c>
      <c r="I730" s="59"/>
      <c r="J730" s="62">
        <v>9</v>
      </c>
      <c r="K730" s="62">
        <f t="shared" si="34"/>
        <v>47.250000000000007</v>
      </c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</row>
    <row r="731" spans="1:26" hidden="1">
      <c r="A731" s="59"/>
      <c r="B731" s="59"/>
      <c r="C731" s="72" t="s">
        <v>1946</v>
      </c>
      <c r="D731" s="59"/>
      <c r="E731" s="55"/>
      <c r="F731" s="61">
        <v>2.5</v>
      </c>
      <c r="G731" s="75">
        <v>0.7</v>
      </c>
      <c r="H731" s="75">
        <v>2.1</v>
      </c>
      <c r="I731" s="59"/>
      <c r="J731" s="62">
        <v>3</v>
      </c>
      <c r="K731" s="62">
        <f t="shared" si="34"/>
        <v>11.025</v>
      </c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</row>
    <row r="732" spans="1:26" hidden="1">
      <c r="A732" s="59"/>
      <c r="B732" s="59"/>
      <c r="C732" s="74" t="s">
        <v>1947</v>
      </c>
      <c r="D732" s="59"/>
      <c r="E732" s="55"/>
      <c r="F732" s="61">
        <v>2.5</v>
      </c>
      <c r="G732" s="75">
        <v>0.6</v>
      </c>
      <c r="H732" s="75">
        <v>2.1</v>
      </c>
      <c r="I732" s="59"/>
      <c r="J732" s="62">
        <v>1</v>
      </c>
      <c r="K732" s="62">
        <f t="shared" si="34"/>
        <v>3.15</v>
      </c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</row>
    <row r="733" spans="1:26" hidden="1">
      <c r="A733" s="59"/>
      <c r="B733" s="59"/>
      <c r="C733" s="65"/>
      <c r="D733" s="59"/>
      <c r="E733" s="55"/>
      <c r="F733" s="61"/>
      <c r="G733" s="61"/>
      <c r="H733" s="61"/>
      <c r="I733" s="59"/>
      <c r="J733" s="62"/>
      <c r="K733" s="62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</row>
    <row r="734" spans="1:26" ht="26.25">
      <c r="A734" s="59" t="s">
        <v>246</v>
      </c>
      <c r="B734" s="59" t="s">
        <v>247</v>
      </c>
      <c r="C734" s="65" t="s">
        <v>248</v>
      </c>
      <c r="D734" s="59" t="s">
        <v>60</v>
      </c>
      <c r="E734" s="81">
        <f>K734</f>
        <v>140.69999999999999</v>
      </c>
      <c r="F734" s="61"/>
      <c r="G734" s="61"/>
      <c r="H734" s="61"/>
      <c r="I734" s="59"/>
      <c r="J734" s="62"/>
      <c r="K734" s="77">
        <f>TRUNC(SUM(K735:K744),2)</f>
        <v>140.69999999999999</v>
      </c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</row>
    <row r="735" spans="1:26" hidden="1">
      <c r="A735" s="59"/>
      <c r="B735" s="59"/>
      <c r="C735" s="74" t="s">
        <v>1938</v>
      </c>
      <c r="D735" s="59"/>
      <c r="E735" s="55"/>
      <c r="F735" s="61">
        <v>2.5</v>
      </c>
      <c r="G735" s="75">
        <v>0.8</v>
      </c>
      <c r="H735" s="75">
        <v>2.1</v>
      </c>
      <c r="I735" s="59"/>
      <c r="J735" s="62">
        <v>2</v>
      </c>
      <c r="K735" s="62">
        <f t="shared" ref="K735:K744" si="35">((G735*H735)*J735)*F735</f>
        <v>8.4</v>
      </c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</row>
    <row r="736" spans="1:26" hidden="1">
      <c r="A736" s="59"/>
      <c r="B736" s="59"/>
      <c r="C736" s="74" t="s">
        <v>1939</v>
      </c>
      <c r="D736" s="59"/>
      <c r="E736" s="55"/>
      <c r="F736" s="61">
        <v>2.5</v>
      </c>
      <c r="G736" s="75">
        <v>1</v>
      </c>
      <c r="H736" s="75">
        <v>2.1</v>
      </c>
      <c r="I736" s="59"/>
      <c r="J736" s="62">
        <v>1</v>
      </c>
      <c r="K736" s="62">
        <f t="shared" si="35"/>
        <v>5.25</v>
      </c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</row>
    <row r="737" spans="1:26" hidden="1">
      <c r="A737" s="59"/>
      <c r="B737" s="59"/>
      <c r="C737" s="74" t="s">
        <v>1940</v>
      </c>
      <c r="D737" s="59"/>
      <c r="E737" s="55"/>
      <c r="F737" s="61">
        <v>2.5</v>
      </c>
      <c r="G737" s="75">
        <v>1.4</v>
      </c>
      <c r="H737" s="75">
        <v>2.1</v>
      </c>
      <c r="I737" s="59"/>
      <c r="J737" s="62">
        <v>1</v>
      </c>
      <c r="K737" s="62">
        <f t="shared" si="35"/>
        <v>7.35</v>
      </c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</row>
    <row r="738" spans="1:26" hidden="1">
      <c r="A738" s="59"/>
      <c r="B738" s="59"/>
      <c r="C738" s="74" t="s">
        <v>1941</v>
      </c>
      <c r="D738" s="59"/>
      <c r="E738" s="55"/>
      <c r="F738" s="61">
        <v>2.5</v>
      </c>
      <c r="G738" s="75">
        <v>0.8</v>
      </c>
      <c r="H738" s="75">
        <v>2.1</v>
      </c>
      <c r="I738" s="59"/>
      <c r="J738" s="62">
        <v>5</v>
      </c>
      <c r="K738" s="62">
        <f t="shared" si="35"/>
        <v>21</v>
      </c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</row>
    <row r="739" spans="1:26" hidden="1">
      <c r="A739" s="59"/>
      <c r="B739" s="59"/>
      <c r="C739" s="74" t="s">
        <v>1942</v>
      </c>
      <c r="D739" s="59"/>
      <c r="E739" s="55"/>
      <c r="F739" s="61">
        <v>2.5</v>
      </c>
      <c r="G739" s="75">
        <v>1</v>
      </c>
      <c r="H739" s="75">
        <v>2.1</v>
      </c>
      <c r="I739" s="59"/>
      <c r="J739" s="62">
        <v>3</v>
      </c>
      <c r="K739" s="62">
        <f t="shared" si="35"/>
        <v>15.750000000000002</v>
      </c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</row>
    <row r="740" spans="1:26" hidden="1">
      <c r="A740" s="59"/>
      <c r="B740" s="59"/>
      <c r="C740" s="74" t="s">
        <v>1943</v>
      </c>
      <c r="D740" s="59"/>
      <c r="E740" s="55"/>
      <c r="F740" s="61">
        <v>2.5</v>
      </c>
      <c r="G740" s="75">
        <v>0.9</v>
      </c>
      <c r="H740" s="75">
        <v>2.1</v>
      </c>
      <c r="I740" s="59"/>
      <c r="J740" s="62">
        <v>3</v>
      </c>
      <c r="K740" s="62">
        <f t="shared" si="35"/>
        <v>14.175000000000001</v>
      </c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</row>
    <row r="741" spans="1:26" hidden="1">
      <c r="A741" s="59"/>
      <c r="B741" s="59"/>
      <c r="C741" s="74" t="s">
        <v>1944</v>
      </c>
      <c r="D741" s="59"/>
      <c r="E741" s="55"/>
      <c r="F741" s="61">
        <v>2.5</v>
      </c>
      <c r="G741" s="75">
        <v>1.4</v>
      </c>
      <c r="H741" s="75">
        <v>2.1</v>
      </c>
      <c r="I741" s="59"/>
      <c r="J741" s="62">
        <v>1</v>
      </c>
      <c r="K741" s="62">
        <f t="shared" si="35"/>
        <v>7.35</v>
      </c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</row>
    <row r="742" spans="1:26" hidden="1">
      <c r="A742" s="59"/>
      <c r="B742" s="59"/>
      <c r="C742" s="74" t="s">
        <v>1945</v>
      </c>
      <c r="D742" s="59"/>
      <c r="E742" s="55"/>
      <c r="F742" s="61">
        <v>2.5</v>
      </c>
      <c r="G742" s="75">
        <v>1</v>
      </c>
      <c r="H742" s="75">
        <v>2.1</v>
      </c>
      <c r="I742" s="59"/>
      <c r="J742" s="62">
        <v>9</v>
      </c>
      <c r="K742" s="62">
        <f t="shared" si="35"/>
        <v>47.250000000000007</v>
      </c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</row>
    <row r="743" spans="1:26" hidden="1">
      <c r="A743" s="59"/>
      <c r="B743" s="59"/>
      <c r="C743" s="72" t="s">
        <v>1946</v>
      </c>
      <c r="D743" s="59"/>
      <c r="E743" s="55"/>
      <c r="F743" s="61">
        <v>2.5</v>
      </c>
      <c r="G743" s="75">
        <v>0.7</v>
      </c>
      <c r="H743" s="75">
        <v>2.1</v>
      </c>
      <c r="I743" s="59"/>
      <c r="J743" s="62">
        <v>3</v>
      </c>
      <c r="K743" s="62">
        <f t="shared" si="35"/>
        <v>11.025</v>
      </c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</row>
    <row r="744" spans="1:26" hidden="1">
      <c r="A744" s="59"/>
      <c r="B744" s="59"/>
      <c r="C744" s="74" t="s">
        <v>1947</v>
      </c>
      <c r="D744" s="59"/>
      <c r="E744" s="55"/>
      <c r="F744" s="61">
        <v>2.5</v>
      </c>
      <c r="G744" s="75">
        <v>0.6</v>
      </c>
      <c r="H744" s="75">
        <v>2.1</v>
      </c>
      <c r="I744" s="59"/>
      <c r="J744" s="62">
        <v>1</v>
      </c>
      <c r="K744" s="62">
        <f t="shared" si="35"/>
        <v>3.15</v>
      </c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</row>
    <row r="745" spans="1:26" hidden="1">
      <c r="A745" s="59"/>
      <c r="B745" s="59"/>
      <c r="C745" s="65"/>
      <c r="D745" s="59"/>
      <c r="E745" s="55"/>
      <c r="F745" s="61"/>
      <c r="G745" s="61"/>
      <c r="H745" s="61"/>
      <c r="I745" s="59"/>
      <c r="J745" s="62"/>
      <c r="K745" s="62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</row>
    <row r="746" spans="1:26" ht="26.25">
      <c r="A746" s="59" t="s">
        <v>249</v>
      </c>
      <c r="B746" s="59" t="s">
        <v>250</v>
      </c>
      <c r="C746" s="65" t="s">
        <v>251</v>
      </c>
      <c r="D746" s="59" t="s">
        <v>165</v>
      </c>
      <c r="E746" s="81">
        <f>K746</f>
        <v>112.24</v>
      </c>
      <c r="F746" s="61"/>
      <c r="G746" s="61"/>
      <c r="H746" s="61"/>
      <c r="I746" s="59"/>
      <c r="J746" s="62"/>
      <c r="K746" s="77">
        <f>TRUNC(SUM(K747),2)</f>
        <v>112.24</v>
      </c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</row>
    <row r="747" spans="1:26" hidden="1">
      <c r="A747" s="59"/>
      <c r="B747" s="59"/>
      <c r="C747" s="60" t="s">
        <v>1894</v>
      </c>
      <c r="D747" s="59"/>
      <c r="E747" s="55"/>
      <c r="F747" s="61">
        <v>1</v>
      </c>
      <c r="G747" s="61"/>
      <c r="H747" s="61"/>
      <c r="I747" s="59"/>
      <c r="J747" s="62">
        <v>112.24</v>
      </c>
      <c r="K747" s="62">
        <f>PRODUCT(F747:J747)</f>
        <v>112.24</v>
      </c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</row>
    <row r="748" spans="1:26" hidden="1">
      <c r="A748" s="59"/>
      <c r="B748" s="59"/>
      <c r="C748" s="65"/>
      <c r="D748" s="59"/>
      <c r="E748" s="55"/>
      <c r="F748" s="61"/>
      <c r="G748" s="61"/>
      <c r="H748" s="61"/>
      <c r="I748" s="59"/>
      <c r="J748" s="62"/>
      <c r="K748" s="62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</row>
    <row r="749" spans="1:26" ht="26.25">
      <c r="A749" s="59" t="s">
        <v>252</v>
      </c>
      <c r="B749" s="59" t="s">
        <v>253</v>
      </c>
      <c r="C749" s="65" t="s">
        <v>254</v>
      </c>
      <c r="D749" s="59" t="s">
        <v>60</v>
      </c>
      <c r="E749" s="81">
        <f>K749</f>
        <v>531.62</v>
      </c>
      <c r="F749" s="61"/>
      <c r="G749" s="61"/>
      <c r="H749" s="61"/>
      <c r="I749" s="59"/>
      <c r="J749" s="62"/>
      <c r="K749" s="77">
        <f>TRUNC(SUM(K750),2)</f>
        <v>531.62</v>
      </c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</row>
    <row r="750" spans="1:26" hidden="1">
      <c r="A750" s="59"/>
      <c r="B750" s="59"/>
      <c r="C750" s="60" t="s">
        <v>1894</v>
      </c>
      <c r="D750" s="59"/>
      <c r="E750" s="55"/>
      <c r="F750" s="61">
        <v>1</v>
      </c>
      <c r="G750" s="61"/>
      <c r="H750" s="61"/>
      <c r="I750" s="59"/>
      <c r="J750" s="62">
        <v>531.62</v>
      </c>
      <c r="K750" s="62">
        <f>PRODUCT(F750:J750)</f>
        <v>531.62</v>
      </c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</row>
    <row r="751" spans="1:26" hidden="1">
      <c r="A751" s="59"/>
      <c r="B751" s="59"/>
      <c r="C751" s="65"/>
      <c r="D751" s="59"/>
      <c r="E751" s="55"/>
      <c r="F751" s="61"/>
      <c r="G751" s="61"/>
      <c r="H751" s="61"/>
      <c r="I751" s="59"/>
      <c r="J751" s="62"/>
      <c r="K751" s="62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</row>
    <row r="752" spans="1:26" hidden="1">
      <c r="A752" s="48" t="s">
        <v>28</v>
      </c>
      <c r="B752" s="48"/>
      <c r="C752" s="49" t="s">
        <v>29</v>
      </c>
      <c r="D752" s="48"/>
      <c r="E752" s="79"/>
      <c r="F752" s="48"/>
      <c r="G752" s="48"/>
      <c r="H752" s="50"/>
      <c r="I752" s="48"/>
      <c r="J752" s="51"/>
      <c r="K752" s="48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</row>
    <row r="753" spans="1:26" hidden="1">
      <c r="A753" s="48" t="s">
        <v>255</v>
      </c>
      <c r="B753" s="48"/>
      <c r="C753" s="49" t="s">
        <v>256</v>
      </c>
      <c r="D753" s="48"/>
      <c r="E753" s="79"/>
      <c r="F753" s="48"/>
      <c r="G753" s="48"/>
      <c r="H753" s="50"/>
      <c r="I753" s="48"/>
      <c r="J753" s="51"/>
      <c r="K753" s="48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</row>
    <row r="754" spans="1:26" ht="26.25">
      <c r="A754" s="59" t="s">
        <v>257</v>
      </c>
      <c r="B754" s="59" t="s">
        <v>258</v>
      </c>
      <c r="C754" s="65" t="s">
        <v>259</v>
      </c>
      <c r="D754" s="59" t="s">
        <v>148</v>
      </c>
      <c r="E754" s="55">
        <v>1</v>
      </c>
      <c r="F754" s="61"/>
      <c r="G754" s="61"/>
      <c r="H754" s="61"/>
      <c r="I754" s="59"/>
      <c r="J754" s="62"/>
      <c r="K754" s="77">
        <f>K755</f>
        <v>1</v>
      </c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</row>
    <row r="755" spans="1:26" hidden="1">
      <c r="A755" s="59"/>
      <c r="B755" s="59"/>
      <c r="C755" s="65"/>
      <c r="D755" s="59"/>
      <c r="E755" s="55"/>
      <c r="F755" s="61"/>
      <c r="G755" s="61"/>
      <c r="H755" s="61"/>
      <c r="I755" s="59"/>
      <c r="J755" s="62">
        <v>1</v>
      </c>
      <c r="K755" s="62">
        <f>J755</f>
        <v>1</v>
      </c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</row>
    <row r="756" spans="1:26" hidden="1">
      <c r="A756" s="59"/>
      <c r="B756" s="59"/>
      <c r="C756" s="65"/>
      <c r="D756" s="59"/>
      <c r="E756" s="55"/>
      <c r="F756" s="61"/>
      <c r="G756" s="61"/>
      <c r="H756" s="61"/>
      <c r="I756" s="59"/>
      <c r="J756" s="62"/>
      <c r="K756" s="62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</row>
    <row r="757" spans="1:26" hidden="1">
      <c r="A757" s="48" t="s">
        <v>260</v>
      </c>
      <c r="B757" s="48"/>
      <c r="C757" s="49" t="s">
        <v>261</v>
      </c>
      <c r="D757" s="48"/>
      <c r="E757" s="79"/>
      <c r="F757" s="48"/>
      <c r="G757" s="48"/>
      <c r="H757" s="50"/>
      <c r="I757" s="48"/>
      <c r="J757" s="51"/>
      <c r="K757" s="48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</row>
    <row r="758" spans="1:26" ht="39.4">
      <c r="A758" s="59" t="s">
        <v>262</v>
      </c>
      <c r="B758" s="59" t="s">
        <v>263</v>
      </c>
      <c r="C758" s="65" t="s">
        <v>264</v>
      </c>
      <c r="D758" s="59" t="s">
        <v>148</v>
      </c>
      <c r="E758" s="55">
        <v>12</v>
      </c>
      <c r="F758" s="61"/>
      <c r="G758" s="61"/>
      <c r="H758" s="61"/>
      <c r="I758" s="59"/>
      <c r="J758" s="62"/>
      <c r="K758" s="62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</row>
    <row r="759" spans="1:26" hidden="1">
      <c r="A759" s="59"/>
      <c r="B759" s="59"/>
      <c r="C759" s="60" t="s">
        <v>1894</v>
      </c>
      <c r="D759" s="59"/>
      <c r="E759" s="55"/>
      <c r="F759" s="61">
        <v>1</v>
      </c>
      <c r="G759" s="61"/>
      <c r="H759" s="61"/>
      <c r="I759" s="59"/>
      <c r="J759" s="62">
        <f>E758</f>
        <v>12</v>
      </c>
      <c r="K759" s="62">
        <f>PRODUCT(F759:J759)</f>
        <v>12</v>
      </c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</row>
    <row r="760" spans="1:26" hidden="1">
      <c r="A760" s="59"/>
      <c r="B760" s="59"/>
      <c r="C760" s="65"/>
      <c r="D760" s="59"/>
      <c r="E760" s="55"/>
      <c r="F760" s="61"/>
      <c r="G760" s="61"/>
      <c r="H760" s="61"/>
      <c r="I760" s="59"/>
      <c r="J760" s="62"/>
      <c r="K760" s="62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</row>
    <row r="761" spans="1:26" ht="26.25">
      <c r="A761" s="59" t="s">
        <v>265</v>
      </c>
      <c r="B761" s="59" t="s">
        <v>266</v>
      </c>
      <c r="C761" s="65" t="s">
        <v>267</v>
      </c>
      <c r="D761" s="59" t="s">
        <v>148</v>
      </c>
      <c r="E761" s="55">
        <v>12</v>
      </c>
      <c r="F761" s="61"/>
      <c r="G761" s="61"/>
      <c r="H761" s="61"/>
      <c r="I761" s="59"/>
      <c r="J761" s="62"/>
      <c r="K761" s="62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</row>
    <row r="762" spans="1:26" hidden="1">
      <c r="A762" s="59"/>
      <c r="B762" s="59"/>
      <c r="C762" s="60" t="s">
        <v>1894</v>
      </c>
      <c r="D762" s="59"/>
      <c r="E762" s="55"/>
      <c r="F762" s="61">
        <v>1</v>
      </c>
      <c r="G762" s="61"/>
      <c r="H762" s="61"/>
      <c r="I762" s="59"/>
      <c r="J762" s="62">
        <f>E761</f>
        <v>12</v>
      </c>
      <c r="K762" s="62">
        <f>PRODUCT(F762:J762)</f>
        <v>12</v>
      </c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</row>
    <row r="763" spans="1:26" hidden="1">
      <c r="A763" s="59"/>
      <c r="B763" s="59"/>
      <c r="C763" s="65"/>
      <c r="D763" s="59"/>
      <c r="E763" s="55"/>
      <c r="F763" s="61"/>
      <c r="G763" s="61"/>
      <c r="H763" s="61"/>
      <c r="I763" s="59"/>
      <c r="J763" s="62"/>
      <c r="K763" s="62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</row>
    <row r="764" spans="1:26" ht="52.5">
      <c r="A764" s="59" t="s">
        <v>268</v>
      </c>
      <c r="B764" s="59" t="s">
        <v>269</v>
      </c>
      <c r="C764" s="65" t="s">
        <v>270</v>
      </c>
      <c r="D764" s="59" t="s">
        <v>148</v>
      </c>
      <c r="E764" s="55">
        <v>7</v>
      </c>
      <c r="F764" s="61"/>
      <c r="G764" s="61"/>
      <c r="H764" s="61"/>
      <c r="I764" s="59"/>
      <c r="J764" s="62"/>
      <c r="K764" s="62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</row>
    <row r="765" spans="1:26" hidden="1">
      <c r="A765" s="59"/>
      <c r="B765" s="59"/>
      <c r="C765" s="60" t="s">
        <v>1894</v>
      </c>
      <c r="D765" s="59"/>
      <c r="E765" s="55"/>
      <c r="F765" s="61">
        <v>1</v>
      </c>
      <c r="G765" s="61"/>
      <c r="H765" s="61"/>
      <c r="I765" s="59"/>
      <c r="J765" s="62">
        <f>E764</f>
        <v>7</v>
      </c>
      <c r="K765" s="62">
        <f>PRODUCT(F765:J765)</f>
        <v>7</v>
      </c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</row>
    <row r="766" spans="1:26" hidden="1">
      <c r="A766" s="59"/>
      <c r="B766" s="59"/>
      <c r="C766" s="65"/>
      <c r="D766" s="59"/>
      <c r="E766" s="55"/>
      <c r="F766" s="61"/>
      <c r="G766" s="61"/>
      <c r="H766" s="61"/>
      <c r="I766" s="59"/>
      <c r="J766" s="62"/>
      <c r="K766" s="62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</row>
    <row r="767" spans="1:26" ht="26.25">
      <c r="A767" s="59" t="s">
        <v>271</v>
      </c>
      <c r="B767" s="59" t="s">
        <v>272</v>
      </c>
      <c r="C767" s="65" t="s">
        <v>273</v>
      </c>
      <c r="D767" s="59" t="s">
        <v>148</v>
      </c>
      <c r="E767" s="55">
        <v>12</v>
      </c>
      <c r="F767" s="61"/>
      <c r="G767" s="61"/>
      <c r="H767" s="61"/>
      <c r="I767" s="59"/>
      <c r="J767" s="62"/>
      <c r="K767" s="62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</row>
    <row r="768" spans="1:26" hidden="1">
      <c r="A768" s="59"/>
      <c r="B768" s="59"/>
      <c r="C768" s="60" t="s">
        <v>1894</v>
      </c>
      <c r="D768" s="59"/>
      <c r="E768" s="55"/>
      <c r="F768" s="61">
        <v>1</v>
      </c>
      <c r="G768" s="61"/>
      <c r="H768" s="61"/>
      <c r="I768" s="59"/>
      <c r="J768" s="62">
        <f>E767</f>
        <v>12</v>
      </c>
      <c r="K768" s="62">
        <f>PRODUCT(F768:J768)</f>
        <v>12</v>
      </c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</row>
    <row r="769" spans="1:26" hidden="1">
      <c r="A769" s="59"/>
      <c r="B769" s="59"/>
      <c r="C769" s="65"/>
      <c r="D769" s="59"/>
      <c r="E769" s="55"/>
      <c r="F769" s="61"/>
      <c r="G769" s="61"/>
      <c r="H769" s="61"/>
      <c r="I769" s="59"/>
      <c r="J769" s="62"/>
      <c r="K769" s="62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</row>
    <row r="770" spans="1:26" ht="26.25">
      <c r="A770" s="59" t="s">
        <v>274</v>
      </c>
      <c r="B770" s="59" t="s">
        <v>275</v>
      </c>
      <c r="C770" s="65" t="s">
        <v>276</v>
      </c>
      <c r="D770" s="59" t="s">
        <v>148</v>
      </c>
      <c r="E770" s="55">
        <v>7</v>
      </c>
      <c r="F770" s="61"/>
      <c r="G770" s="61"/>
      <c r="H770" s="61"/>
      <c r="I770" s="59"/>
      <c r="J770" s="62"/>
      <c r="K770" s="62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</row>
    <row r="771" spans="1:26" hidden="1">
      <c r="A771" s="59"/>
      <c r="B771" s="59"/>
      <c r="C771" s="60" t="s">
        <v>1894</v>
      </c>
      <c r="D771" s="59"/>
      <c r="E771" s="55"/>
      <c r="F771" s="61">
        <v>1</v>
      </c>
      <c r="G771" s="61"/>
      <c r="H771" s="61"/>
      <c r="I771" s="59"/>
      <c r="J771" s="62">
        <f>E770</f>
        <v>7</v>
      </c>
      <c r="K771" s="62">
        <f>PRODUCT(F771:J771)</f>
        <v>7</v>
      </c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</row>
    <row r="772" spans="1:26" hidden="1">
      <c r="A772" s="59"/>
      <c r="B772" s="59"/>
      <c r="C772" s="65"/>
      <c r="D772" s="59"/>
      <c r="E772" s="55"/>
      <c r="F772" s="61"/>
      <c r="G772" s="61"/>
      <c r="H772" s="61"/>
      <c r="I772" s="59"/>
      <c r="J772" s="62"/>
      <c r="K772" s="62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</row>
    <row r="773" spans="1:26" ht="26.25">
      <c r="A773" s="59" t="s">
        <v>277</v>
      </c>
      <c r="B773" s="59" t="s">
        <v>278</v>
      </c>
      <c r="C773" s="65" t="s">
        <v>279</v>
      </c>
      <c r="D773" s="59" t="s">
        <v>148</v>
      </c>
      <c r="E773" s="55">
        <v>7</v>
      </c>
      <c r="F773" s="61"/>
      <c r="G773" s="61"/>
      <c r="H773" s="61"/>
      <c r="I773" s="59"/>
      <c r="J773" s="62"/>
      <c r="K773" s="62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</row>
    <row r="774" spans="1:26" hidden="1">
      <c r="A774" s="59"/>
      <c r="B774" s="59"/>
      <c r="C774" s="60" t="s">
        <v>1894</v>
      </c>
      <c r="D774" s="59"/>
      <c r="E774" s="55"/>
      <c r="F774" s="61">
        <v>1</v>
      </c>
      <c r="G774" s="61"/>
      <c r="H774" s="61"/>
      <c r="I774" s="59"/>
      <c r="J774" s="62">
        <f>E773</f>
        <v>7</v>
      </c>
      <c r="K774" s="62">
        <f>PRODUCT(F774:J774)</f>
        <v>7</v>
      </c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</row>
    <row r="775" spans="1:26" hidden="1">
      <c r="A775" s="59"/>
      <c r="B775" s="59"/>
      <c r="C775" s="65"/>
      <c r="D775" s="59"/>
      <c r="E775" s="55"/>
      <c r="F775" s="61"/>
      <c r="G775" s="61"/>
      <c r="H775" s="61"/>
      <c r="I775" s="59"/>
      <c r="J775" s="62"/>
      <c r="K775" s="62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</row>
    <row r="776" spans="1:26" ht="26.25">
      <c r="A776" s="59" t="s">
        <v>280</v>
      </c>
      <c r="B776" s="59" t="s">
        <v>281</v>
      </c>
      <c r="C776" s="65" t="s">
        <v>282</v>
      </c>
      <c r="D776" s="59" t="s">
        <v>148</v>
      </c>
      <c r="E776" s="55">
        <v>19</v>
      </c>
      <c r="F776" s="61"/>
      <c r="G776" s="61"/>
      <c r="H776" s="61"/>
      <c r="I776" s="59"/>
      <c r="J776" s="62"/>
      <c r="K776" s="62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</row>
    <row r="777" spans="1:26" hidden="1">
      <c r="A777" s="59"/>
      <c r="B777" s="59"/>
      <c r="C777" s="60" t="s">
        <v>1894</v>
      </c>
      <c r="D777" s="59"/>
      <c r="E777" s="55"/>
      <c r="F777" s="61">
        <v>1</v>
      </c>
      <c r="G777" s="61"/>
      <c r="H777" s="61"/>
      <c r="I777" s="59"/>
      <c r="J777" s="62">
        <f>E776</f>
        <v>19</v>
      </c>
      <c r="K777" s="62">
        <f>PRODUCT(F777:J777)</f>
        <v>19</v>
      </c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</row>
    <row r="778" spans="1:26" hidden="1">
      <c r="A778" s="59"/>
      <c r="B778" s="59"/>
      <c r="C778" s="65"/>
      <c r="D778" s="59"/>
      <c r="E778" s="55"/>
      <c r="F778" s="61"/>
      <c r="G778" s="61"/>
      <c r="H778" s="61"/>
      <c r="I778" s="59"/>
      <c r="J778" s="62"/>
      <c r="K778" s="62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</row>
    <row r="779" spans="1:26" ht="26.25">
      <c r="A779" s="59" t="s">
        <v>283</v>
      </c>
      <c r="B779" s="59" t="s">
        <v>284</v>
      </c>
      <c r="C779" s="65" t="s">
        <v>285</v>
      </c>
      <c r="D779" s="59" t="s">
        <v>286</v>
      </c>
      <c r="E779" s="55">
        <v>4</v>
      </c>
      <c r="F779" s="61"/>
      <c r="G779" s="61"/>
      <c r="H779" s="61"/>
      <c r="I779" s="59"/>
      <c r="J779" s="62"/>
      <c r="K779" s="62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</row>
    <row r="780" spans="1:26" hidden="1">
      <c r="A780" s="59"/>
      <c r="B780" s="59"/>
      <c r="C780" s="60" t="s">
        <v>1894</v>
      </c>
      <c r="D780" s="59"/>
      <c r="E780" s="55"/>
      <c r="F780" s="61">
        <v>1</v>
      </c>
      <c r="G780" s="61"/>
      <c r="H780" s="61"/>
      <c r="I780" s="59"/>
      <c r="J780" s="62">
        <f>E779</f>
        <v>4</v>
      </c>
      <c r="K780" s="62">
        <f>PRODUCT(F780:J780)</f>
        <v>4</v>
      </c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</row>
    <row r="781" spans="1:26" hidden="1">
      <c r="A781" s="59"/>
      <c r="B781" s="59"/>
      <c r="C781" s="65"/>
      <c r="D781" s="59"/>
      <c r="E781" s="55"/>
      <c r="F781" s="61"/>
      <c r="G781" s="61"/>
      <c r="H781" s="61"/>
      <c r="I781" s="59"/>
      <c r="J781" s="62"/>
      <c r="K781" s="62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</row>
    <row r="782" spans="1:26" ht="26.25">
      <c r="A782" s="59" t="s">
        <v>287</v>
      </c>
      <c r="B782" s="59" t="s">
        <v>288</v>
      </c>
      <c r="C782" s="65" t="s">
        <v>289</v>
      </c>
      <c r="D782" s="59" t="s">
        <v>148</v>
      </c>
      <c r="E782" s="55">
        <v>12</v>
      </c>
      <c r="F782" s="61"/>
      <c r="G782" s="61"/>
      <c r="H782" s="61"/>
      <c r="I782" s="59"/>
      <c r="J782" s="62"/>
      <c r="K782" s="62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</row>
    <row r="783" spans="1:26" hidden="1">
      <c r="A783" s="48" t="s">
        <v>30</v>
      </c>
      <c r="B783" s="48"/>
      <c r="C783" s="49" t="s">
        <v>31</v>
      </c>
      <c r="D783" s="48"/>
      <c r="E783" s="79"/>
      <c r="F783" s="48"/>
      <c r="G783" s="48"/>
      <c r="H783" s="50"/>
      <c r="I783" s="48"/>
      <c r="J783" s="51"/>
      <c r="K783" s="48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</row>
    <row r="784" spans="1:26" ht="52.5">
      <c r="A784" s="59" t="s">
        <v>290</v>
      </c>
      <c r="B784" s="59" t="s">
        <v>291</v>
      </c>
      <c r="C784" s="65" t="s">
        <v>2025</v>
      </c>
      <c r="D784" s="59" t="s">
        <v>148</v>
      </c>
      <c r="E784" s="55">
        <v>148</v>
      </c>
      <c r="F784" s="61"/>
      <c r="G784" s="61"/>
      <c r="H784" s="61"/>
      <c r="I784" s="59"/>
      <c r="J784" s="62"/>
      <c r="K784" s="77">
        <f>K785</f>
        <v>148</v>
      </c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</row>
    <row r="785" spans="1:26" hidden="1">
      <c r="A785" s="59"/>
      <c r="B785" s="59"/>
      <c r="C785" s="60" t="s">
        <v>2026</v>
      </c>
      <c r="D785" s="59"/>
      <c r="E785" s="55"/>
      <c r="F785" s="61">
        <v>1</v>
      </c>
      <c r="G785" s="61"/>
      <c r="H785" s="61"/>
      <c r="I785" s="59"/>
      <c r="J785" s="62">
        <f>E784</f>
        <v>148</v>
      </c>
      <c r="K785" s="62">
        <f>PRODUCT(F785:J785)</f>
        <v>148</v>
      </c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</row>
    <row r="786" spans="1:26" hidden="1">
      <c r="A786" s="59"/>
      <c r="B786" s="59"/>
      <c r="C786" s="65"/>
      <c r="D786" s="59"/>
      <c r="E786" s="55"/>
      <c r="F786" s="61"/>
      <c r="G786" s="61"/>
      <c r="H786" s="61"/>
      <c r="I786" s="59"/>
      <c r="J786" s="62"/>
      <c r="K786" s="62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</row>
    <row r="787" spans="1:26" ht="52.5">
      <c r="A787" s="59" t="s">
        <v>293</v>
      </c>
      <c r="B787" s="59" t="s">
        <v>294</v>
      </c>
      <c r="C787" s="65" t="s">
        <v>2027</v>
      </c>
      <c r="D787" s="59" t="s">
        <v>148</v>
      </c>
      <c r="E787" s="55">
        <v>125</v>
      </c>
      <c r="F787" s="61"/>
      <c r="G787" s="61"/>
      <c r="H787" s="61"/>
      <c r="I787" s="59"/>
      <c r="J787" s="62"/>
      <c r="K787" s="77">
        <f>K788</f>
        <v>125</v>
      </c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</row>
    <row r="788" spans="1:26" hidden="1">
      <c r="A788" s="59"/>
      <c r="B788" s="59"/>
      <c r="C788" s="60" t="s">
        <v>2026</v>
      </c>
      <c r="D788" s="59"/>
      <c r="E788" s="55"/>
      <c r="F788" s="61">
        <v>1</v>
      </c>
      <c r="G788" s="61"/>
      <c r="H788" s="61"/>
      <c r="I788" s="59"/>
      <c r="J788" s="62">
        <f>E787</f>
        <v>125</v>
      </c>
      <c r="K788" s="62">
        <f>PRODUCT(F788:J788)</f>
        <v>125</v>
      </c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</row>
    <row r="789" spans="1:26" hidden="1">
      <c r="A789" s="59"/>
      <c r="B789" s="59"/>
      <c r="C789" s="65"/>
      <c r="D789" s="59"/>
      <c r="E789" s="55"/>
      <c r="F789" s="61"/>
      <c r="G789" s="61"/>
      <c r="H789" s="61"/>
      <c r="I789" s="59"/>
      <c r="J789" s="62"/>
      <c r="K789" s="62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</row>
    <row r="790" spans="1:26" ht="25.5">
      <c r="A790" s="59" t="s">
        <v>296</v>
      </c>
      <c r="B790" s="59" t="s">
        <v>297</v>
      </c>
      <c r="C790" s="65" t="s">
        <v>2028</v>
      </c>
      <c r="D790" s="59" t="s">
        <v>371</v>
      </c>
      <c r="E790" s="55">
        <v>1</v>
      </c>
      <c r="F790" s="61"/>
      <c r="G790" s="61"/>
      <c r="H790" s="61"/>
      <c r="I790" s="59"/>
      <c r="J790" s="62"/>
      <c r="K790" s="77">
        <f>K791</f>
        <v>1</v>
      </c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</row>
    <row r="791" spans="1:26" hidden="1">
      <c r="A791" s="59"/>
      <c r="B791" s="59"/>
      <c r="C791" s="60" t="s">
        <v>2026</v>
      </c>
      <c r="D791" s="59"/>
      <c r="E791" s="55"/>
      <c r="F791" s="61">
        <v>1</v>
      </c>
      <c r="G791" s="61"/>
      <c r="H791" s="61"/>
      <c r="I791" s="59"/>
      <c r="J791" s="62">
        <f>E790</f>
        <v>1</v>
      </c>
      <c r="K791" s="62">
        <f>PRODUCT(F791:J791)</f>
        <v>1</v>
      </c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</row>
    <row r="792" spans="1:26" hidden="1">
      <c r="A792" s="59"/>
      <c r="B792" s="59"/>
      <c r="C792" s="65"/>
      <c r="D792" s="59"/>
      <c r="E792" s="55"/>
      <c r="F792" s="61"/>
      <c r="G792" s="61"/>
      <c r="H792" s="61"/>
      <c r="I792" s="59"/>
      <c r="J792" s="62"/>
      <c r="K792" s="62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</row>
    <row r="793" spans="1:26" ht="52.5">
      <c r="A793" s="59" t="s">
        <v>299</v>
      </c>
      <c r="B793" s="59" t="s">
        <v>2029</v>
      </c>
      <c r="C793" s="65" t="s">
        <v>2030</v>
      </c>
      <c r="D793" s="59" t="s">
        <v>148</v>
      </c>
      <c r="E793" s="55">
        <v>38</v>
      </c>
      <c r="F793" s="61"/>
      <c r="G793" s="61"/>
      <c r="H793" s="61"/>
      <c r="I793" s="59"/>
      <c r="J793" s="62"/>
      <c r="K793" s="77">
        <f>K794</f>
        <v>38</v>
      </c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</row>
    <row r="794" spans="1:26" hidden="1">
      <c r="A794" s="59"/>
      <c r="B794" s="59"/>
      <c r="C794" s="60" t="s">
        <v>2026</v>
      </c>
      <c r="D794" s="59"/>
      <c r="E794" s="55"/>
      <c r="F794" s="61">
        <v>1</v>
      </c>
      <c r="G794" s="61"/>
      <c r="H794" s="61"/>
      <c r="I794" s="59"/>
      <c r="J794" s="62">
        <f>E793</f>
        <v>38</v>
      </c>
      <c r="K794" s="62">
        <f>PRODUCT(F794:J794)</f>
        <v>38</v>
      </c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</row>
    <row r="795" spans="1:26" hidden="1">
      <c r="A795" s="59"/>
      <c r="B795" s="59"/>
      <c r="C795" s="65"/>
      <c r="D795" s="59"/>
      <c r="E795" s="55"/>
      <c r="F795" s="61"/>
      <c r="G795" s="61"/>
      <c r="H795" s="61"/>
      <c r="I795" s="59"/>
      <c r="J795" s="62"/>
      <c r="K795" s="62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</row>
    <row r="796" spans="1:26" ht="26.25">
      <c r="A796" s="59" t="s">
        <v>302</v>
      </c>
      <c r="B796" s="59" t="s">
        <v>300</v>
      </c>
      <c r="C796" s="65" t="s">
        <v>301</v>
      </c>
      <c r="D796" s="59" t="s">
        <v>132</v>
      </c>
      <c r="E796" s="55">
        <v>1</v>
      </c>
      <c r="F796" s="61"/>
      <c r="G796" s="61"/>
      <c r="H796" s="61"/>
      <c r="I796" s="59"/>
      <c r="J796" s="62"/>
      <c r="K796" s="77">
        <f>K797</f>
        <v>1</v>
      </c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</row>
    <row r="797" spans="1:26" hidden="1">
      <c r="A797" s="59"/>
      <c r="B797" s="59"/>
      <c r="C797" s="60" t="s">
        <v>2026</v>
      </c>
      <c r="D797" s="59"/>
      <c r="E797" s="55"/>
      <c r="F797" s="61">
        <v>1</v>
      </c>
      <c r="G797" s="61"/>
      <c r="H797" s="61"/>
      <c r="I797" s="59"/>
      <c r="J797" s="62">
        <f>E796</f>
        <v>1</v>
      </c>
      <c r="K797" s="62">
        <f>PRODUCT(F797:J797)</f>
        <v>1</v>
      </c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</row>
    <row r="798" spans="1:26" hidden="1">
      <c r="A798" s="59"/>
      <c r="B798" s="59"/>
      <c r="C798" s="65"/>
      <c r="D798" s="59"/>
      <c r="E798" s="55"/>
      <c r="F798" s="61"/>
      <c r="G798" s="61"/>
      <c r="H798" s="61"/>
      <c r="I798" s="59"/>
      <c r="J798" s="62"/>
      <c r="K798" s="62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</row>
    <row r="799" spans="1:26" ht="52.5">
      <c r="A799" s="59" t="s">
        <v>305</v>
      </c>
      <c r="B799" s="59" t="s">
        <v>303</v>
      </c>
      <c r="C799" s="65" t="s">
        <v>304</v>
      </c>
      <c r="D799" s="59" t="s">
        <v>148</v>
      </c>
      <c r="E799" s="55">
        <v>3</v>
      </c>
      <c r="F799" s="61"/>
      <c r="G799" s="61"/>
      <c r="H799" s="61"/>
      <c r="I799" s="59"/>
      <c r="J799" s="62"/>
      <c r="K799" s="77">
        <f>K800</f>
        <v>3</v>
      </c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</row>
    <row r="800" spans="1:26" hidden="1">
      <c r="A800" s="59"/>
      <c r="B800" s="59"/>
      <c r="C800" s="60" t="s">
        <v>2026</v>
      </c>
      <c r="D800" s="59"/>
      <c r="E800" s="55"/>
      <c r="F800" s="61">
        <v>1</v>
      </c>
      <c r="G800" s="61"/>
      <c r="H800" s="61"/>
      <c r="I800" s="59"/>
      <c r="J800" s="62">
        <f>E799</f>
        <v>3</v>
      </c>
      <c r="K800" s="62">
        <f>PRODUCT(F800:J800)</f>
        <v>3</v>
      </c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</row>
    <row r="801" spans="1:26" hidden="1">
      <c r="A801" s="59"/>
      <c r="B801" s="59"/>
      <c r="C801" s="65"/>
      <c r="D801" s="59"/>
      <c r="E801" s="55"/>
      <c r="F801" s="61"/>
      <c r="G801" s="61"/>
      <c r="H801" s="61"/>
      <c r="I801" s="59"/>
      <c r="J801" s="62"/>
      <c r="K801" s="62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</row>
    <row r="802" spans="1:26" ht="26.25">
      <c r="A802" s="59" t="s">
        <v>308</v>
      </c>
      <c r="B802" s="59" t="s">
        <v>306</v>
      </c>
      <c r="C802" s="65" t="s">
        <v>307</v>
      </c>
      <c r="D802" s="59" t="s">
        <v>148</v>
      </c>
      <c r="E802" s="55">
        <v>31</v>
      </c>
      <c r="F802" s="61"/>
      <c r="G802" s="61"/>
      <c r="H802" s="61"/>
      <c r="I802" s="59"/>
      <c r="J802" s="62"/>
      <c r="K802" s="77">
        <f>K803</f>
        <v>31</v>
      </c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</row>
    <row r="803" spans="1:26" hidden="1">
      <c r="A803" s="59"/>
      <c r="B803" s="59"/>
      <c r="C803" s="60" t="s">
        <v>2026</v>
      </c>
      <c r="D803" s="59"/>
      <c r="E803" s="55"/>
      <c r="F803" s="61">
        <v>1</v>
      </c>
      <c r="G803" s="61"/>
      <c r="H803" s="61"/>
      <c r="I803" s="59"/>
      <c r="J803" s="62">
        <f>E802</f>
        <v>31</v>
      </c>
      <c r="K803" s="62">
        <f>PRODUCT(F803:J803)</f>
        <v>31</v>
      </c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</row>
    <row r="804" spans="1:26" hidden="1">
      <c r="A804" s="59"/>
      <c r="B804" s="59"/>
      <c r="C804" s="65"/>
      <c r="D804" s="59"/>
      <c r="E804" s="55"/>
      <c r="F804" s="61"/>
      <c r="G804" s="61"/>
      <c r="H804" s="61"/>
      <c r="I804" s="59"/>
      <c r="J804" s="62"/>
      <c r="K804" s="62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</row>
    <row r="805" spans="1:26" ht="26.25">
      <c r="A805" s="59" t="s">
        <v>311</v>
      </c>
      <c r="B805" s="59" t="s">
        <v>309</v>
      </c>
      <c r="C805" s="65" t="s">
        <v>310</v>
      </c>
      <c r="D805" s="59" t="s">
        <v>148</v>
      </c>
      <c r="E805" s="55">
        <v>34</v>
      </c>
      <c r="F805" s="61"/>
      <c r="G805" s="61"/>
      <c r="H805" s="61"/>
      <c r="I805" s="59"/>
      <c r="J805" s="62"/>
      <c r="K805" s="77">
        <f>K806</f>
        <v>34</v>
      </c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</row>
    <row r="806" spans="1:26" hidden="1">
      <c r="A806" s="59"/>
      <c r="B806" s="59"/>
      <c r="C806" s="60" t="s">
        <v>2026</v>
      </c>
      <c r="D806" s="59"/>
      <c r="E806" s="55"/>
      <c r="F806" s="61">
        <v>1</v>
      </c>
      <c r="G806" s="61"/>
      <c r="H806" s="61"/>
      <c r="I806" s="59"/>
      <c r="J806" s="62">
        <f>E805</f>
        <v>34</v>
      </c>
      <c r="K806" s="62">
        <f>PRODUCT(F806:J806)</f>
        <v>34</v>
      </c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</row>
    <row r="807" spans="1:26" hidden="1">
      <c r="A807" s="59"/>
      <c r="B807" s="59"/>
      <c r="C807" s="65"/>
      <c r="D807" s="59"/>
      <c r="E807" s="55"/>
      <c r="F807" s="61"/>
      <c r="G807" s="61"/>
      <c r="H807" s="61"/>
      <c r="I807" s="59"/>
      <c r="J807" s="62"/>
      <c r="K807" s="62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</row>
    <row r="808" spans="1:26" ht="26.25">
      <c r="A808" s="59" t="s">
        <v>314</v>
      </c>
      <c r="B808" s="59" t="s">
        <v>312</v>
      </c>
      <c r="C808" s="65" t="s">
        <v>313</v>
      </c>
      <c r="D808" s="59" t="s">
        <v>148</v>
      </c>
      <c r="E808" s="55">
        <v>31</v>
      </c>
      <c r="F808" s="61"/>
      <c r="G808" s="61"/>
      <c r="H808" s="61"/>
      <c r="I808" s="59"/>
      <c r="J808" s="62"/>
      <c r="K808" s="77">
        <f>K809</f>
        <v>31</v>
      </c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</row>
    <row r="809" spans="1:26" hidden="1">
      <c r="A809" s="59"/>
      <c r="B809" s="59"/>
      <c r="C809" s="60" t="s">
        <v>2026</v>
      </c>
      <c r="D809" s="59"/>
      <c r="E809" s="55"/>
      <c r="F809" s="61">
        <v>1</v>
      </c>
      <c r="G809" s="61"/>
      <c r="H809" s="61"/>
      <c r="I809" s="59"/>
      <c r="J809" s="62">
        <f>E808</f>
        <v>31</v>
      </c>
      <c r="K809" s="62">
        <f>PRODUCT(F809:J809)</f>
        <v>31</v>
      </c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</row>
    <row r="810" spans="1:26" hidden="1">
      <c r="A810" s="59"/>
      <c r="B810" s="59"/>
      <c r="C810" s="65"/>
      <c r="D810" s="59"/>
      <c r="E810" s="55"/>
      <c r="F810" s="61"/>
      <c r="G810" s="61"/>
      <c r="H810" s="61"/>
      <c r="I810" s="59"/>
      <c r="J810" s="62"/>
      <c r="K810" s="62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</row>
    <row r="811" spans="1:26" ht="13.9">
      <c r="A811" s="59" t="s">
        <v>317</v>
      </c>
      <c r="B811" s="59" t="s">
        <v>315</v>
      </c>
      <c r="C811" s="65" t="s">
        <v>316</v>
      </c>
      <c r="D811" s="59" t="s">
        <v>132</v>
      </c>
      <c r="E811" s="55">
        <v>1</v>
      </c>
      <c r="F811" s="61"/>
      <c r="G811" s="61"/>
      <c r="H811" s="61"/>
      <c r="I811" s="59"/>
      <c r="J811" s="62"/>
      <c r="K811" s="77">
        <f>K812</f>
        <v>1</v>
      </c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</row>
    <row r="812" spans="1:26" hidden="1">
      <c r="A812" s="59"/>
      <c r="B812" s="59"/>
      <c r="C812" s="60" t="s">
        <v>2026</v>
      </c>
      <c r="D812" s="59"/>
      <c r="E812" s="55"/>
      <c r="F812" s="61">
        <v>1</v>
      </c>
      <c r="G812" s="61"/>
      <c r="H812" s="61"/>
      <c r="I812" s="59"/>
      <c r="J812" s="62">
        <f>E811</f>
        <v>1</v>
      </c>
      <c r="K812" s="62">
        <f>PRODUCT(F812:J812)</f>
        <v>1</v>
      </c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</row>
    <row r="813" spans="1:26" hidden="1">
      <c r="A813" s="59"/>
      <c r="B813" s="59"/>
      <c r="C813" s="65"/>
      <c r="D813" s="59"/>
      <c r="E813" s="55"/>
      <c r="F813" s="61"/>
      <c r="G813" s="61"/>
      <c r="H813" s="61"/>
      <c r="I813" s="59"/>
      <c r="J813" s="62"/>
      <c r="K813" s="62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</row>
    <row r="814" spans="1:26" ht="26.25">
      <c r="A814" s="59" t="s">
        <v>321</v>
      </c>
      <c r="B814" s="59" t="s">
        <v>318</v>
      </c>
      <c r="C814" s="65" t="s">
        <v>2031</v>
      </c>
      <c r="D814" s="59" t="s">
        <v>65</v>
      </c>
      <c r="E814" s="55">
        <v>77</v>
      </c>
      <c r="F814" s="61"/>
      <c r="G814" s="61"/>
      <c r="H814" s="61"/>
      <c r="I814" s="59"/>
      <c r="J814" s="62"/>
      <c r="K814" s="77">
        <f>K815</f>
        <v>77</v>
      </c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</row>
    <row r="815" spans="1:26" hidden="1">
      <c r="A815" s="59"/>
      <c r="B815" s="59"/>
      <c r="C815" s="60" t="s">
        <v>2026</v>
      </c>
      <c r="D815" s="59"/>
      <c r="E815" s="55"/>
      <c r="F815" s="61">
        <v>1</v>
      </c>
      <c r="G815" s="61"/>
      <c r="H815" s="61"/>
      <c r="I815" s="59"/>
      <c r="J815" s="62">
        <f>E814</f>
        <v>77</v>
      </c>
      <c r="K815" s="62">
        <f>PRODUCT(F815:J815)</f>
        <v>77</v>
      </c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</row>
    <row r="816" spans="1:26" hidden="1">
      <c r="A816" s="59"/>
      <c r="B816" s="59"/>
      <c r="C816" s="65"/>
      <c r="D816" s="59"/>
      <c r="E816" s="55"/>
      <c r="F816" s="61"/>
      <c r="G816" s="61"/>
      <c r="H816" s="61"/>
      <c r="I816" s="59"/>
      <c r="J816" s="62"/>
      <c r="K816" s="62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</row>
    <row r="817" spans="1:26" ht="39.4">
      <c r="A817" s="59" t="s">
        <v>324</v>
      </c>
      <c r="B817" s="59" t="s">
        <v>322</v>
      </c>
      <c r="C817" s="65" t="s">
        <v>323</v>
      </c>
      <c r="D817" s="59" t="s">
        <v>165</v>
      </c>
      <c r="E817" s="55">
        <v>86</v>
      </c>
      <c r="F817" s="61"/>
      <c r="G817" s="61"/>
      <c r="H817" s="61"/>
      <c r="I817" s="59"/>
      <c r="J817" s="62"/>
      <c r="K817" s="77">
        <f>K818</f>
        <v>86</v>
      </c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</row>
    <row r="818" spans="1:26" hidden="1">
      <c r="A818" s="59"/>
      <c r="B818" s="59"/>
      <c r="C818" s="60" t="s">
        <v>2026</v>
      </c>
      <c r="D818" s="59"/>
      <c r="E818" s="55"/>
      <c r="F818" s="61">
        <v>1</v>
      </c>
      <c r="G818" s="61"/>
      <c r="H818" s="61"/>
      <c r="I818" s="59"/>
      <c r="J818" s="62">
        <f>E817</f>
        <v>86</v>
      </c>
      <c r="K818" s="62">
        <f>PRODUCT(F818:J818)</f>
        <v>86</v>
      </c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</row>
    <row r="819" spans="1:26" hidden="1">
      <c r="A819" s="59"/>
      <c r="B819" s="59"/>
      <c r="C819" s="65"/>
      <c r="D819" s="59"/>
      <c r="E819" s="55"/>
      <c r="F819" s="61"/>
      <c r="G819" s="61"/>
      <c r="H819" s="61"/>
      <c r="I819" s="59"/>
      <c r="J819" s="62"/>
      <c r="K819" s="62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</row>
    <row r="820" spans="1:26" ht="39.4">
      <c r="A820" s="59" t="s">
        <v>327</v>
      </c>
      <c r="B820" s="59" t="s">
        <v>325</v>
      </c>
      <c r="C820" s="65" t="s">
        <v>326</v>
      </c>
      <c r="D820" s="59" t="s">
        <v>165</v>
      </c>
      <c r="E820" s="55">
        <v>308</v>
      </c>
      <c r="F820" s="61"/>
      <c r="G820" s="61"/>
      <c r="H820" s="61"/>
      <c r="I820" s="59"/>
      <c r="J820" s="62"/>
      <c r="K820" s="77">
        <f>K821</f>
        <v>308</v>
      </c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</row>
    <row r="821" spans="1:26" hidden="1">
      <c r="A821" s="59"/>
      <c r="B821" s="59"/>
      <c r="C821" s="60" t="s">
        <v>2026</v>
      </c>
      <c r="D821" s="59"/>
      <c r="E821" s="55"/>
      <c r="F821" s="61">
        <v>1</v>
      </c>
      <c r="G821" s="61"/>
      <c r="H821" s="61"/>
      <c r="I821" s="59"/>
      <c r="J821" s="62">
        <f>E820</f>
        <v>308</v>
      </c>
      <c r="K821" s="62">
        <f>PRODUCT(F821:J821)</f>
        <v>308</v>
      </c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</row>
    <row r="822" spans="1:26" hidden="1">
      <c r="A822" s="59"/>
      <c r="B822" s="59"/>
      <c r="C822" s="65"/>
      <c r="D822" s="59"/>
      <c r="E822" s="55"/>
      <c r="F822" s="61"/>
      <c r="G822" s="61"/>
      <c r="H822" s="61"/>
      <c r="I822" s="59"/>
      <c r="J822" s="62"/>
      <c r="K822" s="62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</row>
    <row r="823" spans="1:26" ht="39.4">
      <c r="A823" s="59" t="s">
        <v>330</v>
      </c>
      <c r="B823" s="59" t="s">
        <v>328</v>
      </c>
      <c r="C823" s="65" t="s">
        <v>329</v>
      </c>
      <c r="D823" s="59" t="s">
        <v>165</v>
      </c>
      <c r="E823" s="55">
        <v>187</v>
      </c>
      <c r="F823" s="61"/>
      <c r="G823" s="61"/>
      <c r="H823" s="61"/>
      <c r="I823" s="59"/>
      <c r="J823" s="62"/>
      <c r="K823" s="77">
        <f>K824</f>
        <v>187</v>
      </c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</row>
    <row r="824" spans="1:26" hidden="1">
      <c r="A824" s="59"/>
      <c r="B824" s="59"/>
      <c r="C824" s="60" t="s">
        <v>2026</v>
      </c>
      <c r="D824" s="59"/>
      <c r="E824" s="55"/>
      <c r="F824" s="61">
        <v>1</v>
      </c>
      <c r="G824" s="61"/>
      <c r="H824" s="61"/>
      <c r="I824" s="59"/>
      <c r="J824" s="62">
        <f>E823</f>
        <v>187</v>
      </c>
      <c r="K824" s="62">
        <f>PRODUCT(F824:J824)</f>
        <v>187</v>
      </c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</row>
    <row r="825" spans="1:26" hidden="1">
      <c r="A825" s="59"/>
      <c r="B825" s="59"/>
      <c r="C825" s="65"/>
      <c r="D825" s="59"/>
      <c r="E825" s="55"/>
      <c r="F825" s="61"/>
      <c r="G825" s="61"/>
      <c r="H825" s="61"/>
      <c r="I825" s="59"/>
      <c r="J825" s="62"/>
      <c r="K825" s="62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</row>
    <row r="826" spans="1:26" ht="39.4">
      <c r="A826" s="59" t="s">
        <v>333</v>
      </c>
      <c r="B826" s="59" t="s">
        <v>331</v>
      </c>
      <c r="C826" s="65" t="s">
        <v>332</v>
      </c>
      <c r="D826" s="59" t="s">
        <v>165</v>
      </c>
      <c r="E826" s="55">
        <v>92.5</v>
      </c>
      <c r="F826" s="61"/>
      <c r="G826" s="61"/>
      <c r="H826" s="61"/>
      <c r="I826" s="59"/>
      <c r="J826" s="62"/>
      <c r="K826" s="77">
        <f>K827</f>
        <v>92.5</v>
      </c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</row>
    <row r="827" spans="1:26" hidden="1">
      <c r="A827" s="59"/>
      <c r="B827" s="59"/>
      <c r="C827" s="60" t="s">
        <v>2026</v>
      </c>
      <c r="D827" s="59"/>
      <c r="E827" s="55"/>
      <c r="F827" s="61">
        <v>1</v>
      </c>
      <c r="G827" s="61"/>
      <c r="H827" s="61"/>
      <c r="I827" s="59"/>
      <c r="J827" s="62">
        <f>E826</f>
        <v>92.5</v>
      </c>
      <c r="K827" s="62">
        <f>PRODUCT(F827:J827)</f>
        <v>92.5</v>
      </c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</row>
    <row r="828" spans="1:26" hidden="1">
      <c r="A828" s="59"/>
      <c r="B828" s="59"/>
      <c r="C828" s="65"/>
      <c r="D828" s="59"/>
      <c r="E828" s="55"/>
      <c r="F828" s="61"/>
      <c r="G828" s="61"/>
      <c r="H828" s="61"/>
      <c r="I828" s="59"/>
      <c r="J828" s="62"/>
      <c r="K828" s="62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</row>
    <row r="829" spans="1:26" ht="39.4">
      <c r="A829" s="59" t="s">
        <v>336</v>
      </c>
      <c r="B829" s="59" t="s">
        <v>334</v>
      </c>
      <c r="C829" s="65" t="s">
        <v>335</v>
      </c>
      <c r="D829" s="59" t="s">
        <v>165</v>
      </c>
      <c r="E829" s="55">
        <v>122.5</v>
      </c>
      <c r="F829" s="61"/>
      <c r="G829" s="61"/>
      <c r="H829" s="61"/>
      <c r="I829" s="59"/>
      <c r="J829" s="62"/>
      <c r="K829" s="77">
        <f>K830</f>
        <v>122.5</v>
      </c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</row>
    <row r="830" spans="1:26" hidden="1">
      <c r="A830" s="59"/>
      <c r="B830" s="59"/>
      <c r="C830" s="60" t="s">
        <v>2026</v>
      </c>
      <c r="D830" s="59"/>
      <c r="E830" s="55"/>
      <c r="F830" s="61">
        <v>1</v>
      </c>
      <c r="G830" s="61"/>
      <c r="H830" s="61"/>
      <c r="I830" s="59"/>
      <c r="J830" s="62">
        <f>E829</f>
        <v>122.5</v>
      </c>
      <c r="K830" s="62">
        <f>PRODUCT(F830:J830)</f>
        <v>122.5</v>
      </c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</row>
    <row r="831" spans="1:26" hidden="1">
      <c r="A831" s="59"/>
      <c r="B831" s="59"/>
      <c r="C831" s="65"/>
      <c r="D831" s="59"/>
      <c r="E831" s="55"/>
      <c r="F831" s="61"/>
      <c r="G831" s="61"/>
      <c r="H831" s="61"/>
      <c r="I831" s="59"/>
      <c r="J831" s="62"/>
      <c r="K831" s="62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</row>
    <row r="832" spans="1:26" ht="13.9">
      <c r="A832" s="59" t="s">
        <v>340</v>
      </c>
      <c r="B832" s="59" t="s">
        <v>337</v>
      </c>
      <c r="C832" s="65" t="s">
        <v>339</v>
      </c>
      <c r="D832" s="59" t="s">
        <v>132</v>
      </c>
      <c r="E832" s="55">
        <v>34</v>
      </c>
      <c r="F832" s="61"/>
      <c r="G832" s="61"/>
      <c r="H832" s="61"/>
      <c r="I832" s="59"/>
      <c r="J832" s="62"/>
      <c r="K832" s="77">
        <f>K833</f>
        <v>34</v>
      </c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</row>
    <row r="833" spans="1:26" hidden="1">
      <c r="A833" s="59"/>
      <c r="B833" s="59"/>
      <c r="C833" s="60" t="s">
        <v>2026</v>
      </c>
      <c r="D833" s="59"/>
      <c r="E833" s="55"/>
      <c r="F833" s="61">
        <v>1</v>
      </c>
      <c r="G833" s="61"/>
      <c r="H833" s="61"/>
      <c r="I833" s="59"/>
      <c r="J833" s="62">
        <f>E832</f>
        <v>34</v>
      </c>
      <c r="K833" s="62">
        <f>PRODUCT(F833:J833)</f>
        <v>34</v>
      </c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</row>
    <row r="834" spans="1:26" hidden="1">
      <c r="A834" s="59"/>
      <c r="B834" s="59"/>
      <c r="C834" s="65"/>
      <c r="D834" s="59"/>
      <c r="E834" s="55"/>
      <c r="F834" s="61"/>
      <c r="G834" s="61"/>
      <c r="H834" s="61"/>
      <c r="I834" s="59"/>
      <c r="J834" s="62"/>
      <c r="K834" s="62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</row>
    <row r="835" spans="1:26" ht="13.9">
      <c r="A835" s="59" t="s">
        <v>343</v>
      </c>
      <c r="B835" s="59" t="s">
        <v>341</v>
      </c>
      <c r="C835" s="65" t="s">
        <v>2032</v>
      </c>
      <c r="D835" s="59" t="s">
        <v>148</v>
      </c>
      <c r="E835" s="55">
        <v>94</v>
      </c>
      <c r="F835" s="61"/>
      <c r="G835" s="61"/>
      <c r="H835" s="61"/>
      <c r="I835" s="59"/>
      <c r="J835" s="62"/>
      <c r="K835" s="77">
        <f>K836</f>
        <v>94</v>
      </c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</row>
    <row r="836" spans="1:26" hidden="1">
      <c r="A836" s="59"/>
      <c r="B836" s="59"/>
      <c r="C836" s="60" t="s">
        <v>2026</v>
      </c>
      <c r="D836" s="59"/>
      <c r="E836" s="55"/>
      <c r="F836" s="61">
        <v>1</v>
      </c>
      <c r="G836" s="61"/>
      <c r="H836" s="61"/>
      <c r="I836" s="59"/>
      <c r="J836" s="62">
        <f>E835</f>
        <v>94</v>
      </c>
      <c r="K836" s="62">
        <f>PRODUCT(F836:J836)</f>
        <v>94</v>
      </c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</row>
    <row r="837" spans="1:26" hidden="1">
      <c r="A837" s="59"/>
      <c r="B837" s="59"/>
      <c r="C837" s="65"/>
      <c r="D837" s="59"/>
      <c r="E837" s="55"/>
      <c r="F837" s="61"/>
      <c r="G837" s="61"/>
      <c r="H837" s="61"/>
      <c r="I837" s="59"/>
      <c r="J837" s="62"/>
      <c r="K837" s="62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</row>
    <row r="838" spans="1:26" ht="13.9">
      <c r="A838" s="59" t="s">
        <v>346</v>
      </c>
      <c r="B838" s="59" t="s">
        <v>344</v>
      </c>
      <c r="C838" s="65" t="s">
        <v>345</v>
      </c>
      <c r="D838" s="59" t="s">
        <v>148</v>
      </c>
      <c r="E838" s="55">
        <v>12</v>
      </c>
      <c r="F838" s="61"/>
      <c r="G838" s="61"/>
      <c r="H838" s="61"/>
      <c r="I838" s="59"/>
      <c r="J838" s="62"/>
      <c r="K838" s="77">
        <f>K839</f>
        <v>12</v>
      </c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</row>
    <row r="839" spans="1:26" hidden="1">
      <c r="A839" s="59"/>
      <c r="B839" s="59"/>
      <c r="C839" s="60" t="s">
        <v>2026</v>
      </c>
      <c r="D839" s="59"/>
      <c r="E839" s="55"/>
      <c r="F839" s="61">
        <v>1</v>
      </c>
      <c r="G839" s="61"/>
      <c r="H839" s="61"/>
      <c r="I839" s="59"/>
      <c r="J839" s="62">
        <f>E838</f>
        <v>12</v>
      </c>
      <c r="K839" s="62">
        <f>PRODUCT(F839:J839)</f>
        <v>12</v>
      </c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</row>
    <row r="840" spans="1:26" hidden="1">
      <c r="A840" s="59"/>
      <c r="B840" s="59"/>
      <c r="C840" s="65"/>
      <c r="D840" s="59"/>
      <c r="E840" s="55"/>
      <c r="F840" s="61"/>
      <c r="G840" s="61"/>
      <c r="H840" s="61"/>
      <c r="I840" s="59"/>
      <c r="J840" s="62"/>
      <c r="K840" s="62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</row>
    <row r="841" spans="1:26" ht="26.25">
      <c r="A841" s="59" t="s">
        <v>349</v>
      </c>
      <c r="B841" s="59" t="s">
        <v>347</v>
      </c>
      <c r="C841" s="65" t="s">
        <v>348</v>
      </c>
      <c r="D841" s="59" t="s">
        <v>132</v>
      </c>
      <c r="E841" s="55">
        <v>4</v>
      </c>
      <c r="F841" s="61"/>
      <c r="G841" s="61"/>
      <c r="H841" s="61"/>
      <c r="I841" s="59"/>
      <c r="J841" s="62"/>
      <c r="K841" s="77">
        <f>K842</f>
        <v>4</v>
      </c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</row>
    <row r="842" spans="1:26" hidden="1">
      <c r="A842" s="59"/>
      <c r="B842" s="59"/>
      <c r="C842" s="60" t="s">
        <v>2026</v>
      </c>
      <c r="D842" s="59"/>
      <c r="E842" s="55"/>
      <c r="F842" s="61">
        <v>1</v>
      </c>
      <c r="G842" s="61"/>
      <c r="H842" s="61"/>
      <c r="I842" s="59"/>
      <c r="J842" s="62">
        <f>E841</f>
        <v>4</v>
      </c>
      <c r="K842" s="62">
        <f>PRODUCT(F842:J842)</f>
        <v>4</v>
      </c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</row>
    <row r="843" spans="1:26" hidden="1">
      <c r="A843" s="59"/>
      <c r="B843" s="59"/>
      <c r="C843" s="65"/>
      <c r="D843" s="59"/>
      <c r="E843" s="55"/>
      <c r="F843" s="61"/>
      <c r="G843" s="61"/>
      <c r="H843" s="61"/>
      <c r="I843" s="59"/>
      <c r="J843" s="62"/>
      <c r="K843" s="62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</row>
    <row r="844" spans="1:26" ht="13.9">
      <c r="A844" s="59" t="s">
        <v>352</v>
      </c>
      <c r="B844" s="59" t="s">
        <v>350</v>
      </c>
      <c r="C844" s="65" t="s">
        <v>351</v>
      </c>
      <c r="D844" s="59" t="s">
        <v>148</v>
      </c>
      <c r="E844" s="55">
        <v>7</v>
      </c>
      <c r="F844" s="61"/>
      <c r="G844" s="61"/>
      <c r="H844" s="61"/>
      <c r="I844" s="59"/>
      <c r="J844" s="62"/>
      <c r="K844" s="77">
        <f>K845</f>
        <v>7</v>
      </c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</row>
    <row r="845" spans="1:26" hidden="1">
      <c r="A845" s="59"/>
      <c r="B845" s="59"/>
      <c r="C845" s="60" t="s">
        <v>2026</v>
      </c>
      <c r="D845" s="59"/>
      <c r="E845" s="55"/>
      <c r="F845" s="61">
        <v>1</v>
      </c>
      <c r="G845" s="61"/>
      <c r="H845" s="61"/>
      <c r="I845" s="59"/>
      <c r="J845" s="62">
        <f>E844</f>
        <v>7</v>
      </c>
      <c r="K845" s="62">
        <f>PRODUCT(F845:J845)</f>
        <v>7</v>
      </c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</row>
    <row r="846" spans="1:26" hidden="1">
      <c r="A846" s="59"/>
      <c r="B846" s="59"/>
      <c r="C846" s="65"/>
      <c r="D846" s="59"/>
      <c r="E846" s="55"/>
      <c r="F846" s="61"/>
      <c r="G846" s="61"/>
      <c r="H846" s="61"/>
      <c r="I846" s="59"/>
      <c r="J846" s="62"/>
      <c r="K846" s="62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</row>
    <row r="847" spans="1:26" ht="26.25">
      <c r="A847" s="59" t="s">
        <v>355</v>
      </c>
      <c r="B847" s="59" t="s">
        <v>353</v>
      </c>
      <c r="C847" s="65" t="s">
        <v>354</v>
      </c>
      <c r="D847" s="59" t="s">
        <v>148</v>
      </c>
      <c r="E847" s="55">
        <v>7</v>
      </c>
      <c r="F847" s="61"/>
      <c r="G847" s="61"/>
      <c r="H847" s="61"/>
      <c r="I847" s="59"/>
      <c r="J847" s="62"/>
      <c r="K847" s="77">
        <f>K848</f>
        <v>7</v>
      </c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</row>
    <row r="848" spans="1:26" hidden="1">
      <c r="A848" s="59"/>
      <c r="B848" s="59"/>
      <c r="C848" s="60" t="s">
        <v>2026</v>
      </c>
      <c r="D848" s="59"/>
      <c r="E848" s="55"/>
      <c r="F848" s="61">
        <v>1</v>
      </c>
      <c r="G848" s="61"/>
      <c r="H848" s="61"/>
      <c r="I848" s="59"/>
      <c r="J848" s="62">
        <f>E847</f>
        <v>7</v>
      </c>
      <c r="K848" s="62">
        <f>PRODUCT(F848:J848)</f>
        <v>7</v>
      </c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</row>
    <row r="849" spans="1:26" hidden="1">
      <c r="A849" s="59"/>
      <c r="B849" s="59"/>
      <c r="C849" s="65"/>
      <c r="D849" s="59"/>
      <c r="E849" s="55"/>
      <c r="F849" s="61"/>
      <c r="G849" s="61"/>
      <c r="H849" s="61"/>
      <c r="I849" s="59"/>
      <c r="J849" s="62"/>
      <c r="K849" s="62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</row>
    <row r="850" spans="1:26" ht="38.25">
      <c r="A850" s="59" t="s">
        <v>359</v>
      </c>
      <c r="B850" s="59" t="s">
        <v>356</v>
      </c>
      <c r="C850" s="65" t="s">
        <v>358</v>
      </c>
      <c r="D850" s="59" t="s">
        <v>148</v>
      </c>
      <c r="E850" s="55">
        <v>13</v>
      </c>
      <c r="F850" s="61"/>
      <c r="G850" s="61"/>
      <c r="H850" s="61"/>
      <c r="I850" s="59"/>
      <c r="J850" s="62"/>
      <c r="K850" s="77">
        <f>K851</f>
        <v>13</v>
      </c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</row>
    <row r="851" spans="1:26" hidden="1">
      <c r="A851" s="59"/>
      <c r="B851" s="59"/>
      <c r="C851" s="60" t="s">
        <v>2026</v>
      </c>
      <c r="D851" s="59"/>
      <c r="E851" s="55"/>
      <c r="F851" s="61">
        <v>1</v>
      </c>
      <c r="G851" s="61"/>
      <c r="H851" s="61"/>
      <c r="I851" s="59"/>
      <c r="J851" s="62">
        <f>E850</f>
        <v>13</v>
      </c>
      <c r="K851" s="62">
        <f>PRODUCT(F851:J851)</f>
        <v>13</v>
      </c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</row>
    <row r="852" spans="1:26" hidden="1">
      <c r="A852" s="59"/>
      <c r="B852" s="59"/>
      <c r="C852" s="65"/>
      <c r="D852" s="59"/>
      <c r="E852" s="55"/>
      <c r="F852" s="61"/>
      <c r="G852" s="61"/>
      <c r="H852" s="61"/>
      <c r="I852" s="59"/>
      <c r="J852" s="62"/>
      <c r="K852" s="62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</row>
    <row r="853" spans="1:26" ht="13.9">
      <c r="A853" s="59" t="s">
        <v>362</v>
      </c>
      <c r="B853" s="59" t="s">
        <v>360</v>
      </c>
      <c r="C853" s="65" t="s">
        <v>361</v>
      </c>
      <c r="D853" s="59" t="s">
        <v>148</v>
      </c>
      <c r="E853" s="55">
        <v>3</v>
      </c>
      <c r="F853" s="61"/>
      <c r="G853" s="61"/>
      <c r="H853" s="61"/>
      <c r="I853" s="59"/>
      <c r="J853" s="62"/>
      <c r="K853" s="77">
        <f>K854</f>
        <v>3</v>
      </c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</row>
    <row r="854" spans="1:26" hidden="1">
      <c r="A854" s="59"/>
      <c r="B854" s="59"/>
      <c r="C854" s="60" t="s">
        <v>2026</v>
      </c>
      <c r="D854" s="59"/>
      <c r="E854" s="55"/>
      <c r="F854" s="61">
        <v>1</v>
      </c>
      <c r="G854" s="61"/>
      <c r="H854" s="61"/>
      <c r="I854" s="59"/>
      <c r="J854" s="62">
        <f>E853</f>
        <v>3</v>
      </c>
      <c r="K854" s="62">
        <f>PRODUCT(F854:J854)</f>
        <v>3</v>
      </c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</row>
    <row r="855" spans="1:26" hidden="1">
      <c r="A855" s="59"/>
      <c r="B855" s="59"/>
      <c r="C855" s="65"/>
      <c r="D855" s="59"/>
      <c r="E855" s="55"/>
      <c r="F855" s="61"/>
      <c r="G855" s="61"/>
      <c r="H855" s="61"/>
      <c r="I855" s="59"/>
      <c r="J855" s="62"/>
      <c r="K855" s="62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</row>
    <row r="856" spans="1:26" ht="26.25">
      <c r="A856" s="59" t="s">
        <v>365</v>
      </c>
      <c r="B856" s="59" t="s">
        <v>363</v>
      </c>
      <c r="C856" s="65" t="s">
        <v>364</v>
      </c>
      <c r="D856" s="59" t="s">
        <v>132</v>
      </c>
      <c r="E856" s="55">
        <v>7</v>
      </c>
      <c r="F856" s="61"/>
      <c r="G856" s="61"/>
      <c r="H856" s="61"/>
      <c r="I856" s="59"/>
      <c r="J856" s="62"/>
      <c r="K856" s="77">
        <f>K857</f>
        <v>7</v>
      </c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</row>
    <row r="857" spans="1:26" hidden="1">
      <c r="A857" s="59"/>
      <c r="B857" s="59"/>
      <c r="C857" s="60" t="s">
        <v>2026</v>
      </c>
      <c r="D857" s="59"/>
      <c r="E857" s="55"/>
      <c r="F857" s="61">
        <v>1</v>
      </c>
      <c r="G857" s="61"/>
      <c r="H857" s="61"/>
      <c r="I857" s="59"/>
      <c r="J857" s="62">
        <f>E856</f>
        <v>7</v>
      </c>
      <c r="K857" s="62">
        <f>PRODUCT(F857:J857)</f>
        <v>7</v>
      </c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</row>
    <row r="858" spans="1:26" hidden="1">
      <c r="A858" s="59"/>
      <c r="B858" s="59"/>
      <c r="C858" s="65"/>
      <c r="D858" s="59"/>
      <c r="E858" s="55"/>
      <c r="F858" s="61"/>
      <c r="G858" s="61"/>
      <c r="H858" s="61"/>
      <c r="I858" s="59"/>
      <c r="J858" s="62"/>
      <c r="K858" s="62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</row>
    <row r="859" spans="1:26" ht="39.4">
      <c r="A859" s="59" t="s">
        <v>368</v>
      </c>
      <c r="B859" s="59" t="s">
        <v>366</v>
      </c>
      <c r="C859" s="65" t="s">
        <v>367</v>
      </c>
      <c r="D859" s="59" t="s">
        <v>132</v>
      </c>
      <c r="E859" s="55">
        <v>1</v>
      </c>
      <c r="F859" s="61"/>
      <c r="G859" s="61"/>
      <c r="H859" s="61"/>
      <c r="I859" s="59"/>
      <c r="J859" s="62"/>
      <c r="K859" s="77">
        <f>K860</f>
        <v>1</v>
      </c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</row>
    <row r="860" spans="1:26" hidden="1">
      <c r="A860" s="59"/>
      <c r="B860" s="59"/>
      <c r="C860" s="60" t="s">
        <v>2026</v>
      </c>
      <c r="D860" s="59"/>
      <c r="E860" s="55"/>
      <c r="F860" s="61">
        <v>1</v>
      </c>
      <c r="G860" s="61"/>
      <c r="H860" s="61"/>
      <c r="I860" s="59"/>
      <c r="J860" s="62">
        <f>E859</f>
        <v>1</v>
      </c>
      <c r="K860" s="62">
        <f>PRODUCT(F860:J860)</f>
        <v>1</v>
      </c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</row>
    <row r="861" spans="1:26" hidden="1">
      <c r="A861" s="59"/>
      <c r="B861" s="59"/>
      <c r="C861" s="65"/>
      <c r="D861" s="59"/>
      <c r="E861" s="55"/>
      <c r="F861" s="61"/>
      <c r="G861" s="61"/>
      <c r="H861" s="61"/>
      <c r="I861" s="59"/>
      <c r="J861" s="62"/>
      <c r="K861" s="62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</row>
    <row r="862" spans="1:26" hidden="1">
      <c r="A862" s="48" t="s">
        <v>32</v>
      </c>
      <c r="B862" s="48"/>
      <c r="C862" s="49" t="s">
        <v>33</v>
      </c>
      <c r="D862" s="48"/>
      <c r="E862" s="79"/>
      <c r="F862" s="48"/>
      <c r="G862" s="48"/>
      <c r="H862" s="50"/>
      <c r="I862" s="48"/>
      <c r="J862" s="51"/>
      <c r="K862" s="48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</row>
    <row r="863" spans="1:26" ht="26.25">
      <c r="A863" s="59" t="s">
        <v>372</v>
      </c>
      <c r="B863" s="59" t="s">
        <v>373</v>
      </c>
      <c r="C863" s="65" t="s">
        <v>2033</v>
      </c>
      <c r="D863" s="59" t="s">
        <v>60</v>
      </c>
      <c r="E863" s="55">
        <v>318.3</v>
      </c>
      <c r="F863" s="61"/>
      <c r="G863" s="61"/>
      <c r="H863" s="61"/>
      <c r="I863" s="59"/>
      <c r="J863" s="62"/>
      <c r="K863" s="77">
        <f>K864</f>
        <v>318.3</v>
      </c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</row>
    <row r="864" spans="1:26" hidden="1">
      <c r="A864" s="59"/>
      <c r="B864" s="59"/>
      <c r="C864" s="60" t="s">
        <v>1894</v>
      </c>
      <c r="D864" s="59"/>
      <c r="E864" s="55"/>
      <c r="F864" s="61">
        <v>1</v>
      </c>
      <c r="G864" s="61"/>
      <c r="H864" s="61"/>
      <c r="I864" s="59"/>
      <c r="J864" s="62">
        <f>E863</f>
        <v>318.3</v>
      </c>
      <c r="K864" s="62">
        <f>PRODUCT(F864:J864)</f>
        <v>318.3</v>
      </c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</row>
    <row r="865" spans="1:26" hidden="1">
      <c r="A865" s="59"/>
      <c r="B865" s="59"/>
      <c r="C865" s="65"/>
      <c r="D865" s="59"/>
      <c r="E865" s="55"/>
      <c r="F865" s="61"/>
      <c r="G865" s="61"/>
      <c r="H865" s="61"/>
      <c r="I865" s="59"/>
      <c r="J865" s="62"/>
      <c r="K865" s="62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</row>
    <row r="866" spans="1:26" ht="105">
      <c r="A866" s="59" t="s">
        <v>376</v>
      </c>
      <c r="B866" s="59" t="s">
        <v>377</v>
      </c>
      <c r="C866" s="65" t="s">
        <v>2034</v>
      </c>
      <c r="D866" s="59" t="s">
        <v>60</v>
      </c>
      <c r="E866" s="55">
        <v>318.3</v>
      </c>
      <c r="F866" s="61"/>
      <c r="G866" s="61"/>
      <c r="H866" s="61"/>
      <c r="I866" s="59"/>
      <c r="J866" s="62"/>
      <c r="K866" s="77">
        <f>K867</f>
        <v>318.3</v>
      </c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</row>
    <row r="867" spans="1:26" hidden="1">
      <c r="A867" s="59"/>
      <c r="B867" s="59"/>
      <c r="C867" s="60" t="s">
        <v>1894</v>
      </c>
      <c r="D867" s="59"/>
      <c r="E867" s="55"/>
      <c r="F867" s="61">
        <v>1</v>
      </c>
      <c r="G867" s="61"/>
      <c r="H867" s="61"/>
      <c r="I867" s="59"/>
      <c r="J867" s="62">
        <f>E866</f>
        <v>318.3</v>
      </c>
      <c r="K867" s="62">
        <f>PRODUCT(F867:J867)</f>
        <v>318.3</v>
      </c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</row>
    <row r="868" spans="1:26" hidden="1">
      <c r="A868" s="59"/>
      <c r="B868" s="59"/>
      <c r="C868" s="65"/>
      <c r="D868" s="59"/>
      <c r="E868" s="55"/>
      <c r="F868" s="61"/>
      <c r="G868" s="61"/>
      <c r="H868" s="61"/>
      <c r="I868" s="59"/>
      <c r="J868" s="62"/>
      <c r="K868" s="62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</row>
    <row r="869" spans="1:26" ht="65.650000000000006">
      <c r="A869" s="59" t="s">
        <v>379</v>
      </c>
      <c r="B869" s="59" t="s">
        <v>380</v>
      </c>
      <c r="C869" s="65" t="s">
        <v>381</v>
      </c>
      <c r="D869" s="59" t="s">
        <v>60</v>
      </c>
      <c r="E869" s="55">
        <v>202.36</v>
      </c>
      <c r="F869" s="61"/>
      <c r="G869" s="61"/>
      <c r="H869" s="61"/>
      <c r="I869" s="59"/>
      <c r="J869" s="62"/>
      <c r="K869" s="62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</row>
    <row r="870" spans="1:26" hidden="1">
      <c r="A870" s="59"/>
      <c r="B870" s="59"/>
      <c r="C870" s="65"/>
      <c r="D870" s="59"/>
      <c r="E870" s="55"/>
      <c r="F870" s="61"/>
      <c r="G870" s="61"/>
      <c r="H870" s="61"/>
      <c r="I870" s="59"/>
      <c r="J870" s="62"/>
      <c r="K870" s="62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</row>
    <row r="871" spans="1:26" hidden="1">
      <c r="A871" s="59"/>
      <c r="B871" s="59"/>
      <c r="C871" s="65"/>
      <c r="D871" s="59"/>
      <c r="E871" s="55"/>
      <c r="F871" s="61"/>
      <c r="G871" s="61"/>
      <c r="H871" s="61"/>
      <c r="I871" s="59"/>
      <c r="J871" s="62"/>
      <c r="K871" s="62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</row>
    <row r="872" spans="1:26" ht="26.25">
      <c r="A872" s="59" t="s">
        <v>382</v>
      </c>
      <c r="B872" s="59" t="s">
        <v>383</v>
      </c>
      <c r="C872" s="65" t="s">
        <v>384</v>
      </c>
      <c r="D872" s="59" t="s">
        <v>60</v>
      </c>
      <c r="E872" s="55">
        <v>854.19</v>
      </c>
      <c r="F872" s="61"/>
      <c r="G872" s="61"/>
      <c r="H872" s="61"/>
      <c r="I872" s="59"/>
      <c r="J872" s="62"/>
      <c r="K872" s="77">
        <f>K873</f>
        <v>854.19</v>
      </c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</row>
    <row r="873" spans="1:26" hidden="1">
      <c r="A873" s="59"/>
      <c r="B873" s="59"/>
      <c r="C873" s="60" t="s">
        <v>1894</v>
      </c>
      <c r="D873" s="59"/>
      <c r="E873" s="55"/>
      <c r="F873" s="61">
        <v>1</v>
      </c>
      <c r="G873" s="61"/>
      <c r="H873" s="61"/>
      <c r="I873" s="59"/>
      <c r="J873" s="62">
        <f>E872</f>
        <v>854.19</v>
      </c>
      <c r="K873" s="62">
        <f>PRODUCT(F873:J873)</f>
        <v>854.19</v>
      </c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</row>
    <row r="874" spans="1:26" hidden="1">
      <c r="A874" s="59"/>
      <c r="B874" s="59"/>
      <c r="C874" s="65"/>
      <c r="D874" s="59"/>
      <c r="E874" s="55"/>
      <c r="F874" s="61"/>
      <c r="G874" s="61"/>
      <c r="H874" s="61"/>
      <c r="I874" s="59"/>
      <c r="J874" s="62"/>
      <c r="K874" s="62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</row>
    <row r="875" spans="1:26" ht="13.9">
      <c r="A875" s="59" t="s">
        <v>385</v>
      </c>
      <c r="B875" s="59" t="s">
        <v>386</v>
      </c>
      <c r="C875" s="65" t="s">
        <v>387</v>
      </c>
      <c r="D875" s="59" t="s">
        <v>388</v>
      </c>
      <c r="E875" s="55">
        <v>1</v>
      </c>
      <c r="F875" s="61"/>
      <c r="G875" s="61"/>
      <c r="H875" s="61"/>
      <c r="I875" s="59"/>
      <c r="J875" s="62"/>
      <c r="K875" s="77">
        <f>K876</f>
        <v>1</v>
      </c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</row>
    <row r="876" spans="1:26" hidden="1">
      <c r="A876" s="59"/>
      <c r="B876" s="59"/>
      <c r="C876" s="60" t="s">
        <v>1894</v>
      </c>
      <c r="D876" s="59"/>
      <c r="E876" s="55"/>
      <c r="F876" s="61">
        <v>1</v>
      </c>
      <c r="G876" s="61"/>
      <c r="H876" s="61"/>
      <c r="I876" s="59"/>
      <c r="J876" s="62">
        <f>E875</f>
        <v>1</v>
      </c>
      <c r="K876" s="62">
        <f>PRODUCT(F876:J876)</f>
        <v>1</v>
      </c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</row>
    <row r="877" spans="1:26" hidden="1">
      <c r="A877" s="59"/>
      <c r="B877" s="59"/>
      <c r="C877" s="65"/>
      <c r="D877" s="59"/>
      <c r="E877" s="55"/>
      <c r="F877" s="61"/>
      <c r="G877" s="61"/>
      <c r="H877" s="61"/>
      <c r="I877" s="59"/>
      <c r="J877" s="62"/>
      <c r="K877" s="62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</row>
    <row r="878" spans="1:26" ht="13.9">
      <c r="A878" s="59" t="s">
        <v>389</v>
      </c>
      <c r="B878" s="59" t="s">
        <v>390</v>
      </c>
      <c r="C878" s="65" t="s">
        <v>391</v>
      </c>
      <c r="D878" s="59" t="s">
        <v>388</v>
      </c>
      <c r="E878" s="55">
        <v>1</v>
      </c>
      <c r="F878" s="61"/>
      <c r="G878" s="61"/>
      <c r="H878" s="61"/>
      <c r="I878" s="59"/>
      <c r="J878" s="62"/>
      <c r="K878" s="77">
        <f>K879</f>
        <v>1</v>
      </c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</row>
    <row r="879" spans="1:26" hidden="1">
      <c r="A879" s="59"/>
      <c r="B879" s="59"/>
      <c r="C879" s="60" t="s">
        <v>1894</v>
      </c>
      <c r="D879" s="59"/>
      <c r="E879" s="55"/>
      <c r="F879" s="61">
        <v>1</v>
      </c>
      <c r="G879" s="61"/>
      <c r="H879" s="61"/>
      <c r="I879" s="59"/>
      <c r="J879" s="62">
        <f>E878</f>
        <v>1</v>
      </c>
      <c r="K879" s="62">
        <f>PRODUCT(F879:J879)</f>
        <v>1</v>
      </c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</row>
    <row r="880" spans="1:26" hidden="1">
      <c r="A880" s="59"/>
      <c r="B880" s="59"/>
      <c r="C880" s="65"/>
      <c r="D880" s="59"/>
      <c r="E880" s="55"/>
      <c r="F880" s="61"/>
      <c r="G880" s="61"/>
      <c r="H880" s="61"/>
      <c r="I880" s="59"/>
      <c r="J880" s="62"/>
      <c r="K880" s="62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</row>
    <row r="881" spans="1:26" ht="26.25">
      <c r="A881" s="59" t="s">
        <v>392</v>
      </c>
      <c r="B881" s="59" t="s">
        <v>393</v>
      </c>
      <c r="C881" s="65" t="s">
        <v>394</v>
      </c>
      <c r="D881" s="59" t="s">
        <v>388</v>
      </c>
      <c r="E881" s="55">
        <v>1</v>
      </c>
      <c r="F881" s="61"/>
      <c r="G881" s="61"/>
      <c r="H881" s="61"/>
      <c r="I881" s="59"/>
      <c r="J881" s="62"/>
      <c r="K881" s="77">
        <f>K882</f>
        <v>1</v>
      </c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</row>
    <row r="882" spans="1:26" hidden="1">
      <c r="A882" s="59"/>
      <c r="B882" s="59"/>
      <c r="C882" s="60" t="s">
        <v>1894</v>
      </c>
      <c r="D882" s="59"/>
      <c r="E882" s="55"/>
      <c r="F882" s="61">
        <v>1</v>
      </c>
      <c r="G882" s="61"/>
      <c r="H882" s="61"/>
      <c r="I882" s="59"/>
      <c r="J882" s="62">
        <f>E881</f>
        <v>1</v>
      </c>
      <c r="K882" s="62">
        <f>PRODUCT(F882:J882)</f>
        <v>1</v>
      </c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</row>
    <row r="883" spans="1:26" hidden="1">
      <c r="A883" s="59"/>
      <c r="B883" s="59"/>
      <c r="C883" s="65"/>
      <c r="D883" s="59"/>
      <c r="E883" s="55"/>
      <c r="F883" s="61"/>
      <c r="G883" s="61"/>
      <c r="H883" s="61"/>
      <c r="I883" s="59"/>
      <c r="J883" s="62"/>
      <c r="K883" s="62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</row>
    <row r="884" spans="1:26" ht="26.25">
      <c r="A884" s="59" t="s">
        <v>395</v>
      </c>
      <c r="B884" s="59" t="s">
        <v>396</v>
      </c>
      <c r="C884" s="65" t="s">
        <v>397</v>
      </c>
      <c r="D884" s="59" t="s">
        <v>132</v>
      </c>
      <c r="E884" s="55">
        <v>2</v>
      </c>
      <c r="F884" s="61"/>
      <c r="G884" s="61"/>
      <c r="H884" s="61"/>
      <c r="I884" s="59"/>
      <c r="J884" s="62"/>
      <c r="K884" s="77">
        <f>K885</f>
        <v>2</v>
      </c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</row>
    <row r="885" spans="1:26" hidden="1">
      <c r="A885" s="59"/>
      <c r="B885" s="59"/>
      <c r="C885" s="60" t="s">
        <v>1894</v>
      </c>
      <c r="D885" s="59"/>
      <c r="E885" s="55"/>
      <c r="F885" s="61">
        <v>1</v>
      </c>
      <c r="G885" s="61"/>
      <c r="H885" s="61"/>
      <c r="I885" s="59"/>
      <c r="J885" s="62">
        <f>E884</f>
        <v>2</v>
      </c>
      <c r="K885" s="62">
        <f>PRODUCT(F885:J885)</f>
        <v>2</v>
      </c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</row>
    <row r="886" spans="1:26" hidden="1">
      <c r="A886" s="59"/>
      <c r="B886" s="59"/>
      <c r="C886" s="65"/>
      <c r="D886" s="59"/>
      <c r="E886" s="55"/>
      <c r="F886" s="61"/>
      <c r="G886" s="61"/>
      <c r="H886" s="61"/>
      <c r="I886" s="59"/>
      <c r="J886" s="62"/>
      <c r="K886" s="62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</row>
    <row r="887" spans="1:26" ht="26.25">
      <c r="A887" s="59" t="s">
        <v>398</v>
      </c>
      <c r="B887" s="59" t="s">
        <v>399</v>
      </c>
      <c r="C887" s="65" t="s">
        <v>400</v>
      </c>
      <c r="D887" s="59" t="s">
        <v>388</v>
      </c>
      <c r="E887" s="55">
        <v>1</v>
      </c>
      <c r="F887" s="61"/>
      <c r="G887" s="61"/>
      <c r="H887" s="61"/>
      <c r="I887" s="59"/>
      <c r="J887" s="62"/>
      <c r="K887" s="77">
        <f>K888</f>
        <v>1</v>
      </c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</row>
    <row r="888" spans="1:26" hidden="1">
      <c r="A888" s="59"/>
      <c r="B888" s="59"/>
      <c r="C888" s="60" t="s">
        <v>1894</v>
      </c>
      <c r="D888" s="59"/>
      <c r="E888" s="55"/>
      <c r="F888" s="61">
        <v>1</v>
      </c>
      <c r="G888" s="61"/>
      <c r="H888" s="61"/>
      <c r="I888" s="59"/>
      <c r="J888" s="62">
        <f>E887</f>
        <v>1</v>
      </c>
      <c r="K888" s="62">
        <f>PRODUCT(F888:J888)</f>
        <v>1</v>
      </c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</row>
    <row r="889" spans="1:26" hidden="1">
      <c r="A889" s="59"/>
      <c r="B889" s="59"/>
      <c r="C889" s="65"/>
      <c r="D889" s="59"/>
      <c r="E889" s="55"/>
      <c r="F889" s="61"/>
      <c r="G889" s="61"/>
      <c r="H889" s="61"/>
      <c r="I889" s="59"/>
      <c r="J889" s="62"/>
      <c r="K889" s="62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</row>
    <row r="890" spans="1:26" ht="52.5">
      <c r="A890" s="59" t="s">
        <v>401</v>
      </c>
      <c r="B890" s="59" t="s">
        <v>402</v>
      </c>
      <c r="C890" s="65" t="s">
        <v>404</v>
      </c>
      <c r="D890" s="59" t="s">
        <v>405</v>
      </c>
      <c r="E890" s="55">
        <v>1</v>
      </c>
      <c r="F890" s="61"/>
      <c r="G890" s="61"/>
      <c r="H890" s="61"/>
      <c r="I890" s="59"/>
      <c r="J890" s="62"/>
      <c r="K890" s="77">
        <f>K891</f>
        <v>1</v>
      </c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</row>
    <row r="891" spans="1:26" hidden="1">
      <c r="A891" s="59"/>
      <c r="B891" s="59"/>
      <c r="C891" s="60" t="s">
        <v>1894</v>
      </c>
      <c r="D891" s="59"/>
      <c r="E891" s="55"/>
      <c r="F891" s="61">
        <v>1</v>
      </c>
      <c r="G891" s="61"/>
      <c r="H891" s="61"/>
      <c r="I891" s="59"/>
      <c r="J891" s="62">
        <f>E890</f>
        <v>1</v>
      </c>
      <c r="K891" s="62">
        <f>PRODUCT(F891:J891)</f>
        <v>1</v>
      </c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</row>
    <row r="892" spans="1:26" hidden="1">
      <c r="A892" s="59"/>
      <c r="B892" s="59"/>
      <c r="C892" s="65"/>
      <c r="D892" s="59"/>
      <c r="E892" s="55"/>
      <c r="F892" s="61"/>
      <c r="G892" s="61"/>
      <c r="H892" s="61"/>
      <c r="I892" s="59"/>
      <c r="J892" s="62"/>
      <c r="K892" s="62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</row>
    <row r="893" spans="1:26" hidden="1">
      <c r="A893" s="48" t="s">
        <v>34</v>
      </c>
      <c r="B893" s="48"/>
      <c r="C893" s="49" t="s">
        <v>35</v>
      </c>
      <c r="D893" s="48"/>
      <c r="E893" s="79"/>
      <c r="F893" s="48"/>
      <c r="G893" s="48"/>
      <c r="H893" s="50"/>
      <c r="I893" s="48"/>
      <c r="J893" s="51"/>
      <c r="K893" s="48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</row>
    <row r="894" spans="1:26" ht="39.4">
      <c r="A894" s="59" t="s">
        <v>406</v>
      </c>
      <c r="B894" s="59" t="s">
        <v>407</v>
      </c>
      <c r="C894" s="65" t="s">
        <v>408</v>
      </c>
      <c r="D894" s="59" t="s">
        <v>65</v>
      </c>
      <c r="E894" s="55">
        <v>12.54</v>
      </c>
      <c r="F894" s="61"/>
      <c r="G894" s="61"/>
      <c r="H894" s="61"/>
      <c r="I894" s="59"/>
      <c r="J894" s="62"/>
      <c r="K894" s="77">
        <f>K895</f>
        <v>12.54</v>
      </c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</row>
    <row r="895" spans="1:26" hidden="1">
      <c r="A895" s="59"/>
      <c r="B895" s="59"/>
      <c r="C895" s="60" t="s">
        <v>1894</v>
      </c>
      <c r="D895" s="59"/>
      <c r="E895" s="55"/>
      <c r="F895" s="61">
        <v>1</v>
      </c>
      <c r="G895" s="61"/>
      <c r="H895" s="61"/>
      <c r="I895" s="59"/>
      <c r="J895" s="62">
        <f>E894</f>
        <v>12.54</v>
      </c>
      <c r="K895" s="62">
        <f>PRODUCT(F895:J895)</f>
        <v>12.54</v>
      </c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</row>
    <row r="896" spans="1:26" hidden="1">
      <c r="A896" s="59"/>
      <c r="B896" s="59"/>
      <c r="C896" s="65"/>
      <c r="D896" s="59"/>
      <c r="E896" s="55"/>
      <c r="F896" s="61"/>
      <c r="G896" s="61"/>
      <c r="H896" s="61"/>
      <c r="I896" s="59"/>
      <c r="J896" s="62"/>
      <c r="K896" s="62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</row>
    <row r="897" spans="1:26" ht="39.4">
      <c r="A897" s="59" t="s">
        <v>409</v>
      </c>
      <c r="B897" s="59" t="s">
        <v>410</v>
      </c>
      <c r="C897" s="65" t="s">
        <v>2035</v>
      </c>
      <c r="D897" s="59" t="s">
        <v>60</v>
      </c>
      <c r="E897" s="55">
        <v>10.199999999999999</v>
      </c>
      <c r="F897" s="61"/>
      <c r="G897" s="61"/>
      <c r="H897" s="61"/>
      <c r="I897" s="59"/>
      <c r="J897" s="62"/>
      <c r="K897" s="77">
        <f>K898</f>
        <v>10.199999999999999</v>
      </c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</row>
    <row r="898" spans="1:26" hidden="1">
      <c r="A898" s="59"/>
      <c r="B898" s="59"/>
      <c r="C898" s="60" t="s">
        <v>1894</v>
      </c>
      <c r="D898" s="59"/>
      <c r="E898" s="55"/>
      <c r="F898" s="61">
        <v>1</v>
      </c>
      <c r="G898" s="61"/>
      <c r="H898" s="61"/>
      <c r="I898" s="59"/>
      <c r="J898" s="62">
        <f>E897</f>
        <v>10.199999999999999</v>
      </c>
      <c r="K898" s="62">
        <f>PRODUCT(F898:J898)</f>
        <v>10.199999999999999</v>
      </c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</row>
    <row r="899" spans="1:26" hidden="1">
      <c r="A899" s="59"/>
      <c r="B899" s="59"/>
      <c r="C899" s="65"/>
      <c r="D899" s="59"/>
      <c r="E899" s="55"/>
      <c r="F899" s="61"/>
      <c r="G899" s="61"/>
      <c r="H899" s="61"/>
      <c r="I899" s="59"/>
      <c r="J899" s="62"/>
      <c r="K899" s="62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</row>
    <row r="900" spans="1:26" hidden="1">
      <c r="A900" s="48" t="s">
        <v>36</v>
      </c>
      <c r="B900" s="48"/>
      <c r="C900" s="49" t="s">
        <v>37</v>
      </c>
      <c r="D900" s="48"/>
      <c r="E900" s="79"/>
      <c r="F900" s="48"/>
      <c r="G900" s="48"/>
      <c r="H900" s="50"/>
      <c r="I900" s="48"/>
      <c r="J900" s="51"/>
      <c r="K900" s="48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</row>
    <row r="901" spans="1:26" ht="65.650000000000006">
      <c r="A901" s="59" t="s">
        <v>412</v>
      </c>
      <c r="B901" s="59" t="s">
        <v>413</v>
      </c>
      <c r="C901" s="65" t="s">
        <v>414</v>
      </c>
      <c r="D901" s="59" t="s">
        <v>60</v>
      </c>
      <c r="E901" s="55">
        <v>21.67</v>
      </c>
      <c r="F901" s="61"/>
      <c r="G901" s="61"/>
      <c r="H901" s="61"/>
      <c r="I901" s="59"/>
      <c r="J901" s="62"/>
      <c r="K901" s="77">
        <f>K902</f>
        <v>21.67</v>
      </c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</row>
    <row r="902" spans="1:26" hidden="1">
      <c r="A902" s="59"/>
      <c r="B902" s="59"/>
      <c r="C902" s="60" t="s">
        <v>1894</v>
      </c>
      <c r="D902" s="59"/>
      <c r="E902" s="55"/>
      <c r="F902" s="61">
        <v>1</v>
      </c>
      <c r="G902" s="61"/>
      <c r="H902" s="61"/>
      <c r="I902" s="59"/>
      <c r="J902" s="62">
        <f>E901</f>
        <v>21.67</v>
      </c>
      <c r="K902" s="62">
        <f>PRODUCT(F902:J902)</f>
        <v>21.67</v>
      </c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</row>
    <row r="903" spans="1:26">
      <c r="A903" s="45"/>
      <c r="B903" s="45"/>
      <c r="C903" s="86"/>
      <c r="D903" s="45"/>
      <c r="E903" s="87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</row>
    <row r="904" spans="1:26">
      <c r="A904" s="45"/>
      <c r="B904" s="45"/>
      <c r="C904" s="86"/>
      <c r="D904" s="45"/>
      <c r="E904" s="87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</row>
    <row r="905" spans="1:26">
      <c r="A905" s="232" t="s">
        <v>41</v>
      </c>
      <c r="B905" s="233"/>
      <c r="C905" s="233"/>
      <c r="D905" s="233"/>
      <c r="E905" s="233"/>
      <c r="F905" s="233"/>
      <c r="G905" s="233"/>
      <c r="H905" s="233"/>
      <c r="I905" s="233"/>
      <c r="J905" s="233"/>
      <c r="K905" s="234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</row>
    <row r="906" spans="1:26">
      <c r="A906" s="235"/>
      <c r="B906" s="222"/>
      <c r="C906" s="222"/>
      <c r="D906" s="222"/>
      <c r="E906" s="222"/>
      <c r="F906" s="222"/>
      <c r="G906" s="222"/>
      <c r="H906" s="222"/>
      <c r="I906" s="222"/>
      <c r="J906" s="222"/>
      <c r="K906" s="236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</row>
    <row r="907" spans="1:26">
      <c r="A907" s="235"/>
      <c r="B907" s="222"/>
      <c r="C907" s="222"/>
      <c r="D907" s="222"/>
      <c r="E907" s="222"/>
      <c r="F907" s="222"/>
      <c r="G907" s="222"/>
      <c r="H907" s="222"/>
      <c r="I907" s="222"/>
      <c r="J907" s="222"/>
      <c r="K907" s="236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</row>
    <row r="908" spans="1:26">
      <c r="A908" s="235"/>
      <c r="B908" s="222"/>
      <c r="C908" s="222"/>
      <c r="D908" s="222"/>
      <c r="E908" s="222"/>
      <c r="F908" s="222"/>
      <c r="G908" s="222"/>
      <c r="H908" s="222"/>
      <c r="I908" s="222"/>
      <c r="J908" s="222"/>
      <c r="K908" s="236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</row>
    <row r="909" spans="1:26">
      <c r="A909" s="235"/>
      <c r="B909" s="222"/>
      <c r="C909" s="222"/>
      <c r="D909" s="222"/>
      <c r="E909" s="222"/>
      <c r="F909" s="222"/>
      <c r="G909" s="222"/>
      <c r="H909" s="222"/>
      <c r="I909" s="222"/>
      <c r="J909" s="222"/>
      <c r="K909" s="236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</row>
    <row r="910" spans="1:26">
      <c r="A910" s="235"/>
      <c r="B910" s="222"/>
      <c r="C910" s="222"/>
      <c r="D910" s="222"/>
      <c r="E910" s="222"/>
      <c r="F910" s="222"/>
      <c r="G910" s="222"/>
      <c r="H910" s="222"/>
      <c r="I910" s="222"/>
      <c r="J910" s="222"/>
      <c r="K910" s="236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</row>
    <row r="911" spans="1:26">
      <c r="A911" s="237"/>
      <c r="B911" s="238"/>
      <c r="C911" s="238"/>
      <c r="D911" s="238"/>
      <c r="E911" s="238"/>
      <c r="F911" s="238"/>
      <c r="G911" s="238"/>
      <c r="H911" s="238"/>
      <c r="I911" s="238"/>
      <c r="J911" s="238"/>
      <c r="K911" s="239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</row>
    <row r="912" spans="1:26">
      <c r="A912" s="45"/>
      <c r="B912" s="45"/>
      <c r="C912" s="86"/>
      <c r="D912" s="45"/>
      <c r="E912" s="87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</row>
    <row r="913" spans="1:26">
      <c r="A913" s="45"/>
      <c r="B913" s="45"/>
      <c r="C913" s="86"/>
      <c r="D913" s="45"/>
      <c r="E913" s="87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</row>
    <row r="914" spans="1:26">
      <c r="A914" s="45"/>
      <c r="B914" s="45"/>
      <c r="C914" s="86"/>
      <c r="D914" s="45"/>
      <c r="E914" s="87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</row>
    <row r="915" spans="1:26">
      <c r="A915" s="45"/>
      <c r="B915" s="45"/>
      <c r="C915" s="86"/>
      <c r="D915" s="45"/>
      <c r="E915" s="87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</row>
    <row r="916" spans="1:26">
      <c r="A916" s="45"/>
      <c r="B916" s="45"/>
      <c r="C916" s="86"/>
      <c r="D916" s="45"/>
      <c r="E916" s="87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</row>
    <row r="917" spans="1:26">
      <c r="A917" s="45"/>
      <c r="B917" s="45"/>
      <c r="C917" s="86"/>
      <c r="D917" s="45"/>
      <c r="E917" s="87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</row>
    <row r="918" spans="1:26">
      <c r="A918" s="45"/>
      <c r="B918" s="45"/>
      <c r="C918" s="86"/>
      <c r="D918" s="45"/>
      <c r="E918" s="87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</row>
    <row r="919" spans="1:26">
      <c r="A919" s="45"/>
      <c r="B919" s="45"/>
      <c r="C919" s="86"/>
      <c r="D919" s="45"/>
      <c r="E919" s="87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</row>
    <row r="920" spans="1:26">
      <c r="A920" s="45"/>
      <c r="B920" s="45"/>
      <c r="C920" s="86"/>
      <c r="D920" s="45"/>
      <c r="E920" s="87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</row>
    <row r="921" spans="1:26">
      <c r="A921" s="45"/>
      <c r="B921" s="45"/>
      <c r="C921" s="86"/>
      <c r="D921" s="45"/>
      <c r="E921" s="87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</row>
    <row r="922" spans="1:26">
      <c r="A922" s="45"/>
      <c r="B922" s="45"/>
      <c r="C922" s="86"/>
      <c r="D922" s="45"/>
      <c r="E922" s="87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</row>
    <row r="923" spans="1:26">
      <c r="A923" s="45"/>
      <c r="B923" s="45"/>
      <c r="C923" s="86"/>
      <c r="D923" s="45"/>
      <c r="E923" s="87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</row>
    <row r="924" spans="1:26">
      <c r="A924" s="45"/>
      <c r="B924" s="45"/>
      <c r="C924" s="86"/>
      <c r="D924" s="45"/>
      <c r="E924" s="87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</row>
    <row r="925" spans="1:26">
      <c r="A925" s="45"/>
      <c r="B925" s="45"/>
      <c r="C925" s="86"/>
      <c r="D925" s="45"/>
      <c r="E925" s="87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</row>
    <row r="926" spans="1:26">
      <c r="A926" s="45"/>
      <c r="B926" s="45"/>
      <c r="C926" s="86"/>
      <c r="D926" s="45"/>
      <c r="E926" s="87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</row>
    <row r="927" spans="1:26">
      <c r="A927" s="45"/>
      <c r="B927" s="45"/>
      <c r="C927" s="86"/>
      <c r="D927" s="45"/>
      <c r="E927" s="87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</row>
    <row r="928" spans="1:26">
      <c r="A928" s="45"/>
      <c r="B928" s="45"/>
      <c r="C928" s="86"/>
      <c r="D928" s="45"/>
      <c r="E928" s="87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</row>
    <row r="929" spans="1:26">
      <c r="A929" s="45"/>
      <c r="B929" s="45"/>
      <c r="C929" s="86"/>
      <c r="D929" s="45"/>
      <c r="E929" s="87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</row>
    <row r="930" spans="1:26">
      <c r="A930" s="45"/>
      <c r="B930" s="45"/>
      <c r="C930" s="86"/>
      <c r="D930" s="45"/>
      <c r="E930" s="87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</row>
    <row r="931" spans="1:26">
      <c r="A931" s="45"/>
      <c r="B931" s="45"/>
      <c r="C931" s="86"/>
      <c r="D931" s="45"/>
      <c r="E931" s="87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</row>
    <row r="932" spans="1:26">
      <c r="A932" s="45"/>
      <c r="B932" s="45"/>
      <c r="C932" s="86"/>
      <c r="D932" s="45"/>
      <c r="E932" s="87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</row>
    <row r="933" spans="1:26">
      <c r="A933" s="45"/>
      <c r="B933" s="45"/>
      <c r="C933" s="86"/>
      <c r="D933" s="45"/>
      <c r="E933" s="87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</row>
    <row r="934" spans="1:26">
      <c r="A934" s="45"/>
      <c r="B934" s="45"/>
      <c r="C934" s="86"/>
      <c r="D934" s="45"/>
      <c r="E934" s="87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</row>
    <row r="935" spans="1:26">
      <c r="A935" s="45"/>
      <c r="B935" s="45"/>
      <c r="C935" s="86"/>
      <c r="D935" s="45"/>
      <c r="E935" s="87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</row>
    <row r="936" spans="1:26">
      <c r="A936" s="45"/>
      <c r="B936" s="45"/>
      <c r="C936" s="86"/>
      <c r="D936" s="45"/>
      <c r="E936" s="87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</row>
    <row r="937" spans="1:26">
      <c r="A937" s="45"/>
      <c r="B937" s="45"/>
      <c r="C937" s="86"/>
      <c r="D937" s="45"/>
      <c r="E937" s="87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</row>
    <row r="938" spans="1:26">
      <c r="A938" s="45"/>
      <c r="B938" s="45"/>
      <c r="C938" s="86"/>
      <c r="D938" s="45"/>
      <c r="E938" s="87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</row>
    <row r="939" spans="1:26">
      <c r="A939" s="45"/>
      <c r="B939" s="45"/>
      <c r="C939" s="86"/>
      <c r="D939" s="45"/>
      <c r="E939" s="87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</row>
    <row r="940" spans="1:26">
      <c r="A940" s="45"/>
      <c r="B940" s="45"/>
      <c r="C940" s="86"/>
      <c r="D940" s="45"/>
      <c r="E940" s="87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</row>
    <row r="941" spans="1:26">
      <c r="A941" s="45"/>
      <c r="B941" s="45"/>
      <c r="C941" s="86"/>
      <c r="D941" s="45"/>
      <c r="E941" s="87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</row>
    <row r="942" spans="1:26">
      <c r="A942" s="45"/>
      <c r="B942" s="45"/>
      <c r="C942" s="86"/>
      <c r="D942" s="45"/>
      <c r="E942" s="87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</row>
    <row r="943" spans="1:26">
      <c r="A943" s="45"/>
      <c r="B943" s="45"/>
      <c r="C943" s="86"/>
      <c r="D943" s="45"/>
      <c r="E943" s="87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</row>
    <row r="944" spans="1:26">
      <c r="A944" s="45"/>
      <c r="B944" s="45"/>
      <c r="C944" s="86"/>
      <c r="D944" s="45"/>
      <c r="E944" s="87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</row>
    <row r="945" spans="1:26">
      <c r="A945" s="45"/>
      <c r="B945" s="45"/>
      <c r="C945" s="86"/>
      <c r="D945" s="45"/>
      <c r="E945" s="87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</row>
    <row r="946" spans="1:26">
      <c r="A946" s="45"/>
      <c r="B946" s="45"/>
      <c r="C946" s="86"/>
      <c r="D946" s="45"/>
      <c r="E946" s="87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</row>
    <row r="947" spans="1:26">
      <c r="A947" s="45"/>
      <c r="B947" s="45"/>
      <c r="C947" s="86"/>
      <c r="D947" s="45"/>
      <c r="E947" s="87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</row>
    <row r="948" spans="1:26">
      <c r="A948" s="45"/>
      <c r="B948" s="45"/>
      <c r="C948" s="86"/>
      <c r="D948" s="45"/>
      <c r="E948" s="87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</row>
    <row r="949" spans="1:26">
      <c r="A949" s="45"/>
      <c r="B949" s="45"/>
      <c r="C949" s="86"/>
      <c r="D949" s="45"/>
      <c r="E949" s="87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</row>
    <row r="950" spans="1:26">
      <c r="A950" s="45"/>
      <c r="B950" s="45"/>
      <c r="C950" s="86"/>
      <c r="D950" s="45"/>
      <c r="E950" s="87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</row>
    <row r="951" spans="1:26">
      <c r="A951" s="45"/>
      <c r="B951" s="45"/>
      <c r="C951" s="86"/>
      <c r="D951" s="45"/>
      <c r="E951" s="87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</row>
    <row r="952" spans="1:26">
      <c r="A952" s="45"/>
      <c r="B952" s="45"/>
      <c r="C952" s="86"/>
      <c r="D952" s="45"/>
      <c r="E952" s="87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</row>
    <row r="953" spans="1:26">
      <c r="A953" s="45"/>
      <c r="B953" s="45"/>
      <c r="C953" s="86"/>
      <c r="D953" s="45"/>
      <c r="E953" s="87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</row>
    <row r="954" spans="1:26">
      <c r="A954" s="45"/>
      <c r="B954" s="45"/>
      <c r="C954" s="86"/>
      <c r="D954" s="45"/>
      <c r="E954" s="87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</row>
    <row r="955" spans="1:26">
      <c r="A955" s="45"/>
      <c r="B955" s="45"/>
      <c r="C955" s="86"/>
      <c r="D955" s="45"/>
      <c r="E955" s="87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</row>
    <row r="956" spans="1:26">
      <c r="A956" s="45"/>
      <c r="B956" s="45"/>
      <c r="C956" s="86"/>
      <c r="D956" s="45"/>
      <c r="E956" s="87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</row>
    <row r="957" spans="1:26">
      <c r="A957" s="45"/>
      <c r="B957" s="45"/>
      <c r="C957" s="86"/>
      <c r="D957" s="45"/>
      <c r="E957" s="87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</row>
    <row r="958" spans="1:26">
      <c r="A958" s="45"/>
      <c r="B958" s="45"/>
      <c r="C958" s="86"/>
      <c r="D958" s="45"/>
      <c r="E958" s="87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</row>
    <row r="959" spans="1:26">
      <c r="A959" s="45"/>
      <c r="B959" s="45"/>
      <c r="C959" s="86"/>
      <c r="D959" s="45"/>
      <c r="E959" s="87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</row>
    <row r="960" spans="1:26">
      <c r="A960" s="45"/>
      <c r="B960" s="45"/>
      <c r="C960" s="86"/>
      <c r="D960" s="45"/>
      <c r="E960" s="87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</row>
    <row r="961" spans="1:26">
      <c r="A961" s="45"/>
      <c r="B961" s="45"/>
      <c r="C961" s="86"/>
      <c r="D961" s="45"/>
      <c r="E961" s="87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</row>
    <row r="962" spans="1:26">
      <c r="A962" s="45"/>
      <c r="B962" s="45"/>
      <c r="C962" s="86"/>
      <c r="D962" s="45"/>
      <c r="E962" s="87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</row>
    <row r="963" spans="1:26">
      <c r="A963" s="45"/>
      <c r="B963" s="45"/>
      <c r="C963" s="86"/>
      <c r="D963" s="45"/>
      <c r="E963" s="87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</row>
    <row r="964" spans="1:26">
      <c r="A964" s="45"/>
      <c r="B964" s="45"/>
      <c r="C964" s="86"/>
      <c r="D964" s="45"/>
      <c r="E964" s="87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</row>
    <row r="965" spans="1:26">
      <c r="A965" s="45"/>
      <c r="B965" s="45"/>
      <c r="C965" s="86"/>
      <c r="D965" s="45"/>
      <c r="E965" s="87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</row>
    <row r="966" spans="1:26">
      <c r="A966" s="45"/>
      <c r="B966" s="45"/>
      <c r="C966" s="86"/>
      <c r="D966" s="45"/>
      <c r="E966" s="87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</row>
    <row r="967" spans="1:26">
      <c r="A967" s="45"/>
      <c r="B967" s="45"/>
      <c r="C967" s="86"/>
      <c r="D967" s="45"/>
      <c r="E967" s="87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</row>
    <row r="968" spans="1:26">
      <c r="A968" s="45"/>
      <c r="B968" s="45"/>
      <c r="C968" s="86"/>
      <c r="D968" s="45"/>
      <c r="E968" s="87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</row>
    <row r="969" spans="1:26">
      <c r="A969" s="45"/>
      <c r="B969" s="45"/>
      <c r="C969" s="86"/>
      <c r="D969" s="45"/>
      <c r="E969" s="87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</row>
    <row r="970" spans="1:26">
      <c r="A970" s="45"/>
      <c r="B970" s="45"/>
      <c r="C970" s="86"/>
      <c r="D970" s="45"/>
      <c r="E970" s="87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</row>
    <row r="971" spans="1:26">
      <c r="A971" s="45"/>
      <c r="B971" s="45"/>
      <c r="C971" s="86"/>
      <c r="D971" s="45"/>
      <c r="E971" s="87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</row>
    <row r="972" spans="1:26">
      <c r="A972" s="45"/>
      <c r="B972" s="45"/>
      <c r="C972" s="86"/>
      <c r="D972" s="45"/>
      <c r="E972" s="87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</row>
    <row r="973" spans="1:26">
      <c r="A973" s="45"/>
      <c r="B973" s="45"/>
      <c r="C973" s="86"/>
      <c r="D973" s="45"/>
      <c r="E973" s="87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</row>
    <row r="974" spans="1:26">
      <c r="A974" s="45"/>
      <c r="B974" s="45"/>
      <c r="C974" s="86"/>
      <c r="D974" s="45"/>
      <c r="E974" s="87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</row>
    <row r="975" spans="1:26">
      <c r="A975" s="45"/>
      <c r="B975" s="45"/>
      <c r="C975" s="86"/>
      <c r="D975" s="45"/>
      <c r="E975" s="87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</row>
    <row r="976" spans="1:26">
      <c r="A976" s="45"/>
      <c r="B976" s="45"/>
      <c r="C976" s="86"/>
      <c r="D976" s="45"/>
      <c r="E976" s="87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</row>
    <row r="977" spans="1:26">
      <c r="A977" s="45"/>
      <c r="B977" s="45"/>
      <c r="C977" s="86"/>
      <c r="D977" s="45"/>
      <c r="E977" s="87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</row>
    <row r="978" spans="1:26">
      <c r="A978" s="45"/>
      <c r="B978" s="45"/>
      <c r="C978" s="86"/>
      <c r="D978" s="45"/>
      <c r="E978" s="87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</row>
    <row r="979" spans="1:26">
      <c r="A979" s="45"/>
      <c r="B979" s="45"/>
      <c r="C979" s="86"/>
      <c r="D979" s="45"/>
      <c r="E979" s="87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</row>
    <row r="980" spans="1:26">
      <c r="A980" s="45"/>
      <c r="B980" s="45"/>
      <c r="C980" s="86"/>
      <c r="D980" s="45"/>
      <c r="E980" s="87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</row>
    <row r="981" spans="1:26">
      <c r="A981" s="45"/>
      <c r="B981" s="45"/>
      <c r="C981" s="86"/>
      <c r="D981" s="45"/>
      <c r="E981" s="87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</row>
    <row r="982" spans="1:26">
      <c r="A982" s="45"/>
      <c r="B982" s="45"/>
      <c r="C982" s="86"/>
      <c r="D982" s="45"/>
      <c r="E982" s="87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</row>
    <row r="983" spans="1:26">
      <c r="A983" s="45"/>
      <c r="B983" s="45"/>
      <c r="C983" s="86"/>
      <c r="D983" s="45"/>
      <c r="E983" s="87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</row>
    <row r="984" spans="1:26">
      <c r="A984" s="45"/>
      <c r="B984" s="45"/>
      <c r="C984" s="86"/>
      <c r="D984" s="45"/>
      <c r="E984" s="87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</row>
    <row r="985" spans="1:26">
      <c r="A985" s="45"/>
      <c r="B985" s="45"/>
      <c r="C985" s="86"/>
      <c r="D985" s="45"/>
      <c r="E985" s="87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</row>
    <row r="986" spans="1:26">
      <c r="A986" s="45"/>
      <c r="B986" s="45"/>
      <c r="C986" s="86"/>
      <c r="D986" s="45"/>
      <c r="E986" s="87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</row>
    <row r="987" spans="1:26">
      <c r="A987" s="45"/>
      <c r="B987" s="45"/>
      <c r="C987" s="86"/>
      <c r="D987" s="45"/>
      <c r="E987" s="87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</row>
    <row r="988" spans="1:26">
      <c r="A988" s="45"/>
      <c r="B988" s="45"/>
      <c r="C988" s="86"/>
      <c r="D988" s="45"/>
      <c r="E988" s="87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</row>
    <row r="989" spans="1:26">
      <c r="A989" s="45"/>
      <c r="B989" s="45"/>
      <c r="C989" s="86"/>
      <c r="D989" s="45"/>
      <c r="E989" s="87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</row>
    <row r="990" spans="1:26">
      <c r="A990" s="45"/>
      <c r="B990" s="45"/>
      <c r="C990" s="86"/>
      <c r="D990" s="45"/>
      <c r="E990" s="87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</row>
    <row r="991" spans="1:26">
      <c r="A991" s="45"/>
      <c r="B991" s="45"/>
      <c r="C991" s="86"/>
      <c r="D991" s="45"/>
      <c r="E991" s="87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</row>
    <row r="992" spans="1:26">
      <c r="A992" s="45"/>
      <c r="B992" s="45"/>
      <c r="C992" s="86"/>
      <c r="D992" s="45"/>
      <c r="E992" s="87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</row>
    <row r="993" spans="1:26">
      <c r="A993" s="45"/>
      <c r="B993" s="45"/>
      <c r="C993" s="86"/>
      <c r="D993" s="45"/>
      <c r="E993" s="87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</row>
    <row r="994" spans="1:26">
      <c r="A994" s="45"/>
      <c r="B994" s="45"/>
      <c r="C994" s="86"/>
      <c r="D994" s="45"/>
      <c r="E994" s="87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</row>
    <row r="995" spans="1:26">
      <c r="A995" s="45"/>
      <c r="B995" s="45"/>
      <c r="C995" s="86"/>
      <c r="D995" s="45"/>
      <c r="E995" s="87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</row>
    <row r="996" spans="1:26">
      <c r="A996" s="45"/>
      <c r="B996" s="45"/>
      <c r="C996" s="86"/>
      <c r="D996" s="45"/>
      <c r="E996" s="87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</row>
    <row r="997" spans="1:26">
      <c r="A997" s="45"/>
      <c r="B997" s="45"/>
      <c r="C997" s="86"/>
      <c r="D997" s="45"/>
      <c r="E997" s="87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</row>
    <row r="998" spans="1:26">
      <c r="A998" s="45"/>
      <c r="B998" s="45"/>
      <c r="C998" s="86"/>
      <c r="D998" s="45"/>
      <c r="E998" s="87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</row>
    <row r="999" spans="1:26">
      <c r="A999" s="45"/>
      <c r="B999" s="45"/>
      <c r="C999" s="86"/>
      <c r="D999" s="45"/>
      <c r="E999" s="87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</row>
    <row r="1000" spans="1:26">
      <c r="A1000" s="45"/>
      <c r="B1000" s="45"/>
      <c r="C1000" s="86"/>
      <c r="D1000" s="45"/>
      <c r="E1000" s="87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</row>
  </sheetData>
  <autoFilter ref="A6:I902" xr:uid="{00000000-0009-0000-0000-000006000000}">
    <filterColumn colId="1">
      <customFilters>
        <customFilter operator="notEqual" val=" "/>
      </customFilters>
    </filterColumn>
  </autoFilter>
  <mergeCells count="5">
    <mergeCell ref="I1:K1"/>
    <mergeCell ref="E2:F2"/>
    <mergeCell ref="I2:K2"/>
    <mergeCell ref="A3:K3"/>
    <mergeCell ref="A905:K911"/>
  </mergeCells>
  <pageMargins left="0.51181102362204722" right="0.51181102362204722" top="0.98425196850393704" bottom="0.98425196850393704" header="0" footer="0"/>
  <pageSetup paperSize="9" scale="63" fitToHeight="0" orientation="landscape" r:id="rId1"/>
  <headerFooter>
    <oddHeader>&amp;CPREFEITURA MUNICIPAL DE JABOATÃO DOS GUARARAPES SECRETARIA MUNICIPAL DE EDUCAÇÃO E ESPORTES</oddHeader>
    <oddFooter>&amp;L &amp;CAvenida Barreto de Menezes, 1648 – Bairro: Prazeres – Jaboatão dos Guararapes – CEP: 54310-310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Z1000"/>
  <sheetViews>
    <sheetView workbookViewId="0">
      <selection activeCell="F18" sqref="F18"/>
    </sheetView>
  </sheetViews>
  <sheetFormatPr defaultColWidth="12.625" defaultRowHeight="15" customHeight="1"/>
  <cols>
    <col min="1" max="1" width="16.375" customWidth="1"/>
    <col min="2" max="2" width="8.375" customWidth="1"/>
    <col min="3" max="3" width="9.875" customWidth="1"/>
    <col min="4" max="4" width="10" customWidth="1"/>
    <col min="5" max="5" width="40.5" customWidth="1"/>
    <col min="6" max="7" width="8.375" customWidth="1"/>
    <col min="8" max="10" width="9" hidden="1" customWidth="1"/>
    <col min="11" max="26" width="8.625" customWidth="1"/>
  </cols>
  <sheetData>
    <row r="1" spans="1:26" ht="74.25" customHeight="1">
      <c r="A1" s="269" t="s">
        <v>2036</v>
      </c>
      <c r="B1" s="204"/>
      <c r="C1" s="204"/>
      <c r="D1" s="204"/>
      <c r="E1" s="204"/>
      <c r="F1" s="204"/>
      <c r="G1" s="243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1:26" ht="13.5" customHeight="1">
      <c r="A2" s="270"/>
      <c r="B2" s="204"/>
      <c r="C2" s="204"/>
      <c r="D2" s="204"/>
      <c r="E2" s="204"/>
      <c r="F2" s="204"/>
      <c r="G2" s="243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</row>
    <row r="3" spans="1:26" ht="18" customHeight="1">
      <c r="A3" s="271" t="s">
        <v>2037</v>
      </c>
      <c r="B3" s="204"/>
      <c r="C3" s="204"/>
      <c r="D3" s="204"/>
      <c r="E3" s="204"/>
      <c r="F3" s="204"/>
      <c r="G3" s="243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1:26" ht="13.5" customHeight="1">
      <c r="A4" s="244"/>
      <c r="B4" s="245"/>
      <c r="C4" s="245"/>
      <c r="D4" s="245"/>
      <c r="E4" s="245"/>
      <c r="F4" s="245"/>
      <c r="G4" s="246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93" customHeight="1">
      <c r="A5" s="272" t="s">
        <v>2038</v>
      </c>
      <c r="B5" s="252"/>
      <c r="C5" s="252"/>
      <c r="D5" s="252"/>
      <c r="E5" s="252"/>
      <c r="F5" s="252"/>
      <c r="G5" s="253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</row>
    <row r="6" spans="1:26" ht="13.5" customHeight="1">
      <c r="A6" s="263"/>
      <c r="B6" s="264"/>
      <c r="C6" s="264"/>
      <c r="D6" s="264"/>
      <c r="E6" s="264"/>
      <c r="F6" s="264"/>
      <c r="G6" s="265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</row>
    <row r="7" spans="1:26" ht="13.5" customHeight="1">
      <c r="A7" s="266" t="s">
        <v>2039</v>
      </c>
      <c r="B7" s="252"/>
      <c r="C7" s="252"/>
      <c r="D7" s="252"/>
      <c r="E7" s="252"/>
      <c r="F7" s="252"/>
      <c r="G7" s="253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</row>
    <row r="8" spans="1:26" ht="13.5" customHeight="1">
      <c r="A8" s="267"/>
      <c r="B8" s="252"/>
      <c r="C8" s="252"/>
      <c r="D8" s="252"/>
      <c r="E8" s="252"/>
      <c r="F8" s="252"/>
      <c r="G8" s="253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</row>
    <row r="9" spans="1:26" ht="13.5" customHeight="1">
      <c r="A9" s="89" t="s">
        <v>2040</v>
      </c>
      <c r="B9" s="90" t="s">
        <v>2041</v>
      </c>
      <c r="C9" s="90" t="s">
        <v>2042</v>
      </c>
      <c r="D9" s="91" t="s">
        <v>2043</v>
      </c>
      <c r="E9" s="268" t="s">
        <v>2044</v>
      </c>
      <c r="F9" s="252"/>
      <c r="G9" s="253"/>
      <c r="H9" s="92" t="s">
        <v>2045</v>
      </c>
      <c r="I9" s="92" t="s">
        <v>2046</v>
      </c>
      <c r="J9" s="92" t="s">
        <v>2047</v>
      </c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</row>
    <row r="10" spans="1:26" ht="13.5" customHeight="1">
      <c r="A10" s="89" t="s">
        <v>2048</v>
      </c>
      <c r="B10" s="93">
        <v>3</v>
      </c>
      <c r="C10" s="93">
        <v>5.5</v>
      </c>
      <c r="D10" s="94">
        <v>3.9E-2</v>
      </c>
      <c r="E10" s="251" t="s">
        <v>2049</v>
      </c>
      <c r="F10" s="252"/>
      <c r="G10" s="253"/>
      <c r="H10" s="92" t="s">
        <v>2050</v>
      </c>
      <c r="I10" s="92" t="s">
        <v>2050</v>
      </c>
      <c r="J10" s="92" t="s">
        <v>2050</v>
      </c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spans="1:26" ht="13.5" customHeight="1">
      <c r="A11" s="89" t="s">
        <v>2051</v>
      </c>
      <c r="B11" s="93">
        <v>0.8</v>
      </c>
      <c r="C11" s="93">
        <v>1</v>
      </c>
      <c r="D11" s="95">
        <v>3.0000000000000001E-3</v>
      </c>
      <c r="E11" s="251" t="s">
        <v>2052</v>
      </c>
      <c r="F11" s="252"/>
      <c r="G11" s="253"/>
      <c r="H11" s="96">
        <f t="shared" ref="H11:J11" si="0">SUM(H12:H15)</f>
        <v>5.6399999999999999E-2</v>
      </c>
      <c r="I11" s="96">
        <f t="shared" si="0"/>
        <v>6.2E-2</v>
      </c>
      <c r="J11" s="96">
        <f t="shared" si="0"/>
        <v>7.7699999999999991E-2</v>
      </c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</row>
    <row r="12" spans="1:26" ht="13.5" customHeight="1">
      <c r="A12" s="89" t="s">
        <v>2053</v>
      </c>
      <c r="B12" s="93">
        <v>0.97</v>
      </c>
      <c r="C12" s="93">
        <v>1.27</v>
      </c>
      <c r="D12" s="95">
        <v>1.0999999999999999E-2</v>
      </c>
      <c r="E12" s="251" t="s">
        <v>2054</v>
      </c>
      <c r="F12" s="252"/>
      <c r="G12" s="253"/>
      <c r="H12" s="97">
        <v>3.7999999999999999E-2</v>
      </c>
      <c r="I12" s="98">
        <v>4.0099999999999997E-2</v>
      </c>
      <c r="J12" s="98">
        <v>4.6699999999999998E-2</v>
      </c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</row>
    <row r="13" spans="1:26" ht="13.5" customHeight="1">
      <c r="A13" s="89" t="s">
        <v>2055</v>
      </c>
      <c r="B13" s="93">
        <v>0.59</v>
      </c>
      <c r="C13" s="93">
        <v>1.39</v>
      </c>
      <c r="D13" s="95">
        <v>1.0200000000000001E-2</v>
      </c>
      <c r="E13" s="251" t="s">
        <v>2056</v>
      </c>
      <c r="F13" s="252"/>
      <c r="G13" s="253"/>
      <c r="H13" s="97">
        <v>3.2000000000000002E-3</v>
      </c>
      <c r="I13" s="98">
        <v>4.0000000000000001E-3</v>
      </c>
      <c r="J13" s="98">
        <v>7.4000000000000003E-3</v>
      </c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</row>
    <row r="14" spans="1:26" ht="13.5" customHeight="1">
      <c r="A14" s="99" t="s">
        <v>2057</v>
      </c>
      <c r="B14" s="100">
        <v>6.16</v>
      </c>
      <c r="C14" s="100">
        <v>8.9600000000000009</v>
      </c>
      <c r="D14" s="95">
        <v>6.9199999999999998E-2</v>
      </c>
      <c r="E14" s="254" t="s">
        <v>2058</v>
      </c>
      <c r="F14" s="252"/>
      <c r="G14" s="253"/>
      <c r="H14" s="97">
        <v>1.0200000000000001E-2</v>
      </c>
      <c r="I14" s="98">
        <v>1.23E-2</v>
      </c>
      <c r="J14" s="98">
        <v>1.3899999999999999E-2</v>
      </c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</row>
    <row r="15" spans="1:26" ht="13.5" customHeight="1">
      <c r="A15" s="89" t="s">
        <v>2059</v>
      </c>
      <c r="B15" s="93">
        <v>5.65</v>
      </c>
      <c r="C15" s="93">
        <v>10.65</v>
      </c>
      <c r="D15" s="101">
        <v>8.6499999999999994E-2</v>
      </c>
      <c r="E15" s="251" t="s">
        <v>2060</v>
      </c>
      <c r="F15" s="252"/>
      <c r="G15" s="253"/>
      <c r="H15" s="97">
        <v>5.0000000000000001E-3</v>
      </c>
      <c r="I15" s="98">
        <v>5.5999999999999999E-3</v>
      </c>
      <c r="J15" s="98">
        <v>9.7000000000000003E-3</v>
      </c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</row>
    <row r="16" spans="1:26" ht="13.5" customHeight="1">
      <c r="A16" s="102"/>
      <c r="B16" s="103"/>
      <c r="C16" s="103"/>
      <c r="D16" s="103"/>
      <c r="E16" s="104"/>
      <c r="F16" s="104"/>
      <c r="G16" s="105"/>
      <c r="H16" s="96">
        <f t="shared" ref="H16:J16" si="1">SUM(H17:H20)</f>
        <v>8.6499999999999994E-2</v>
      </c>
      <c r="I16" s="96">
        <f t="shared" si="1"/>
        <v>8.6499999999999994E-2</v>
      </c>
      <c r="J16" s="96">
        <f t="shared" si="1"/>
        <v>8.6499999999999994E-2</v>
      </c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</row>
    <row r="17" spans="1:26" ht="13.5" customHeight="1">
      <c r="A17" s="106" t="s">
        <v>2061</v>
      </c>
      <c r="B17" s="107"/>
      <c r="C17" s="108" t="s">
        <v>2062</v>
      </c>
      <c r="D17" s="109">
        <f>ROUND(((((1+(D10+D11+D12))*(1+D13)*(1+D14)/(1-D15))-1)),4)</f>
        <v>0.245</v>
      </c>
      <c r="E17" s="257" t="s">
        <v>2063</v>
      </c>
      <c r="F17" s="222"/>
      <c r="G17" s="241"/>
      <c r="H17" s="97">
        <v>6.4999999999999997E-3</v>
      </c>
      <c r="I17" s="98">
        <v>6.4999999999999997E-3</v>
      </c>
      <c r="J17" s="98">
        <v>6.4999999999999997E-3</v>
      </c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</row>
    <row r="18" spans="1:26" ht="13.5" customHeight="1">
      <c r="A18" s="106"/>
      <c r="B18" s="107"/>
      <c r="C18" s="111"/>
      <c r="D18" s="112"/>
      <c r="E18" s="110"/>
      <c r="F18" s="110"/>
      <c r="G18" s="113"/>
      <c r="H18" s="97">
        <v>0.03</v>
      </c>
      <c r="I18" s="98">
        <v>0.03</v>
      </c>
      <c r="J18" s="98">
        <v>0.03</v>
      </c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spans="1:26" ht="13.5" customHeight="1">
      <c r="A19" s="114"/>
      <c r="B19" s="107"/>
      <c r="C19" s="115"/>
      <c r="D19" s="115"/>
      <c r="E19" s="115"/>
      <c r="F19" s="115"/>
      <c r="G19" s="116"/>
      <c r="H19" s="97">
        <v>0.05</v>
      </c>
      <c r="I19" s="98">
        <v>0.05</v>
      </c>
      <c r="J19" s="98">
        <v>0.05</v>
      </c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</row>
    <row r="20" spans="1:26" ht="45.75" customHeight="1">
      <c r="A20" s="258" t="s">
        <v>2064</v>
      </c>
      <c r="B20" s="222"/>
      <c r="C20" s="222"/>
      <c r="D20" s="222"/>
      <c r="E20" s="222"/>
      <c r="F20" s="222"/>
      <c r="G20" s="241"/>
      <c r="H20" s="97">
        <v>0</v>
      </c>
      <c r="I20" s="98">
        <v>0</v>
      </c>
      <c r="J20" s="98">
        <v>0</v>
      </c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</row>
    <row r="21" spans="1:26" ht="13.5" customHeight="1">
      <c r="A21" s="114"/>
      <c r="B21" s="107"/>
      <c r="C21" s="117"/>
      <c r="D21" s="107"/>
      <c r="E21" s="107"/>
      <c r="F21" s="107"/>
      <c r="G21" s="116"/>
      <c r="H21" s="118">
        <f t="shared" ref="H21:J21" si="2">H22</f>
        <v>6.6400000000000001E-2</v>
      </c>
      <c r="I21" s="118">
        <f t="shared" si="2"/>
        <v>7.2999999999999995E-2</v>
      </c>
      <c r="J21" s="118">
        <f t="shared" si="2"/>
        <v>8.6900000000000005E-2</v>
      </c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</row>
    <row r="22" spans="1:26" ht="13.5" customHeight="1">
      <c r="A22" s="119" t="s">
        <v>2065</v>
      </c>
      <c r="B22" s="91" t="s">
        <v>2066</v>
      </c>
      <c r="C22" s="259" t="s">
        <v>2067</v>
      </c>
      <c r="D22" s="222"/>
      <c r="E22" s="222"/>
      <c r="F22" s="222"/>
      <c r="G22" s="241"/>
      <c r="H22" s="97">
        <v>6.6400000000000001E-2</v>
      </c>
      <c r="I22" s="98">
        <v>7.2999999999999995E-2</v>
      </c>
      <c r="J22" s="98">
        <v>8.6900000000000005E-2</v>
      </c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</row>
    <row r="23" spans="1:26" ht="13.5" customHeight="1">
      <c r="A23" s="99" t="s">
        <v>2068</v>
      </c>
      <c r="B23" s="120">
        <v>0.65</v>
      </c>
      <c r="C23" s="260"/>
      <c r="D23" s="222"/>
      <c r="E23" s="222"/>
      <c r="F23" s="222"/>
      <c r="G23" s="241"/>
      <c r="H23" s="121"/>
      <c r="I23" s="92"/>
      <c r="J23" s="92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</row>
    <row r="24" spans="1:26" ht="13.5" customHeight="1">
      <c r="A24" s="99" t="s">
        <v>2069</v>
      </c>
      <c r="B24" s="120">
        <v>3</v>
      </c>
      <c r="C24" s="260"/>
      <c r="D24" s="222"/>
      <c r="E24" s="222"/>
      <c r="F24" s="222"/>
      <c r="G24" s="241"/>
      <c r="H24" s="122">
        <f t="shared" ref="H24:J24" si="3">ROUND((((1+H12+H13+H15)*(1+H14)*(1+H21))/(1-H16))-1,4)</f>
        <v>0.23380000000000001</v>
      </c>
      <c r="I24" s="122">
        <f t="shared" si="3"/>
        <v>0.24809999999999999</v>
      </c>
      <c r="J24" s="122">
        <f t="shared" si="3"/>
        <v>0.2833</v>
      </c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</row>
    <row r="25" spans="1:26" ht="13.5" customHeight="1">
      <c r="A25" s="99" t="s">
        <v>2070</v>
      </c>
      <c r="B25" s="120">
        <v>0</v>
      </c>
      <c r="C25" s="260"/>
      <c r="D25" s="222"/>
      <c r="E25" s="222"/>
      <c r="F25" s="222"/>
      <c r="G25" s="241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</row>
    <row r="26" spans="1:26" ht="13.5" customHeight="1">
      <c r="A26" s="99" t="s">
        <v>2071</v>
      </c>
      <c r="B26" s="123">
        <v>5</v>
      </c>
      <c r="C26" s="260"/>
      <c r="D26" s="222"/>
      <c r="E26" s="222"/>
      <c r="F26" s="222"/>
      <c r="G26" s="241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</row>
    <row r="27" spans="1:26" ht="13.5" customHeight="1">
      <c r="A27" s="124" t="s">
        <v>2072</v>
      </c>
      <c r="B27" s="125">
        <f>SUM(B23:B26)</f>
        <v>8.65</v>
      </c>
      <c r="C27" s="260"/>
      <c r="D27" s="222"/>
      <c r="E27" s="222"/>
      <c r="F27" s="222"/>
      <c r="G27" s="241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</row>
    <row r="28" spans="1:26" ht="36.75" customHeight="1">
      <c r="A28" s="261" t="s">
        <v>2073</v>
      </c>
      <c r="B28" s="222"/>
      <c r="C28" s="222"/>
      <c r="D28" s="222"/>
      <c r="E28" s="222"/>
      <c r="F28" s="222"/>
      <c r="G28" s="241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</row>
    <row r="29" spans="1:26" ht="18" customHeight="1">
      <c r="A29" s="262" t="s">
        <v>2074</v>
      </c>
      <c r="B29" s="222"/>
      <c r="C29" s="222"/>
      <c r="D29" s="222"/>
      <c r="E29" s="222"/>
      <c r="F29" s="255">
        <v>1</v>
      </c>
      <c r="G29" s="256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</row>
    <row r="30" spans="1:26" ht="18" customHeight="1">
      <c r="A30" s="250" t="s">
        <v>2075</v>
      </c>
      <c r="B30" s="222"/>
      <c r="C30" s="222"/>
      <c r="D30" s="222"/>
      <c r="E30" s="126">
        <v>0.04</v>
      </c>
      <c r="F30" s="240" t="s">
        <v>2076</v>
      </c>
      <c r="G30" s="241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</row>
    <row r="31" spans="1:26" ht="13.5" customHeight="1">
      <c r="A31" s="242" t="s">
        <v>2077</v>
      </c>
      <c r="B31" s="204"/>
      <c r="C31" s="204"/>
      <c r="D31" s="204"/>
      <c r="E31" s="204"/>
      <c r="F31" s="204"/>
      <c r="G31" s="243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</row>
    <row r="32" spans="1:26" ht="13.5" customHeight="1">
      <c r="A32" s="244"/>
      <c r="B32" s="245"/>
      <c r="C32" s="245"/>
      <c r="D32" s="245"/>
      <c r="E32" s="245"/>
      <c r="F32" s="245"/>
      <c r="G32" s="246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spans="1:26" ht="65.25" customHeight="1">
      <c r="A33" s="247" t="s">
        <v>2078</v>
      </c>
      <c r="B33" s="248"/>
      <c r="C33" s="248"/>
      <c r="D33" s="248"/>
      <c r="E33" s="248"/>
      <c r="F33" s="248"/>
      <c r="G33" s="249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</row>
    <row r="34" spans="1:26" ht="13.5" customHeight="1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</row>
    <row r="35" spans="1:26" ht="26.25" customHeight="1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</row>
    <row r="36" spans="1:26" ht="74.25" customHeight="1">
      <c r="A36" s="203" t="s">
        <v>41</v>
      </c>
      <c r="B36" s="204"/>
      <c r="C36" s="204"/>
      <c r="D36" s="204"/>
      <c r="E36" s="204"/>
      <c r="F36" s="204"/>
      <c r="G36" s="205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 ht="13.5" customHeight="1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3.5" customHeight="1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3.5" customHeight="1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3.5" customHeight="1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3.5" customHeight="1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3.5" customHeight="1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3.5" customHeight="1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3.5" customHeight="1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</row>
    <row r="45" spans="1:26" ht="13.5" customHeight="1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</row>
    <row r="46" spans="1:26" ht="13.5" customHeight="1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</row>
    <row r="47" spans="1:26" ht="13.5" customHeight="1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</row>
    <row r="48" spans="1:26" ht="13.5" customHeight="1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</row>
    <row r="49" spans="1:26" ht="13.5" customHeight="1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</row>
    <row r="50" spans="1:26" ht="13.5" customHeight="1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</row>
    <row r="51" spans="1:26" ht="13.5" customHeight="1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</row>
    <row r="52" spans="1:26" ht="13.5" customHeight="1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</row>
    <row r="53" spans="1:26" ht="13.5" customHeight="1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</row>
    <row r="54" spans="1:26" ht="13.5" customHeight="1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</row>
    <row r="55" spans="1:26" ht="13.5" customHeight="1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</row>
    <row r="56" spans="1:26" ht="13.5" customHeight="1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</row>
    <row r="57" spans="1:26" ht="13.5" customHeight="1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</row>
    <row r="58" spans="1:26" ht="13.5" customHeight="1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</row>
    <row r="59" spans="1:26" ht="13.5" customHeight="1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</row>
    <row r="60" spans="1:26" ht="13.5" customHeight="1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</row>
    <row r="61" spans="1:26" ht="13.5" customHeight="1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</row>
    <row r="62" spans="1:26" ht="13.5" customHeight="1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</row>
    <row r="63" spans="1:26" ht="13.5" customHeight="1">
      <c r="A63" s="88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</row>
    <row r="64" spans="1:26" ht="13.5" customHeight="1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</row>
    <row r="65" spans="1:26" ht="13.5" customHeight="1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</row>
    <row r="66" spans="1:26" ht="13.5" customHeight="1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</row>
    <row r="67" spans="1:26" ht="13.5" customHeight="1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</row>
    <row r="68" spans="1:26" ht="13.5" customHeight="1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</row>
    <row r="69" spans="1:26" ht="13.5" customHeight="1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</row>
    <row r="70" spans="1:26" ht="13.5" customHeight="1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</row>
    <row r="71" spans="1:26" ht="13.5" customHeight="1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</row>
    <row r="72" spans="1:26" ht="13.5" customHeight="1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</row>
    <row r="73" spans="1:26" ht="13.5" customHeight="1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spans="1:26" ht="13.5" customHeight="1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</row>
    <row r="75" spans="1:26" ht="13.5" customHeight="1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spans="1:26" ht="13.5" customHeight="1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</row>
    <row r="77" spans="1:26" ht="13.5" customHeight="1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spans="1:26" ht="13.5" customHeight="1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</row>
    <row r="79" spans="1:26" ht="13.5" customHeight="1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spans="1:26" ht="13.5" customHeight="1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</row>
    <row r="81" spans="1:26" ht="13.5" customHeight="1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 ht="13.5" customHeight="1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spans="1:26" ht="13.5" customHeight="1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spans="1:26" ht="13.5" customHeight="1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spans="1:26" ht="13.5" customHeight="1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</row>
    <row r="86" spans="1:26" ht="13.5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spans="1:26" ht="13.5" customHeight="1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</row>
    <row r="88" spans="1:26" ht="13.5" customHeight="1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spans="1:26" ht="13.5" customHeight="1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</row>
    <row r="90" spans="1:26" ht="13.5" customHeight="1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spans="1:26" ht="13.5" customHeight="1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  <row r="92" spans="1:26" ht="13.5" customHeight="1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spans="1:26" ht="13.5" customHeight="1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</row>
    <row r="94" spans="1:26" ht="13.5" customHeight="1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spans="1:26" ht="13.5" customHeight="1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spans="1:26" ht="13.5" customHeight="1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spans="1:26" ht="13.5" customHeight="1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spans="1:26" ht="13.5" customHeight="1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spans="1:26" ht="13.5" customHeight="1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spans="1:26" ht="13.5" customHeight="1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</row>
    <row r="101" spans="1:26" ht="13.5" customHeight="1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spans="1:26" ht="13.5" customHeight="1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</row>
    <row r="103" spans="1:26" ht="13.5" customHeight="1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spans="1:26" ht="13.5" customHeight="1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</row>
    <row r="105" spans="1:26" ht="13.5" customHeight="1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spans="1:26" ht="13.5" customHeight="1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spans="1:26" ht="13.5" customHeight="1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spans="1:26" ht="13.5" customHeight="1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spans="1:26" ht="13.5" customHeight="1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spans="1:26" ht="13.5" customHeight="1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spans="1:26" ht="13.5" customHeight="1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spans="1:26" ht="13.5" customHeight="1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 spans="1:26" ht="13.5" customHeight="1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spans="1:26" ht="13.5" customHeight="1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 spans="1:26" ht="13.5" customHeight="1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spans="1:26" ht="13.5" customHeight="1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 spans="1:26" ht="13.5" customHeight="1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spans="1:26" ht="13.5" customHeight="1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 spans="1:26" ht="13.5" customHeight="1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 spans="1:26" ht="13.5" customHeight="1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 spans="1:26" ht="13.5" customHeight="1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 spans="1:26" ht="13.5" customHeight="1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 spans="1:26" ht="13.5" customHeight="1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 spans="1:26" ht="13.5" customHeight="1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spans="1:26" ht="13.5" customHeight="1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 spans="1:26" ht="13.5" customHeight="1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spans="1:26" ht="13.5" customHeight="1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 spans="1:26" ht="13.5" customHeight="1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 spans="1:26" ht="13.5" customHeight="1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 spans="1:26" ht="13.5" customHeight="1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 spans="1:26" ht="13.5" customHeight="1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 spans="1:26" ht="13.5" customHeight="1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 spans="1:26" ht="13.5" customHeight="1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spans="1:26" ht="13.5" customHeight="1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 spans="1:26" ht="13.5" customHeight="1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 spans="1:26" ht="13.5" customHeight="1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 spans="1:26" ht="13.5" customHeight="1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 spans="1:26" ht="13.5" customHeight="1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 spans="1:26" ht="13.5" customHeight="1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 spans="1:26" ht="13.5" customHeight="1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 spans="1:26" ht="13.5" customHeight="1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spans="1:26" ht="13.5" customHeight="1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 spans="1:26" ht="13.5" customHeight="1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 spans="1:26" ht="13.5" customHeight="1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 spans="1:26" ht="13.5" customHeight="1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 spans="1:26" ht="13.5" customHeight="1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 spans="1:26" ht="13.5" customHeight="1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 spans="1:26" ht="13.5" customHeight="1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 spans="1:26" ht="13.5" customHeight="1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 spans="1:26" ht="13.5" customHeight="1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 spans="1:26" ht="13.5" customHeight="1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 spans="1:26" ht="13.5" customHeight="1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 spans="1:26" ht="13.5" customHeight="1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 spans="1:26" ht="13.5" customHeight="1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spans="1:26" ht="13.5" customHeight="1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spans="1:26" ht="13.5" customHeight="1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spans="1:26" ht="13.5" customHeight="1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spans="1:26" ht="13.5" customHeight="1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spans="1:26" ht="13.5" customHeight="1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  <row r="160" spans="1:26" ht="13.5" customHeight="1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spans="1:26" ht="13.5" customHeight="1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spans="1:26" ht="13.5" customHeight="1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spans="1:26" ht="13.5" customHeight="1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</row>
    <row r="164" spans="1:26" ht="13.5" customHeight="1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spans="1:26" ht="13.5" customHeight="1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</row>
    <row r="166" spans="1:26" ht="13.5" customHeight="1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spans="1:26" ht="13.5" customHeight="1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</row>
    <row r="168" spans="1:26" ht="13.5" customHeight="1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spans="1:26" ht="13.5" customHeight="1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</row>
    <row r="170" spans="1:26" ht="13.5" customHeight="1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spans="1:26" ht="13.5" customHeight="1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spans="1:26" ht="13.5" customHeight="1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spans="1:26" ht="13.5" customHeight="1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spans="1:26" ht="13.5" customHeight="1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spans="1:26" ht="13.5" customHeight="1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spans="1:26" ht="13.5" customHeight="1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spans="1:26" ht="13.5" customHeight="1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spans="1:26" ht="13.5" customHeight="1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spans="1:26" ht="13.5" customHeight="1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spans="1:26" ht="13.5" customHeight="1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</row>
    <row r="181" spans="1:26" ht="13.5" customHeight="1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spans="1:26" ht="13.5" customHeight="1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</row>
    <row r="183" spans="1:26" ht="13.5" customHeight="1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spans="1:26" ht="13.5" customHeight="1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spans="1:26" ht="13.5" customHeight="1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spans="1:26" ht="13.5" customHeight="1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spans="1:26" ht="13.5" customHeight="1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spans="1:26" ht="13.5" customHeight="1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spans="1:26" ht="13.5" customHeight="1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spans="1:26" ht="13.5" customHeight="1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spans="1:26" ht="13.5" customHeight="1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spans="1:26" ht="13.5" customHeight="1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spans="1:26" ht="13.5" customHeight="1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</row>
    <row r="194" spans="1:26" ht="13.5" customHeight="1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spans="1:26" ht="13.5" customHeight="1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</row>
    <row r="196" spans="1:26" ht="13.5" customHeight="1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spans="1:26" ht="13.5" customHeight="1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</row>
    <row r="198" spans="1:26" ht="13.5" customHeight="1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spans="1:26" ht="13.5" customHeight="1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</row>
    <row r="200" spans="1:26" ht="13.5" customHeight="1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spans="1:26" ht="13.5" customHeight="1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</row>
    <row r="202" spans="1:26" ht="13.5" customHeight="1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</row>
    <row r="203" spans="1:26" ht="13.5" customHeight="1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spans="1:26" ht="13.5" customHeight="1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</row>
    <row r="205" spans="1:26" ht="13.5" customHeight="1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spans="1:26" ht="13.5" customHeight="1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</row>
    <row r="207" spans="1:26" ht="13.5" customHeight="1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</row>
    <row r="208" spans="1:26" ht="13.5" customHeight="1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</row>
    <row r="209" spans="1:26" ht="13.5" customHeight="1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</row>
    <row r="210" spans="1:26" ht="13.5" customHeight="1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</row>
    <row r="211" spans="1:26" ht="13.5" customHeight="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</row>
    <row r="212" spans="1:26" ht="13.5" customHeight="1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</row>
    <row r="213" spans="1:26" ht="13.5" customHeight="1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</row>
    <row r="214" spans="1:26" ht="13.5" customHeight="1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</row>
    <row r="215" spans="1:26" ht="13.5" customHeight="1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</row>
    <row r="216" spans="1:26" ht="13.5" customHeight="1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</row>
    <row r="217" spans="1:26" ht="13.5" customHeight="1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</row>
    <row r="218" spans="1:26" ht="13.5" customHeight="1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</row>
    <row r="219" spans="1:26" ht="13.5" customHeight="1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</row>
    <row r="220" spans="1:26" ht="13.5" customHeight="1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</row>
    <row r="221" spans="1:26" ht="13.5" customHeight="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</row>
    <row r="222" spans="1:26" ht="13.5" customHeight="1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</row>
    <row r="223" spans="1:26" ht="13.5" customHeight="1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</row>
    <row r="224" spans="1:26" ht="13.5" customHeight="1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</row>
    <row r="225" spans="1:26" ht="13.5" customHeight="1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</row>
    <row r="226" spans="1:26" ht="13.5" customHeight="1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</row>
    <row r="227" spans="1:26" ht="13.5" customHeight="1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</row>
    <row r="228" spans="1:26" ht="13.5" customHeight="1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</row>
    <row r="229" spans="1:26" ht="13.5" customHeight="1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</row>
    <row r="230" spans="1:26" ht="13.5" customHeight="1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</row>
    <row r="231" spans="1:26" ht="13.5" customHeight="1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</row>
    <row r="232" spans="1:26" ht="13.5" customHeight="1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</row>
    <row r="233" spans="1:26" ht="13.5" customHeight="1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</row>
    <row r="234" spans="1:26" ht="13.5" customHeight="1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</row>
    <row r="235" spans="1:26" ht="13.5" customHeight="1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</row>
    <row r="236" spans="1:26" ht="13.5" customHeight="1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</row>
    <row r="237" spans="1:26" ht="13.5" customHeight="1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</row>
    <row r="238" spans="1:26" ht="13.5" customHeight="1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</row>
    <row r="239" spans="1:26" ht="13.5" customHeight="1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</row>
    <row r="240" spans="1:26" ht="13.5" customHeight="1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</row>
    <row r="241" spans="1:26" ht="13.5" customHeight="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</row>
    <row r="242" spans="1:26" ht="13.5" customHeight="1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</row>
    <row r="243" spans="1:26" ht="13.5" customHeight="1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</row>
    <row r="244" spans="1:26" ht="13.5" customHeight="1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spans="1:26" ht="13.5" customHeight="1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spans="1:26" ht="13.5" customHeight="1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spans="1:26" ht="13.5" customHeight="1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spans="1:26" ht="13.5" customHeight="1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spans="1:26" ht="13.5" customHeight="1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spans="1:26" ht="13.5" customHeight="1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spans="1:26" ht="13.5" customHeight="1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spans="1:26" ht="13.5" customHeight="1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spans="1:26" ht="13.5" customHeight="1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spans="1:26" ht="13.5" customHeight="1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spans="1:26" ht="13.5" customHeight="1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spans="1:26" ht="13.5" customHeight="1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spans="1:26" ht="13.5" customHeight="1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spans="1:26" ht="13.5" customHeight="1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spans="1:26" ht="13.5" customHeight="1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spans="1:26" ht="13.5" customHeight="1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spans="1:26" ht="13.5" customHeight="1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spans="1:26" ht="13.5" customHeight="1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spans="1:26" ht="13.5" customHeight="1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spans="1:26" ht="13.5" customHeight="1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</row>
    <row r="265" spans="1:26" ht="13.5" customHeight="1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spans="1:26" ht="13.5" customHeight="1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spans="1:26" ht="13.5" customHeight="1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spans="1:26" ht="13.5" customHeight="1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</row>
    <row r="269" spans="1:26" ht="13.5" customHeight="1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spans="1:26" ht="13.5" customHeight="1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spans="1:26" ht="13.5" customHeight="1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spans="1:26" ht="13.5" customHeight="1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spans="1:26" ht="13.5" customHeight="1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spans="1:26" ht="13.5" customHeight="1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</row>
    <row r="275" spans="1:26" ht="13.5" customHeight="1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spans="1:26" ht="13.5" customHeight="1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spans="1:26" ht="13.5" customHeight="1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spans="1:26" ht="13.5" customHeight="1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spans="1:26" ht="13.5" customHeight="1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spans="1:26" ht="13.5" customHeight="1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spans="1:26" ht="13.5" customHeight="1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spans="1:26" ht="13.5" customHeight="1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spans="1:26" ht="13.5" customHeight="1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spans="1:26" ht="13.5" customHeight="1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spans="1:26" ht="13.5" customHeight="1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spans="1:26" ht="13.5" customHeight="1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spans="1:26" ht="13.5" customHeight="1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spans="1:26" ht="13.5" customHeight="1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spans="1:26" ht="13.5" customHeight="1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spans="1:26" ht="13.5" customHeight="1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spans="1:26" ht="13.5" customHeight="1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spans="1:26" ht="13.5" customHeight="1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spans="1:26" ht="13.5" customHeight="1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spans="1:26" ht="13.5" customHeight="1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spans="1:26" ht="13.5" customHeight="1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spans="1:26" ht="13.5" customHeight="1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spans="1:26" ht="13.5" customHeight="1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spans="1:26" ht="13.5" customHeight="1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spans="1:26" ht="13.5" customHeight="1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spans="1:26" ht="13.5" customHeight="1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spans="1:26" ht="13.5" customHeight="1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spans="1:26" ht="13.5" customHeight="1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spans="1:26" ht="13.5" customHeight="1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spans="1:26" ht="13.5" customHeight="1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spans="1:26" ht="13.5" customHeight="1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spans="1:26" ht="13.5" customHeight="1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spans="1:26" ht="13.5" customHeight="1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spans="1:26" ht="13.5" customHeight="1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spans="1:26" ht="13.5" customHeight="1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spans="1:26" ht="13.5" customHeight="1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spans="1:26" ht="13.5" customHeight="1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spans="1:26" ht="13.5" customHeight="1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spans="1:26" ht="13.5" customHeight="1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spans="1:26" ht="13.5" customHeight="1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spans="1:26" ht="13.5" customHeight="1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spans="1:26" ht="13.5" customHeight="1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spans="1:26" ht="13.5" customHeight="1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spans="1:26" ht="13.5" customHeight="1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spans="1:26" ht="13.5" customHeight="1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spans="1:26" ht="13.5" customHeight="1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spans="1:26" ht="13.5" customHeight="1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spans="1:26" ht="13.5" customHeight="1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spans="1:26" ht="13.5" customHeight="1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spans="1:26" ht="13.5" customHeight="1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spans="1:26" ht="13.5" customHeight="1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spans="1:26" ht="13.5" customHeight="1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  <row r="327" spans="1:26" ht="13.5" customHeight="1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</row>
    <row r="328" spans="1:26" ht="13.5" customHeight="1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</row>
    <row r="329" spans="1:26" ht="13.5" customHeight="1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</row>
    <row r="330" spans="1:26" ht="13.5" customHeight="1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</row>
    <row r="331" spans="1:26" ht="13.5" customHeight="1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</row>
    <row r="332" spans="1:26" ht="13.5" customHeight="1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</row>
    <row r="333" spans="1:26" ht="13.5" customHeight="1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</row>
    <row r="334" spans="1:26" ht="13.5" customHeight="1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</row>
    <row r="335" spans="1:26" ht="13.5" customHeight="1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</row>
    <row r="336" spans="1:26" ht="13.5" customHeight="1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</row>
    <row r="337" spans="1:26" ht="13.5" customHeight="1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</row>
    <row r="338" spans="1:26" ht="13.5" customHeight="1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</row>
    <row r="339" spans="1:26" ht="13.5" customHeight="1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</row>
    <row r="340" spans="1:26" ht="13.5" customHeight="1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</row>
    <row r="341" spans="1:26" ht="13.5" customHeight="1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</row>
    <row r="342" spans="1:26" ht="13.5" customHeight="1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</row>
    <row r="343" spans="1:26" ht="13.5" customHeight="1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</row>
    <row r="344" spans="1:26" ht="13.5" customHeight="1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</row>
    <row r="345" spans="1:26" ht="13.5" customHeight="1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</row>
    <row r="346" spans="1:26" ht="13.5" customHeight="1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</row>
    <row r="347" spans="1:26" ht="13.5" customHeight="1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</row>
    <row r="348" spans="1:26" ht="13.5" customHeight="1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</row>
    <row r="349" spans="1:26" ht="13.5" customHeight="1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</row>
    <row r="350" spans="1:26" ht="13.5" customHeight="1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  <c r="X350" s="88"/>
      <c r="Y350" s="88"/>
      <c r="Z350" s="88"/>
    </row>
    <row r="351" spans="1:26" ht="13.5" customHeight="1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  <c r="X351" s="88"/>
      <c r="Y351" s="88"/>
      <c r="Z351" s="88"/>
    </row>
    <row r="352" spans="1:26" ht="13.5" customHeight="1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  <c r="X352" s="88"/>
      <c r="Y352" s="88"/>
      <c r="Z352" s="88"/>
    </row>
    <row r="353" spans="1:26" ht="13.5" customHeight="1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  <c r="X353" s="88"/>
      <c r="Y353" s="88"/>
      <c r="Z353" s="88"/>
    </row>
    <row r="354" spans="1:26" ht="13.5" customHeight="1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  <c r="X354" s="88"/>
      <c r="Y354" s="88"/>
      <c r="Z354" s="88"/>
    </row>
    <row r="355" spans="1:26" ht="13.5" customHeight="1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  <c r="X355" s="88"/>
      <c r="Y355" s="88"/>
      <c r="Z355" s="88"/>
    </row>
    <row r="356" spans="1:26" ht="13.5" customHeight="1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  <c r="X356" s="88"/>
      <c r="Y356" s="88"/>
      <c r="Z356" s="88"/>
    </row>
    <row r="357" spans="1:26" ht="13.5" customHeight="1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  <c r="X357" s="88"/>
      <c r="Y357" s="88"/>
      <c r="Z357" s="88"/>
    </row>
    <row r="358" spans="1:26" ht="13.5" customHeight="1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  <c r="X358" s="88"/>
      <c r="Y358" s="88"/>
      <c r="Z358" s="88"/>
    </row>
    <row r="359" spans="1:26" ht="13.5" customHeight="1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  <c r="X359" s="88"/>
      <c r="Y359" s="88"/>
      <c r="Z359" s="88"/>
    </row>
    <row r="360" spans="1:26" ht="13.5" customHeight="1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  <c r="X360" s="88"/>
      <c r="Y360" s="88"/>
      <c r="Z360" s="88"/>
    </row>
    <row r="361" spans="1:26" ht="13.5" customHeight="1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  <c r="X361" s="88"/>
      <c r="Y361" s="88"/>
      <c r="Z361" s="88"/>
    </row>
    <row r="362" spans="1:26" ht="13.5" customHeight="1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  <c r="X362" s="88"/>
      <c r="Y362" s="88"/>
      <c r="Z362" s="88"/>
    </row>
    <row r="363" spans="1:26" ht="13.5" customHeight="1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  <c r="X363" s="88"/>
      <c r="Y363" s="88"/>
      <c r="Z363" s="88"/>
    </row>
    <row r="364" spans="1:26" ht="13.5" customHeight="1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  <c r="X364" s="88"/>
      <c r="Y364" s="88"/>
      <c r="Z364" s="88"/>
    </row>
    <row r="365" spans="1:26" ht="13.5" customHeight="1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</row>
    <row r="366" spans="1:26" ht="13.5" customHeight="1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</row>
    <row r="367" spans="1:26" ht="13.5" customHeight="1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</row>
    <row r="368" spans="1:26" ht="13.5" customHeight="1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</row>
    <row r="369" spans="1:26" ht="13.5" customHeight="1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</row>
    <row r="370" spans="1:26" ht="13.5" customHeight="1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</row>
    <row r="371" spans="1:26" ht="13.5" customHeight="1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</row>
    <row r="372" spans="1:26" ht="13.5" customHeight="1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</row>
    <row r="373" spans="1:26" ht="13.5" customHeight="1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</row>
    <row r="374" spans="1:26" ht="13.5" customHeight="1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</row>
    <row r="375" spans="1:26" ht="13.5" customHeight="1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</row>
    <row r="376" spans="1:26" ht="13.5" customHeight="1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</row>
    <row r="377" spans="1:26" ht="13.5" customHeight="1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</row>
    <row r="378" spans="1:26" ht="13.5" customHeight="1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</row>
    <row r="379" spans="1:26" ht="13.5" customHeight="1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</row>
    <row r="380" spans="1:26" ht="13.5" customHeight="1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  <c r="X380" s="88"/>
      <c r="Y380" s="88"/>
      <c r="Z380" s="88"/>
    </row>
    <row r="381" spans="1:26" ht="13.5" customHeight="1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  <c r="X381" s="88"/>
      <c r="Y381" s="88"/>
      <c r="Z381" s="88"/>
    </row>
    <row r="382" spans="1:26" ht="13.5" customHeight="1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  <c r="X382" s="88"/>
      <c r="Y382" s="88"/>
      <c r="Z382" s="88"/>
    </row>
    <row r="383" spans="1:26" ht="13.5" customHeight="1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  <c r="X383" s="88"/>
      <c r="Y383" s="88"/>
      <c r="Z383" s="88"/>
    </row>
    <row r="384" spans="1:26" ht="13.5" customHeight="1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</row>
    <row r="385" spans="1:26" ht="13.5" customHeight="1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</row>
    <row r="386" spans="1:26" ht="13.5" customHeight="1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</row>
    <row r="387" spans="1:26" ht="13.5" customHeight="1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</row>
    <row r="388" spans="1:26" ht="13.5" customHeight="1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</row>
    <row r="389" spans="1:26" ht="13.5" customHeight="1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</row>
    <row r="390" spans="1:26" ht="13.5" customHeight="1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</row>
    <row r="391" spans="1:26" ht="13.5" customHeight="1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</row>
    <row r="392" spans="1:26" ht="13.5" customHeight="1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</row>
    <row r="393" spans="1:26" ht="13.5" customHeight="1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</row>
    <row r="394" spans="1:26" ht="13.5" customHeight="1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</row>
    <row r="395" spans="1:26" ht="13.5" customHeight="1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</row>
    <row r="396" spans="1:26" ht="13.5" customHeight="1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</row>
    <row r="397" spans="1:26" ht="13.5" customHeight="1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</row>
    <row r="398" spans="1:26" ht="13.5" customHeight="1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</row>
    <row r="399" spans="1:26" ht="13.5" customHeight="1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</row>
    <row r="400" spans="1:26" ht="13.5" customHeight="1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</row>
    <row r="401" spans="1:26" ht="13.5" customHeight="1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</row>
    <row r="402" spans="1:26" ht="13.5" customHeight="1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</row>
    <row r="403" spans="1:26" ht="13.5" customHeight="1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</row>
    <row r="404" spans="1:26" ht="13.5" customHeight="1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</row>
    <row r="405" spans="1:26" ht="13.5" customHeight="1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</row>
    <row r="406" spans="1:26" ht="13.5" customHeight="1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</row>
    <row r="407" spans="1:26" ht="13.5" customHeight="1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</row>
    <row r="408" spans="1:26" ht="13.5" customHeight="1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</row>
    <row r="409" spans="1:26" ht="13.5" customHeight="1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</row>
    <row r="410" spans="1:26" ht="13.5" customHeight="1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</row>
    <row r="411" spans="1:26" ht="13.5" customHeight="1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</row>
    <row r="412" spans="1:26" ht="13.5" customHeight="1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</row>
    <row r="413" spans="1:26" ht="13.5" customHeight="1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</row>
    <row r="414" spans="1:26" ht="13.5" customHeight="1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</row>
    <row r="415" spans="1:26" ht="13.5" customHeight="1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</row>
    <row r="416" spans="1:26" ht="13.5" customHeight="1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</row>
    <row r="417" spans="1:26" ht="13.5" customHeight="1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</row>
    <row r="418" spans="1:26" ht="13.5" customHeight="1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</row>
    <row r="419" spans="1:26" ht="13.5" customHeight="1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</row>
    <row r="420" spans="1:26" ht="13.5" customHeight="1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</row>
    <row r="421" spans="1:26" ht="13.5" customHeight="1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</row>
    <row r="422" spans="1:26" ht="13.5" customHeight="1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</row>
    <row r="423" spans="1:26" ht="13.5" customHeight="1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</row>
    <row r="424" spans="1:26" ht="13.5" customHeight="1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</row>
    <row r="425" spans="1:26" ht="13.5" customHeight="1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</row>
    <row r="426" spans="1:26" ht="13.5" customHeight="1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</row>
    <row r="427" spans="1:26" ht="13.5" customHeight="1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</row>
    <row r="428" spans="1:26" ht="13.5" customHeight="1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</row>
    <row r="429" spans="1:26" ht="13.5" customHeight="1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</row>
    <row r="430" spans="1:26" ht="13.5" customHeight="1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</row>
    <row r="431" spans="1:26" ht="13.5" customHeight="1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</row>
    <row r="432" spans="1:26" ht="13.5" customHeight="1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</row>
    <row r="433" spans="1:26" ht="13.5" customHeight="1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</row>
    <row r="434" spans="1:26" ht="13.5" customHeight="1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</row>
    <row r="435" spans="1:26" ht="13.5" customHeight="1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</row>
    <row r="436" spans="1:26" ht="13.5" customHeight="1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</row>
    <row r="437" spans="1:26" ht="13.5" customHeight="1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</row>
    <row r="438" spans="1:26" ht="13.5" customHeight="1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</row>
    <row r="439" spans="1:26" ht="13.5" customHeight="1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</row>
    <row r="440" spans="1:26" ht="13.5" customHeight="1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</row>
    <row r="441" spans="1:26" ht="13.5" customHeight="1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</row>
    <row r="442" spans="1:26" ht="13.5" customHeight="1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</row>
    <row r="443" spans="1:26" ht="13.5" customHeight="1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</row>
    <row r="444" spans="1:26" ht="13.5" customHeight="1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</row>
    <row r="445" spans="1:26" ht="13.5" customHeight="1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</row>
    <row r="446" spans="1:26" ht="13.5" customHeight="1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</row>
    <row r="447" spans="1:26" ht="13.5" customHeight="1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</row>
    <row r="448" spans="1:26" ht="13.5" customHeight="1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</row>
    <row r="449" spans="1:26" ht="13.5" customHeight="1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</row>
    <row r="450" spans="1:26" ht="13.5" customHeight="1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</row>
    <row r="451" spans="1:26" ht="13.5" customHeight="1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</row>
    <row r="452" spans="1:26" ht="13.5" customHeight="1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</row>
    <row r="453" spans="1:26" ht="13.5" customHeight="1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</row>
    <row r="454" spans="1:26" ht="13.5" customHeight="1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</row>
    <row r="455" spans="1:26" ht="13.5" customHeight="1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</row>
    <row r="456" spans="1:26" ht="13.5" customHeight="1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</row>
    <row r="457" spans="1:26" ht="13.5" customHeight="1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</row>
    <row r="458" spans="1:26" ht="13.5" customHeight="1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</row>
    <row r="459" spans="1:26" ht="13.5" customHeight="1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</row>
    <row r="460" spans="1:26" ht="13.5" customHeight="1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</row>
    <row r="461" spans="1:26" ht="13.5" customHeight="1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</row>
    <row r="462" spans="1:26" ht="13.5" customHeight="1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</row>
    <row r="463" spans="1:26" ht="13.5" customHeight="1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</row>
    <row r="464" spans="1:26" ht="13.5" customHeight="1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</row>
    <row r="465" spans="1:26" ht="13.5" customHeight="1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</row>
    <row r="466" spans="1:26" ht="13.5" customHeight="1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</row>
    <row r="467" spans="1:26" ht="13.5" customHeight="1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</row>
    <row r="468" spans="1:26" ht="13.5" customHeight="1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</row>
    <row r="469" spans="1:26" ht="13.5" customHeight="1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</row>
    <row r="470" spans="1:26" ht="13.5" customHeight="1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</row>
    <row r="471" spans="1:26" ht="13.5" customHeight="1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</row>
    <row r="472" spans="1:26" ht="13.5" customHeight="1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</row>
    <row r="473" spans="1:26" ht="13.5" customHeight="1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</row>
    <row r="474" spans="1:26" ht="13.5" customHeight="1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</row>
    <row r="475" spans="1:26" ht="13.5" customHeight="1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</row>
    <row r="476" spans="1:26" ht="13.5" customHeight="1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</row>
    <row r="477" spans="1:26" ht="13.5" customHeight="1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</row>
    <row r="478" spans="1:26" ht="13.5" customHeight="1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</row>
    <row r="479" spans="1:26" ht="13.5" customHeight="1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</row>
    <row r="480" spans="1:26" ht="13.5" customHeight="1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</row>
    <row r="481" spans="1:26" ht="13.5" customHeight="1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</row>
    <row r="482" spans="1:26" ht="13.5" customHeight="1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</row>
    <row r="483" spans="1:26" ht="13.5" customHeight="1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</row>
    <row r="484" spans="1:26" ht="13.5" customHeight="1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</row>
    <row r="485" spans="1:26" ht="13.5" customHeight="1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</row>
    <row r="486" spans="1:26" ht="13.5" customHeight="1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</row>
    <row r="487" spans="1:26" ht="13.5" customHeight="1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</row>
    <row r="488" spans="1:26" ht="13.5" customHeight="1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</row>
    <row r="489" spans="1:26" ht="13.5" customHeight="1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</row>
    <row r="490" spans="1:26" ht="13.5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</row>
    <row r="491" spans="1:26" ht="13.5" customHeight="1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</row>
    <row r="492" spans="1:26" ht="13.5" customHeight="1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</row>
    <row r="493" spans="1:26" ht="13.5" customHeight="1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</row>
    <row r="494" spans="1:26" ht="13.5" customHeight="1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</row>
    <row r="495" spans="1:26" ht="13.5" customHeight="1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</row>
    <row r="496" spans="1:26" ht="13.5" customHeight="1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</row>
    <row r="497" spans="1:26" ht="13.5" customHeight="1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</row>
    <row r="498" spans="1:26" ht="13.5" customHeight="1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</row>
    <row r="499" spans="1:26" ht="13.5" customHeight="1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</row>
    <row r="500" spans="1:26" ht="13.5" customHeight="1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</row>
    <row r="501" spans="1:26" ht="13.5" customHeight="1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</row>
    <row r="502" spans="1:26" ht="13.5" customHeight="1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</row>
    <row r="503" spans="1:26" ht="13.5" customHeight="1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</row>
    <row r="504" spans="1:26" ht="13.5" customHeight="1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</row>
    <row r="505" spans="1:26" ht="13.5" customHeight="1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</row>
    <row r="506" spans="1:26" ht="13.5" customHeight="1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</row>
    <row r="507" spans="1:26" ht="13.5" customHeight="1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</row>
    <row r="508" spans="1:26" ht="13.5" customHeight="1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</row>
    <row r="509" spans="1:26" ht="13.5" customHeight="1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</row>
    <row r="510" spans="1:26" ht="13.5" customHeight="1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</row>
    <row r="511" spans="1:26" ht="13.5" customHeight="1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</row>
    <row r="512" spans="1:26" ht="13.5" customHeight="1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</row>
    <row r="513" spans="1:26" ht="13.5" customHeight="1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</row>
    <row r="514" spans="1:26" ht="13.5" customHeight="1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</row>
    <row r="515" spans="1:26" ht="13.5" customHeight="1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</row>
    <row r="516" spans="1:26" ht="13.5" customHeight="1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</row>
    <row r="517" spans="1:26" ht="13.5" customHeight="1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</row>
    <row r="518" spans="1:26" ht="13.5" customHeight="1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</row>
    <row r="519" spans="1:26" ht="13.5" customHeight="1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</row>
    <row r="520" spans="1:26" ht="13.5" customHeight="1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</row>
    <row r="521" spans="1:26" ht="13.5" customHeight="1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</row>
    <row r="522" spans="1:26" ht="13.5" customHeight="1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</row>
    <row r="523" spans="1:26" ht="13.5" customHeight="1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</row>
    <row r="524" spans="1:26" ht="13.5" customHeight="1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</row>
    <row r="525" spans="1:26" ht="13.5" customHeight="1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</row>
    <row r="526" spans="1:26" ht="13.5" customHeight="1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</row>
    <row r="527" spans="1:26" ht="13.5" customHeight="1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</row>
    <row r="528" spans="1:26" ht="13.5" customHeight="1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</row>
    <row r="529" spans="1:26" ht="13.5" customHeight="1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</row>
    <row r="530" spans="1:26" ht="13.5" customHeight="1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</row>
    <row r="531" spans="1:26" ht="13.5" customHeight="1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</row>
    <row r="532" spans="1:26" ht="13.5" customHeight="1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</row>
    <row r="533" spans="1:26" ht="13.5" customHeight="1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  <c r="X533" s="88"/>
      <c r="Y533" s="88"/>
      <c r="Z533" s="88"/>
    </row>
    <row r="534" spans="1:26" ht="13.5" customHeight="1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  <c r="X534" s="88"/>
      <c r="Y534" s="88"/>
      <c r="Z534" s="88"/>
    </row>
    <row r="535" spans="1:26" ht="13.5" customHeight="1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  <c r="X535" s="88"/>
      <c r="Y535" s="88"/>
      <c r="Z535" s="88"/>
    </row>
    <row r="536" spans="1:26" ht="13.5" customHeight="1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  <c r="X536" s="88"/>
      <c r="Y536" s="88"/>
      <c r="Z536" s="88"/>
    </row>
    <row r="537" spans="1:26" ht="13.5" customHeight="1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  <c r="X537" s="88"/>
      <c r="Y537" s="88"/>
      <c r="Z537" s="88"/>
    </row>
    <row r="538" spans="1:26" ht="13.5" customHeight="1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  <c r="X538" s="88"/>
      <c r="Y538" s="88"/>
      <c r="Z538" s="88"/>
    </row>
    <row r="539" spans="1:26" ht="13.5" customHeight="1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  <c r="X539" s="88"/>
      <c r="Y539" s="88"/>
      <c r="Z539" s="88"/>
    </row>
    <row r="540" spans="1:26" ht="13.5" customHeight="1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  <c r="X540" s="88"/>
      <c r="Y540" s="88"/>
      <c r="Z540" s="88"/>
    </row>
    <row r="541" spans="1:26" ht="13.5" customHeight="1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  <c r="X541" s="88"/>
      <c r="Y541" s="88"/>
      <c r="Z541" s="88"/>
    </row>
    <row r="542" spans="1:26" ht="13.5" customHeight="1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  <c r="X542" s="88"/>
      <c r="Y542" s="88"/>
      <c r="Z542" s="88"/>
    </row>
    <row r="543" spans="1:26" ht="13.5" customHeight="1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  <c r="X543" s="88"/>
      <c r="Y543" s="88"/>
      <c r="Z543" s="88"/>
    </row>
    <row r="544" spans="1:26" ht="13.5" customHeight="1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  <c r="X544" s="88"/>
      <c r="Y544" s="88"/>
      <c r="Z544" s="88"/>
    </row>
    <row r="545" spans="1:26" ht="13.5" customHeight="1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  <c r="X545" s="88"/>
      <c r="Y545" s="88"/>
      <c r="Z545" s="88"/>
    </row>
    <row r="546" spans="1:26" ht="13.5" customHeight="1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  <c r="X546" s="88"/>
      <c r="Y546" s="88"/>
      <c r="Z546" s="88"/>
    </row>
    <row r="547" spans="1:26" ht="13.5" customHeight="1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  <c r="X547" s="88"/>
      <c r="Y547" s="88"/>
      <c r="Z547" s="88"/>
    </row>
    <row r="548" spans="1:26" ht="13.5" customHeight="1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  <c r="X548" s="88"/>
      <c r="Y548" s="88"/>
      <c r="Z548" s="88"/>
    </row>
    <row r="549" spans="1:26" ht="13.5" customHeight="1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  <c r="X549" s="88"/>
      <c r="Y549" s="88"/>
      <c r="Z549" s="88"/>
    </row>
    <row r="550" spans="1:26" ht="13.5" customHeight="1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  <c r="X550" s="88"/>
      <c r="Y550" s="88"/>
      <c r="Z550" s="88"/>
    </row>
    <row r="551" spans="1:26" ht="13.5" customHeight="1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  <c r="X551" s="88"/>
      <c r="Y551" s="88"/>
      <c r="Z551" s="88"/>
    </row>
    <row r="552" spans="1:26" ht="13.5" customHeight="1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  <c r="X552" s="88"/>
      <c r="Y552" s="88"/>
      <c r="Z552" s="88"/>
    </row>
    <row r="553" spans="1:26" ht="13.5" customHeight="1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  <c r="X553" s="88"/>
      <c r="Y553" s="88"/>
      <c r="Z553" s="88"/>
    </row>
    <row r="554" spans="1:26" ht="13.5" customHeight="1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  <c r="X554" s="88"/>
      <c r="Y554" s="88"/>
      <c r="Z554" s="88"/>
    </row>
    <row r="555" spans="1:26" ht="13.5" customHeight="1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  <c r="X555" s="88"/>
      <c r="Y555" s="88"/>
      <c r="Z555" s="88"/>
    </row>
    <row r="556" spans="1:26" ht="13.5" customHeight="1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  <c r="X556" s="88"/>
      <c r="Y556" s="88"/>
      <c r="Z556" s="88"/>
    </row>
    <row r="557" spans="1:26" ht="13.5" customHeight="1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  <c r="X557" s="88"/>
      <c r="Y557" s="88"/>
      <c r="Z557" s="88"/>
    </row>
    <row r="558" spans="1:26" ht="13.5" customHeight="1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  <c r="X558" s="88"/>
      <c r="Y558" s="88"/>
      <c r="Z558" s="88"/>
    </row>
    <row r="559" spans="1:26" ht="13.5" customHeight="1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  <c r="X559" s="88"/>
      <c r="Y559" s="88"/>
      <c r="Z559" s="88"/>
    </row>
    <row r="560" spans="1:26" ht="13.5" customHeight="1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  <c r="X560" s="88"/>
      <c r="Y560" s="88"/>
      <c r="Z560" s="88"/>
    </row>
    <row r="561" spans="1:26" ht="13.5" customHeight="1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  <c r="X561" s="88"/>
      <c r="Y561" s="88"/>
      <c r="Z561" s="88"/>
    </row>
    <row r="562" spans="1:26" ht="13.5" customHeight="1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  <c r="X562" s="88"/>
      <c r="Y562" s="88"/>
      <c r="Z562" s="88"/>
    </row>
    <row r="563" spans="1:26" ht="13.5" customHeight="1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</row>
    <row r="564" spans="1:26" ht="13.5" customHeight="1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  <c r="X564" s="88"/>
      <c r="Y564" s="88"/>
      <c r="Z564" s="88"/>
    </row>
    <row r="565" spans="1:26" ht="13.5" customHeight="1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  <c r="X565" s="88"/>
      <c r="Y565" s="88"/>
      <c r="Z565" s="88"/>
    </row>
    <row r="566" spans="1:26" ht="13.5" customHeight="1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  <c r="X566" s="88"/>
      <c r="Y566" s="88"/>
      <c r="Z566" s="88"/>
    </row>
    <row r="567" spans="1:26" ht="13.5" customHeight="1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  <c r="X567" s="88"/>
      <c r="Y567" s="88"/>
      <c r="Z567" s="88"/>
    </row>
    <row r="568" spans="1:26" ht="13.5" customHeight="1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  <c r="X568" s="88"/>
      <c r="Y568" s="88"/>
      <c r="Z568" s="88"/>
    </row>
    <row r="569" spans="1:26" ht="13.5" customHeight="1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  <c r="X569" s="88"/>
      <c r="Y569" s="88"/>
      <c r="Z569" s="88"/>
    </row>
    <row r="570" spans="1:26" ht="13.5" customHeight="1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  <c r="X570" s="88"/>
      <c r="Y570" s="88"/>
      <c r="Z570" s="88"/>
    </row>
    <row r="571" spans="1:26" ht="13.5" customHeight="1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  <c r="X571" s="88"/>
      <c r="Y571" s="88"/>
      <c r="Z571" s="88"/>
    </row>
    <row r="572" spans="1:26" ht="13.5" customHeight="1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  <c r="X572" s="88"/>
      <c r="Y572" s="88"/>
      <c r="Z572" s="88"/>
    </row>
    <row r="573" spans="1:26" ht="13.5" customHeight="1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  <c r="X573" s="88"/>
      <c r="Y573" s="88"/>
      <c r="Z573" s="88"/>
    </row>
    <row r="574" spans="1:26" ht="13.5" customHeight="1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  <c r="X574" s="88"/>
      <c r="Y574" s="88"/>
      <c r="Z574" s="88"/>
    </row>
    <row r="575" spans="1:26" ht="13.5" customHeight="1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  <c r="X575" s="88"/>
      <c r="Y575" s="88"/>
      <c r="Z575" s="88"/>
    </row>
    <row r="576" spans="1:26" ht="13.5" customHeight="1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  <c r="X576" s="88"/>
      <c r="Y576" s="88"/>
      <c r="Z576" s="88"/>
    </row>
    <row r="577" spans="1:26" ht="13.5" customHeight="1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  <c r="X577" s="88"/>
      <c r="Y577" s="88"/>
      <c r="Z577" s="88"/>
    </row>
    <row r="578" spans="1:26" ht="13.5" customHeight="1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  <c r="X578" s="88"/>
      <c r="Y578" s="88"/>
      <c r="Z578" s="88"/>
    </row>
    <row r="579" spans="1:26" ht="13.5" customHeight="1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  <c r="X579" s="88"/>
      <c r="Y579" s="88"/>
      <c r="Z579" s="88"/>
    </row>
    <row r="580" spans="1:26" ht="13.5" customHeight="1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  <c r="X580" s="88"/>
      <c r="Y580" s="88"/>
      <c r="Z580" s="88"/>
    </row>
    <row r="581" spans="1:26" ht="13.5" customHeight="1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  <c r="X581" s="88"/>
      <c r="Y581" s="88"/>
      <c r="Z581" s="88"/>
    </row>
    <row r="582" spans="1:26" ht="13.5" customHeight="1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  <c r="X582" s="88"/>
      <c r="Y582" s="88"/>
      <c r="Z582" s="88"/>
    </row>
    <row r="583" spans="1:26" ht="13.5" customHeight="1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  <c r="X583" s="88"/>
      <c r="Y583" s="88"/>
      <c r="Z583" s="88"/>
    </row>
    <row r="584" spans="1:26" ht="13.5" customHeight="1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  <c r="X584" s="88"/>
      <c r="Y584" s="88"/>
      <c r="Z584" s="88"/>
    </row>
    <row r="585" spans="1:26" ht="13.5" customHeight="1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  <c r="X585" s="88"/>
      <c r="Y585" s="88"/>
      <c r="Z585" s="88"/>
    </row>
    <row r="586" spans="1:26" ht="13.5" customHeight="1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  <c r="X586" s="88"/>
      <c r="Y586" s="88"/>
      <c r="Z586" s="88"/>
    </row>
    <row r="587" spans="1:26" ht="13.5" customHeight="1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  <c r="X587" s="88"/>
      <c r="Y587" s="88"/>
      <c r="Z587" s="88"/>
    </row>
    <row r="588" spans="1:26" ht="13.5" customHeight="1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  <c r="X588" s="88"/>
      <c r="Y588" s="88"/>
      <c r="Z588" s="88"/>
    </row>
    <row r="589" spans="1:26" ht="13.5" customHeight="1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  <c r="X589" s="88"/>
      <c r="Y589" s="88"/>
      <c r="Z589" s="88"/>
    </row>
    <row r="590" spans="1:26" ht="13.5" customHeight="1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  <c r="X590" s="88"/>
      <c r="Y590" s="88"/>
      <c r="Z590" s="88"/>
    </row>
    <row r="591" spans="1:26" ht="13.5" customHeight="1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  <c r="X591" s="88"/>
      <c r="Y591" s="88"/>
      <c r="Z591" s="88"/>
    </row>
    <row r="592" spans="1:26" ht="13.5" customHeight="1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  <c r="X592" s="88"/>
      <c r="Y592" s="88"/>
      <c r="Z592" s="88"/>
    </row>
    <row r="593" spans="1:26" ht="13.5" customHeight="1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  <c r="X593" s="88"/>
      <c r="Y593" s="88"/>
      <c r="Z593" s="88"/>
    </row>
    <row r="594" spans="1:26" ht="13.5" customHeight="1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  <c r="X594" s="88"/>
      <c r="Y594" s="88"/>
      <c r="Z594" s="88"/>
    </row>
    <row r="595" spans="1:26" ht="13.5" customHeight="1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  <c r="X595" s="88"/>
      <c r="Y595" s="88"/>
      <c r="Z595" s="88"/>
    </row>
    <row r="596" spans="1:26" ht="13.5" customHeight="1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  <c r="X596" s="88"/>
      <c r="Y596" s="88"/>
      <c r="Z596" s="88"/>
    </row>
    <row r="597" spans="1:26" ht="13.5" customHeight="1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  <c r="X597" s="88"/>
      <c r="Y597" s="88"/>
      <c r="Z597" s="88"/>
    </row>
    <row r="598" spans="1:26" ht="13.5" customHeight="1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  <c r="X598" s="88"/>
      <c r="Y598" s="88"/>
      <c r="Z598" s="88"/>
    </row>
    <row r="599" spans="1:26" ht="13.5" customHeight="1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  <c r="X599" s="88"/>
      <c r="Y599" s="88"/>
      <c r="Z599" s="88"/>
    </row>
    <row r="600" spans="1:26" ht="13.5" customHeight="1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  <c r="X600" s="88"/>
      <c r="Y600" s="88"/>
      <c r="Z600" s="88"/>
    </row>
    <row r="601" spans="1:26" ht="13.5" customHeight="1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  <c r="X601" s="88"/>
      <c r="Y601" s="88"/>
      <c r="Z601" s="88"/>
    </row>
    <row r="602" spans="1:26" ht="13.5" customHeight="1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  <c r="X602" s="88"/>
      <c r="Y602" s="88"/>
      <c r="Z602" s="88"/>
    </row>
    <row r="603" spans="1:26" ht="13.5" customHeight="1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  <c r="X603" s="88"/>
      <c r="Y603" s="88"/>
      <c r="Z603" s="88"/>
    </row>
    <row r="604" spans="1:26" ht="13.5" customHeight="1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  <c r="X604" s="88"/>
      <c r="Y604" s="88"/>
      <c r="Z604" s="88"/>
    </row>
    <row r="605" spans="1:26" ht="13.5" customHeight="1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  <c r="X605" s="88"/>
      <c r="Y605" s="88"/>
      <c r="Z605" s="88"/>
    </row>
    <row r="606" spans="1:26" ht="13.5" customHeight="1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  <c r="X606" s="88"/>
      <c r="Y606" s="88"/>
      <c r="Z606" s="88"/>
    </row>
    <row r="607" spans="1:26" ht="13.5" customHeight="1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  <c r="X607" s="88"/>
      <c r="Y607" s="88"/>
      <c r="Z607" s="88"/>
    </row>
    <row r="608" spans="1:26" ht="13.5" customHeight="1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  <c r="X608" s="88"/>
      <c r="Y608" s="88"/>
      <c r="Z608" s="88"/>
    </row>
    <row r="609" spans="1:26" ht="13.5" customHeight="1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  <c r="X609" s="88"/>
      <c r="Y609" s="88"/>
      <c r="Z609" s="88"/>
    </row>
    <row r="610" spans="1:26" ht="13.5" customHeight="1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  <c r="X610" s="88"/>
      <c r="Y610" s="88"/>
      <c r="Z610" s="88"/>
    </row>
    <row r="611" spans="1:26" ht="13.5" customHeight="1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  <c r="X611" s="88"/>
      <c r="Y611" s="88"/>
      <c r="Z611" s="88"/>
    </row>
    <row r="612" spans="1:26" ht="13.5" customHeight="1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  <c r="X612" s="88"/>
      <c r="Y612" s="88"/>
      <c r="Z612" s="88"/>
    </row>
    <row r="613" spans="1:26" ht="13.5" customHeight="1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  <c r="X613" s="88"/>
      <c r="Y613" s="88"/>
      <c r="Z613" s="88"/>
    </row>
    <row r="614" spans="1:26" ht="13.5" customHeight="1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  <c r="X614" s="88"/>
      <c r="Y614" s="88"/>
      <c r="Z614" s="88"/>
    </row>
    <row r="615" spans="1:26" ht="13.5" customHeight="1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  <c r="X615" s="88"/>
      <c r="Y615" s="88"/>
      <c r="Z615" s="88"/>
    </row>
    <row r="616" spans="1:26" ht="13.5" customHeight="1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  <c r="X616" s="88"/>
      <c r="Y616" s="88"/>
      <c r="Z616" s="88"/>
    </row>
    <row r="617" spans="1:26" ht="13.5" customHeight="1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  <c r="X617" s="88"/>
      <c r="Y617" s="88"/>
      <c r="Z617" s="88"/>
    </row>
    <row r="618" spans="1:26" ht="13.5" customHeight="1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  <c r="X618" s="88"/>
      <c r="Y618" s="88"/>
      <c r="Z618" s="88"/>
    </row>
    <row r="619" spans="1:26" ht="13.5" customHeight="1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  <c r="X619" s="88"/>
      <c r="Y619" s="88"/>
      <c r="Z619" s="88"/>
    </row>
    <row r="620" spans="1:26" ht="13.5" customHeight="1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  <c r="X620" s="88"/>
      <c r="Y620" s="88"/>
      <c r="Z620" s="88"/>
    </row>
    <row r="621" spans="1:26" ht="13.5" customHeight="1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  <c r="X621" s="88"/>
      <c r="Y621" s="88"/>
      <c r="Z621" s="88"/>
    </row>
    <row r="622" spans="1:26" ht="13.5" customHeight="1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  <c r="X622" s="88"/>
      <c r="Y622" s="88"/>
      <c r="Z622" s="88"/>
    </row>
    <row r="623" spans="1:26" ht="13.5" customHeight="1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  <c r="X623" s="88"/>
      <c r="Y623" s="88"/>
      <c r="Z623" s="88"/>
    </row>
    <row r="624" spans="1:26" ht="13.5" customHeight="1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  <c r="X624" s="88"/>
      <c r="Y624" s="88"/>
      <c r="Z624" s="88"/>
    </row>
    <row r="625" spans="1:26" ht="13.5" customHeight="1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  <c r="X625" s="88"/>
      <c r="Y625" s="88"/>
      <c r="Z625" s="88"/>
    </row>
    <row r="626" spans="1:26" ht="13.5" customHeight="1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  <c r="X626" s="88"/>
      <c r="Y626" s="88"/>
      <c r="Z626" s="88"/>
    </row>
    <row r="627" spans="1:26" ht="13.5" customHeight="1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  <c r="X627" s="88"/>
      <c r="Y627" s="88"/>
      <c r="Z627" s="88"/>
    </row>
    <row r="628" spans="1:26" ht="13.5" customHeight="1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  <c r="X628" s="88"/>
      <c r="Y628" s="88"/>
      <c r="Z628" s="88"/>
    </row>
    <row r="629" spans="1:26" ht="13.5" customHeight="1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  <c r="X629" s="88"/>
      <c r="Y629" s="88"/>
      <c r="Z629" s="88"/>
    </row>
    <row r="630" spans="1:26" ht="13.5" customHeight="1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  <c r="X630" s="88"/>
      <c r="Y630" s="88"/>
      <c r="Z630" s="88"/>
    </row>
    <row r="631" spans="1:26" ht="13.5" customHeight="1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  <c r="X631" s="88"/>
      <c r="Y631" s="88"/>
      <c r="Z631" s="88"/>
    </row>
    <row r="632" spans="1:26" ht="13.5" customHeight="1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  <c r="X632" s="88"/>
      <c r="Y632" s="88"/>
      <c r="Z632" s="88"/>
    </row>
    <row r="633" spans="1:26" ht="13.5" customHeight="1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  <c r="X633" s="88"/>
      <c r="Y633" s="88"/>
      <c r="Z633" s="88"/>
    </row>
    <row r="634" spans="1:26" ht="13.5" customHeight="1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  <c r="X634" s="88"/>
      <c r="Y634" s="88"/>
      <c r="Z634" s="88"/>
    </row>
    <row r="635" spans="1:26" ht="13.5" customHeight="1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  <c r="X635" s="88"/>
      <c r="Y635" s="88"/>
      <c r="Z635" s="88"/>
    </row>
    <row r="636" spans="1:26" ht="13.5" customHeight="1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  <c r="X636" s="88"/>
      <c r="Y636" s="88"/>
      <c r="Z636" s="88"/>
    </row>
    <row r="637" spans="1:26" ht="13.5" customHeight="1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  <c r="X637" s="88"/>
      <c r="Y637" s="88"/>
      <c r="Z637" s="88"/>
    </row>
    <row r="638" spans="1:26" ht="13.5" customHeight="1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  <c r="X638" s="88"/>
      <c r="Y638" s="88"/>
      <c r="Z638" s="88"/>
    </row>
    <row r="639" spans="1:26" ht="13.5" customHeight="1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  <c r="X639" s="88"/>
      <c r="Y639" s="88"/>
      <c r="Z639" s="88"/>
    </row>
    <row r="640" spans="1:26" ht="13.5" customHeight="1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  <c r="X640" s="88"/>
      <c r="Y640" s="88"/>
      <c r="Z640" s="88"/>
    </row>
    <row r="641" spans="1:26" ht="13.5" customHeight="1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  <c r="X641" s="88"/>
      <c r="Y641" s="88"/>
      <c r="Z641" s="88"/>
    </row>
    <row r="642" spans="1:26" ht="13.5" customHeight="1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  <c r="X642" s="88"/>
      <c r="Y642" s="88"/>
      <c r="Z642" s="88"/>
    </row>
    <row r="643" spans="1:26" ht="13.5" customHeight="1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  <c r="X643" s="88"/>
      <c r="Y643" s="88"/>
      <c r="Z643" s="88"/>
    </row>
    <row r="644" spans="1:26" ht="13.5" customHeight="1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  <c r="X644" s="88"/>
      <c r="Y644" s="88"/>
      <c r="Z644" s="88"/>
    </row>
    <row r="645" spans="1:26" ht="13.5" customHeight="1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  <c r="X645" s="88"/>
      <c r="Y645" s="88"/>
      <c r="Z645" s="88"/>
    </row>
    <row r="646" spans="1:26" ht="13.5" customHeight="1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  <c r="X646" s="88"/>
      <c r="Y646" s="88"/>
      <c r="Z646" s="88"/>
    </row>
    <row r="647" spans="1:26" ht="13.5" customHeight="1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  <c r="X647" s="88"/>
      <c r="Y647" s="88"/>
      <c r="Z647" s="88"/>
    </row>
    <row r="648" spans="1:26" ht="13.5" customHeight="1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  <c r="X648" s="88"/>
      <c r="Y648" s="88"/>
      <c r="Z648" s="88"/>
    </row>
    <row r="649" spans="1:26" ht="13.5" customHeight="1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  <c r="X649" s="88"/>
      <c r="Y649" s="88"/>
      <c r="Z649" s="88"/>
    </row>
    <row r="650" spans="1:26" ht="13.5" customHeight="1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  <c r="X650" s="88"/>
      <c r="Y650" s="88"/>
      <c r="Z650" s="88"/>
    </row>
    <row r="651" spans="1:26" ht="13.5" customHeight="1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  <c r="X651" s="88"/>
      <c r="Y651" s="88"/>
      <c r="Z651" s="88"/>
    </row>
    <row r="652" spans="1:26" ht="13.5" customHeight="1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  <c r="X652" s="88"/>
      <c r="Y652" s="88"/>
      <c r="Z652" s="88"/>
    </row>
    <row r="653" spans="1:26" ht="13.5" customHeight="1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  <c r="X653" s="88"/>
      <c r="Y653" s="88"/>
      <c r="Z653" s="88"/>
    </row>
    <row r="654" spans="1:26" ht="13.5" customHeight="1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  <c r="S654" s="88"/>
      <c r="T654" s="88"/>
      <c r="U654" s="88"/>
      <c r="V654" s="88"/>
      <c r="W654" s="88"/>
      <c r="X654" s="88"/>
      <c r="Y654" s="88"/>
      <c r="Z654" s="88"/>
    </row>
    <row r="655" spans="1:26" ht="13.5" customHeight="1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  <c r="S655" s="88"/>
      <c r="T655" s="88"/>
      <c r="U655" s="88"/>
      <c r="V655" s="88"/>
      <c r="W655" s="88"/>
      <c r="X655" s="88"/>
      <c r="Y655" s="88"/>
      <c r="Z655" s="88"/>
    </row>
    <row r="656" spans="1:26" ht="13.5" customHeight="1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  <c r="S656" s="88"/>
      <c r="T656" s="88"/>
      <c r="U656" s="88"/>
      <c r="V656" s="88"/>
      <c r="W656" s="88"/>
      <c r="X656" s="88"/>
      <c r="Y656" s="88"/>
      <c r="Z656" s="88"/>
    </row>
    <row r="657" spans="1:26" ht="13.5" customHeight="1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  <c r="S657" s="88"/>
      <c r="T657" s="88"/>
      <c r="U657" s="88"/>
      <c r="V657" s="88"/>
      <c r="W657" s="88"/>
      <c r="X657" s="88"/>
      <c r="Y657" s="88"/>
      <c r="Z657" s="88"/>
    </row>
    <row r="658" spans="1:26" ht="13.5" customHeight="1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  <c r="S658" s="88"/>
      <c r="T658" s="88"/>
      <c r="U658" s="88"/>
      <c r="V658" s="88"/>
      <c r="W658" s="88"/>
      <c r="X658" s="88"/>
      <c r="Y658" s="88"/>
      <c r="Z658" s="88"/>
    </row>
    <row r="659" spans="1:26" ht="13.5" customHeight="1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  <c r="S659" s="88"/>
      <c r="T659" s="88"/>
      <c r="U659" s="88"/>
      <c r="V659" s="88"/>
      <c r="W659" s="88"/>
      <c r="X659" s="88"/>
      <c r="Y659" s="88"/>
      <c r="Z659" s="88"/>
    </row>
    <row r="660" spans="1:26" ht="13.5" customHeight="1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  <c r="S660" s="88"/>
      <c r="T660" s="88"/>
      <c r="U660" s="88"/>
      <c r="V660" s="88"/>
      <c r="W660" s="88"/>
      <c r="X660" s="88"/>
      <c r="Y660" s="88"/>
      <c r="Z660" s="88"/>
    </row>
    <row r="661" spans="1:26" ht="13.5" customHeight="1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  <c r="S661" s="88"/>
      <c r="T661" s="88"/>
      <c r="U661" s="88"/>
      <c r="V661" s="88"/>
      <c r="W661" s="88"/>
      <c r="X661" s="88"/>
      <c r="Y661" s="88"/>
      <c r="Z661" s="88"/>
    </row>
    <row r="662" spans="1:26" ht="13.5" customHeight="1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  <c r="S662" s="88"/>
      <c r="T662" s="88"/>
      <c r="U662" s="88"/>
      <c r="V662" s="88"/>
      <c r="W662" s="88"/>
      <c r="X662" s="88"/>
      <c r="Y662" s="88"/>
      <c r="Z662" s="88"/>
    </row>
    <row r="663" spans="1:26" ht="13.5" customHeight="1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  <c r="S663" s="88"/>
      <c r="T663" s="88"/>
      <c r="U663" s="88"/>
      <c r="V663" s="88"/>
      <c r="W663" s="88"/>
      <c r="X663" s="88"/>
      <c r="Y663" s="88"/>
      <c r="Z663" s="88"/>
    </row>
    <row r="664" spans="1:26" ht="13.5" customHeight="1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  <c r="S664" s="88"/>
      <c r="T664" s="88"/>
      <c r="U664" s="88"/>
      <c r="V664" s="88"/>
      <c r="W664" s="88"/>
      <c r="X664" s="88"/>
      <c r="Y664" s="88"/>
      <c r="Z664" s="88"/>
    </row>
    <row r="665" spans="1:26" ht="13.5" customHeight="1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  <c r="S665" s="88"/>
      <c r="T665" s="88"/>
      <c r="U665" s="88"/>
      <c r="V665" s="88"/>
      <c r="W665" s="88"/>
      <c r="X665" s="88"/>
      <c r="Y665" s="88"/>
      <c r="Z665" s="88"/>
    </row>
    <row r="666" spans="1:26" ht="13.5" customHeight="1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  <c r="S666" s="88"/>
      <c r="T666" s="88"/>
      <c r="U666" s="88"/>
      <c r="V666" s="88"/>
      <c r="W666" s="88"/>
      <c r="X666" s="88"/>
      <c r="Y666" s="88"/>
      <c r="Z666" s="88"/>
    </row>
    <row r="667" spans="1:26" ht="13.5" customHeight="1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  <c r="S667" s="88"/>
      <c r="T667" s="88"/>
      <c r="U667" s="88"/>
      <c r="V667" s="88"/>
      <c r="W667" s="88"/>
      <c r="X667" s="88"/>
      <c r="Y667" s="88"/>
      <c r="Z667" s="88"/>
    </row>
    <row r="668" spans="1:26" ht="13.5" customHeight="1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  <c r="S668" s="88"/>
      <c r="T668" s="88"/>
      <c r="U668" s="88"/>
      <c r="V668" s="88"/>
      <c r="W668" s="88"/>
      <c r="X668" s="88"/>
      <c r="Y668" s="88"/>
      <c r="Z668" s="88"/>
    </row>
    <row r="669" spans="1:26" ht="13.5" customHeight="1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  <c r="S669" s="88"/>
      <c r="T669" s="88"/>
      <c r="U669" s="88"/>
      <c r="V669" s="88"/>
      <c r="W669" s="88"/>
      <c r="X669" s="88"/>
      <c r="Y669" s="88"/>
      <c r="Z669" s="88"/>
    </row>
    <row r="670" spans="1:26" ht="13.5" customHeight="1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  <c r="S670" s="88"/>
      <c r="T670" s="88"/>
      <c r="U670" s="88"/>
      <c r="V670" s="88"/>
      <c r="W670" s="88"/>
      <c r="X670" s="88"/>
      <c r="Y670" s="88"/>
      <c r="Z670" s="88"/>
    </row>
    <row r="671" spans="1:26" ht="13.5" customHeight="1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  <c r="S671" s="88"/>
      <c r="T671" s="88"/>
      <c r="U671" s="88"/>
      <c r="V671" s="88"/>
      <c r="W671" s="88"/>
      <c r="X671" s="88"/>
      <c r="Y671" s="88"/>
      <c r="Z671" s="88"/>
    </row>
    <row r="672" spans="1:26" ht="13.5" customHeight="1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  <c r="S672" s="88"/>
      <c r="T672" s="88"/>
      <c r="U672" s="88"/>
      <c r="V672" s="88"/>
      <c r="W672" s="88"/>
      <c r="X672" s="88"/>
      <c r="Y672" s="88"/>
      <c r="Z672" s="88"/>
    </row>
    <row r="673" spans="1:26" ht="13.5" customHeight="1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  <c r="S673" s="88"/>
      <c r="T673" s="88"/>
      <c r="U673" s="88"/>
      <c r="V673" s="88"/>
      <c r="W673" s="88"/>
      <c r="X673" s="88"/>
      <c r="Y673" s="88"/>
      <c r="Z673" s="88"/>
    </row>
    <row r="674" spans="1:26" ht="13.5" customHeight="1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  <c r="X674" s="88"/>
      <c r="Y674" s="88"/>
      <c r="Z674" s="88"/>
    </row>
    <row r="675" spans="1:26" ht="13.5" customHeight="1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  <c r="X675" s="88"/>
      <c r="Y675" s="88"/>
      <c r="Z675" s="88"/>
    </row>
    <row r="676" spans="1:26" ht="13.5" customHeight="1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  <c r="X676" s="88"/>
      <c r="Y676" s="88"/>
      <c r="Z676" s="88"/>
    </row>
    <row r="677" spans="1:26" ht="13.5" customHeight="1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  <c r="X677" s="88"/>
      <c r="Y677" s="88"/>
      <c r="Z677" s="88"/>
    </row>
    <row r="678" spans="1:26" ht="13.5" customHeight="1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  <c r="X678" s="88"/>
      <c r="Y678" s="88"/>
      <c r="Z678" s="88"/>
    </row>
    <row r="679" spans="1:26" ht="13.5" customHeight="1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  <c r="X679" s="88"/>
      <c r="Y679" s="88"/>
      <c r="Z679" s="88"/>
    </row>
    <row r="680" spans="1:26" ht="13.5" customHeight="1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  <c r="S680" s="88"/>
      <c r="T680" s="88"/>
      <c r="U680" s="88"/>
      <c r="V680" s="88"/>
      <c r="W680" s="88"/>
      <c r="X680" s="88"/>
      <c r="Y680" s="88"/>
      <c r="Z680" s="88"/>
    </row>
    <row r="681" spans="1:26" ht="13.5" customHeight="1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  <c r="S681" s="88"/>
      <c r="T681" s="88"/>
      <c r="U681" s="88"/>
      <c r="V681" s="88"/>
      <c r="W681" s="88"/>
      <c r="X681" s="88"/>
      <c r="Y681" s="88"/>
      <c r="Z681" s="88"/>
    </row>
    <row r="682" spans="1:26" ht="13.5" customHeight="1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  <c r="S682" s="88"/>
      <c r="T682" s="88"/>
      <c r="U682" s="88"/>
      <c r="V682" s="88"/>
      <c r="W682" s="88"/>
      <c r="X682" s="88"/>
      <c r="Y682" s="88"/>
      <c r="Z682" s="88"/>
    </row>
    <row r="683" spans="1:26" ht="13.5" customHeight="1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  <c r="S683" s="88"/>
      <c r="T683" s="88"/>
      <c r="U683" s="88"/>
      <c r="V683" s="88"/>
      <c r="W683" s="88"/>
      <c r="X683" s="88"/>
      <c r="Y683" s="88"/>
      <c r="Z683" s="88"/>
    </row>
    <row r="684" spans="1:26" ht="13.5" customHeight="1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  <c r="S684" s="88"/>
      <c r="T684" s="88"/>
      <c r="U684" s="88"/>
      <c r="V684" s="88"/>
      <c r="W684" s="88"/>
      <c r="X684" s="88"/>
      <c r="Y684" s="88"/>
      <c r="Z684" s="88"/>
    </row>
    <row r="685" spans="1:26" ht="13.5" customHeight="1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  <c r="S685" s="88"/>
      <c r="T685" s="88"/>
      <c r="U685" s="88"/>
      <c r="V685" s="88"/>
      <c r="W685" s="88"/>
      <c r="X685" s="88"/>
      <c r="Y685" s="88"/>
      <c r="Z685" s="88"/>
    </row>
    <row r="686" spans="1:26" ht="13.5" customHeight="1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  <c r="S686" s="88"/>
      <c r="T686" s="88"/>
      <c r="U686" s="88"/>
      <c r="V686" s="88"/>
      <c r="W686" s="88"/>
      <c r="X686" s="88"/>
      <c r="Y686" s="88"/>
      <c r="Z686" s="88"/>
    </row>
    <row r="687" spans="1:26" ht="13.5" customHeight="1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  <c r="S687" s="88"/>
      <c r="T687" s="88"/>
      <c r="U687" s="88"/>
      <c r="V687" s="88"/>
      <c r="W687" s="88"/>
      <c r="X687" s="88"/>
      <c r="Y687" s="88"/>
      <c r="Z687" s="88"/>
    </row>
    <row r="688" spans="1:26" ht="13.5" customHeight="1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  <c r="S688" s="88"/>
      <c r="T688" s="88"/>
      <c r="U688" s="88"/>
      <c r="V688" s="88"/>
      <c r="W688" s="88"/>
      <c r="X688" s="88"/>
      <c r="Y688" s="88"/>
      <c r="Z688" s="88"/>
    </row>
    <row r="689" spans="1:26" ht="13.5" customHeight="1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  <c r="S689" s="88"/>
      <c r="T689" s="88"/>
      <c r="U689" s="88"/>
      <c r="V689" s="88"/>
      <c r="W689" s="88"/>
      <c r="X689" s="88"/>
      <c r="Y689" s="88"/>
      <c r="Z689" s="88"/>
    </row>
    <row r="690" spans="1:26" ht="13.5" customHeight="1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  <c r="S690" s="88"/>
      <c r="T690" s="88"/>
      <c r="U690" s="88"/>
      <c r="V690" s="88"/>
      <c r="W690" s="88"/>
      <c r="X690" s="88"/>
      <c r="Y690" s="88"/>
      <c r="Z690" s="88"/>
    </row>
    <row r="691" spans="1:26" ht="13.5" customHeight="1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  <c r="S691" s="88"/>
      <c r="T691" s="88"/>
      <c r="U691" s="88"/>
      <c r="V691" s="88"/>
      <c r="W691" s="88"/>
      <c r="X691" s="88"/>
      <c r="Y691" s="88"/>
      <c r="Z691" s="88"/>
    </row>
    <row r="692" spans="1:26" ht="13.5" customHeight="1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  <c r="S692" s="88"/>
      <c r="T692" s="88"/>
      <c r="U692" s="88"/>
      <c r="V692" s="88"/>
      <c r="W692" s="88"/>
      <c r="X692" s="88"/>
      <c r="Y692" s="88"/>
      <c r="Z692" s="88"/>
    </row>
    <row r="693" spans="1:26" ht="13.5" customHeight="1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  <c r="S693" s="88"/>
      <c r="T693" s="88"/>
      <c r="U693" s="88"/>
      <c r="V693" s="88"/>
      <c r="W693" s="88"/>
      <c r="X693" s="88"/>
      <c r="Y693" s="88"/>
      <c r="Z693" s="88"/>
    </row>
    <row r="694" spans="1:26" ht="13.5" customHeight="1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  <c r="X694" s="88"/>
      <c r="Y694" s="88"/>
      <c r="Z694" s="88"/>
    </row>
    <row r="695" spans="1:26" ht="13.5" customHeight="1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  <c r="S695" s="88"/>
      <c r="T695" s="88"/>
      <c r="U695" s="88"/>
      <c r="V695" s="88"/>
      <c r="W695" s="88"/>
      <c r="X695" s="88"/>
      <c r="Y695" s="88"/>
      <c r="Z695" s="88"/>
    </row>
    <row r="696" spans="1:26" ht="13.5" customHeight="1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  <c r="S696" s="88"/>
      <c r="T696" s="88"/>
      <c r="U696" s="88"/>
      <c r="V696" s="88"/>
      <c r="W696" s="88"/>
      <c r="X696" s="88"/>
      <c r="Y696" s="88"/>
      <c r="Z696" s="88"/>
    </row>
    <row r="697" spans="1:26" ht="13.5" customHeight="1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  <c r="X697" s="88"/>
      <c r="Y697" s="88"/>
      <c r="Z697" s="88"/>
    </row>
    <row r="698" spans="1:26" ht="13.5" customHeight="1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  <c r="S698" s="88"/>
      <c r="T698" s="88"/>
      <c r="U698" s="88"/>
      <c r="V698" s="88"/>
      <c r="W698" s="88"/>
      <c r="X698" s="88"/>
      <c r="Y698" s="88"/>
      <c r="Z698" s="88"/>
    </row>
    <row r="699" spans="1:26" ht="13.5" customHeight="1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  <c r="S699" s="88"/>
      <c r="T699" s="88"/>
      <c r="U699" s="88"/>
      <c r="V699" s="88"/>
      <c r="W699" s="88"/>
      <c r="X699" s="88"/>
      <c r="Y699" s="88"/>
      <c r="Z699" s="88"/>
    </row>
    <row r="700" spans="1:26" ht="13.5" customHeight="1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  <c r="S700" s="88"/>
      <c r="T700" s="88"/>
      <c r="U700" s="88"/>
      <c r="V700" s="88"/>
      <c r="W700" s="88"/>
      <c r="X700" s="88"/>
      <c r="Y700" s="88"/>
      <c r="Z700" s="88"/>
    </row>
    <row r="701" spans="1:26" ht="13.5" customHeight="1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88"/>
      <c r="T701" s="88"/>
      <c r="U701" s="88"/>
      <c r="V701" s="88"/>
      <c r="W701" s="88"/>
      <c r="X701" s="88"/>
      <c r="Y701" s="88"/>
      <c r="Z701" s="88"/>
    </row>
    <row r="702" spans="1:26" ht="13.5" customHeight="1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  <c r="S702" s="88"/>
      <c r="T702" s="88"/>
      <c r="U702" s="88"/>
      <c r="V702" s="88"/>
      <c r="W702" s="88"/>
      <c r="X702" s="88"/>
      <c r="Y702" s="88"/>
      <c r="Z702" s="88"/>
    </row>
    <row r="703" spans="1:26" ht="13.5" customHeight="1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  <c r="S703" s="88"/>
      <c r="T703" s="88"/>
      <c r="U703" s="88"/>
      <c r="V703" s="88"/>
      <c r="W703" s="88"/>
      <c r="X703" s="88"/>
      <c r="Y703" s="88"/>
      <c r="Z703" s="88"/>
    </row>
    <row r="704" spans="1:26" ht="13.5" customHeight="1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  <c r="S704" s="88"/>
      <c r="T704" s="88"/>
      <c r="U704" s="88"/>
      <c r="V704" s="88"/>
      <c r="W704" s="88"/>
      <c r="X704" s="88"/>
      <c r="Y704" s="88"/>
      <c r="Z704" s="88"/>
    </row>
    <row r="705" spans="1:26" ht="13.5" customHeight="1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  <c r="S705" s="88"/>
      <c r="T705" s="88"/>
      <c r="U705" s="88"/>
      <c r="V705" s="88"/>
      <c r="W705" s="88"/>
      <c r="X705" s="88"/>
      <c r="Y705" s="88"/>
      <c r="Z705" s="88"/>
    </row>
    <row r="706" spans="1:26" ht="13.5" customHeight="1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  <c r="S706" s="88"/>
      <c r="T706" s="88"/>
      <c r="U706" s="88"/>
      <c r="V706" s="88"/>
      <c r="W706" s="88"/>
      <c r="X706" s="88"/>
      <c r="Y706" s="88"/>
      <c r="Z706" s="88"/>
    </row>
    <row r="707" spans="1:26" ht="13.5" customHeight="1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  <c r="S707" s="88"/>
      <c r="T707" s="88"/>
      <c r="U707" s="88"/>
      <c r="V707" s="88"/>
      <c r="W707" s="88"/>
      <c r="X707" s="88"/>
      <c r="Y707" s="88"/>
      <c r="Z707" s="88"/>
    </row>
    <row r="708" spans="1:26" ht="13.5" customHeight="1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  <c r="S708" s="88"/>
      <c r="T708" s="88"/>
      <c r="U708" s="88"/>
      <c r="V708" s="88"/>
      <c r="W708" s="88"/>
      <c r="X708" s="88"/>
      <c r="Y708" s="88"/>
      <c r="Z708" s="88"/>
    </row>
    <row r="709" spans="1:26" ht="13.5" customHeight="1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  <c r="S709" s="88"/>
      <c r="T709" s="88"/>
      <c r="U709" s="88"/>
      <c r="V709" s="88"/>
      <c r="W709" s="88"/>
      <c r="X709" s="88"/>
      <c r="Y709" s="88"/>
      <c r="Z709" s="88"/>
    </row>
    <row r="710" spans="1:26" ht="13.5" customHeight="1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  <c r="S710" s="88"/>
      <c r="T710" s="88"/>
      <c r="U710" s="88"/>
      <c r="V710" s="88"/>
      <c r="W710" s="88"/>
      <c r="X710" s="88"/>
      <c r="Y710" s="88"/>
      <c r="Z710" s="88"/>
    </row>
    <row r="711" spans="1:26" ht="13.5" customHeight="1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  <c r="S711" s="88"/>
      <c r="T711" s="88"/>
      <c r="U711" s="88"/>
      <c r="V711" s="88"/>
      <c r="W711" s="88"/>
      <c r="X711" s="88"/>
      <c r="Y711" s="88"/>
      <c r="Z711" s="88"/>
    </row>
    <row r="712" spans="1:26" ht="13.5" customHeight="1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  <c r="S712" s="88"/>
      <c r="T712" s="88"/>
      <c r="U712" s="88"/>
      <c r="V712" s="88"/>
      <c r="W712" s="88"/>
      <c r="X712" s="88"/>
      <c r="Y712" s="88"/>
      <c r="Z712" s="88"/>
    </row>
    <row r="713" spans="1:26" ht="13.5" customHeight="1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  <c r="S713" s="88"/>
      <c r="T713" s="88"/>
      <c r="U713" s="88"/>
      <c r="V713" s="88"/>
      <c r="W713" s="88"/>
      <c r="X713" s="88"/>
      <c r="Y713" s="88"/>
      <c r="Z713" s="88"/>
    </row>
    <row r="714" spans="1:26" ht="13.5" customHeight="1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  <c r="S714" s="88"/>
      <c r="T714" s="88"/>
      <c r="U714" s="88"/>
      <c r="V714" s="88"/>
      <c r="W714" s="88"/>
      <c r="X714" s="88"/>
      <c r="Y714" s="88"/>
      <c r="Z714" s="88"/>
    </row>
    <row r="715" spans="1:26" ht="13.5" customHeight="1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  <c r="S715" s="88"/>
      <c r="T715" s="88"/>
      <c r="U715" s="88"/>
      <c r="V715" s="88"/>
      <c r="W715" s="88"/>
      <c r="X715" s="88"/>
      <c r="Y715" s="88"/>
      <c r="Z715" s="88"/>
    </row>
    <row r="716" spans="1:26" ht="13.5" customHeight="1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  <c r="S716" s="88"/>
      <c r="T716" s="88"/>
      <c r="U716" s="88"/>
      <c r="V716" s="88"/>
      <c r="W716" s="88"/>
      <c r="X716" s="88"/>
      <c r="Y716" s="88"/>
      <c r="Z716" s="88"/>
    </row>
    <row r="717" spans="1:26" ht="13.5" customHeight="1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  <c r="S717" s="88"/>
      <c r="T717" s="88"/>
      <c r="U717" s="88"/>
      <c r="V717" s="88"/>
      <c r="W717" s="88"/>
      <c r="X717" s="88"/>
      <c r="Y717" s="88"/>
      <c r="Z717" s="88"/>
    </row>
    <row r="718" spans="1:26" ht="13.5" customHeight="1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  <c r="S718" s="88"/>
      <c r="T718" s="88"/>
      <c r="U718" s="88"/>
      <c r="V718" s="88"/>
      <c r="W718" s="88"/>
      <c r="X718" s="88"/>
      <c r="Y718" s="88"/>
      <c r="Z718" s="88"/>
    </row>
    <row r="719" spans="1:26" ht="13.5" customHeight="1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  <c r="S719" s="88"/>
      <c r="T719" s="88"/>
      <c r="U719" s="88"/>
      <c r="V719" s="88"/>
      <c r="W719" s="88"/>
      <c r="X719" s="88"/>
      <c r="Y719" s="88"/>
      <c r="Z719" s="88"/>
    </row>
    <row r="720" spans="1:26" ht="13.5" customHeight="1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  <c r="S720" s="88"/>
      <c r="T720" s="88"/>
      <c r="U720" s="88"/>
      <c r="V720" s="88"/>
      <c r="W720" s="88"/>
      <c r="X720" s="88"/>
      <c r="Y720" s="88"/>
      <c r="Z720" s="88"/>
    </row>
    <row r="721" spans="1:26" ht="13.5" customHeight="1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  <c r="S721" s="88"/>
      <c r="T721" s="88"/>
      <c r="U721" s="88"/>
      <c r="V721" s="88"/>
      <c r="W721" s="88"/>
      <c r="X721" s="88"/>
      <c r="Y721" s="88"/>
      <c r="Z721" s="88"/>
    </row>
    <row r="722" spans="1:26" ht="13.5" customHeight="1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  <c r="S722" s="88"/>
      <c r="T722" s="88"/>
      <c r="U722" s="88"/>
      <c r="V722" s="88"/>
      <c r="W722" s="88"/>
      <c r="X722" s="88"/>
      <c r="Y722" s="88"/>
      <c r="Z722" s="88"/>
    </row>
    <row r="723" spans="1:26" ht="13.5" customHeight="1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  <c r="S723" s="88"/>
      <c r="T723" s="88"/>
      <c r="U723" s="88"/>
      <c r="V723" s="88"/>
      <c r="W723" s="88"/>
      <c r="X723" s="88"/>
      <c r="Y723" s="88"/>
      <c r="Z723" s="88"/>
    </row>
    <row r="724" spans="1:26" ht="13.5" customHeight="1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  <c r="S724" s="88"/>
      <c r="T724" s="88"/>
      <c r="U724" s="88"/>
      <c r="V724" s="88"/>
      <c r="W724" s="88"/>
      <c r="X724" s="88"/>
      <c r="Y724" s="88"/>
      <c r="Z724" s="88"/>
    </row>
    <row r="725" spans="1:26" ht="13.5" customHeight="1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  <c r="S725" s="88"/>
      <c r="T725" s="88"/>
      <c r="U725" s="88"/>
      <c r="V725" s="88"/>
      <c r="W725" s="88"/>
      <c r="X725" s="88"/>
      <c r="Y725" s="88"/>
      <c r="Z725" s="88"/>
    </row>
    <row r="726" spans="1:26" ht="13.5" customHeight="1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  <c r="S726" s="88"/>
      <c r="T726" s="88"/>
      <c r="U726" s="88"/>
      <c r="V726" s="88"/>
      <c r="W726" s="88"/>
      <c r="X726" s="88"/>
      <c r="Y726" s="88"/>
      <c r="Z726" s="88"/>
    </row>
    <row r="727" spans="1:26" ht="13.5" customHeight="1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  <c r="S727" s="88"/>
      <c r="T727" s="88"/>
      <c r="U727" s="88"/>
      <c r="V727" s="88"/>
      <c r="W727" s="88"/>
      <c r="X727" s="88"/>
      <c r="Y727" s="88"/>
      <c r="Z727" s="88"/>
    </row>
    <row r="728" spans="1:26" ht="13.5" customHeight="1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88"/>
      <c r="T728" s="88"/>
      <c r="U728" s="88"/>
      <c r="V728" s="88"/>
      <c r="W728" s="88"/>
      <c r="X728" s="88"/>
      <c r="Y728" s="88"/>
      <c r="Z728" s="88"/>
    </row>
    <row r="729" spans="1:26" ht="13.5" customHeight="1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  <c r="S729" s="88"/>
      <c r="T729" s="88"/>
      <c r="U729" s="88"/>
      <c r="V729" s="88"/>
      <c r="W729" s="88"/>
      <c r="X729" s="88"/>
      <c r="Y729" s="88"/>
      <c r="Z729" s="88"/>
    </row>
    <row r="730" spans="1:26" ht="13.5" customHeight="1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</row>
    <row r="731" spans="1:26" ht="13.5" customHeight="1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  <c r="S731" s="88"/>
      <c r="T731" s="88"/>
      <c r="U731" s="88"/>
      <c r="V731" s="88"/>
      <c r="W731" s="88"/>
      <c r="X731" s="88"/>
      <c r="Y731" s="88"/>
      <c r="Z731" s="88"/>
    </row>
    <row r="732" spans="1:26" ht="13.5" customHeight="1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  <c r="S732" s="88"/>
      <c r="T732" s="88"/>
      <c r="U732" s="88"/>
      <c r="V732" s="88"/>
      <c r="W732" s="88"/>
      <c r="X732" s="88"/>
      <c r="Y732" s="88"/>
      <c r="Z732" s="88"/>
    </row>
    <row r="733" spans="1:26" ht="13.5" customHeight="1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  <c r="S733" s="88"/>
      <c r="T733" s="88"/>
      <c r="U733" s="88"/>
      <c r="V733" s="88"/>
      <c r="W733" s="88"/>
      <c r="X733" s="88"/>
      <c r="Y733" s="88"/>
      <c r="Z733" s="88"/>
    </row>
    <row r="734" spans="1:26" ht="13.5" customHeight="1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  <c r="S734" s="88"/>
      <c r="T734" s="88"/>
      <c r="U734" s="88"/>
      <c r="V734" s="88"/>
      <c r="W734" s="88"/>
      <c r="X734" s="88"/>
      <c r="Y734" s="88"/>
      <c r="Z734" s="88"/>
    </row>
    <row r="735" spans="1:26" ht="13.5" customHeight="1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  <c r="S735" s="88"/>
      <c r="T735" s="88"/>
      <c r="U735" s="88"/>
      <c r="V735" s="88"/>
      <c r="W735" s="88"/>
      <c r="X735" s="88"/>
      <c r="Y735" s="88"/>
      <c r="Z735" s="88"/>
    </row>
    <row r="736" spans="1:26" ht="13.5" customHeight="1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  <c r="S736" s="88"/>
      <c r="T736" s="88"/>
      <c r="U736" s="88"/>
      <c r="V736" s="88"/>
      <c r="W736" s="88"/>
      <c r="X736" s="88"/>
      <c r="Y736" s="88"/>
      <c r="Z736" s="88"/>
    </row>
    <row r="737" spans="1:26" ht="13.5" customHeight="1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  <c r="S737" s="88"/>
      <c r="T737" s="88"/>
      <c r="U737" s="88"/>
      <c r="V737" s="88"/>
      <c r="W737" s="88"/>
      <c r="X737" s="88"/>
      <c r="Y737" s="88"/>
      <c r="Z737" s="88"/>
    </row>
    <row r="738" spans="1:26" ht="13.5" customHeight="1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  <c r="S738" s="88"/>
      <c r="T738" s="88"/>
      <c r="U738" s="88"/>
      <c r="V738" s="88"/>
      <c r="W738" s="88"/>
      <c r="X738" s="88"/>
      <c r="Y738" s="88"/>
      <c r="Z738" s="88"/>
    </row>
    <row r="739" spans="1:26" ht="13.5" customHeight="1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  <c r="S739" s="88"/>
      <c r="T739" s="88"/>
      <c r="U739" s="88"/>
      <c r="V739" s="88"/>
      <c r="W739" s="88"/>
      <c r="X739" s="88"/>
      <c r="Y739" s="88"/>
      <c r="Z739" s="88"/>
    </row>
    <row r="740" spans="1:26" ht="13.5" customHeight="1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  <c r="S740" s="88"/>
      <c r="T740" s="88"/>
      <c r="U740" s="88"/>
      <c r="V740" s="88"/>
      <c r="W740" s="88"/>
      <c r="X740" s="88"/>
      <c r="Y740" s="88"/>
      <c r="Z740" s="88"/>
    </row>
    <row r="741" spans="1:26" ht="13.5" customHeight="1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  <c r="S741" s="88"/>
      <c r="T741" s="88"/>
      <c r="U741" s="88"/>
      <c r="V741" s="88"/>
      <c r="W741" s="88"/>
      <c r="X741" s="88"/>
      <c r="Y741" s="88"/>
      <c r="Z741" s="88"/>
    </row>
    <row r="742" spans="1:26" ht="13.5" customHeight="1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  <c r="S742" s="88"/>
      <c r="T742" s="88"/>
      <c r="U742" s="88"/>
      <c r="V742" s="88"/>
      <c r="W742" s="88"/>
      <c r="X742" s="88"/>
      <c r="Y742" s="88"/>
      <c r="Z742" s="88"/>
    </row>
    <row r="743" spans="1:26" ht="13.5" customHeight="1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  <c r="S743" s="88"/>
      <c r="T743" s="88"/>
      <c r="U743" s="88"/>
      <c r="V743" s="88"/>
      <c r="W743" s="88"/>
      <c r="X743" s="88"/>
      <c r="Y743" s="88"/>
      <c r="Z743" s="88"/>
    </row>
    <row r="744" spans="1:26" ht="13.5" customHeight="1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  <c r="S744" s="88"/>
      <c r="T744" s="88"/>
      <c r="U744" s="88"/>
      <c r="V744" s="88"/>
      <c r="W744" s="88"/>
      <c r="X744" s="88"/>
      <c r="Y744" s="88"/>
      <c r="Z744" s="88"/>
    </row>
    <row r="745" spans="1:26" ht="13.5" customHeight="1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  <c r="S745" s="88"/>
      <c r="T745" s="88"/>
      <c r="U745" s="88"/>
      <c r="V745" s="88"/>
      <c r="W745" s="88"/>
      <c r="X745" s="88"/>
      <c r="Y745" s="88"/>
      <c r="Z745" s="88"/>
    </row>
    <row r="746" spans="1:26" ht="13.5" customHeight="1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  <c r="S746" s="88"/>
      <c r="T746" s="88"/>
      <c r="U746" s="88"/>
      <c r="V746" s="88"/>
      <c r="W746" s="88"/>
      <c r="X746" s="88"/>
      <c r="Y746" s="88"/>
      <c r="Z746" s="88"/>
    </row>
    <row r="747" spans="1:26" ht="13.5" customHeight="1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  <c r="S747" s="88"/>
      <c r="T747" s="88"/>
      <c r="U747" s="88"/>
      <c r="V747" s="88"/>
      <c r="W747" s="88"/>
      <c r="X747" s="88"/>
      <c r="Y747" s="88"/>
      <c r="Z747" s="88"/>
    </row>
    <row r="748" spans="1:26" ht="13.5" customHeight="1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  <c r="S748" s="88"/>
      <c r="T748" s="88"/>
      <c r="U748" s="88"/>
      <c r="V748" s="88"/>
      <c r="W748" s="88"/>
      <c r="X748" s="88"/>
      <c r="Y748" s="88"/>
      <c r="Z748" s="88"/>
    </row>
    <row r="749" spans="1:26" ht="13.5" customHeight="1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  <c r="S749" s="88"/>
      <c r="T749" s="88"/>
      <c r="U749" s="88"/>
      <c r="V749" s="88"/>
      <c r="W749" s="88"/>
      <c r="X749" s="88"/>
      <c r="Y749" s="88"/>
      <c r="Z749" s="88"/>
    </row>
    <row r="750" spans="1:26" ht="13.5" customHeight="1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  <c r="S750" s="88"/>
      <c r="T750" s="88"/>
      <c r="U750" s="88"/>
      <c r="V750" s="88"/>
      <c r="W750" s="88"/>
      <c r="X750" s="88"/>
      <c r="Y750" s="88"/>
      <c r="Z750" s="88"/>
    </row>
    <row r="751" spans="1:26" ht="13.5" customHeight="1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  <c r="S751" s="88"/>
      <c r="T751" s="88"/>
      <c r="U751" s="88"/>
      <c r="V751" s="88"/>
      <c r="W751" s="88"/>
      <c r="X751" s="88"/>
      <c r="Y751" s="88"/>
      <c r="Z751" s="88"/>
    </row>
    <row r="752" spans="1:26" ht="13.5" customHeight="1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  <c r="S752" s="88"/>
      <c r="T752" s="88"/>
      <c r="U752" s="88"/>
      <c r="V752" s="88"/>
      <c r="W752" s="88"/>
      <c r="X752" s="88"/>
      <c r="Y752" s="88"/>
      <c r="Z752" s="88"/>
    </row>
    <row r="753" spans="1:26" ht="13.5" customHeight="1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  <c r="S753" s="88"/>
      <c r="T753" s="88"/>
      <c r="U753" s="88"/>
      <c r="V753" s="88"/>
      <c r="W753" s="88"/>
      <c r="X753" s="88"/>
      <c r="Y753" s="88"/>
      <c r="Z753" s="88"/>
    </row>
    <row r="754" spans="1:26" ht="13.5" customHeight="1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  <c r="S754" s="88"/>
      <c r="T754" s="88"/>
      <c r="U754" s="88"/>
      <c r="V754" s="88"/>
      <c r="W754" s="88"/>
      <c r="X754" s="88"/>
      <c r="Y754" s="88"/>
      <c r="Z754" s="88"/>
    </row>
    <row r="755" spans="1:26" ht="13.5" customHeight="1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88"/>
      <c r="T755" s="88"/>
      <c r="U755" s="88"/>
      <c r="V755" s="88"/>
      <c r="W755" s="88"/>
      <c r="X755" s="88"/>
      <c r="Y755" s="88"/>
      <c r="Z755" s="88"/>
    </row>
    <row r="756" spans="1:26" ht="13.5" customHeight="1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  <c r="S756" s="88"/>
      <c r="T756" s="88"/>
      <c r="U756" s="88"/>
      <c r="V756" s="88"/>
      <c r="W756" s="88"/>
      <c r="X756" s="88"/>
      <c r="Y756" s="88"/>
      <c r="Z756" s="88"/>
    </row>
    <row r="757" spans="1:26" ht="13.5" customHeight="1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  <c r="S757" s="88"/>
      <c r="T757" s="88"/>
      <c r="U757" s="88"/>
      <c r="V757" s="88"/>
      <c r="W757" s="88"/>
      <c r="X757" s="88"/>
      <c r="Y757" s="88"/>
      <c r="Z757" s="88"/>
    </row>
    <row r="758" spans="1:26" ht="13.5" customHeight="1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  <c r="S758" s="88"/>
      <c r="T758" s="88"/>
      <c r="U758" s="88"/>
      <c r="V758" s="88"/>
      <c r="W758" s="88"/>
      <c r="X758" s="88"/>
      <c r="Y758" s="88"/>
      <c r="Z758" s="88"/>
    </row>
    <row r="759" spans="1:26" ht="13.5" customHeight="1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  <c r="S759" s="88"/>
      <c r="T759" s="88"/>
      <c r="U759" s="88"/>
      <c r="V759" s="88"/>
      <c r="W759" s="88"/>
      <c r="X759" s="88"/>
      <c r="Y759" s="88"/>
      <c r="Z759" s="88"/>
    </row>
    <row r="760" spans="1:26" ht="13.5" customHeight="1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  <c r="S760" s="88"/>
      <c r="T760" s="88"/>
      <c r="U760" s="88"/>
      <c r="V760" s="88"/>
      <c r="W760" s="88"/>
      <c r="X760" s="88"/>
      <c r="Y760" s="88"/>
      <c r="Z760" s="88"/>
    </row>
    <row r="761" spans="1:26" ht="13.5" customHeight="1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  <c r="S761" s="88"/>
      <c r="T761" s="88"/>
      <c r="U761" s="88"/>
      <c r="V761" s="88"/>
      <c r="W761" s="88"/>
      <c r="X761" s="88"/>
      <c r="Y761" s="88"/>
      <c r="Z761" s="88"/>
    </row>
    <row r="762" spans="1:26" ht="13.5" customHeight="1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  <c r="S762" s="88"/>
      <c r="T762" s="88"/>
      <c r="U762" s="88"/>
      <c r="V762" s="88"/>
      <c r="W762" s="88"/>
      <c r="X762" s="88"/>
      <c r="Y762" s="88"/>
      <c r="Z762" s="88"/>
    </row>
    <row r="763" spans="1:26" ht="13.5" customHeight="1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  <c r="S763" s="88"/>
      <c r="T763" s="88"/>
      <c r="U763" s="88"/>
      <c r="V763" s="88"/>
      <c r="W763" s="88"/>
      <c r="X763" s="88"/>
      <c r="Y763" s="88"/>
      <c r="Z763" s="88"/>
    </row>
    <row r="764" spans="1:26" ht="13.5" customHeight="1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  <c r="S764" s="88"/>
      <c r="T764" s="88"/>
      <c r="U764" s="88"/>
      <c r="V764" s="88"/>
      <c r="W764" s="88"/>
      <c r="X764" s="88"/>
      <c r="Y764" s="88"/>
      <c r="Z764" s="88"/>
    </row>
    <row r="765" spans="1:26" ht="13.5" customHeight="1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  <c r="S765" s="88"/>
      <c r="T765" s="88"/>
      <c r="U765" s="88"/>
      <c r="V765" s="88"/>
      <c r="W765" s="88"/>
      <c r="X765" s="88"/>
      <c r="Y765" s="88"/>
      <c r="Z765" s="88"/>
    </row>
    <row r="766" spans="1:26" ht="13.5" customHeight="1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  <c r="S766" s="88"/>
      <c r="T766" s="88"/>
      <c r="U766" s="88"/>
      <c r="V766" s="88"/>
      <c r="W766" s="88"/>
      <c r="X766" s="88"/>
      <c r="Y766" s="88"/>
      <c r="Z766" s="88"/>
    </row>
    <row r="767" spans="1:26" ht="13.5" customHeight="1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  <c r="S767" s="88"/>
      <c r="T767" s="88"/>
      <c r="U767" s="88"/>
      <c r="V767" s="88"/>
      <c r="W767" s="88"/>
      <c r="X767" s="88"/>
      <c r="Y767" s="88"/>
      <c r="Z767" s="88"/>
    </row>
    <row r="768" spans="1:26" ht="13.5" customHeight="1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  <c r="S768" s="88"/>
      <c r="T768" s="88"/>
      <c r="U768" s="88"/>
      <c r="V768" s="88"/>
      <c r="W768" s="88"/>
      <c r="X768" s="88"/>
      <c r="Y768" s="88"/>
      <c r="Z768" s="88"/>
    </row>
    <row r="769" spans="1:26" ht="13.5" customHeight="1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  <c r="S769" s="88"/>
      <c r="T769" s="88"/>
      <c r="U769" s="88"/>
      <c r="V769" s="88"/>
      <c r="W769" s="88"/>
      <c r="X769" s="88"/>
      <c r="Y769" s="88"/>
      <c r="Z769" s="88"/>
    </row>
    <row r="770" spans="1:26" ht="13.5" customHeight="1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  <c r="S770" s="88"/>
      <c r="T770" s="88"/>
      <c r="U770" s="88"/>
      <c r="V770" s="88"/>
      <c r="W770" s="88"/>
      <c r="X770" s="88"/>
      <c r="Y770" s="88"/>
      <c r="Z770" s="88"/>
    </row>
    <row r="771" spans="1:26" ht="13.5" customHeight="1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  <c r="S771" s="88"/>
      <c r="T771" s="88"/>
      <c r="U771" s="88"/>
      <c r="V771" s="88"/>
      <c r="W771" s="88"/>
      <c r="X771" s="88"/>
      <c r="Y771" s="88"/>
      <c r="Z771" s="88"/>
    </row>
    <row r="772" spans="1:26" ht="13.5" customHeight="1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  <c r="S772" s="88"/>
      <c r="T772" s="88"/>
      <c r="U772" s="88"/>
      <c r="V772" s="88"/>
      <c r="W772" s="88"/>
      <c r="X772" s="88"/>
      <c r="Y772" s="88"/>
      <c r="Z772" s="88"/>
    </row>
    <row r="773" spans="1:26" ht="13.5" customHeight="1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  <c r="S773" s="88"/>
      <c r="T773" s="88"/>
      <c r="U773" s="88"/>
      <c r="V773" s="88"/>
      <c r="W773" s="88"/>
      <c r="X773" s="88"/>
      <c r="Y773" s="88"/>
      <c r="Z773" s="88"/>
    </row>
    <row r="774" spans="1:26" ht="13.5" customHeight="1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  <c r="S774" s="88"/>
      <c r="T774" s="88"/>
      <c r="U774" s="88"/>
      <c r="V774" s="88"/>
      <c r="W774" s="88"/>
      <c r="X774" s="88"/>
      <c r="Y774" s="88"/>
      <c r="Z774" s="88"/>
    </row>
    <row r="775" spans="1:26" ht="13.5" customHeight="1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  <c r="S775" s="88"/>
      <c r="T775" s="88"/>
      <c r="U775" s="88"/>
      <c r="V775" s="88"/>
      <c r="W775" s="88"/>
      <c r="X775" s="88"/>
      <c r="Y775" s="88"/>
      <c r="Z775" s="88"/>
    </row>
    <row r="776" spans="1:26" ht="13.5" customHeight="1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  <c r="S776" s="88"/>
      <c r="T776" s="88"/>
      <c r="U776" s="88"/>
      <c r="V776" s="88"/>
      <c r="W776" s="88"/>
      <c r="X776" s="88"/>
      <c r="Y776" s="88"/>
      <c r="Z776" s="88"/>
    </row>
    <row r="777" spans="1:26" ht="13.5" customHeight="1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  <c r="S777" s="88"/>
      <c r="T777" s="88"/>
      <c r="U777" s="88"/>
      <c r="V777" s="88"/>
      <c r="W777" s="88"/>
      <c r="X777" s="88"/>
      <c r="Y777" s="88"/>
      <c r="Z777" s="88"/>
    </row>
    <row r="778" spans="1:26" ht="13.5" customHeight="1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  <c r="S778" s="88"/>
      <c r="T778" s="88"/>
      <c r="U778" s="88"/>
      <c r="V778" s="88"/>
      <c r="W778" s="88"/>
      <c r="X778" s="88"/>
      <c r="Y778" s="88"/>
      <c r="Z778" s="88"/>
    </row>
    <row r="779" spans="1:26" ht="13.5" customHeight="1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  <c r="S779" s="88"/>
      <c r="T779" s="88"/>
      <c r="U779" s="88"/>
      <c r="V779" s="88"/>
      <c r="W779" s="88"/>
      <c r="X779" s="88"/>
      <c r="Y779" s="88"/>
      <c r="Z779" s="88"/>
    </row>
    <row r="780" spans="1:26" ht="13.5" customHeight="1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  <c r="S780" s="88"/>
      <c r="T780" s="88"/>
      <c r="U780" s="88"/>
      <c r="V780" s="88"/>
      <c r="W780" s="88"/>
      <c r="X780" s="88"/>
      <c r="Y780" s="88"/>
      <c r="Z780" s="88"/>
    </row>
    <row r="781" spans="1:26" ht="13.5" customHeight="1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  <c r="S781" s="88"/>
      <c r="T781" s="88"/>
      <c r="U781" s="88"/>
      <c r="V781" s="88"/>
      <c r="W781" s="88"/>
      <c r="X781" s="88"/>
      <c r="Y781" s="88"/>
      <c r="Z781" s="88"/>
    </row>
    <row r="782" spans="1:26" ht="13.5" customHeight="1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88"/>
      <c r="T782" s="88"/>
      <c r="U782" s="88"/>
      <c r="V782" s="88"/>
      <c r="W782" s="88"/>
      <c r="X782" s="88"/>
      <c r="Y782" s="88"/>
      <c r="Z782" s="88"/>
    </row>
    <row r="783" spans="1:26" ht="13.5" customHeight="1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  <c r="S783" s="88"/>
      <c r="T783" s="88"/>
      <c r="U783" s="88"/>
      <c r="V783" s="88"/>
      <c r="W783" s="88"/>
      <c r="X783" s="88"/>
      <c r="Y783" s="88"/>
      <c r="Z783" s="88"/>
    </row>
    <row r="784" spans="1:26" ht="13.5" customHeight="1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  <c r="S784" s="88"/>
      <c r="T784" s="88"/>
      <c r="U784" s="88"/>
      <c r="V784" s="88"/>
      <c r="W784" s="88"/>
      <c r="X784" s="88"/>
      <c r="Y784" s="88"/>
      <c r="Z784" s="88"/>
    </row>
    <row r="785" spans="1:26" ht="13.5" customHeight="1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  <c r="S785" s="88"/>
      <c r="T785" s="88"/>
      <c r="U785" s="88"/>
      <c r="V785" s="88"/>
      <c r="W785" s="88"/>
      <c r="X785" s="88"/>
      <c r="Y785" s="88"/>
      <c r="Z785" s="88"/>
    </row>
    <row r="786" spans="1:26" ht="13.5" customHeight="1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  <c r="S786" s="88"/>
      <c r="T786" s="88"/>
      <c r="U786" s="88"/>
      <c r="V786" s="88"/>
      <c r="W786" s="88"/>
      <c r="X786" s="88"/>
      <c r="Y786" s="88"/>
      <c r="Z786" s="88"/>
    </row>
    <row r="787" spans="1:26" ht="13.5" customHeight="1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  <c r="S787" s="88"/>
      <c r="T787" s="88"/>
      <c r="U787" s="88"/>
      <c r="V787" s="88"/>
      <c r="W787" s="88"/>
      <c r="X787" s="88"/>
      <c r="Y787" s="88"/>
      <c r="Z787" s="88"/>
    </row>
    <row r="788" spans="1:26" ht="13.5" customHeight="1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  <c r="S788" s="88"/>
      <c r="T788" s="88"/>
      <c r="U788" s="88"/>
      <c r="V788" s="88"/>
      <c r="W788" s="88"/>
      <c r="X788" s="88"/>
      <c r="Y788" s="88"/>
      <c r="Z788" s="88"/>
    </row>
    <row r="789" spans="1:26" ht="13.5" customHeight="1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  <c r="S789" s="88"/>
      <c r="T789" s="88"/>
      <c r="U789" s="88"/>
      <c r="V789" s="88"/>
      <c r="W789" s="88"/>
      <c r="X789" s="88"/>
      <c r="Y789" s="88"/>
      <c r="Z789" s="88"/>
    </row>
    <row r="790" spans="1:26" ht="13.5" customHeight="1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  <c r="S790" s="88"/>
      <c r="T790" s="88"/>
      <c r="U790" s="88"/>
      <c r="V790" s="88"/>
      <c r="W790" s="88"/>
      <c r="X790" s="88"/>
      <c r="Y790" s="88"/>
      <c r="Z790" s="88"/>
    </row>
    <row r="791" spans="1:26" ht="13.5" customHeight="1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  <c r="S791" s="88"/>
      <c r="T791" s="88"/>
      <c r="U791" s="88"/>
      <c r="V791" s="88"/>
      <c r="W791" s="88"/>
      <c r="X791" s="88"/>
      <c r="Y791" s="88"/>
      <c r="Z791" s="88"/>
    </row>
    <row r="792" spans="1:26" ht="13.5" customHeight="1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  <c r="S792" s="88"/>
      <c r="T792" s="88"/>
      <c r="U792" s="88"/>
      <c r="V792" s="88"/>
      <c r="W792" s="88"/>
      <c r="X792" s="88"/>
      <c r="Y792" s="88"/>
      <c r="Z792" s="88"/>
    </row>
    <row r="793" spans="1:26" ht="13.5" customHeight="1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  <c r="S793" s="88"/>
      <c r="T793" s="88"/>
      <c r="U793" s="88"/>
      <c r="V793" s="88"/>
      <c r="W793" s="88"/>
      <c r="X793" s="88"/>
      <c r="Y793" s="88"/>
      <c r="Z793" s="88"/>
    </row>
    <row r="794" spans="1:26" ht="13.5" customHeight="1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  <c r="S794" s="88"/>
      <c r="T794" s="88"/>
      <c r="U794" s="88"/>
      <c r="V794" s="88"/>
      <c r="W794" s="88"/>
      <c r="X794" s="88"/>
      <c r="Y794" s="88"/>
      <c r="Z794" s="88"/>
    </row>
    <row r="795" spans="1:26" ht="13.5" customHeight="1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  <c r="S795" s="88"/>
      <c r="T795" s="88"/>
      <c r="U795" s="88"/>
      <c r="V795" s="88"/>
      <c r="W795" s="88"/>
      <c r="X795" s="88"/>
      <c r="Y795" s="88"/>
      <c r="Z795" s="88"/>
    </row>
    <row r="796" spans="1:26" ht="13.5" customHeight="1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  <c r="S796" s="88"/>
      <c r="T796" s="88"/>
      <c r="U796" s="88"/>
      <c r="V796" s="88"/>
      <c r="W796" s="88"/>
      <c r="X796" s="88"/>
      <c r="Y796" s="88"/>
      <c r="Z796" s="88"/>
    </row>
    <row r="797" spans="1:26" ht="13.5" customHeight="1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  <c r="S797" s="88"/>
      <c r="T797" s="88"/>
      <c r="U797" s="88"/>
      <c r="V797" s="88"/>
      <c r="W797" s="88"/>
      <c r="X797" s="88"/>
      <c r="Y797" s="88"/>
      <c r="Z797" s="88"/>
    </row>
    <row r="798" spans="1:26" ht="13.5" customHeight="1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  <c r="S798" s="88"/>
      <c r="T798" s="88"/>
      <c r="U798" s="88"/>
      <c r="V798" s="88"/>
      <c r="W798" s="88"/>
      <c r="X798" s="88"/>
      <c r="Y798" s="88"/>
      <c r="Z798" s="88"/>
    </row>
    <row r="799" spans="1:26" ht="13.5" customHeight="1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  <c r="S799" s="88"/>
      <c r="T799" s="88"/>
      <c r="U799" s="88"/>
      <c r="V799" s="88"/>
      <c r="W799" s="88"/>
      <c r="X799" s="88"/>
      <c r="Y799" s="88"/>
      <c r="Z799" s="88"/>
    </row>
    <row r="800" spans="1:26" ht="13.5" customHeight="1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  <c r="S800" s="88"/>
      <c r="T800" s="88"/>
      <c r="U800" s="88"/>
      <c r="V800" s="88"/>
      <c r="W800" s="88"/>
      <c r="X800" s="88"/>
      <c r="Y800" s="88"/>
      <c r="Z800" s="88"/>
    </row>
    <row r="801" spans="1:26" ht="13.5" customHeight="1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  <c r="S801" s="88"/>
      <c r="T801" s="88"/>
      <c r="U801" s="88"/>
      <c r="V801" s="88"/>
      <c r="W801" s="88"/>
      <c r="X801" s="88"/>
      <c r="Y801" s="88"/>
      <c r="Z801" s="88"/>
    </row>
    <row r="802" spans="1:26" ht="13.5" customHeight="1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  <c r="S802" s="88"/>
      <c r="T802" s="88"/>
      <c r="U802" s="88"/>
      <c r="V802" s="88"/>
      <c r="W802" s="88"/>
      <c r="X802" s="88"/>
      <c r="Y802" s="88"/>
      <c r="Z802" s="88"/>
    </row>
    <row r="803" spans="1:26" ht="13.5" customHeight="1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  <c r="S803" s="88"/>
      <c r="T803" s="88"/>
      <c r="U803" s="88"/>
      <c r="V803" s="88"/>
      <c r="W803" s="88"/>
      <c r="X803" s="88"/>
      <c r="Y803" s="88"/>
      <c r="Z803" s="88"/>
    </row>
    <row r="804" spans="1:26" ht="13.5" customHeight="1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  <c r="S804" s="88"/>
      <c r="T804" s="88"/>
      <c r="U804" s="88"/>
      <c r="V804" s="88"/>
      <c r="W804" s="88"/>
      <c r="X804" s="88"/>
      <c r="Y804" s="88"/>
      <c r="Z804" s="88"/>
    </row>
    <row r="805" spans="1:26" ht="13.5" customHeight="1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  <c r="S805" s="88"/>
      <c r="T805" s="88"/>
      <c r="U805" s="88"/>
      <c r="V805" s="88"/>
      <c r="W805" s="88"/>
      <c r="X805" s="88"/>
      <c r="Y805" s="88"/>
      <c r="Z805" s="88"/>
    </row>
    <row r="806" spans="1:26" ht="13.5" customHeight="1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  <c r="S806" s="88"/>
      <c r="T806" s="88"/>
      <c r="U806" s="88"/>
      <c r="V806" s="88"/>
      <c r="W806" s="88"/>
      <c r="X806" s="88"/>
      <c r="Y806" s="88"/>
      <c r="Z806" s="88"/>
    </row>
    <row r="807" spans="1:26" ht="13.5" customHeight="1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  <c r="S807" s="88"/>
      <c r="T807" s="88"/>
      <c r="U807" s="88"/>
      <c r="V807" s="88"/>
      <c r="W807" s="88"/>
      <c r="X807" s="88"/>
      <c r="Y807" s="88"/>
      <c r="Z807" s="88"/>
    </row>
    <row r="808" spans="1:26" ht="13.5" customHeight="1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  <c r="S808" s="88"/>
      <c r="T808" s="88"/>
      <c r="U808" s="88"/>
      <c r="V808" s="88"/>
      <c r="W808" s="88"/>
      <c r="X808" s="88"/>
      <c r="Y808" s="88"/>
      <c r="Z808" s="88"/>
    </row>
    <row r="809" spans="1:26" ht="13.5" customHeight="1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88"/>
      <c r="T809" s="88"/>
      <c r="U809" s="88"/>
      <c r="V809" s="88"/>
      <c r="W809" s="88"/>
      <c r="X809" s="88"/>
      <c r="Y809" s="88"/>
      <c r="Z809" s="88"/>
    </row>
    <row r="810" spans="1:26" ht="13.5" customHeight="1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  <c r="S810" s="88"/>
      <c r="T810" s="88"/>
      <c r="U810" s="88"/>
      <c r="V810" s="88"/>
      <c r="W810" s="88"/>
      <c r="X810" s="88"/>
      <c r="Y810" s="88"/>
      <c r="Z810" s="88"/>
    </row>
    <row r="811" spans="1:26" ht="13.5" customHeight="1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  <c r="S811" s="88"/>
      <c r="T811" s="88"/>
      <c r="U811" s="88"/>
      <c r="V811" s="88"/>
      <c r="W811" s="88"/>
      <c r="X811" s="88"/>
      <c r="Y811" s="88"/>
      <c r="Z811" s="88"/>
    </row>
    <row r="812" spans="1:26" ht="13.5" customHeight="1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  <c r="S812" s="88"/>
      <c r="T812" s="88"/>
      <c r="U812" s="88"/>
      <c r="V812" s="88"/>
      <c r="W812" s="88"/>
      <c r="X812" s="88"/>
      <c r="Y812" s="88"/>
      <c r="Z812" s="88"/>
    </row>
    <row r="813" spans="1:26" ht="13.5" customHeight="1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  <c r="S813" s="88"/>
      <c r="T813" s="88"/>
      <c r="U813" s="88"/>
      <c r="V813" s="88"/>
      <c r="W813" s="88"/>
      <c r="X813" s="88"/>
      <c r="Y813" s="88"/>
      <c r="Z813" s="88"/>
    </row>
    <row r="814" spans="1:26" ht="13.5" customHeight="1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  <c r="S814" s="88"/>
      <c r="T814" s="88"/>
      <c r="U814" s="88"/>
      <c r="V814" s="88"/>
      <c r="W814" s="88"/>
      <c r="X814" s="88"/>
      <c r="Y814" s="88"/>
      <c r="Z814" s="88"/>
    </row>
    <row r="815" spans="1:26" ht="13.5" customHeight="1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  <c r="S815" s="88"/>
      <c r="T815" s="88"/>
      <c r="U815" s="88"/>
      <c r="V815" s="88"/>
      <c r="W815" s="88"/>
      <c r="X815" s="88"/>
      <c r="Y815" s="88"/>
      <c r="Z815" s="88"/>
    </row>
    <row r="816" spans="1:26" ht="13.5" customHeight="1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  <c r="S816" s="88"/>
      <c r="T816" s="88"/>
      <c r="U816" s="88"/>
      <c r="V816" s="88"/>
      <c r="W816" s="88"/>
      <c r="X816" s="88"/>
      <c r="Y816" s="88"/>
      <c r="Z816" s="88"/>
    </row>
    <row r="817" spans="1:26" ht="13.5" customHeight="1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  <c r="S817" s="88"/>
      <c r="T817" s="88"/>
      <c r="U817" s="88"/>
      <c r="V817" s="88"/>
      <c r="W817" s="88"/>
      <c r="X817" s="88"/>
      <c r="Y817" s="88"/>
      <c r="Z817" s="88"/>
    </row>
    <row r="818" spans="1:26" ht="13.5" customHeight="1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  <c r="S818" s="88"/>
      <c r="T818" s="88"/>
      <c r="U818" s="88"/>
      <c r="V818" s="88"/>
      <c r="W818" s="88"/>
      <c r="X818" s="88"/>
      <c r="Y818" s="88"/>
      <c r="Z818" s="88"/>
    </row>
    <row r="819" spans="1:26" ht="13.5" customHeight="1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  <c r="S819" s="88"/>
      <c r="T819" s="88"/>
      <c r="U819" s="88"/>
      <c r="V819" s="88"/>
      <c r="W819" s="88"/>
      <c r="X819" s="88"/>
      <c r="Y819" s="88"/>
      <c r="Z819" s="88"/>
    </row>
    <row r="820" spans="1:26" ht="13.5" customHeight="1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  <c r="S820" s="88"/>
      <c r="T820" s="88"/>
      <c r="U820" s="88"/>
      <c r="V820" s="88"/>
      <c r="W820" s="88"/>
      <c r="X820" s="88"/>
      <c r="Y820" s="88"/>
      <c r="Z820" s="88"/>
    </row>
    <row r="821" spans="1:26" ht="13.5" customHeight="1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88"/>
      <c r="P821" s="88"/>
      <c r="Q821" s="88"/>
      <c r="R821" s="88"/>
      <c r="S821" s="88"/>
      <c r="T821" s="88"/>
      <c r="U821" s="88"/>
      <c r="V821" s="88"/>
      <c r="W821" s="88"/>
      <c r="X821" s="88"/>
      <c r="Y821" s="88"/>
      <c r="Z821" s="88"/>
    </row>
    <row r="822" spans="1:26" ht="13.5" customHeight="1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88"/>
      <c r="P822" s="88"/>
      <c r="Q822" s="88"/>
      <c r="R822" s="88"/>
      <c r="S822" s="88"/>
      <c r="T822" s="88"/>
      <c r="U822" s="88"/>
      <c r="V822" s="88"/>
      <c r="W822" s="88"/>
      <c r="X822" s="88"/>
      <c r="Y822" s="88"/>
      <c r="Z822" s="88"/>
    </row>
    <row r="823" spans="1:26" ht="13.5" customHeight="1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88"/>
      <c r="P823" s="88"/>
      <c r="Q823" s="88"/>
      <c r="R823" s="88"/>
      <c r="S823" s="88"/>
      <c r="T823" s="88"/>
      <c r="U823" s="88"/>
      <c r="V823" s="88"/>
      <c r="W823" s="88"/>
      <c r="X823" s="88"/>
      <c r="Y823" s="88"/>
      <c r="Z823" s="88"/>
    </row>
    <row r="824" spans="1:26" ht="13.5" customHeight="1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88"/>
      <c r="P824" s="88"/>
      <c r="Q824" s="88"/>
      <c r="R824" s="88"/>
      <c r="S824" s="88"/>
      <c r="T824" s="88"/>
      <c r="U824" s="88"/>
      <c r="V824" s="88"/>
      <c r="W824" s="88"/>
      <c r="X824" s="88"/>
      <c r="Y824" s="88"/>
      <c r="Z824" s="88"/>
    </row>
    <row r="825" spans="1:26" ht="13.5" customHeight="1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88"/>
      <c r="P825" s="88"/>
      <c r="Q825" s="88"/>
      <c r="R825" s="88"/>
      <c r="S825" s="88"/>
      <c r="T825" s="88"/>
      <c r="U825" s="88"/>
      <c r="V825" s="88"/>
      <c r="W825" s="88"/>
      <c r="X825" s="88"/>
      <c r="Y825" s="88"/>
      <c r="Z825" s="88"/>
    </row>
    <row r="826" spans="1:26" ht="13.5" customHeight="1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88"/>
      <c r="P826" s="88"/>
      <c r="Q826" s="88"/>
      <c r="R826" s="88"/>
      <c r="S826" s="88"/>
      <c r="T826" s="88"/>
      <c r="U826" s="88"/>
      <c r="V826" s="88"/>
      <c r="W826" s="88"/>
      <c r="X826" s="88"/>
      <c r="Y826" s="88"/>
      <c r="Z826" s="88"/>
    </row>
    <row r="827" spans="1:26" ht="13.5" customHeight="1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88"/>
      <c r="P827" s="88"/>
      <c r="Q827" s="88"/>
      <c r="R827" s="88"/>
      <c r="S827" s="88"/>
      <c r="T827" s="88"/>
      <c r="U827" s="88"/>
      <c r="V827" s="88"/>
      <c r="W827" s="88"/>
      <c r="X827" s="88"/>
      <c r="Y827" s="88"/>
      <c r="Z827" s="88"/>
    </row>
    <row r="828" spans="1:26" ht="13.5" customHeight="1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88"/>
      <c r="P828" s="88"/>
      <c r="Q828" s="88"/>
      <c r="R828" s="88"/>
      <c r="S828" s="88"/>
      <c r="T828" s="88"/>
      <c r="U828" s="88"/>
      <c r="V828" s="88"/>
      <c r="W828" s="88"/>
      <c r="X828" s="88"/>
      <c r="Y828" s="88"/>
      <c r="Z828" s="88"/>
    </row>
    <row r="829" spans="1:26" ht="13.5" customHeight="1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88"/>
      <c r="P829" s="88"/>
      <c r="Q829" s="88"/>
      <c r="R829" s="88"/>
      <c r="S829" s="88"/>
      <c r="T829" s="88"/>
      <c r="U829" s="88"/>
      <c r="V829" s="88"/>
      <c r="W829" s="88"/>
      <c r="X829" s="88"/>
      <c r="Y829" s="88"/>
      <c r="Z829" s="88"/>
    </row>
    <row r="830" spans="1:26" ht="13.5" customHeight="1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88"/>
      <c r="P830" s="88"/>
      <c r="Q830" s="88"/>
      <c r="R830" s="88"/>
      <c r="S830" s="88"/>
      <c r="T830" s="88"/>
      <c r="U830" s="88"/>
      <c r="V830" s="88"/>
      <c r="W830" s="88"/>
      <c r="X830" s="88"/>
      <c r="Y830" s="88"/>
      <c r="Z830" s="88"/>
    </row>
    <row r="831" spans="1:26" ht="13.5" customHeight="1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88"/>
      <c r="P831" s="88"/>
      <c r="Q831" s="88"/>
      <c r="R831" s="88"/>
      <c r="S831" s="88"/>
      <c r="T831" s="88"/>
      <c r="U831" s="88"/>
      <c r="V831" s="88"/>
      <c r="W831" s="88"/>
      <c r="X831" s="88"/>
      <c r="Y831" s="88"/>
      <c r="Z831" s="88"/>
    </row>
    <row r="832" spans="1:26" ht="13.5" customHeight="1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88"/>
      <c r="P832" s="88"/>
      <c r="Q832" s="88"/>
      <c r="R832" s="88"/>
      <c r="S832" s="88"/>
      <c r="T832" s="88"/>
      <c r="U832" s="88"/>
      <c r="V832" s="88"/>
      <c r="W832" s="88"/>
      <c r="X832" s="88"/>
      <c r="Y832" s="88"/>
      <c r="Z832" s="88"/>
    </row>
    <row r="833" spans="1:26" ht="13.5" customHeight="1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88"/>
      <c r="P833" s="88"/>
      <c r="Q833" s="88"/>
      <c r="R833" s="88"/>
      <c r="S833" s="88"/>
      <c r="T833" s="88"/>
      <c r="U833" s="88"/>
      <c r="V833" s="88"/>
      <c r="W833" s="88"/>
      <c r="X833" s="88"/>
      <c r="Y833" s="88"/>
      <c r="Z833" s="88"/>
    </row>
    <row r="834" spans="1:26" ht="13.5" customHeight="1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88"/>
      <c r="P834" s="88"/>
      <c r="Q834" s="88"/>
      <c r="R834" s="88"/>
      <c r="S834" s="88"/>
      <c r="T834" s="88"/>
      <c r="U834" s="88"/>
      <c r="V834" s="88"/>
      <c r="W834" s="88"/>
      <c r="X834" s="88"/>
      <c r="Y834" s="88"/>
      <c r="Z834" s="88"/>
    </row>
    <row r="835" spans="1:26" ht="13.5" customHeight="1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88"/>
      <c r="P835" s="88"/>
      <c r="Q835" s="88"/>
      <c r="R835" s="88"/>
      <c r="S835" s="88"/>
      <c r="T835" s="88"/>
      <c r="U835" s="88"/>
      <c r="V835" s="88"/>
      <c r="W835" s="88"/>
      <c r="X835" s="88"/>
      <c r="Y835" s="88"/>
      <c r="Z835" s="88"/>
    </row>
    <row r="836" spans="1:26" ht="13.5" customHeight="1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88"/>
      <c r="T836" s="88"/>
      <c r="U836" s="88"/>
      <c r="V836" s="88"/>
      <c r="W836" s="88"/>
      <c r="X836" s="88"/>
      <c r="Y836" s="88"/>
      <c r="Z836" s="88"/>
    </row>
    <row r="837" spans="1:26" ht="13.5" customHeight="1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88"/>
      <c r="P837" s="88"/>
      <c r="Q837" s="88"/>
      <c r="R837" s="88"/>
      <c r="S837" s="88"/>
      <c r="T837" s="88"/>
      <c r="U837" s="88"/>
      <c r="V837" s="88"/>
      <c r="W837" s="88"/>
      <c r="X837" s="88"/>
      <c r="Y837" s="88"/>
      <c r="Z837" s="88"/>
    </row>
    <row r="838" spans="1:26" ht="13.5" customHeight="1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88"/>
      <c r="P838" s="88"/>
      <c r="Q838" s="88"/>
      <c r="R838" s="88"/>
      <c r="S838" s="88"/>
      <c r="T838" s="88"/>
      <c r="U838" s="88"/>
      <c r="V838" s="88"/>
      <c r="W838" s="88"/>
      <c r="X838" s="88"/>
      <c r="Y838" s="88"/>
      <c r="Z838" s="88"/>
    </row>
    <row r="839" spans="1:26" ht="13.5" customHeight="1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88"/>
      <c r="P839" s="88"/>
      <c r="Q839" s="88"/>
      <c r="R839" s="88"/>
      <c r="S839" s="88"/>
      <c r="T839" s="88"/>
      <c r="U839" s="88"/>
      <c r="V839" s="88"/>
      <c r="W839" s="88"/>
      <c r="X839" s="88"/>
      <c r="Y839" s="88"/>
      <c r="Z839" s="88"/>
    </row>
    <row r="840" spans="1:26" ht="13.5" customHeight="1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88"/>
      <c r="P840" s="88"/>
      <c r="Q840" s="88"/>
      <c r="R840" s="88"/>
      <c r="S840" s="88"/>
      <c r="T840" s="88"/>
      <c r="U840" s="88"/>
      <c r="V840" s="88"/>
      <c r="W840" s="88"/>
      <c r="X840" s="88"/>
      <c r="Y840" s="88"/>
      <c r="Z840" s="88"/>
    </row>
    <row r="841" spans="1:26" ht="13.5" customHeight="1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88"/>
      <c r="P841" s="88"/>
      <c r="Q841" s="88"/>
      <c r="R841" s="88"/>
      <c r="S841" s="88"/>
      <c r="T841" s="88"/>
      <c r="U841" s="88"/>
      <c r="V841" s="88"/>
      <c r="W841" s="88"/>
      <c r="X841" s="88"/>
      <c r="Y841" s="88"/>
      <c r="Z841" s="88"/>
    </row>
    <row r="842" spans="1:26" ht="13.5" customHeight="1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88"/>
      <c r="P842" s="88"/>
      <c r="Q842" s="88"/>
      <c r="R842" s="88"/>
      <c r="S842" s="88"/>
      <c r="T842" s="88"/>
      <c r="U842" s="88"/>
      <c r="V842" s="88"/>
      <c r="W842" s="88"/>
      <c r="X842" s="88"/>
      <c r="Y842" s="88"/>
      <c r="Z842" s="88"/>
    </row>
    <row r="843" spans="1:26" ht="13.5" customHeight="1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88"/>
      <c r="P843" s="88"/>
      <c r="Q843" s="88"/>
      <c r="R843" s="88"/>
      <c r="S843" s="88"/>
      <c r="T843" s="88"/>
      <c r="U843" s="88"/>
      <c r="V843" s="88"/>
      <c r="W843" s="88"/>
      <c r="X843" s="88"/>
      <c r="Y843" s="88"/>
      <c r="Z843" s="88"/>
    </row>
    <row r="844" spans="1:26" ht="13.5" customHeight="1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88"/>
      <c r="P844" s="88"/>
      <c r="Q844" s="88"/>
      <c r="R844" s="88"/>
      <c r="S844" s="88"/>
      <c r="T844" s="88"/>
      <c r="U844" s="88"/>
      <c r="V844" s="88"/>
      <c r="W844" s="88"/>
      <c r="X844" s="88"/>
      <c r="Y844" s="88"/>
      <c r="Z844" s="88"/>
    </row>
    <row r="845" spans="1:26" ht="13.5" customHeight="1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88"/>
      <c r="P845" s="88"/>
      <c r="Q845" s="88"/>
      <c r="R845" s="88"/>
      <c r="S845" s="88"/>
      <c r="T845" s="88"/>
      <c r="U845" s="88"/>
      <c r="V845" s="88"/>
      <c r="W845" s="88"/>
      <c r="X845" s="88"/>
      <c r="Y845" s="88"/>
      <c r="Z845" s="88"/>
    </row>
    <row r="846" spans="1:26" ht="13.5" customHeight="1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88"/>
      <c r="P846" s="88"/>
      <c r="Q846" s="88"/>
      <c r="R846" s="88"/>
      <c r="S846" s="88"/>
      <c r="T846" s="88"/>
      <c r="U846" s="88"/>
      <c r="V846" s="88"/>
      <c r="W846" s="88"/>
      <c r="X846" s="88"/>
      <c r="Y846" s="88"/>
      <c r="Z846" s="88"/>
    </row>
    <row r="847" spans="1:26" ht="13.5" customHeight="1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88"/>
      <c r="P847" s="88"/>
      <c r="Q847" s="88"/>
      <c r="R847" s="88"/>
      <c r="S847" s="88"/>
      <c r="T847" s="88"/>
      <c r="U847" s="88"/>
      <c r="V847" s="88"/>
      <c r="W847" s="88"/>
      <c r="X847" s="88"/>
      <c r="Y847" s="88"/>
      <c r="Z847" s="88"/>
    </row>
    <row r="848" spans="1:26" ht="13.5" customHeight="1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88"/>
      <c r="P848" s="88"/>
      <c r="Q848" s="88"/>
      <c r="R848" s="88"/>
      <c r="S848" s="88"/>
      <c r="T848" s="88"/>
      <c r="U848" s="88"/>
      <c r="V848" s="88"/>
      <c r="W848" s="88"/>
      <c r="X848" s="88"/>
      <c r="Y848" s="88"/>
      <c r="Z848" s="88"/>
    </row>
    <row r="849" spans="1:26" ht="13.5" customHeight="1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88"/>
      <c r="P849" s="88"/>
      <c r="Q849" s="88"/>
      <c r="R849" s="88"/>
      <c r="S849" s="88"/>
      <c r="T849" s="88"/>
      <c r="U849" s="88"/>
      <c r="V849" s="88"/>
      <c r="W849" s="88"/>
      <c r="X849" s="88"/>
      <c r="Y849" s="88"/>
      <c r="Z849" s="88"/>
    </row>
    <row r="850" spans="1:26" ht="13.5" customHeight="1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88"/>
      <c r="P850" s="88"/>
      <c r="Q850" s="88"/>
      <c r="R850" s="88"/>
      <c r="S850" s="88"/>
      <c r="T850" s="88"/>
      <c r="U850" s="88"/>
      <c r="V850" s="88"/>
      <c r="W850" s="88"/>
      <c r="X850" s="88"/>
      <c r="Y850" s="88"/>
      <c r="Z850" s="88"/>
    </row>
    <row r="851" spans="1:26" ht="13.5" customHeight="1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88"/>
      <c r="P851" s="88"/>
      <c r="Q851" s="88"/>
      <c r="R851" s="88"/>
      <c r="S851" s="88"/>
      <c r="T851" s="88"/>
      <c r="U851" s="88"/>
      <c r="V851" s="88"/>
      <c r="W851" s="88"/>
      <c r="X851" s="88"/>
      <c r="Y851" s="88"/>
      <c r="Z851" s="88"/>
    </row>
    <row r="852" spans="1:26" ht="13.5" customHeight="1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88"/>
      <c r="P852" s="88"/>
      <c r="Q852" s="88"/>
      <c r="R852" s="88"/>
      <c r="S852" s="88"/>
      <c r="T852" s="88"/>
      <c r="U852" s="88"/>
      <c r="V852" s="88"/>
      <c r="W852" s="88"/>
      <c r="X852" s="88"/>
      <c r="Y852" s="88"/>
      <c r="Z852" s="88"/>
    </row>
    <row r="853" spans="1:26" ht="13.5" customHeight="1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88"/>
      <c r="P853" s="88"/>
      <c r="Q853" s="88"/>
      <c r="R853" s="88"/>
      <c r="S853" s="88"/>
      <c r="T853" s="88"/>
      <c r="U853" s="88"/>
      <c r="V853" s="88"/>
      <c r="W853" s="88"/>
      <c r="X853" s="88"/>
      <c r="Y853" s="88"/>
      <c r="Z853" s="88"/>
    </row>
    <row r="854" spans="1:26" ht="13.5" customHeight="1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88"/>
      <c r="P854" s="88"/>
      <c r="Q854" s="88"/>
      <c r="R854" s="88"/>
      <c r="S854" s="88"/>
      <c r="T854" s="88"/>
      <c r="U854" s="88"/>
      <c r="V854" s="88"/>
      <c r="W854" s="88"/>
      <c r="X854" s="88"/>
      <c r="Y854" s="88"/>
      <c r="Z854" s="88"/>
    </row>
    <row r="855" spans="1:26" ht="13.5" customHeight="1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88"/>
      <c r="P855" s="88"/>
      <c r="Q855" s="88"/>
      <c r="R855" s="88"/>
      <c r="S855" s="88"/>
      <c r="T855" s="88"/>
      <c r="U855" s="88"/>
      <c r="V855" s="88"/>
      <c r="W855" s="88"/>
      <c r="X855" s="88"/>
      <c r="Y855" s="88"/>
      <c r="Z855" s="88"/>
    </row>
    <row r="856" spans="1:26" ht="13.5" customHeight="1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88"/>
      <c r="P856" s="88"/>
      <c r="Q856" s="88"/>
      <c r="R856" s="88"/>
      <c r="S856" s="88"/>
      <c r="T856" s="88"/>
      <c r="U856" s="88"/>
      <c r="V856" s="88"/>
      <c r="W856" s="88"/>
      <c r="X856" s="88"/>
      <c r="Y856" s="88"/>
      <c r="Z856" s="88"/>
    </row>
    <row r="857" spans="1:26" ht="13.5" customHeight="1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88"/>
      <c r="P857" s="88"/>
      <c r="Q857" s="88"/>
      <c r="R857" s="88"/>
      <c r="S857" s="88"/>
      <c r="T857" s="88"/>
      <c r="U857" s="88"/>
      <c r="V857" s="88"/>
      <c r="W857" s="88"/>
      <c r="X857" s="88"/>
      <c r="Y857" s="88"/>
      <c r="Z857" s="88"/>
    </row>
    <row r="858" spans="1:26" ht="13.5" customHeight="1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  <c r="S858" s="88"/>
      <c r="T858" s="88"/>
      <c r="U858" s="88"/>
      <c r="V858" s="88"/>
      <c r="W858" s="88"/>
      <c r="X858" s="88"/>
      <c r="Y858" s="88"/>
      <c r="Z858" s="88"/>
    </row>
    <row r="859" spans="1:26" ht="13.5" customHeight="1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  <c r="S859" s="88"/>
      <c r="T859" s="88"/>
      <c r="U859" s="88"/>
      <c r="V859" s="88"/>
      <c r="W859" s="88"/>
      <c r="X859" s="88"/>
      <c r="Y859" s="88"/>
      <c r="Z859" s="88"/>
    </row>
    <row r="860" spans="1:26" ht="13.5" customHeight="1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  <c r="S860" s="88"/>
      <c r="T860" s="88"/>
      <c r="U860" s="88"/>
      <c r="V860" s="88"/>
      <c r="W860" s="88"/>
      <c r="X860" s="88"/>
      <c r="Y860" s="88"/>
      <c r="Z860" s="88"/>
    </row>
    <row r="861" spans="1:26" ht="13.5" customHeight="1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  <c r="S861" s="88"/>
      <c r="T861" s="88"/>
      <c r="U861" s="88"/>
      <c r="V861" s="88"/>
      <c r="W861" s="88"/>
      <c r="X861" s="88"/>
      <c r="Y861" s="88"/>
      <c r="Z861" s="88"/>
    </row>
    <row r="862" spans="1:26" ht="13.5" customHeight="1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  <c r="S862" s="88"/>
      <c r="T862" s="88"/>
      <c r="U862" s="88"/>
      <c r="V862" s="88"/>
      <c r="W862" s="88"/>
      <c r="X862" s="88"/>
      <c r="Y862" s="88"/>
      <c r="Z862" s="88"/>
    </row>
    <row r="863" spans="1:26" ht="13.5" customHeight="1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88"/>
      <c r="T863" s="88"/>
      <c r="U863" s="88"/>
      <c r="V863" s="88"/>
      <c r="W863" s="88"/>
      <c r="X863" s="88"/>
      <c r="Y863" s="88"/>
      <c r="Z863" s="88"/>
    </row>
    <row r="864" spans="1:26" ht="13.5" customHeight="1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88"/>
      <c r="P864" s="88"/>
      <c r="Q864" s="88"/>
      <c r="R864" s="88"/>
      <c r="S864" s="88"/>
      <c r="T864" s="88"/>
      <c r="U864" s="88"/>
      <c r="V864" s="88"/>
      <c r="W864" s="88"/>
      <c r="X864" s="88"/>
      <c r="Y864" s="88"/>
      <c r="Z864" s="88"/>
    </row>
    <row r="865" spans="1:26" ht="13.5" customHeight="1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88"/>
      <c r="P865" s="88"/>
      <c r="Q865" s="88"/>
      <c r="R865" s="88"/>
      <c r="S865" s="88"/>
      <c r="T865" s="88"/>
      <c r="U865" s="88"/>
      <c r="V865" s="88"/>
      <c r="W865" s="88"/>
      <c r="X865" s="88"/>
      <c r="Y865" s="88"/>
      <c r="Z865" s="88"/>
    </row>
    <row r="866" spans="1:26" ht="13.5" customHeight="1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88"/>
      <c r="P866" s="88"/>
      <c r="Q866" s="88"/>
      <c r="R866" s="88"/>
      <c r="S866" s="88"/>
      <c r="T866" s="88"/>
      <c r="U866" s="88"/>
      <c r="V866" s="88"/>
      <c r="W866" s="88"/>
      <c r="X866" s="88"/>
      <c r="Y866" s="88"/>
      <c r="Z866" s="88"/>
    </row>
    <row r="867" spans="1:26" ht="13.5" customHeight="1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88"/>
      <c r="P867" s="88"/>
      <c r="Q867" s="88"/>
      <c r="R867" s="88"/>
      <c r="S867" s="88"/>
      <c r="T867" s="88"/>
      <c r="U867" s="88"/>
      <c r="V867" s="88"/>
      <c r="W867" s="88"/>
      <c r="X867" s="88"/>
      <c r="Y867" s="88"/>
      <c r="Z867" s="88"/>
    </row>
    <row r="868" spans="1:26" ht="13.5" customHeight="1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88"/>
      <c r="P868" s="88"/>
      <c r="Q868" s="88"/>
      <c r="R868" s="88"/>
      <c r="S868" s="88"/>
      <c r="T868" s="88"/>
      <c r="U868" s="88"/>
      <c r="V868" s="88"/>
      <c r="W868" s="88"/>
      <c r="X868" s="88"/>
      <c r="Y868" s="88"/>
      <c r="Z868" s="88"/>
    </row>
    <row r="869" spans="1:26" ht="13.5" customHeight="1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88"/>
      <c r="P869" s="88"/>
      <c r="Q869" s="88"/>
      <c r="R869" s="88"/>
      <c r="S869" s="88"/>
      <c r="T869" s="88"/>
      <c r="U869" s="88"/>
      <c r="V869" s="88"/>
      <c r="W869" s="88"/>
      <c r="X869" s="88"/>
      <c r="Y869" s="88"/>
      <c r="Z869" s="88"/>
    </row>
    <row r="870" spans="1:26" ht="13.5" customHeight="1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88"/>
      <c r="P870" s="88"/>
      <c r="Q870" s="88"/>
      <c r="R870" s="88"/>
      <c r="S870" s="88"/>
      <c r="T870" s="88"/>
      <c r="U870" s="88"/>
      <c r="V870" s="88"/>
      <c r="W870" s="88"/>
      <c r="X870" s="88"/>
      <c r="Y870" s="88"/>
      <c r="Z870" s="88"/>
    </row>
    <row r="871" spans="1:26" ht="13.5" customHeight="1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88"/>
      <c r="P871" s="88"/>
      <c r="Q871" s="88"/>
      <c r="R871" s="88"/>
      <c r="S871" s="88"/>
      <c r="T871" s="88"/>
      <c r="U871" s="88"/>
      <c r="V871" s="88"/>
      <c r="W871" s="88"/>
      <c r="X871" s="88"/>
      <c r="Y871" s="88"/>
      <c r="Z871" s="88"/>
    </row>
    <row r="872" spans="1:26" ht="13.5" customHeight="1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88"/>
      <c r="P872" s="88"/>
      <c r="Q872" s="88"/>
      <c r="R872" s="88"/>
      <c r="S872" s="88"/>
      <c r="T872" s="88"/>
      <c r="U872" s="88"/>
      <c r="V872" s="88"/>
      <c r="W872" s="88"/>
      <c r="X872" s="88"/>
      <c r="Y872" s="88"/>
      <c r="Z872" s="88"/>
    </row>
    <row r="873" spans="1:26" ht="13.5" customHeight="1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88"/>
      <c r="P873" s="88"/>
      <c r="Q873" s="88"/>
      <c r="R873" s="88"/>
      <c r="S873" s="88"/>
      <c r="T873" s="88"/>
      <c r="U873" s="88"/>
      <c r="V873" s="88"/>
      <c r="W873" s="88"/>
      <c r="X873" s="88"/>
      <c r="Y873" s="88"/>
      <c r="Z873" s="88"/>
    </row>
    <row r="874" spans="1:26" ht="13.5" customHeight="1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88"/>
      <c r="P874" s="88"/>
      <c r="Q874" s="88"/>
      <c r="R874" s="88"/>
      <c r="S874" s="88"/>
      <c r="T874" s="88"/>
      <c r="U874" s="88"/>
      <c r="V874" s="88"/>
      <c r="W874" s="88"/>
      <c r="X874" s="88"/>
      <c r="Y874" s="88"/>
      <c r="Z874" s="88"/>
    </row>
    <row r="875" spans="1:26" ht="13.5" customHeight="1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88"/>
      <c r="P875" s="88"/>
      <c r="Q875" s="88"/>
      <c r="R875" s="88"/>
      <c r="S875" s="88"/>
      <c r="T875" s="88"/>
      <c r="U875" s="88"/>
      <c r="V875" s="88"/>
      <c r="W875" s="88"/>
      <c r="X875" s="88"/>
      <c r="Y875" s="88"/>
      <c r="Z875" s="88"/>
    </row>
    <row r="876" spans="1:26" ht="13.5" customHeight="1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88"/>
      <c r="P876" s="88"/>
      <c r="Q876" s="88"/>
      <c r="R876" s="88"/>
      <c r="S876" s="88"/>
      <c r="T876" s="88"/>
      <c r="U876" s="88"/>
      <c r="V876" s="88"/>
      <c r="W876" s="88"/>
      <c r="X876" s="88"/>
      <c r="Y876" s="88"/>
      <c r="Z876" s="88"/>
    </row>
    <row r="877" spans="1:26" ht="13.5" customHeight="1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88"/>
      <c r="P877" s="88"/>
      <c r="Q877" s="88"/>
      <c r="R877" s="88"/>
      <c r="S877" s="88"/>
      <c r="T877" s="88"/>
      <c r="U877" s="88"/>
      <c r="V877" s="88"/>
      <c r="W877" s="88"/>
      <c r="X877" s="88"/>
      <c r="Y877" s="88"/>
      <c r="Z877" s="88"/>
    </row>
    <row r="878" spans="1:26" ht="13.5" customHeight="1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88"/>
      <c r="P878" s="88"/>
      <c r="Q878" s="88"/>
      <c r="R878" s="88"/>
      <c r="S878" s="88"/>
      <c r="T878" s="88"/>
      <c r="U878" s="88"/>
      <c r="V878" s="88"/>
      <c r="W878" s="88"/>
      <c r="X878" s="88"/>
      <c r="Y878" s="88"/>
      <c r="Z878" s="88"/>
    </row>
    <row r="879" spans="1:26" ht="13.5" customHeight="1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88"/>
      <c r="P879" s="88"/>
      <c r="Q879" s="88"/>
      <c r="R879" s="88"/>
      <c r="S879" s="88"/>
      <c r="T879" s="88"/>
      <c r="U879" s="88"/>
      <c r="V879" s="88"/>
      <c r="W879" s="88"/>
      <c r="X879" s="88"/>
      <c r="Y879" s="88"/>
      <c r="Z879" s="88"/>
    </row>
    <row r="880" spans="1:26" ht="13.5" customHeight="1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88"/>
      <c r="P880" s="88"/>
      <c r="Q880" s="88"/>
      <c r="R880" s="88"/>
      <c r="S880" s="88"/>
      <c r="T880" s="88"/>
      <c r="U880" s="88"/>
      <c r="V880" s="88"/>
      <c r="W880" s="88"/>
      <c r="X880" s="88"/>
      <c r="Y880" s="88"/>
      <c r="Z880" s="88"/>
    </row>
    <row r="881" spans="1:26" ht="13.5" customHeight="1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88"/>
      <c r="P881" s="88"/>
      <c r="Q881" s="88"/>
      <c r="R881" s="88"/>
      <c r="S881" s="88"/>
      <c r="T881" s="88"/>
      <c r="U881" s="88"/>
      <c r="V881" s="88"/>
      <c r="W881" s="88"/>
      <c r="X881" s="88"/>
      <c r="Y881" s="88"/>
      <c r="Z881" s="88"/>
    </row>
    <row r="882" spans="1:26" ht="13.5" customHeight="1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88"/>
      <c r="P882" s="88"/>
      <c r="Q882" s="88"/>
      <c r="R882" s="88"/>
      <c r="S882" s="88"/>
      <c r="T882" s="88"/>
      <c r="U882" s="88"/>
      <c r="V882" s="88"/>
      <c r="W882" s="88"/>
      <c r="X882" s="88"/>
      <c r="Y882" s="88"/>
      <c r="Z882" s="88"/>
    </row>
    <row r="883" spans="1:26" ht="13.5" customHeight="1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88"/>
      <c r="P883" s="88"/>
      <c r="Q883" s="88"/>
      <c r="R883" s="88"/>
      <c r="S883" s="88"/>
      <c r="T883" s="88"/>
      <c r="U883" s="88"/>
      <c r="V883" s="88"/>
      <c r="W883" s="88"/>
      <c r="X883" s="88"/>
      <c r="Y883" s="88"/>
      <c r="Z883" s="88"/>
    </row>
    <row r="884" spans="1:26" ht="13.5" customHeight="1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88"/>
      <c r="P884" s="88"/>
      <c r="Q884" s="88"/>
      <c r="R884" s="88"/>
      <c r="S884" s="88"/>
      <c r="T884" s="88"/>
      <c r="U884" s="88"/>
      <c r="V884" s="88"/>
      <c r="W884" s="88"/>
      <c r="X884" s="88"/>
      <c r="Y884" s="88"/>
      <c r="Z884" s="88"/>
    </row>
    <row r="885" spans="1:26" ht="13.5" customHeight="1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88"/>
      <c r="P885" s="88"/>
      <c r="Q885" s="88"/>
      <c r="R885" s="88"/>
      <c r="S885" s="88"/>
      <c r="T885" s="88"/>
      <c r="U885" s="88"/>
      <c r="V885" s="88"/>
      <c r="W885" s="88"/>
      <c r="X885" s="88"/>
      <c r="Y885" s="88"/>
      <c r="Z885" s="88"/>
    </row>
    <row r="886" spans="1:26" ht="13.5" customHeight="1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88"/>
      <c r="P886" s="88"/>
      <c r="Q886" s="88"/>
      <c r="R886" s="88"/>
      <c r="S886" s="88"/>
      <c r="T886" s="88"/>
      <c r="U886" s="88"/>
      <c r="V886" s="88"/>
      <c r="W886" s="88"/>
      <c r="X886" s="88"/>
      <c r="Y886" s="88"/>
      <c r="Z886" s="88"/>
    </row>
    <row r="887" spans="1:26" ht="13.5" customHeight="1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88"/>
      <c r="P887" s="88"/>
      <c r="Q887" s="88"/>
      <c r="R887" s="88"/>
      <c r="S887" s="88"/>
      <c r="T887" s="88"/>
      <c r="U887" s="88"/>
      <c r="V887" s="88"/>
      <c r="W887" s="88"/>
      <c r="X887" s="88"/>
      <c r="Y887" s="88"/>
      <c r="Z887" s="88"/>
    </row>
    <row r="888" spans="1:26" ht="13.5" customHeight="1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88"/>
      <c r="P888" s="88"/>
      <c r="Q888" s="88"/>
      <c r="R888" s="88"/>
      <c r="S888" s="88"/>
      <c r="T888" s="88"/>
      <c r="U888" s="88"/>
      <c r="V888" s="88"/>
      <c r="W888" s="88"/>
      <c r="X888" s="88"/>
      <c r="Y888" s="88"/>
      <c r="Z888" s="88"/>
    </row>
    <row r="889" spans="1:26" ht="13.5" customHeight="1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88"/>
      <c r="P889" s="88"/>
      <c r="Q889" s="88"/>
      <c r="R889" s="88"/>
      <c r="S889" s="88"/>
      <c r="T889" s="88"/>
      <c r="U889" s="88"/>
      <c r="V889" s="88"/>
      <c r="W889" s="88"/>
      <c r="X889" s="88"/>
      <c r="Y889" s="88"/>
      <c r="Z889" s="88"/>
    </row>
    <row r="890" spans="1:26" ht="13.5" customHeight="1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88"/>
      <c r="T890" s="88"/>
      <c r="U890" s="88"/>
      <c r="V890" s="88"/>
      <c r="W890" s="88"/>
      <c r="X890" s="88"/>
      <c r="Y890" s="88"/>
      <c r="Z890" s="88"/>
    </row>
    <row r="891" spans="1:26" ht="13.5" customHeight="1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88"/>
      <c r="P891" s="88"/>
      <c r="Q891" s="88"/>
      <c r="R891" s="88"/>
      <c r="S891" s="88"/>
      <c r="T891" s="88"/>
      <c r="U891" s="88"/>
      <c r="V891" s="88"/>
      <c r="W891" s="88"/>
      <c r="X891" s="88"/>
      <c r="Y891" s="88"/>
      <c r="Z891" s="88"/>
    </row>
    <row r="892" spans="1:26" ht="13.5" customHeight="1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88"/>
      <c r="P892" s="88"/>
      <c r="Q892" s="88"/>
      <c r="R892" s="88"/>
      <c r="S892" s="88"/>
      <c r="T892" s="88"/>
      <c r="U892" s="88"/>
      <c r="V892" s="88"/>
      <c r="W892" s="88"/>
      <c r="X892" s="88"/>
      <c r="Y892" s="88"/>
      <c r="Z892" s="88"/>
    </row>
    <row r="893" spans="1:26" ht="13.5" customHeight="1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88"/>
      <c r="P893" s="88"/>
      <c r="Q893" s="88"/>
      <c r="R893" s="88"/>
      <c r="S893" s="88"/>
      <c r="T893" s="88"/>
      <c r="U893" s="88"/>
      <c r="V893" s="88"/>
      <c r="W893" s="88"/>
      <c r="X893" s="88"/>
      <c r="Y893" s="88"/>
      <c r="Z893" s="88"/>
    </row>
    <row r="894" spans="1:26" ht="13.5" customHeight="1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88"/>
      <c r="P894" s="88"/>
      <c r="Q894" s="88"/>
      <c r="R894" s="88"/>
      <c r="S894" s="88"/>
      <c r="T894" s="88"/>
      <c r="U894" s="88"/>
      <c r="V894" s="88"/>
      <c r="W894" s="88"/>
      <c r="X894" s="88"/>
      <c r="Y894" s="88"/>
      <c r="Z894" s="88"/>
    </row>
    <row r="895" spans="1:26" ht="13.5" customHeight="1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88"/>
      <c r="P895" s="88"/>
      <c r="Q895" s="88"/>
      <c r="R895" s="88"/>
      <c r="S895" s="88"/>
      <c r="T895" s="88"/>
      <c r="U895" s="88"/>
      <c r="V895" s="88"/>
      <c r="W895" s="88"/>
      <c r="X895" s="88"/>
      <c r="Y895" s="88"/>
      <c r="Z895" s="88"/>
    </row>
    <row r="896" spans="1:26" ht="13.5" customHeight="1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88"/>
      <c r="P896" s="88"/>
      <c r="Q896" s="88"/>
      <c r="R896" s="88"/>
      <c r="S896" s="88"/>
      <c r="T896" s="88"/>
      <c r="U896" s="88"/>
      <c r="V896" s="88"/>
      <c r="W896" s="88"/>
      <c r="X896" s="88"/>
      <c r="Y896" s="88"/>
      <c r="Z896" s="88"/>
    </row>
    <row r="897" spans="1:26" ht="13.5" customHeight="1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88"/>
      <c r="P897" s="88"/>
      <c r="Q897" s="88"/>
      <c r="R897" s="88"/>
      <c r="S897" s="88"/>
      <c r="T897" s="88"/>
      <c r="U897" s="88"/>
      <c r="V897" s="88"/>
      <c r="W897" s="88"/>
      <c r="X897" s="88"/>
      <c r="Y897" s="88"/>
      <c r="Z897" s="88"/>
    </row>
    <row r="898" spans="1:26" ht="13.5" customHeight="1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88"/>
      <c r="P898" s="88"/>
      <c r="Q898" s="88"/>
      <c r="R898" s="88"/>
      <c r="S898" s="88"/>
      <c r="T898" s="88"/>
      <c r="U898" s="88"/>
      <c r="V898" s="88"/>
      <c r="W898" s="88"/>
      <c r="X898" s="88"/>
      <c r="Y898" s="88"/>
      <c r="Z898" s="88"/>
    </row>
    <row r="899" spans="1:26" ht="13.5" customHeight="1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88"/>
      <c r="P899" s="88"/>
      <c r="Q899" s="88"/>
      <c r="R899" s="88"/>
      <c r="S899" s="88"/>
      <c r="T899" s="88"/>
      <c r="U899" s="88"/>
      <c r="V899" s="88"/>
      <c r="W899" s="88"/>
      <c r="X899" s="88"/>
      <c r="Y899" s="88"/>
      <c r="Z899" s="88"/>
    </row>
    <row r="900" spans="1:26" ht="13.5" customHeight="1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  <c r="L900" s="88"/>
      <c r="M900" s="88"/>
      <c r="N900" s="88"/>
      <c r="O900" s="88"/>
      <c r="P900" s="88"/>
      <c r="Q900" s="88"/>
      <c r="R900" s="88"/>
      <c r="S900" s="88"/>
      <c r="T900" s="88"/>
      <c r="U900" s="88"/>
      <c r="V900" s="88"/>
      <c r="W900" s="88"/>
      <c r="X900" s="88"/>
      <c r="Y900" s="88"/>
      <c r="Z900" s="88"/>
    </row>
    <row r="901" spans="1:26" ht="13.5" customHeight="1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  <c r="L901" s="88"/>
      <c r="M901" s="88"/>
      <c r="N901" s="88"/>
      <c r="O901" s="88"/>
      <c r="P901" s="88"/>
      <c r="Q901" s="88"/>
      <c r="R901" s="88"/>
      <c r="S901" s="88"/>
      <c r="T901" s="88"/>
      <c r="U901" s="88"/>
      <c r="V901" s="88"/>
      <c r="W901" s="88"/>
      <c r="X901" s="88"/>
      <c r="Y901" s="88"/>
      <c r="Z901" s="88"/>
    </row>
    <row r="902" spans="1:26" ht="13.5" customHeight="1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  <c r="L902" s="88"/>
      <c r="M902" s="88"/>
      <c r="N902" s="88"/>
      <c r="O902" s="88"/>
      <c r="P902" s="88"/>
      <c r="Q902" s="88"/>
      <c r="R902" s="88"/>
      <c r="S902" s="88"/>
      <c r="T902" s="88"/>
      <c r="U902" s="88"/>
      <c r="V902" s="88"/>
      <c r="W902" s="88"/>
      <c r="X902" s="88"/>
      <c r="Y902" s="88"/>
      <c r="Z902" s="88"/>
    </row>
    <row r="903" spans="1:26" ht="13.5" customHeight="1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  <c r="L903" s="88"/>
      <c r="M903" s="88"/>
      <c r="N903" s="88"/>
      <c r="O903" s="88"/>
      <c r="P903" s="88"/>
      <c r="Q903" s="88"/>
      <c r="R903" s="88"/>
      <c r="S903" s="88"/>
      <c r="T903" s="88"/>
      <c r="U903" s="88"/>
      <c r="V903" s="88"/>
      <c r="W903" s="88"/>
      <c r="X903" s="88"/>
      <c r="Y903" s="88"/>
      <c r="Z903" s="88"/>
    </row>
    <row r="904" spans="1:26" ht="13.5" customHeight="1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  <c r="L904" s="88"/>
      <c r="M904" s="88"/>
      <c r="N904" s="88"/>
      <c r="O904" s="88"/>
      <c r="P904" s="88"/>
      <c r="Q904" s="88"/>
      <c r="R904" s="88"/>
      <c r="S904" s="88"/>
      <c r="T904" s="88"/>
      <c r="U904" s="88"/>
      <c r="V904" s="88"/>
      <c r="W904" s="88"/>
      <c r="X904" s="88"/>
      <c r="Y904" s="88"/>
      <c r="Z904" s="88"/>
    </row>
    <row r="905" spans="1:26" ht="13.5" customHeight="1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  <c r="L905" s="88"/>
      <c r="M905" s="88"/>
      <c r="N905" s="88"/>
      <c r="O905" s="88"/>
      <c r="P905" s="88"/>
      <c r="Q905" s="88"/>
      <c r="R905" s="88"/>
      <c r="S905" s="88"/>
      <c r="T905" s="88"/>
      <c r="U905" s="88"/>
      <c r="V905" s="88"/>
      <c r="W905" s="88"/>
      <c r="X905" s="88"/>
      <c r="Y905" s="88"/>
      <c r="Z905" s="88"/>
    </row>
    <row r="906" spans="1:26" ht="13.5" customHeight="1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  <c r="L906" s="88"/>
      <c r="M906" s="88"/>
      <c r="N906" s="88"/>
      <c r="O906" s="88"/>
      <c r="P906" s="88"/>
      <c r="Q906" s="88"/>
      <c r="R906" s="88"/>
      <c r="S906" s="88"/>
      <c r="T906" s="88"/>
      <c r="U906" s="88"/>
      <c r="V906" s="88"/>
      <c r="W906" s="88"/>
      <c r="X906" s="88"/>
      <c r="Y906" s="88"/>
      <c r="Z906" s="88"/>
    </row>
    <row r="907" spans="1:26" ht="13.5" customHeight="1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  <c r="L907" s="88"/>
      <c r="M907" s="88"/>
      <c r="N907" s="88"/>
      <c r="O907" s="88"/>
      <c r="P907" s="88"/>
      <c r="Q907" s="88"/>
      <c r="R907" s="88"/>
      <c r="S907" s="88"/>
      <c r="T907" s="88"/>
      <c r="U907" s="88"/>
      <c r="V907" s="88"/>
      <c r="W907" s="88"/>
      <c r="X907" s="88"/>
      <c r="Y907" s="88"/>
      <c r="Z907" s="88"/>
    </row>
    <row r="908" spans="1:26" ht="13.5" customHeight="1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  <c r="L908" s="88"/>
      <c r="M908" s="88"/>
      <c r="N908" s="88"/>
      <c r="O908" s="88"/>
      <c r="P908" s="88"/>
      <c r="Q908" s="88"/>
      <c r="R908" s="88"/>
      <c r="S908" s="88"/>
      <c r="T908" s="88"/>
      <c r="U908" s="88"/>
      <c r="V908" s="88"/>
      <c r="W908" s="88"/>
      <c r="X908" s="88"/>
      <c r="Y908" s="88"/>
      <c r="Z908" s="88"/>
    </row>
    <row r="909" spans="1:26" ht="13.5" customHeight="1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  <c r="L909" s="88"/>
      <c r="M909" s="88"/>
      <c r="N909" s="88"/>
      <c r="O909" s="88"/>
      <c r="P909" s="88"/>
      <c r="Q909" s="88"/>
      <c r="R909" s="88"/>
      <c r="S909" s="88"/>
      <c r="T909" s="88"/>
      <c r="U909" s="88"/>
      <c r="V909" s="88"/>
      <c r="W909" s="88"/>
      <c r="X909" s="88"/>
      <c r="Y909" s="88"/>
      <c r="Z909" s="88"/>
    </row>
    <row r="910" spans="1:26" ht="13.5" customHeight="1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  <c r="L910" s="88"/>
      <c r="M910" s="88"/>
      <c r="N910" s="88"/>
      <c r="O910" s="88"/>
      <c r="P910" s="88"/>
      <c r="Q910" s="88"/>
      <c r="R910" s="88"/>
      <c r="S910" s="88"/>
      <c r="T910" s="88"/>
      <c r="U910" s="88"/>
      <c r="V910" s="88"/>
      <c r="W910" s="88"/>
      <c r="X910" s="88"/>
      <c r="Y910" s="88"/>
      <c r="Z910" s="88"/>
    </row>
    <row r="911" spans="1:26" ht="13.5" customHeight="1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  <c r="L911" s="88"/>
      <c r="M911" s="88"/>
      <c r="N911" s="88"/>
      <c r="O911" s="88"/>
      <c r="P911" s="88"/>
      <c r="Q911" s="88"/>
      <c r="R911" s="88"/>
      <c r="S911" s="88"/>
      <c r="T911" s="88"/>
      <c r="U911" s="88"/>
      <c r="V911" s="88"/>
      <c r="W911" s="88"/>
      <c r="X911" s="88"/>
      <c r="Y911" s="88"/>
      <c r="Z911" s="88"/>
    </row>
    <row r="912" spans="1:26" ht="13.5" customHeight="1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  <c r="L912" s="88"/>
      <c r="M912" s="88"/>
      <c r="N912" s="88"/>
      <c r="O912" s="88"/>
      <c r="P912" s="88"/>
      <c r="Q912" s="88"/>
      <c r="R912" s="88"/>
      <c r="S912" s="88"/>
      <c r="T912" s="88"/>
      <c r="U912" s="88"/>
      <c r="V912" s="88"/>
      <c r="W912" s="88"/>
      <c r="X912" s="88"/>
      <c r="Y912" s="88"/>
      <c r="Z912" s="88"/>
    </row>
    <row r="913" spans="1:26" ht="13.5" customHeight="1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  <c r="L913" s="88"/>
      <c r="M913" s="88"/>
      <c r="N913" s="88"/>
      <c r="O913" s="88"/>
      <c r="P913" s="88"/>
      <c r="Q913" s="88"/>
      <c r="R913" s="88"/>
      <c r="S913" s="88"/>
      <c r="T913" s="88"/>
      <c r="U913" s="88"/>
      <c r="V913" s="88"/>
      <c r="W913" s="88"/>
      <c r="X913" s="88"/>
      <c r="Y913" s="88"/>
      <c r="Z913" s="88"/>
    </row>
    <row r="914" spans="1:26" ht="13.5" customHeight="1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  <c r="L914" s="88"/>
      <c r="M914" s="88"/>
      <c r="N914" s="88"/>
      <c r="O914" s="88"/>
      <c r="P914" s="88"/>
      <c r="Q914" s="88"/>
      <c r="R914" s="88"/>
      <c r="S914" s="88"/>
      <c r="T914" s="88"/>
      <c r="U914" s="88"/>
      <c r="V914" s="88"/>
      <c r="W914" s="88"/>
      <c r="X914" s="88"/>
      <c r="Y914" s="88"/>
      <c r="Z914" s="88"/>
    </row>
    <row r="915" spans="1:26" ht="13.5" customHeight="1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  <c r="L915" s="88"/>
      <c r="M915" s="88"/>
      <c r="N915" s="88"/>
      <c r="O915" s="88"/>
      <c r="P915" s="88"/>
      <c r="Q915" s="88"/>
      <c r="R915" s="88"/>
      <c r="S915" s="88"/>
      <c r="T915" s="88"/>
      <c r="U915" s="88"/>
      <c r="V915" s="88"/>
      <c r="W915" s="88"/>
      <c r="X915" s="88"/>
      <c r="Y915" s="88"/>
      <c r="Z915" s="88"/>
    </row>
    <row r="916" spans="1:26" ht="13.5" customHeight="1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  <c r="L916" s="88"/>
      <c r="M916" s="88"/>
      <c r="N916" s="88"/>
      <c r="O916" s="88"/>
      <c r="P916" s="88"/>
      <c r="Q916" s="88"/>
      <c r="R916" s="88"/>
      <c r="S916" s="88"/>
      <c r="T916" s="88"/>
      <c r="U916" s="88"/>
      <c r="V916" s="88"/>
      <c r="W916" s="88"/>
      <c r="X916" s="88"/>
      <c r="Y916" s="88"/>
      <c r="Z916" s="88"/>
    </row>
    <row r="917" spans="1:26" ht="13.5" customHeight="1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  <c r="S917" s="88"/>
      <c r="T917" s="88"/>
      <c r="U917" s="88"/>
      <c r="V917" s="88"/>
      <c r="W917" s="88"/>
      <c r="X917" s="88"/>
      <c r="Y917" s="88"/>
      <c r="Z917" s="88"/>
    </row>
    <row r="918" spans="1:26" ht="13.5" customHeight="1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  <c r="L918" s="88"/>
      <c r="M918" s="88"/>
      <c r="N918" s="88"/>
      <c r="O918" s="88"/>
      <c r="P918" s="88"/>
      <c r="Q918" s="88"/>
      <c r="R918" s="88"/>
      <c r="S918" s="88"/>
      <c r="T918" s="88"/>
      <c r="U918" s="88"/>
      <c r="V918" s="88"/>
      <c r="W918" s="88"/>
      <c r="X918" s="88"/>
      <c r="Y918" s="88"/>
      <c r="Z918" s="88"/>
    </row>
    <row r="919" spans="1:26" ht="13.5" customHeight="1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  <c r="L919" s="88"/>
      <c r="M919" s="88"/>
      <c r="N919" s="88"/>
      <c r="O919" s="88"/>
      <c r="P919" s="88"/>
      <c r="Q919" s="88"/>
      <c r="R919" s="88"/>
      <c r="S919" s="88"/>
      <c r="T919" s="88"/>
      <c r="U919" s="88"/>
      <c r="V919" s="88"/>
      <c r="W919" s="88"/>
      <c r="X919" s="88"/>
      <c r="Y919" s="88"/>
      <c r="Z919" s="88"/>
    </row>
    <row r="920" spans="1:26" ht="13.5" customHeight="1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  <c r="L920" s="88"/>
      <c r="M920" s="88"/>
      <c r="N920" s="88"/>
      <c r="O920" s="88"/>
      <c r="P920" s="88"/>
      <c r="Q920" s="88"/>
      <c r="R920" s="88"/>
      <c r="S920" s="88"/>
      <c r="T920" s="88"/>
      <c r="U920" s="88"/>
      <c r="V920" s="88"/>
      <c r="W920" s="88"/>
      <c r="X920" s="88"/>
      <c r="Y920" s="88"/>
      <c r="Z920" s="88"/>
    </row>
    <row r="921" spans="1:26" ht="13.5" customHeight="1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  <c r="L921" s="88"/>
      <c r="M921" s="88"/>
      <c r="N921" s="88"/>
      <c r="O921" s="88"/>
      <c r="P921" s="88"/>
      <c r="Q921" s="88"/>
      <c r="R921" s="88"/>
      <c r="S921" s="88"/>
      <c r="T921" s="88"/>
      <c r="U921" s="88"/>
      <c r="V921" s="88"/>
      <c r="W921" s="88"/>
      <c r="X921" s="88"/>
      <c r="Y921" s="88"/>
      <c r="Z921" s="88"/>
    </row>
    <row r="922" spans="1:26" ht="13.5" customHeight="1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  <c r="L922" s="88"/>
      <c r="M922" s="88"/>
      <c r="N922" s="88"/>
      <c r="O922" s="88"/>
      <c r="P922" s="88"/>
      <c r="Q922" s="88"/>
      <c r="R922" s="88"/>
      <c r="S922" s="88"/>
      <c r="T922" s="88"/>
      <c r="U922" s="88"/>
      <c r="V922" s="88"/>
      <c r="W922" s="88"/>
      <c r="X922" s="88"/>
      <c r="Y922" s="88"/>
      <c r="Z922" s="88"/>
    </row>
    <row r="923" spans="1:26" ht="13.5" customHeight="1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  <c r="L923" s="88"/>
      <c r="M923" s="88"/>
      <c r="N923" s="88"/>
      <c r="O923" s="88"/>
      <c r="P923" s="88"/>
      <c r="Q923" s="88"/>
      <c r="R923" s="88"/>
      <c r="S923" s="88"/>
      <c r="T923" s="88"/>
      <c r="U923" s="88"/>
      <c r="V923" s="88"/>
      <c r="W923" s="88"/>
      <c r="X923" s="88"/>
      <c r="Y923" s="88"/>
      <c r="Z923" s="88"/>
    </row>
    <row r="924" spans="1:26" ht="13.5" customHeight="1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  <c r="L924" s="88"/>
      <c r="M924" s="88"/>
      <c r="N924" s="88"/>
      <c r="O924" s="88"/>
      <c r="P924" s="88"/>
      <c r="Q924" s="88"/>
      <c r="R924" s="88"/>
      <c r="S924" s="88"/>
      <c r="T924" s="88"/>
      <c r="U924" s="88"/>
      <c r="V924" s="88"/>
      <c r="W924" s="88"/>
      <c r="X924" s="88"/>
      <c r="Y924" s="88"/>
      <c r="Z924" s="88"/>
    </row>
    <row r="925" spans="1:26" ht="13.5" customHeight="1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  <c r="L925" s="88"/>
      <c r="M925" s="88"/>
      <c r="N925" s="88"/>
      <c r="O925" s="88"/>
      <c r="P925" s="88"/>
      <c r="Q925" s="88"/>
      <c r="R925" s="88"/>
      <c r="S925" s="88"/>
      <c r="T925" s="88"/>
      <c r="U925" s="88"/>
      <c r="V925" s="88"/>
      <c r="W925" s="88"/>
      <c r="X925" s="88"/>
      <c r="Y925" s="88"/>
      <c r="Z925" s="88"/>
    </row>
    <row r="926" spans="1:26" ht="13.5" customHeight="1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8"/>
      <c r="L926" s="88"/>
      <c r="M926" s="88"/>
      <c r="N926" s="88"/>
      <c r="O926" s="88"/>
      <c r="P926" s="88"/>
      <c r="Q926" s="88"/>
      <c r="R926" s="88"/>
      <c r="S926" s="88"/>
      <c r="T926" s="88"/>
      <c r="U926" s="88"/>
      <c r="V926" s="88"/>
      <c r="W926" s="88"/>
      <c r="X926" s="88"/>
      <c r="Y926" s="88"/>
      <c r="Z926" s="88"/>
    </row>
    <row r="927" spans="1:26" ht="13.5" customHeight="1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8"/>
      <c r="L927" s="88"/>
      <c r="M927" s="88"/>
      <c r="N927" s="88"/>
      <c r="O927" s="88"/>
      <c r="P927" s="88"/>
      <c r="Q927" s="88"/>
      <c r="R927" s="88"/>
      <c r="S927" s="88"/>
      <c r="T927" s="88"/>
      <c r="U927" s="88"/>
      <c r="V927" s="88"/>
      <c r="W927" s="88"/>
      <c r="X927" s="88"/>
      <c r="Y927" s="88"/>
      <c r="Z927" s="88"/>
    </row>
    <row r="928" spans="1:26" ht="13.5" customHeight="1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8"/>
      <c r="L928" s="88"/>
      <c r="M928" s="88"/>
      <c r="N928" s="88"/>
      <c r="O928" s="88"/>
      <c r="P928" s="88"/>
      <c r="Q928" s="88"/>
      <c r="R928" s="88"/>
      <c r="S928" s="88"/>
      <c r="T928" s="88"/>
      <c r="U928" s="88"/>
      <c r="V928" s="88"/>
      <c r="W928" s="88"/>
      <c r="X928" s="88"/>
      <c r="Y928" s="88"/>
      <c r="Z928" s="88"/>
    </row>
    <row r="929" spans="1:26" ht="13.5" customHeight="1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8"/>
      <c r="L929" s="88"/>
      <c r="M929" s="88"/>
      <c r="N929" s="88"/>
      <c r="O929" s="88"/>
      <c r="P929" s="88"/>
      <c r="Q929" s="88"/>
      <c r="R929" s="88"/>
      <c r="S929" s="88"/>
      <c r="T929" s="88"/>
      <c r="U929" s="88"/>
      <c r="V929" s="88"/>
      <c r="W929" s="88"/>
      <c r="X929" s="88"/>
      <c r="Y929" s="88"/>
      <c r="Z929" s="88"/>
    </row>
    <row r="930" spans="1:26" ht="13.5" customHeight="1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8"/>
      <c r="L930" s="88"/>
      <c r="M930" s="88"/>
      <c r="N930" s="88"/>
      <c r="O930" s="88"/>
      <c r="P930" s="88"/>
      <c r="Q930" s="88"/>
      <c r="R930" s="88"/>
      <c r="S930" s="88"/>
      <c r="T930" s="88"/>
      <c r="U930" s="88"/>
      <c r="V930" s="88"/>
      <c r="W930" s="88"/>
      <c r="X930" s="88"/>
      <c r="Y930" s="88"/>
      <c r="Z930" s="88"/>
    </row>
    <row r="931" spans="1:26" ht="13.5" customHeight="1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8"/>
      <c r="L931" s="88"/>
      <c r="M931" s="88"/>
      <c r="N931" s="88"/>
      <c r="O931" s="88"/>
      <c r="P931" s="88"/>
      <c r="Q931" s="88"/>
      <c r="R931" s="88"/>
      <c r="S931" s="88"/>
      <c r="T931" s="88"/>
      <c r="U931" s="88"/>
      <c r="V931" s="88"/>
      <c r="W931" s="88"/>
      <c r="X931" s="88"/>
      <c r="Y931" s="88"/>
      <c r="Z931" s="88"/>
    </row>
    <row r="932" spans="1:26" ht="13.5" customHeight="1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8"/>
      <c r="L932" s="88"/>
      <c r="M932" s="88"/>
      <c r="N932" s="88"/>
      <c r="O932" s="88"/>
      <c r="P932" s="88"/>
      <c r="Q932" s="88"/>
      <c r="R932" s="88"/>
      <c r="S932" s="88"/>
      <c r="T932" s="88"/>
      <c r="U932" s="88"/>
      <c r="V932" s="88"/>
      <c r="W932" s="88"/>
      <c r="X932" s="88"/>
      <c r="Y932" s="88"/>
      <c r="Z932" s="88"/>
    </row>
    <row r="933" spans="1:26" ht="13.5" customHeight="1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8"/>
      <c r="L933" s="88"/>
      <c r="M933" s="88"/>
      <c r="N933" s="88"/>
      <c r="O933" s="88"/>
      <c r="P933" s="88"/>
      <c r="Q933" s="88"/>
      <c r="R933" s="88"/>
      <c r="S933" s="88"/>
      <c r="T933" s="88"/>
      <c r="U933" s="88"/>
      <c r="V933" s="88"/>
      <c r="W933" s="88"/>
      <c r="X933" s="88"/>
      <c r="Y933" s="88"/>
      <c r="Z933" s="88"/>
    </row>
    <row r="934" spans="1:26" ht="13.5" customHeight="1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8"/>
      <c r="L934" s="88"/>
      <c r="M934" s="88"/>
      <c r="N934" s="88"/>
      <c r="O934" s="88"/>
      <c r="P934" s="88"/>
      <c r="Q934" s="88"/>
      <c r="R934" s="88"/>
      <c r="S934" s="88"/>
      <c r="T934" s="88"/>
      <c r="U934" s="88"/>
      <c r="V934" s="88"/>
      <c r="W934" s="88"/>
      <c r="X934" s="88"/>
      <c r="Y934" s="88"/>
      <c r="Z934" s="88"/>
    </row>
    <row r="935" spans="1:26" ht="13.5" customHeight="1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8"/>
      <c r="L935" s="88"/>
      <c r="M935" s="88"/>
      <c r="N935" s="88"/>
      <c r="O935" s="88"/>
      <c r="P935" s="88"/>
      <c r="Q935" s="88"/>
      <c r="R935" s="88"/>
      <c r="S935" s="88"/>
      <c r="T935" s="88"/>
      <c r="U935" s="88"/>
      <c r="V935" s="88"/>
      <c r="W935" s="88"/>
      <c r="X935" s="88"/>
      <c r="Y935" s="88"/>
      <c r="Z935" s="88"/>
    </row>
    <row r="936" spans="1:26" ht="13.5" customHeight="1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8"/>
      <c r="L936" s="88"/>
      <c r="M936" s="88"/>
      <c r="N936" s="88"/>
      <c r="O936" s="88"/>
      <c r="P936" s="88"/>
      <c r="Q936" s="88"/>
      <c r="R936" s="88"/>
      <c r="S936" s="88"/>
      <c r="T936" s="88"/>
      <c r="U936" s="88"/>
      <c r="V936" s="88"/>
      <c r="W936" s="88"/>
      <c r="X936" s="88"/>
      <c r="Y936" s="88"/>
      <c r="Z936" s="88"/>
    </row>
    <row r="937" spans="1:26" ht="13.5" customHeight="1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8"/>
      <c r="L937" s="88"/>
      <c r="M937" s="88"/>
      <c r="N937" s="88"/>
      <c r="O937" s="88"/>
      <c r="P937" s="88"/>
      <c r="Q937" s="88"/>
      <c r="R937" s="88"/>
      <c r="S937" s="88"/>
      <c r="T937" s="88"/>
      <c r="U937" s="88"/>
      <c r="V937" s="88"/>
      <c r="W937" s="88"/>
      <c r="X937" s="88"/>
      <c r="Y937" s="88"/>
      <c r="Z937" s="88"/>
    </row>
    <row r="938" spans="1:26" ht="13.5" customHeight="1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8"/>
      <c r="L938" s="88"/>
      <c r="M938" s="88"/>
      <c r="N938" s="88"/>
      <c r="O938" s="88"/>
      <c r="P938" s="88"/>
      <c r="Q938" s="88"/>
      <c r="R938" s="88"/>
      <c r="S938" s="88"/>
      <c r="T938" s="88"/>
      <c r="U938" s="88"/>
      <c r="V938" s="88"/>
      <c r="W938" s="88"/>
      <c r="X938" s="88"/>
      <c r="Y938" s="88"/>
      <c r="Z938" s="88"/>
    </row>
    <row r="939" spans="1:26" ht="13.5" customHeight="1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8"/>
      <c r="L939" s="88"/>
      <c r="M939" s="88"/>
      <c r="N939" s="88"/>
      <c r="O939" s="88"/>
      <c r="P939" s="88"/>
      <c r="Q939" s="88"/>
      <c r="R939" s="88"/>
      <c r="S939" s="88"/>
      <c r="T939" s="88"/>
      <c r="U939" s="88"/>
      <c r="V939" s="88"/>
      <c r="W939" s="88"/>
      <c r="X939" s="88"/>
      <c r="Y939" s="88"/>
      <c r="Z939" s="88"/>
    </row>
    <row r="940" spans="1:26" ht="13.5" customHeight="1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8"/>
      <c r="L940" s="88"/>
      <c r="M940" s="88"/>
      <c r="N940" s="88"/>
      <c r="O940" s="88"/>
      <c r="P940" s="88"/>
      <c r="Q940" s="88"/>
      <c r="R940" s="88"/>
      <c r="S940" s="88"/>
      <c r="T940" s="88"/>
      <c r="U940" s="88"/>
      <c r="V940" s="88"/>
      <c r="W940" s="88"/>
      <c r="X940" s="88"/>
      <c r="Y940" s="88"/>
      <c r="Z940" s="88"/>
    </row>
    <row r="941" spans="1:26" ht="13.5" customHeight="1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8"/>
      <c r="L941" s="88"/>
      <c r="M941" s="88"/>
      <c r="N941" s="88"/>
      <c r="O941" s="88"/>
      <c r="P941" s="88"/>
      <c r="Q941" s="88"/>
      <c r="R941" s="88"/>
      <c r="S941" s="88"/>
      <c r="T941" s="88"/>
      <c r="U941" s="88"/>
      <c r="V941" s="88"/>
      <c r="W941" s="88"/>
      <c r="X941" s="88"/>
      <c r="Y941" s="88"/>
      <c r="Z941" s="88"/>
    </row>
    <row r="942" spans="1:26" ht="13.5" customHeight="1">
      <c r="A942" s="88"/>
      <c r="B942" s="88"/>
      <c r="C942" s="88"/>
      <c r="D942" s="88"/>
      <c r="E942" s="88"/>
      <c r="F942" s="88"/>
      <c r="G942" s="88"/>
      <c r="H942" s="88"/>
      <c r="I942" s="88"/>
      <c r="J942" s="88"/>
      <c r="K942" s="88"/>
      <c r="L942" s="88"/>
      <c r="M942" s="88"/>
      <c r="N942" s="88"/>
      <c r="O942" s="88"/>
      <c r="P942" s="88"/>
      <c r="Q942" s="88"/>
      <c r="R942" s="88"/>
      <c r="S942" s="88"/>
      <c r="T942" s="88"/>
      <c r="U942" s="88"/>
      <c r="V942" s="88"/>
      <c r="W942" s="88"/>
      <c r="X942" s="88"/>
      <c r="Y942" s="88"/>
      <c r="Z942" s="88"/>
    </row>
    <row r="943" spans="1:26" ht="13.5" customHeight="1">
      <c r="A943" s="88"/>
      <c r="B943" s="88"/>
      <c r="C943" s="88"/>
      <c r="D943" s="88"/>
      <c r="E943" s="88"/>
      <c r="F943" s="88"/>
      <c r="G943" s="88"/>
      <c r="H943" s="88"/>
      <c r="I943" s="88"/>
      <c r="J943" s="88"/>
      <c r="K943" s="88"/>
      <c r="L943" s="88"/>
      <c r="M943" s="88"/>
      <c r="N943" s="88"/>
      <c r="O943" s="88"/>
      <c r="P943" s="88"/>
      <c r="Q943" s="88"/>
      <c r="R943" s="88"/>
      <c r="S943" s="88"/>
      <c r="T943" s="88"/>
      <c r="U943" s="88"/>
      <c r="V943" s="88"/>
      <c r="W943" s="88"/>
      <c r="X943" s="88"/>
      <c r="Y943" s="88"/>
      <c r="Z943" s="88"/>
    </row>
    <row r="944" spans="1:26" ht="13.5" customHeight="1">
      <c r="A944" s="88"/>
      <c r="B944" s="88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8"/>
      <c r="R944" s="88"/>
      <c r="S944" s="88"/>
      <c r="T944" s="88"/>
      <c r="U944" s="88"/>
      <c r="V944" s="88"/>
      <c r="W944" s="88"/>
      <c r="X944" s="88"/>
      <c r="Y944" s="88"/>
      <c r="Z944" s="88"/>
    </row>
    <row r="945" spans="1:26" ht="13.5" customHeight="1">
      <c r="A945" s="88"/>
      <c r="B945" s="88"/>
      <c r="C945" s="88"/>
      <c r="D945" s="88"/>
      <c r="E945" s="88"/>
      <c r="F945" s="88"/>
      <c r="G945" s="88"/>
      <c r="H945" s="88"/>
      <c r="I945" s="88"/>
      <c r="J945" s="88"/>
      <c r="K945" s="88"/>
      <c r="L945" s="88"/>
      <c r="M945" s="88"/>
      <c r="N945" s="88"/>
      <c r="O945" s="88"/>
      <c r="P945" s="88"/>
      <c r="Q945" s="88"/>
      <c r="R945" s="88"/>
      <c r="S945" s="88"/>
      <c r="T945" s="88"/>
      <c r="U945" s="88"/>
      <c r="V945" s="88"/>
      <c r="W945" s="88"/>
      <c r="X945" s="88"/>
      <c r="Y945" s="88"/>
      <c r="Z945" s="88"/>
    </row>
    <row r="946" spans="1:26" ht="13.5" customHeight="1">
      <c r="A946" s="88"/>
      <c r="B946" s="88"/>
      <c r="C946" s="88"/>
      <c r="D946" s="88"/>
      <c r="E946" s="88"/>
      <c r="F946" s="88"/>
      <c r="G946" s="88"/>
      <c r="H946" s="88"/>
      <c r="I946" s="88"/>
      <c r="J946" s="88"/>
      <c r="K946" s="88"/>
      <c r="L946" s="88"/>
      <c r="M946" s="88"/>
      <c r="N946" s="88"/>
      <c r="O946" s="88"/>
      <c r="P946" s="88"/>
      <c r="Q946" s="88"/>
      <c r="R946" s="88"/>
      <c r="S946" s="88"/>
      <c r="T946" s="88"/>
      <c r="U946" s="88"/>
      <c r="V946" s="88"/>
      <c r="W946" s="88"/>
      <c r="X946" s="88"/>
      <c r="Y946" s="88"/>
      <c r="Z946" s="88"/>
    </row>
    <row r="947" spans="1:26" ht="13.5" customHeight="1">
      <c r="A947" s="88"/>
      <c r="B947" s="88"/>
      <c r="C947" s="88"/>
      <c r="D947" s="88"/>
      <c r="E947" s="88"/>
      <c r="F947" s="88"/>
      <c r="G947" s="88"/>
      <c r="H947" s="88"/>
      <c r="I947" s="88"/>
      <c r="J947" s="88"/>
      <c r="K947" s="88"/>
      <c r="L947" s="88"/>
      <c r="M947" s="88"/>
      <c r="N947" s="88"/>
      <c r="O947" s="88"/>
      <c r="P947" s="88"/>
      <c r="Q947" s="88"/>
      <c r="R947" s="88"/>
      <c r="S947" s="88"/>
      <c r="T947" s="88"/>
      <c r="U947" s="88"/>
      <c r="V947" s="88"/>
      <c r="W947" s="88"/>
      <c r="X947" s="88"/>
      <c r="Y947" s="88"/>
      <c r="Z947" s="88"/>
    </row>
    <row r="948" spans="1:26" ht="13.5" customHeight="1">
      <c r="A948" s="88"/>
      <c r="B948" s="88"/>
      <c r="C948" s="88"/>
      <c r="D948" s="88"/>
      <c r="E948" s="88"/>
      <c r="F948" s="88"/>
      <c r="G948" s="88"/>
      <c r="H948" s="88"/>
      <c r="I948" s="88"/>
      <c r="J948" s="88"/>
      <c r="K948" s="88"/>
      <c r="L948" s="88"/>
      <c r="M948" s="88"/>
      <c r="N948" s="88"/>
      <c r="O948" s="88"/>
      <c r="P948" s="88"/>
      <c r="Q948" s="88"/>
      <c r="R948" s="88"/>
      <c r="S948" s="88"/>
      <c r="T948" s="88"/>
      <c r="U948" s="88"/>
      <c r="V948" s="88"/>
      <c r="W948" s="88"/>
      <c r="X948" s="88"/>
      <c r="Y948" s="88"/>
      <c r="Z948" s="88"/>
    </row>
    <row r="949" spans="1:26" ht="13.5" customHeight="1">
      <c r="A949" s="88"/>
      <c r="B949" s="88"/>
      <c r="C949" s="88"/>
      <c r="D949" s="88"/>
      <c r="E949" s="88"/>
      <c r="F949" s="88"/>
      <c r="G949" s="88"/>
      <c r="H949" s="88"/>
      <c r="I949" s="88"/>
      <c r="J949" s="88"/>
      <c r="K949" s="88"/>
      <c r="L949" s="88"/>
      <c r="M949" s="88"/>
      <c r="N949" s="88"/>
      <c r="O949" s="88"/>
      <c r="P949" s="88"/>
      <c r="Q949" s="88"/>
      <c r="R949" s="88"/>
      <c r="S949" s="88"/>
      <c r="T949" s="88"/>
      <c r="U949" s="88"/>
      <c r="V949" s="88"/>
      <c r="W949" s="88"/>
      <c r="X949" s="88"/>
      <c r="Y949" s="88"/>
      <c r="Z949" s="88"/>
    </row>
    <row r="950" spans="1:26" ht="13.5" customHeight="1">
      <c r="A950" s="88"/>
      <c r="B950" s="88"/>
      <c r="C950" s="88"/>
      <c r="D950" s="88"/>
      <c r="E950" s="88"/>
      <c r="F950" s="88"/>
      <c r="G950" s="88"/>
      <c r="H950" s="88"/>
      <c r="I950" s="88"/>
      <c r="J950" s="88"/>
      <c r="K950" s="88"/>
      <c r="L950" s="88"/>
      <c r="M950" s="88"/>
      <c r="N950" s="88"/>
      <c r="O950" s="88"/>
      <c r="P950" s="88"/>
      <c r="Q950" s="88"/>
      <c r="R950" s="88"/>
      <c r="S950" s="88"/>
      <c r="T950" s="88"/>
      <c r="U950" s="88"/>
      <c r="V950" s="88"/>
      <c r="W950" s="88"/>
      <c r="X950" s="88"/>
      <c r="Y950" s="88"/>
      <c r="Z950" s="88"/>
    </row>
    <row r="951" spans="1:26" ht="13.5" customHeight="1">
      <c r="A951" s="88"/>
      <c r="B951" s="88"/>
      <c r="C951" s="88"/>
      <c r="D951" s="88"/>
      <c r="E951" s="88"/>
      <c r="F951" s="88"/>
      <c r="G951" s="88"/>
      <c r="H951" s="88"/>
      <c r="I951" s="88"/>
      <c r="J951" s="88"/>
      <c r="K951" s="88"/>
      <c r="L951" s="88"/>
      <c r="M951" s="88"/>
      <c r="N951" s="88"/>
      <c r="O951" s="88"/>
      <c r="P951" s="88"/>
      <c r="Q951" s="88"/>
      <c r="R951" s="88"/>
      <c r="S951" s="88"/>
      <c r="T951" s="88"/>
      <c r="U951" s="88"/>
      <c r="V951" s="88"/>
      <c r="W951" s="88"/>
      <c r="X951" s="88"/>
      <c r="Y951" s="88"/>
      <c r="Z951" s="88"/>
    </row>
    <row r="952" spans="1:26" ht="13.5" customHeight="1">
      <c r="A952" s="88"/>
      <c r="B952" s="88"/>
      <c r="C952" s="88"/>
      <c r="D952" s="88"/>
      <c r="E952" s="88"/>
      <c r="F952" s="88"/>
      <c r="G952" s="88"/>
      <c r="H952" s="88"/>
      <c r="I952" s="88"/>
      <c r="J952" s="88"/>
      <c r="K952" s="88"/>
      <c r="L952" s="88"/>
      <c r="M952" s="88"/>
      <c r="N952" s="88"/>
      <c r="O952" s="88"/>
      <c r="P952" s="88"/>
      <c r="Q952" s="88"/>
      <c r="R952" s="88"/>
      <c r="S952" s="88"/>
      <c r="T952" s="88"/>
      <c r="U952" s="88"/>
      <c r="V952" s="88"/>
      <c r="W952" s="88"/>
      <c r="X952" s="88"/>
      <c r="Y952" s="88"/>
      <c r="Z952" s="88"/>
    </row>
    <row r="953" spans="1:26" ht="13.5" customHeight="1">
      <c r="A953" s="88"/>
      <c r="B953" s="88"/>
      <c r="C953" s="88"/>
      <c r="D953" s="88"/>
      <c r="E953" s="88"/>
      <c r="F953" s="88"/>
      <c r="G953" s="88"/>
      <c r="H953" s="88"/>
      <c r="I953" s="88"/>
      <c r="J953" s="88"/>
      <c r="K953" s="88"/>
      <c r="L953" s="88"/>
      <c r="M953" s="88"/>
      <c r="N953" s="88"/>
      <c r="O953" s="88"/>
      <c r="P953" s="88"/>
      <c r="Q953" s="88"/>
      <c r="R953" s="88"/>
      <c r="S953" s="88"/>
      <c r="T953" s="88"/>
      <c r="U953" s="88"/>
      <c r="V953" s="88"/>
      <c r="W953" s="88"/>
      <c r="X953" s="88"/>
      <c r="Y953" s="88"/>
      <c r="Z953" s="88"/>
    </row>
    <row r="954" spans="1:26" ht="13.5" customHeight="1">
      <c r="A954" s="88"/>
      <c r="B954" s="88"/>
      <c r="C954" s="88"/>
      <c r="D954" s="88"/>
      <c r="E954" s="88"/>
      <c r="F954" s="88"/>
      <c r="G954" s="88"/>
      <c r="H954" s="88"/>
      <c r="I954" s="88"/>
      <c r="J954" s="88"/>
      <c r="K954" s="88"/>
      <c r="L954" s="88"/>
      <c r="M954" s="88"/>
      <c r="N954" s="88"/>
      <c r="O954" s="88"/>
      <c r="P954" s="88"/>
      <c r="Q954" s="88"/>
      <c r="R954" s="88"/>
      <c r="S954" s="88"/>
      <c r="T954" s="88"/>
      <c r="U954" s="88"/>
      <c r="V954" s="88"/>
      <c r="W954" s="88"/>
      <c r="X954" s="88"/>
      <c r="Y954" s="88"/>
      <c r="Z954" s="88"/>
    </row>
    <row r="955" spans="1:26" ht="13.5" customHeight="1">
      <c r="A955" s="88"/>
      <c r="B955" s="88"/>
      <c r="C955" s="88"/>
      <c r="D955" s="88"/>
      <c r="E955" s="88"/>
      <c r="F955" s="88"/>
      <c r="G955" s="88"/>
      <c r="H955" s="88"/>
      <c r="I955" s="88"/>
      <c r="J955" s="88"/>
      <c r="K955" s="88"/>
      <c r="L955" s="88"/>
      <c r="M955" s="88"/>
      <c r="N955" s="88"/>
      <c r="O955" s="88"/>
      <c r="P955" s="88"/>
      <c r="Q955" s="88"/>
      <c r="R955" s="88"/>
      <c r="S955" s="88"/>
      <c r="T955" s="88"/>
      <c r="U955" s="88"/>
      <c r="V955" s="88"/>
      <c r="W955" s="88"/>
      <c r="X955" s="88"/>
      <c r="Y955" s="88"/>
      <c r="Z955" s="88"/>
    </row>
    <row r="956" spans="1:26" ht="13.5" customHeight="1">
      <c r="A956" s="88"/>
      <c r="B956" s="88"/>
      <c r="C956" s="88"/>
      <c r="D956" s="88"/>
      <c r="E956" s="88"/>
      <c r="F956" s="88"/>
      <c r="G956" s="88"/>
      <c r="H956" s="88"/>
      <c r="I956" s="88"/>
      <c r="J956" s="88"/>
      <c r="K956" s="88"/>
      <c r="L956" s="88"/>
      <c r="M956" s="88"/>
      <c r="N956" s="88"/>
      <c r="O956" s="88"/>
      <c r="P956" s="88"/>
      <c r="Q956" s="88"/>
      <c r="R956" s="88"/>
      <c r="S956" s="88"/>
      <c r="T956" s="88"/>
      <c r="U956" s="88"/>
      <c r="V956" s="88"/>
      <c r="W956" s="88"/>
      <c r="X956" s="88"/>
      <c r="Y956" s="88"/>
      <c r="Z956" s="88"/>
    </row>
    <row r="957" spans="1:26" ht="13.5" customHeight="1">
      <c r="A957" s="88"/>
      <c r="B957" s="88"/>
      <c r="C957" s="88"/>
      <c r="D957" s="88"/>
      <c r="E957" s="88"/>
      <c r="F957" s="88"/>
      <c r="G957" s="88"/>
      <c r="H957" s="88"/>
      <c r="I957" s="88"/>
      <c r="J957" s="88"/>
      <c r="K957" s="88"/>
      <c r="L957" s="88"/>
      <c r="M957" s="88"/>
      <c r="N957" s="88"/>
      <c r="O957" s="88"/>
      <c r="P957" s="88"/>
      <c r="Q957" s="88"/>
      <c r="R957" s="88"/>
      <c r="S957" s="88"/>
      <c r="T957" s="88"/>
      <c r="U957" s="88"/>
      <c r="V957" s="88"/>
      <c r="W957" s="88"/>
      <c r="X957" s="88"/>
      <c r="Y957" s="88"/>
      <c r="Z957" s="88"/>
    </row>
    <row r="958" spans="1:26" ht="13.5" customHeight="1">
      <c r="A958" s="88"/>
      <c r="B958" s="88"/>
      <c r="C958" s="88"/>
      <c r="D958" s="88"/>
      <c r="E958" s="88"/>
      <c r="F958" s="88"/>
      <c r="G958" s="88"/>
      <c r="H958" s="88"/>
      <c r="I958" s="88"/>
      <c r="J958" s="88"/>
      <c r="K958" s="88"/>
      <c r="L958" s="88"/>
      <c r="M958" s="88"/>
      <c r="N958" s="88"/>
      <c r="O958" s="88"/>
      <c r="P958" s="88"/>
      <c r="Q958" s="88"/>
      <c r="R958" s="88"/>
      <c r="S958" s="88"/>
      <c r="T958" s="88"/>
      <c r="U958" s="88"/>
      <c r="V958" s="88"/>
      <c r="W958" s="88"/>
      <c r="X958" s="88"/>
      <c r="Y958" s="88"/>
      <c r="Z958" s="88"/>
    </row>
    <row r="959" spans="1:26" ht="13.5" customHeight="1">
      <c r="A959" s="88"/>
      <c r="B959" s="88"/>
      <c r="C959" s="88"/>
      <c r="D959" s="88"/>
      <c r="E959" s="88"/>
      <c r="F959" s="88"/>
      <c r="G959" s="88"/>
      <c r="H959" s="88"/>
      <c r="I959" s="88"/>
      <c r="J959" s="88"/>
      <c r="K959" s="88"/>
      <c r="L959" s="88"/>
      <c r="M959" s="88"/>
      <c r="N959" s="88"/>
      <c r="O959" s="88"/>
      <c r="P959" s="88"/>
      <c r="Q959" s="88"/>
      <c r="R959" s="88"/>
      <c r="S959" s="88"/>
      <c r="T959" s="88"/>
      <c r="U959" s="88"/>
      <c r="V959" s="88"/>
      <c r="W959" s="88"/>
      <c r="X959" s="88"/>
      <c r="Y959" s="88"/>
      <c r="Z959" s="88"/>
    </row>
    <row r="960" spans="1:26" ht="13.5" customHeight="1">
      <c r="A960" s="88"/>
      <c r="B960" s="88"/>
      <c r="C960" s="88"/>
      <c r="D960" s="88"/>
      <c r="E960" s="88"/>
      <c r="F960" s="88"/>
      <c r="G960" s="88"/>
      <c r="H960" s="88"/>
      <c r="I960" s="88"/>
      <c r="J960" s="88"/>
      <c r="K960" s="88"/>
      <c r="L960" s="88"/>
      <c r="M960" s="88"/>
      <c r="N960" s="88"/>
      <c r="O960" s="88"/>
      <c r="P960" s="88"/>
      <c r="Q960" s="88"/>
      <c r="R960" s="88"/>
      <c r="S960" s="88"/>
      <c r="T960" s="88"/>
      <c r="U960" s="88"/>
      <c r="V960" s="88"/>
      <c r="W960" s="88"/>
      <c r="X960" s="88"/>
      <c r="Y960" s="88"/>
      <c r="Z960" s="88"/>
    </row>
    <row r="961" spans="1:26" ht="13.5" customHeight="1">
      <c r="A961" s="88"/>
      <c r="B961" s="88"/>
      <c r="C961" s="88"/>
      <c r="D961" s="88"/>
      <c r="E961" s="88"/>
      <c r="F961" s="88"/>
      <c r="G961" s="88"/>
      <c r="H961" s="88"/>
      <c r="I961" s="88"/>
      <c r="J961" s="88"/>
      <c r="K961" s="88"/>
      <c r="L961" s="88"/>
      <c r="M961" s="88"/>
      <c r="N961" s="88"/>
      <c r="O961" s="88"/>
      <c r="P961" s="88"/>
      <c r="Q961" s="88"/>
      <c r="R961" s="88"/>
      <c r="S961" s="88"/>
      <c r="T961" s="88"/>
      <c r="U961" s="88"/>
      <c r="V961" s="88"/>
      <c r="W961" s="88"/>
      <c r="X961" s="88"/>
      <c r="Y961" s="88"/>
      <c r="Z961" s="88"/>
    </row>
    <row r="962" spans="1:26" ht="13.5" customHeight="1">
      <c r="A962" s="88"/>
      <c r="B962" s="88"/>
      <c r="C962" s="88"/>
      <c r="D962" s="88"/>
      <c r="E962" s="88"/>
      <c r="F962" s="88"/>
      <c r="G962" s="88"/>
      <c r="H962" s="88"/>
      <c r="I962" s="88"/>
      <c r="J962" s="88"/>
      <c r="K962" s="88"/>
      <c r="L962" s="88"/>
      <c r="M962" s="88"/>
      <c r="N962" s="88"/>
      <c r="O962" s="88"/>
      <c r="P962" s="88"/>
      <c r="Q962" s="88"/>
      <c r="R962" s="88"/>
      <c r="S962" s="88"/>
      <c r="T962" s="88"/>
      <c r="U962" s="88"/>
      <c r="V962" s="88"/>
      <c r="W962" s="88"/>
      <c r="X962" s="88"/>
      <c r="Y962" s="88"/>
      <c r="Z962" s="88"/>
    </row>
    <row r="963" spans="1:26" ht="13.5" customHeight="1">
      <c r="A963" s="88"/>
      <c r="B963" s="88"/>
      <c r="C963" s="88"/>
      <c r="D963" s="88"/>
      <c r="E963" s="88"/>
      <c r="F963" s="88"/>
      <c r="G963" s="88"/>
      <c r="H963" s="88"/>
      <c r="I963" s="88"/>
      <c r="J963" s="88"/>
      <c r="K963" s="88"/>
      <c r="L963" s="88"/>
      <c r="M963" s="88"/>
      <c r="N963" s="88"/>
      <c r="O963" s="88"/>
      <c r="P963" s="88"/>
      <c r="Q963" s="88"/>
      <c r="R963" s="88"/>
      <c r="S963" s="88"/>
      <c r="T963" s="88"/>
      <c r="U963" s="88"/>
      <c r="V963" s="88"/>
      <c r="W963" s="88"/>
      <c r="X963" s="88"/>
      <c r="Y963" s="88"/>
      <c r="Z963" s="88"/>
    </row>
    <row r="964" spans="1:26" ht="13.5" customHeight="1">
      <c r="A964" s="88"/>
      <c r="B964" s="88"/>
      <c r="C964" s="88"/>
      <c r="D964" s="88"/>
      <c r="E964" s="88"/>
      <c r="F964" s="88"/>
      <c r="G964" s="88"/>
      <c r="H964" s="88"/>
      <c r="I964" s="88"/>
      <c r="J964" s="88"/>
      <c r="K964" s="88"/>
      <c r="L964" s="88"/>
      <c r="M964" s="88"/>
      <c r="N964" s="88"/>
      <c r="O964" s="88"/>
      <c r="P964" s="88"/>
      <c r="Q964" s="88"/>
      <c r="R964" s="88"/>
      <c r="S964" s="88"/>
      <c r="T964" s="88"/>
      <c r="U964" s="88"/>
      <c r="V964" s="88"/>
      <c r="W964" s="88"/>
      <c r="X964" s="88"/>
      <c r="Y964" s="88"/>
      <c r="Z964" s="88"/>
    </row>
    <row r="965" spans="1:26" ht="13.5" customHeight="1">
      <c r="A965" s="88"/>
      <c r="B965" s="88"/>
      <c r="C965" s="88"/>
      <c r="D965" s="88"/>
      <c r="E965" s="88"/>
      <c r="F965" s="88"/>
      <c r="G965" s="88"/>
      <c r="H965" s="88"/>
      <c r="I965" s="88"/>
      <c r="J965" s="88"/>
      <c r="K965" s="88"/>
      <c r="L965" s="88"/>
      <c r="M965" s="88"/>
      <c r="N965" s="88"/>
      <c r="O965" s="88"/>
      <c r="P965" s="88"/>
      <c r="Q965" s="88"/>
      <c r="R965" s="88"/>
      <c r="S965" s="88"/>
      <c r="T965" s="88"/>
      <c r="U965" s="88"/>
      <c r="V965" s="88"/>
      <c r="W965" s="88"/>
      <c r="X965" s="88"/>
      <c r="Y965" s="88"/>
      <c r="Z965" s="88"/>
    </row>
    <row r="966" spans="1:26" ht="13.5" customHeight="1">
      <c r="A966" s="88"/>
      <c r="B966" s="88"/>
      <c r="C966" s="88"/>
      <c r="D966" s="88"/>
      <c r="E966" s="88"/>
      <c r="F966" s="88"/>
      <c r="G966" s="88"/>
      <c r="H966" s="88"/>
      <c r="I966" s="88"/>
      <c r="J966" s="88"/>
      <c r="K966" s="88"/>
      <c r="L966" s="88"/>
      <c r="M966" s="88"/>
      <c r="N966" s="88"/>
      <c r="O966" s="88"/>
      <c r="P966" s="88"/>
      <c r="Q966" s="88"/>
      <c r="R966" s="88"/>
      <c r="S966" s="88"/>
      <c r="T966" s="88"/>
      <c r="U966" s="88"/>
      <c r="V966" s="88"/>
      <c r="W966" s="88"/>
      <c r="X966" s="88"/>
      <c r="Y966" s="88"/>
      <c r="Z966" s="88"/>
    </row>
    <row r="967" spans="1:26" ht="13.5" customHeight="1">
      <c r="A967" s="88"/>
      <c r="B967" s="88"/>
      <c r="C967" s="88"/>
      <c r="D967" s="88"/>
      <c r="E967" s="88"/>
      <c r="F967" s="88"/>
      <c r="G967" s="88"/>
      <c r="H967" s="88"/>
      <c r="I967" s="88"/>
      <c r="J967" s="88"/>
      <c r="K967" s="88"/>
      <c r="L967" s="88"/>
      <c r="M967" s="88"/>
      <c r="N967" s="88"/>
      <c r="O967" s="88"/>
      <c r="P967" s="88"/>
      <c r="Q967" s="88"/>
      <c r="R967" s="88"/>
      <c r="S967" s="88"/>
      <c r="T967" s="88"/>
      <c r="U967" s="88"/>
      <c r="V967" s="88"/>
      <c r="W967" s="88"/>
      <c r="X967" s="88"/>
      <c r="Y967" s="88"/>
      <c r="Z967" s="88"/>
    </row>
    <row r="968" spans="1:26" ht="13.5" customHeight="1">
      <c r="A968" s="88"/>
      <c r="B968" s="88"/>
      <c r="C968" s="88"/>
      <c r="D968" s="88"/>
      <c r="E968" s="88"/>
      <c r="F968" s="88"/>
      <c r="G968" s="88"/>
      <c r="H968" s="88"/>
      <c r="I968" s="88"/>
      <c r="J968" s="88"/>
      <c r="K968" s="88"/>
      <c r="L968" s="88"/>
      <c r="M968" s="88"/>
      <c r="N968" s="88"/>
      <c r="O968" s="88"/>
      <c r="P968" s="88"/>
      <c r="Q968" s="88"/>
      <c r="R968" s="88"/>
      <c r="S968" s="88"/>
      <c r="T968" s="88"/>
      <c r="U968" s="88"/>
      <c r="V968" s="88"/>
      <c r="W968" s="88"/>
      <c r="X968" s="88"/>
      <c r="Y968" s="88"/>
      <c r="Z968" s="88"/>
    </row>
    <row r="969" spans="1:26" ht="13.5" customHeight="1">
      <c r="A969" s="88"/>
      <c r="B969" s="88"/>
      <c r="C969" s="88"/>
      <c r="D969" s="88"/>
      <c r="E969" s="88"/>
      <c r="F969" s="88"/>
      <c r="G969" s="88"/>
      <c r="H969" s="88"/>
      <c r="I969" s="88"/>
      <c r="J969" s="88"/>
      <c r="K969" s="88"/>
      <c r="L969" s="88"/>
      <c r="M969" s="88"/>
      <c r="N969" s="88"/>
      <c r="O969" s="88"/>
      <c r="P969" s="88"/>
      <c r="Q969" s="88"/>
      <c r="R969" s="88"/>
      <c r="S969" s="88"/>
      <c r="T969" s="88"/>
      <c r="U969" s="88"/>
      <c r="V969" s="88"/>
      <c r="W969" s="88"/>
      <c r="X969" s="88"/>
      <c r="Y969" s="88"/>
      <c r="Z969" s="88"/>
    </row>
    <row r="970" spans="1:26" ht="13.5" customHeight="1">
      <c r="A970" s="88"/>
      <c r="B970" s="88"/>
      <c r="C970" s="88"/>
      <c r="D970" s="88"/>
      <c r="E970" s="88"/>
      <c r="F970" s="88"/>
      <c r="G970" s="88"/>
      <c r="H970" s="88"/>
      <c r="I970" s="88"/>
      <c r="J970" s="88"/>
      <c r="K970" s="88"/>
      <c r="L970" s="88"/>
      <c r="M970" s="88"/>
      <c r="N970" s="88"/>
      <c r="O970" s="88"/>
      <c r="P970" s="88"/>
      <c r="Q970" s="88"/>
      <c r="R970" s="88"/>
      <c r="S970" s="88"/>
      <c r="T970" s="88"/>
      <c r="U970" s="88"/>
      <c r="V970" s="88"/>
      <c r="W970" s="88"/>
      <c r="X970" s="88"/>
      <c r="Y970" s="88"/>
      <c r="Z970" s="88"/>
    </row>
    <row r="971" spans="1:26" ht="13.5" customHeight="1">
      <c r="A971" s="88"/>
      <c r="B971" s="88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8"/>
      <c r="R971" s="88"/>
      <c r="S971" s="88"/>
      <c r="T971" s="88"/>
      <c r="U971" s="88"/>
      <c r="V971" s="88"/>
      <c r="W971" s="88"/>
      <c r="X971" s="88"/>
      <c r="Y971" s="88"/>
      <c r="Z971" s="88"/>
    </row>
    <row r="972" spans="1:26" ht="13.5" customHeight="1">
      <c r="A972" s="88"/>
      <c r="B972" s="88"/>
      <c r="C972" s="88"/>
      <c r="D972" s="88"/>
      <c r="E972" s="88"/>
      <c r="F972" s="88"/>
      <c r="G972" s="88"/>
      <c r="H972" s="88"/>
      <c r="I972" s="88"/>
      <c r="J972" s="88"/>
      <c r="K972" s="88"/>
      <c r="L972" s="88"/>
      <c r="M972" s="88"/>
      <c r="N972" s="88"/>
      <c r="O972" s="88"/>
      <c r="P972" s="88"/>
      <c r="Q972" s="88"/>
      <c r="R972" s="88"/>
      <c r="S972" s="88"/>
      <c r="T972" s="88"/>
      <c r="U972" s="88"/>
      <c r="V972" s="88"/>
      <c r="W972" s="88"/>
      <c r="X972" s="88"/>
      <c r="Y972" s="88"/>
      <c r="Z972" s="88"/>
    </row>
    <row r="973" spans="1:26" ht="13.5" customHeight="1">
      <c r="A973" s="88"/>
      <c r="B973" s="88"/>
      <c r="C973" s="88"/>
      <c r="D973" s="88"/>
      <c r="E973" s="88"/>
      <c r="F973" s="88"/>
      <c r="G973" s="88"/>
      <c r="H973" s="88"/>
      <c r="I973" s="88"/>
      <c r="J973" s="88"/>
      <c r="K973" s="88"/>
      <c r="L973" s="88"/>
      <c r="M973" s="88"/>
      <c r="N973" s="88"/>
      <c r="O973" s="88"/>
      <c r="P973" s="88"/>
      <c r="Q973" s="88"/>
      <c r="R973" s="88"/>
      <c r="S973" s="88"/>
      <c r="T973" s="88"/>
      <c r="U973" s="88"/>
      <c r="V973" s="88"/>
      <c r="W973" s="88"/>
      <c r="X973" s="88"/>
      <c r="Y973" s="88"/>
      <c r="Z973" s="88"/>
    </row>
    <row r="974" spans="1:26" ht="13.5" customHeight="1">
      <c r="A974" s="88"/>
      <c r="B974" s="88"/>
      <c r="C974" s="88"/>
      <c r="D974" s="88"/>
      <c r="E974" s="88"/>
      <c r="F974" s="88"/>
      <c r="G974" s="88"/>
      <c r="H974" s="88"/>
      <c r="I974" s="88"/>
      <c r="J974" s="88"/>
      <c r="K974" s="88"/>
      <c r="L974" s="88"/>
      <c r="M974" s="88"/>
      <c r="N974" s="88"/>
      <c r="O974" s="88"/>
      <c r="P974" s="88"/>
      <c r="Q974" s="88"/>
      <c r="R974" s="88"/>
      <c r="S974" s="88"/>
      <c r="T974" s="88"/>
      <c r="U974" s="88"/>
      <c r="V974" s="88"/>
      <c r="W974" s="88"/>
      <c r="X974" s="88"/>
      <c r="Y974" s="88"/>
      <c r="Z974" s="88"/>
    </row>
    <row r="975" spans="1:26" ht="13.5" customHeight="1">
      <c r="A975" s="88"/>
      <c r="B975" s="88"/>
      <c r="C975" s="88"/>
      <c r="D975" s="88"/>
      <c r="E975" s="88"/>
      <c r="F975" s="88"/>
      <c r="G975" s="88"/>
      <c r="H975" s="88"/>
      <c r="I975" s="88"/>
      <c r="J975" s="88"/>
      <c r="K975" s="88"/>
      <c r="L975" s="88"/>
      <c r="M975" s="88"/>
      <c r="N975" s="88"/>
      <c r="O975" s="88"/>
      <c r="P975" s="88"/>
      <c r="Q975" s="88"/>
      <c r="R975" s="88"/>
      <c r="S975" s="88"/>
      <c r="T975" s="88"/>
      <c r="U975" s="88"/>
      <c r="V975" s="88"/>
      <c r="W975" s="88"/>
      <c r="X975" s="88"/>
      <c r="Y975" s="88"/>
      <c r="Z975" s="88"/>
    </row>
    <row r="976" spans="1:26" ht="13.5" customHeight="1">
      <c r="A976" s="88"/>
      <c r="B976" s="88"/>
      <c r="C976" s="88"/>
      <c r="D976" s="88"/>
      <c r="E976" s="88"/>
      <c r="F976" s="88"/>
      <c r="G976" s="88"/>
      <c r="H976" s="88"/>
      <c r="I976" s="88"/>
      <c r="J976" s="88"/>
      <c r="K976" s="88"/>
      <c r="L976" s="88"/>
      <c r="M976" s="88"/>
      <c r="N976" s="88"/>
      <c r="O976" s="88"/>
      <c r="P976" s="88"/>
      <c r="Q976" s="88"/>
      <c r="R976" s="88"/>
      <c r="S976" s="88"/>
      <c r="T976" s="88"/>
      <c r="U976" s="88"/>
      <c r="V976" s="88"/>
      <c r="W976" s="88"/>
      <c r="X976" s="88"/>
      <c r="Y976" s="88"/>
      <c r="Z976" s="88"/>
    </row>
    <row r="977" spans="1:26" ht="13.5" customHeight="1">
      <c r="A977" s="88"/>
      <c r="B977" s="88"/>
      <c r="C977" s="88"/>
      <c r="D977" s="88"/>
      <c r="E977" s="88"/>
      <c r="F977" s="88"/>
      <c r="G977" s="88"/>
      <c r="H977" s="88"/>
      <c r="I977" s="88"/>
      <c r="J977" s="88"/>
      <c r="K977" s="88"/>
      <c r="L977" s="88"/>
      <c r="M977" s="88"/>
      <c r="N977" s="88"/>
      <c r="O977" s="88"/>
      <c r="P977" s="88"/>
      <c r="Q977" s="88"/>
      <c r="R977" s="88"/>
      <c r="S977" s="88"/>
      <c r="T977" s="88"/>
      <c r="U977" s="88"/>
      <c r="V977" s="88"/>
      <c r="W977" s="88"/>
      <c r="X977" s="88"/>
      <c r="Y977" s="88"/>
      <c r="Z977" s="88"/>
    </row>
    <row r="978" spans="1:26" ht="13.5" customHeight="1">
      <c r="A978" s="88"/>
      <c r="B978" s="88"/>
      <c r="C978" s="88"/>
      <c r="D978" s="88"/>
      <c r="E978" s="88"/>
      <c r="F978" s="88"/>
      <c r="G978" s="88"/>
      <c r="H978" s="88"/>
      <c r="I978" s="88"/>
      <c r="J978" s="88"/>
      <c r="K978" s="88"/>
      <c r="L978" s="88"/>
      <c r="M978" s="88"/>
      <c r="N978" s="88"/>
      <c r="O978" s="88"/>
      <c r="P978" s="88"/>
      <c r="Q978" s="88"/>
      <c r="R978" s="88"/>
      <c r="S978" s="88"/>
      <c r="T978" s="88"/>
      <c r="U978" s="88"/>
      <c r="V978" s="88"/>
      <c r="W978" s="88"/>
      <c r="X978" s="88"/>
      <c r="Y978" s="88"/>
      <c r="Z978" s="88"/>
    </row>
    <row r="979" spans="1:26" ht="13.5" customHeight="1">
      <c r="A979" s="88"/>
      <c r="B979" s="88"/>
      <c r="C979" s="88"/>
      <c r="D979" s="88"/>
      <c r="E979" s="88"/>
      <c r="F979" s="88"/>
      <c r="G979" s="88"/>
      <c r="H979" s="88"/>
      <c r="I979" s="88"/>
      <c r="J979" s="88"/>
      <c r="K979" s="88"/>
      <c r="L979" s="88"/>
      <c r="M979" s="88"/>
      <c r="N979" s="88"/>
      <c r="O979" s="88"/>
      <c r="P979" s="88"/>
      <c r="Q979" s="88"/>
      <c r="R979" s="88"/>
      <c r="S979" s="88"/>
      <c r="T979" s="88"/>
      <c r="U979" s="88"/>
      <c r="V979" s="88"/>
      <c r="W979" s="88"/>
      <c r="X979" s="88"/>
      <c r="Y979" s="88"/>
      <c r="Z979" s="88"/>
    </row>
    <row r="980" spans="1:26" ht="13.5" customHeight="1">
      <c r="A980" s="88"/>
      <c r="B980" s="88"/>
      <c r="C980" s="88"/>
      <c r="D980" s="88"/>
      <c r="E980" s="88"/>
      <c r="F980" s="88"/>
      <c r="G980" s="88"/>
      <c r="H980" s="88"/>
      <c r="I980" s="88"/>
      <c r="J980" s="88"/>
      <c r="K980" s="88"/>
      <c r="L980" s="88"/>
      <c r="M980" s="88"/>
      <c r="N980" s="88"/>
      <c r="O980" s="88"/>
      <c r="P980" s="88"/>
      <c r="Q980" s="88"/>
      <c r="R980" s="88"/>
      <c r="S980" s="88"/>
      <c r="T980" s="88"/>
      <c r="U980" s="88"/>
      <c r="V980" s="88"/>
      <c r="W980" s="88"/>
      <c r="X980" s="88"/>
      <c r="Y980" s="88"/>
      <c r="Z980" s="88"/>
    </row>
    <row r="981" spans="1:26" ht="13.5" customHeight="1">
      <c r="A981" s="88"/>
      <c r="B981" s="88"/>
      <c r="C981" s="88"/>
      <c r="D981" s="88"/>
      <c r="E981" s="88"/>
      <c r="F981" s="88"/>
      <c r="G981" s="88"/>
      <c r="H981" s="88"/>
      <c r="I981" s="88"/>
      <c r="J981" s="88"/>
      <c r="K981" s="88"/>
      <c r="L981" s="88"/>
      <c r="M981" s="88"/>
      <c r="N981" s="88"/>
      <c r="O981" s="88"/>
      <c r="P981" s="88"/>
      <c r="Q981" s="88"/>
      <c r="R981" s="88"/>
      <c r="S981" s="88"/>
      <c r="T981" s="88"/>
      <c r="U981" s="88"/>
      <c r="V981" s="88"/>
      <c r="W981" s="88"/>
      <c r="X981" s="88"/>
      <c r="Y981" s="88"/>
      <c r="Z981" s="88"/>
    </row>
    <row r="982" spans="1:26" ht="13.5" customHeight="1">
      <c r="A982" s="88"/>
      <c r="B982" s="88"/>
      <c r="C982" s="88"/>
      <c r="D982" s="88"/>
      <c r="E982" s="88"/>
      <c r="F982" s="88"/>
      <c r="G982" s="88"/>
      <c r="H982" s="88"/>
      <c r="I982" s="88"/>
      <c r="J982" s="88"/>
      <c r="K982" s="88"/>
      <c r="L982" s="88"/>
      <c r="M982" s="88"/>
      <c r="N982" s="88"/>
      <c r="O982" s="88"/>
      <c r="P982" s="88"/>
      <c r="Q982" s="88"/>
      <c r="R982" s="88"/>
      <c r="S982" s="88"/>
      <c r="T982" s="88"/>
      <c r="U982" s="88"/>
      <c r="V982" s="88"/>
      <c r="W982" s="88"/>
      <c r="X982" s="88"/>
      <c r="Y982" s="88"/>
      <c r="Z982" s="88"/>
    </row>
    <row r="983" spans="1:26" ht="13.5" customHeight="1">
      <c r="A983" s="88"/>
      <c r="B983" s="88"/>
      <c r="C983" s="88"/>
      <c r="D983" s="88"/>
      <c r="E983" s="88"/>
      <c r="F983" s="88"/>
      <c r="G983" s="88"/>
      <c r="H983" s="88"/>
      <c r="I983" s="88"/>
      <c r="J983" s="88"/>
      <c r="K983" s="88"/>
      <c r="L983" s="88"/>
      <c r="M983" s="88"/>
      <c r="N983" s="88"/>
      <c r="O983" s="88"/>
      <c r="P983" s="88"/>
      <c r="Q983" s="88"/>
      <c r="R983" s="88"/>
      <c r="S983" s="88"/>
      <c r="T983" s="88"/>
      <c r="U983" s="88"/>
      <c r="V983" s="88"/>
      <c r="W983" s="88"/>
      <c r="X983" s="88"/>
      <c r="Y983" s="88"/>
      <c r="Z983" s="88"/>
    </row>
    <row r="984" spans="1:26" ht="13.5" customHeight="1">
      <c r="A984" s="88"/>
      <c r="B984" s="88"/>
      <c r="C984" s="88"/>
      <c r="D984" s="88"/>
      <c r="E984" s="88"/>
      <c r="F984" s="88"/>
      <c r="G984" s="88"/>
      <c r="H984" s="88"/>
      <c r="I984" s="88"/>
      <c r="J984" s="88"/>
      <c r="K984" s="88"/>
      <c r="L984" s="88"/>
      <c r="M984" s="88"/>
      <c r="N984" s="88"/>
      <c r="O984" s="88"/>
      <c r="P984" s="88"/>
      <c r="Q984" s="88"/>
      <c r="R984" s="88"/>
      <c r="S984" s="88"/>
      <c r="T984" s="88"/>
      <c r="U984" s="88"/>
      <c r="V984" s="88"/>
      <c r="W984" s="88"/>
      <c r="X984" s="88"/>
      <c r="Y984" s="88"/>
      <c r="Z984" s="88"/>
    </row>
    <row r="985" spans="1:26" ht="13.5" customHeight="1">
      <c r="A985" s="88"/>
      <c r="B985" s="88"/>
      <c r="C985" s="88"/>
      <c r="D985" s="88"/>
      <c r="E985" s="88"/>
      <c r="F985" s="88"/>
      <c r="G985" s="88"/>
      <c r="H985" s="88"/>
      <c r="I985" s="88"/>
      <c r="J985" s="88"/>
      <c r="K985" s="88"/>
      <c r="L985" s="88"/>
      <c r="M985" s="88"/>
      <c r="N985" s="88"/>
      <c r="O985" s="88"/>
      <c r="P985" s="88"/>
      <c r="Q985" s="88"/>
      <c r="R985" s="88"/>
      <c r="S985" s="88"/>
      <c r="T985" s="88"/>
      <c r="U985" s="88"/>
      <c r="V985" s="88"/>
      <c r="W985" s="88"/>
      <c r="X985" s="88"/>
      <c r="Y985" s="88"/>
      <c r="Z985" s="88"/>
    </row>
    <row r="986" spans="1:26" ht="13.5" customHeight="1">
      <c r="A986" s="88"/>
      <c r="B986" s="88"/>
      <c r="C986" s="88"/>
      <c r="D986" s="88"/>
      <c r="E986" s="88"/>
      <c r="F986" s="88"/>
      <c r="G986" s="88"/>
      <c r="H986" s="88"/>
      <c r="I986" s="88"/>
      <c r="J986" s="88"/>
      <c r="K986" s="88"/>
      <c r="L986" s="88"/>
      <c r="M986" s="88"/>
      <c r="N986" s="88"/>
      <c r="O986" s="88"/>
      <c r="P986" s="88"/>
      <c r="Q986" s="88"/>
      <c r="R986" s="88"/>
      <c r="S986" s="88"/>
      <c r="T986" s="88"/>
      <c r="U986" s="88"/>
      <c r="V986" s="88"/>
      <c r="W986" s="88"/>
      <c r="X986" s="88"/>
      <c r="Y986" s="88"/>
      <c r="Z986" s="88"/>
    </row>
    <row r="987" spans="1:26" ht="13.5" customHeight="1">
      <c r="A987" s="88"/>
      <c r="B987" s="88"/>
      <c r="C987" s="88"/>
      <c r="D987" s="88"/>
      <c r="E987" s="88"/>
      <c r="F987" s="88"/>
      <c r="G987" s="88"/>
      <c r="H987" s="88"/>
      <c r="I987" s="88"/>
      <c r="J987" s="88"/>
      <c r="K987" s="88"/>
      <c r="L987" s="88"/>
      <c r="M987" s="88"/>
      <c r="N987" s="88"/>
      <c r="O987" s="88"/>
      <c r="P987" s="88"/>
      <c r="Q987" s="88"/>
      <c r="R987" s="88"/>
      <c r="S987" s="88"/>
      <c r="T987" s="88"/>
      <c r="U987" s="88"/>
      <c r="V987" s="88"/>
      <c r="W987" s="88"/>
      <c r="X987" s="88"/>
      <c r="Y987" s="88"/>
      <c r="Z987" s="88"/>
    </row>
    <row r="988" spans="1:26" ht="13.5" customHeight="1">
      <c r="A988" s="88"/>
      <c r="B988" s="88"/>
      <c r="C988" s="88"/>
      <c r="D988" s="88"/>
      <c r="E988" s="88"/>
      <c r="F988" s="88"/>
      <c r="G988" s="88"/>
      <c r="H988" s="88"/>
      <c r="I988" s="88"/>
      <c r="J988" s="88"/>
      <c r="K988" s="88"/>
      <c r="L988" s="88"/>
      <c r="M988" s="88"/>
      <c r="N988" s="88"/>
      <c r="O988" s="88"/>
      <c r="P988" s="88"/>
      <c r="Q988" s="88"/>
      <c r="R988" s="88"/>
      <c r="S988" s="88"/>
      <c r="T988" s="88"/>
      <c r="U988" s="88"/>
      <c r="V988" s="88"/>
      <c r="W988" s="88"/>
      <c r="X988" s="88"/>
      <c r="Y988" s="88"/>
      <c r="Z988" s="88"/>
    </row>
    <row r="989" spans="1:26" ht="13.5" customHeight="1">
      <c r="A989" s="88"/>
      <c r="B989" s="88"/>
      <c r="C989" s="88"/>
      <c r="D989" s="88"/>
      <c r="E989" s="88"/>
      <c r="F989" s="88"/>
      <c r="G989" s="88"/>
      <c r="H989" s="88"/>
      <c r="I989" s="88"/>
      <c r="J989" s="88"/>
      <c r="K989" s="88"/>
      <c r="L989" s="88"/>
      <c r="M989" s="88"/>
      <c r="N989" s="88"/>
      <c r="O989" s="88"/>
      <c r="P989" s="88"/>
      <c r="Q989" s="88"/>
      <c r="R989" s="88"/>
      <c r="S989" s="88"/>
      <c r="T989" s="88"/>
      <c r="U989" s="88"/>
      <c r="V989" s="88"/>
      <c r="W989" s="88"/>
      <c r="X989" s="88"/>
      <c r="Y989" s="88"/>
      <c r="Z989" s="88"/>
    </row>
    <row r="990" spans="1:26" ht="13.5" customHeight="1">
      <c r="A990" s="88"/>
      <c r="B990" s="88"/>
      <c r="C990" s="88"/>
      <c r="D990" s="88"/>
      <c r="E990" s="88"/>
      <c r="F990" s="88"/>
      <c r="G990" s="88"/>
      <c r="H990" s="88"/>
      <c r="I990" s="88"/>
      <c r="J990" s="88"/>
      <c r="K990" s="88"/>
      <c r="L990" s="88"/>
      <c r="M990" s="88"/>
      <c r="N990" s="88"/>
      <c r="O990" s="88"/>
      <c r="P990" s="88"/>
      <c r="Q990" s="88"/>
      <c r="R990" s="88"/>
      <c r="S990" s="88"/>
      <c r="T990" s="88"/>
      <c r="U990" s="88"/>
      <c r="V990" s="88"/>
      <c r="W990" s="88"/>
      <c r="X990" s="88"/>
      <c r="Y990" s="88"/>
      <c r="Z990" s="88"/>
    </row>
    <row r="991" spans="1:26" ht="13.5" customHeight="1">
      <c r="A991" s="88"/>
      <c r="B991" s="88"/>
      <c r="C991" s="88"/>
      <c r="D991" s="88"/>
      <c r="E991" s="88"/>
      <c r="F991" s="88"/>
      <c r="G991" s="88"/>
      <c r="H991" s="88"/>
      <c r="I991" s="88"/>
      <c r="J991" s="88"/>
      <c r="K991" s="88"/>
      <c r="L991" s="88"/>
      <c r="M991" s="88"/>
      <c r="N991" s="88"/>
      <c r="O991" s="88"/>
      <c r="P991" s="88"/>
      <c r="Q991" s="88"/>
      <c r="R991" s="88"/>
      <c r="S991" s="88"/>
      <c r="T991" s="88"/>
      <c r="U991" s="88"/>
      <c r="V991" s="88"/>
      <c r="W991" s="88"/>
      <c r="X991" s="88"/>
      <c r="Y991" s="88"/>
      <c r="Z991" s="88"/>
    </row>
    <row r="992" spans="1:26" ht="13.5" customHeight="1">
      <c r="A992" s="88"/>
      <c r="B992" s="88"/>
      <c r="C992" s="88"/>
      <c r="D992" s="88"/>
      <c r="E992" s="88"/>
      <c r="F992" s="88"/>
      <c r="G992" s="88"/>
      <c r="H992" s="88"/>
      <c r="I992" s="88"/>
      <c r="J992" s="88"/>
      <c r="K992" s="88"/>
      <c r="L992" s="88"/>
      <c r="M992" s="88"/>
      <c r="N992" s="88"/>
      <c r="O992" s="88"/>
      <c r="P992" s="88"/>
      <c r="Q992" s="88"/>
      <c r="R992" s="88"/>
      <c r="S992" s="88"/>
      <c r="T992" s="88"/>
      <c r="U992" s="88"/>
      <c r="V992" s="88"/>
      <c r="W992" s="88"/>
      <c r="X992" s="88"/>
      <c r="Y992" s="88"/>
      <c r="Z992" s="88"/>
    </row>
    <row r="993" spans="1:26" ht="13.5" customHeight="1">
      <c r="A993" s="88"/>
      <c r="B993" s="88"/>
      <c r="C993" s="88"/>
      <c r="D993" s="88"/>
      <c r="E993" s="88"/>
      <c r="F993" s="88"/>
      <c r="G993" s="88"/>
      <c r="H993" s="88"/>
      <c r="I993" s="88"/>
      <c r="J993" s="88"/>
      <c r="K993" s="88"/>
      <c r="L993" s="88"/>
      <c r="M993" s="88"/>
      <c r="N993" s="88"/>
      <c r="O993" s="88"/>
      <c r="P993" s="88"/>
      <c r="Q993" s="88"/>
      <c r="R993" s="88"/>
      <c r="S993" s="88"/>
      <c r="T993" s="88"/>
      <c r="U993" s="88"/>
      <c r="V993" s="88"/>
      <c r="W993" s="88"/>
      <c r="X993" s="88"/>
      <c r="Y993" s="88"/>
      <c r="Z993" s="88"/>
    </row>
    <row r="994" spans="1:26" ht="13.5" customHeight="1">
      <c r="A994" s="88"/>
      <c r="B994" s="88"/>
      <c r="C994" s="88"/>
      <c r="D994" s="88"/>
      <c r="E994" s="88"/>
      <c r="F994" s="88"/>
      <c r="G994" s="88"/>
      <c r="H994" s="88"/>
      <c r="I994" s="88"/>
      <c r="J994" s="88"/>
      <c r="K994" s="88"/>
      <c r="L994" s="88"/>
      <c r="M994" s="88"/>
      <c r="N994" s="88"/>
      <c r="O994" s="88"/>
      <c r="P994" s="88"/>
      <c r="Q994" s="88"/>
      <c r="R994" s="88"/>
      <c r="S994" s="88"/>
      <c r="T994" s="88"/>
      <c r="U994" s="88"/>
      <c r="V994" s="88"/>
      <c r="W994" s="88"/>
      <c r="X994" s="88"/>
      <c r="Y994" s="88"/>
      <c r="Z994" s="88"/>
    </row>
    <row r="995" spans="1:26" ht="13.5" customHeight="1">
      <c r="A995" s="88"/>
      <c r="B995" s="88"/>
      <c r="C995" s="88"/>
      <c r="D995" s="88"/>
      <c r="E995" s="88"/>
      <c r="F995" s="88"/>
      <c r="G995" s="88"/>
      <c r="H995" s="88"/>
      <c r="I995" s="88"/>
      <c r="J995" s="88"/>
      <c r="K995" s="88"/>
      <c r="L995" s="88"/>
      <c r="M995" s="88"/>
      <c r="N995" s="88"/>
      <c r="O995" s="88"/>
      <c r="P995" s="88"/>
      <c r="Q995" s="88"/>
      <c r="R995" s="88"/>
      <c r="S995" s="88"/>
      <c r="T995" s="88"/>
      <c r="U995" s="88"/>
      <c r="V995" s="88"/>
      <c r="W995" s="88"/>
      <c r="X995" s="88"/>
      <c r="Y995" s="88"/>
      <c r="Z995" s="88"/>
    </row>
    <row r="996" spans="1:26" ht="13.5" customHeight="1">
      <c r="A996" s="88"/>
      <c r="B996" s="88"/>
      <c r="C996" s="88"/>
      <c r="D996" s="88"/>
      <c r="E996" s="88"/>
      <c r="F996" s="88"/>
      <c r="G996" s="88"/>
      <c r="H996" s="88"/>
      <c r="I996" s="88"/>
      <c r="J996" s="88"/>
      <c r="K996" s="88"/>
      <c r="L996" s="88"/>
      <c r="M996" s="88"/>
      <c r="N996" s="88"/>
      <c r="O996" s="88"/>
      <c r="P996" s="88"/>
      <c r="Q996" s="88"/>
      <c r="R996" s="88"/>
      <c r="S996" s="88"/>
      <c r="T996" s="88"/>
      <c r="U996" s="88"/>
      <c r="V996" s="88"/>
      <c r="W996" s="88"/>
      <c r="X996" s="88"/>
      <c r="Y996" s="88"/>
      <c r="Z996" s="88"/>
    </row>
    <row r="997" spans="1:26" ht="13.5" customHeight="1">
      <c r="A997" s="88"/>
      <c r="B997" s="88"/>
      <c r="C997" s="88"/>
      <c r="D997" s="88"/>
      <c r="E997" s="88"/>
      <c r="F997" s="88"/>
      <c r="G997" s="88"/>
      <c r="H997" s="88"/>
      <c r="I997" s="88"/>
      <c r="J997" s="88"/>
      <c r="K997" s="88"/>
      <c r="L997" s="88"/>
      <c r="M997" s="88"/>
      <c r="N997" s="88"/>
      <c r="O997" s="88"/>
      <c r="P997" s="88"/>
      <c r="Q997" s="88"/>
      <c r="R997" s="88"/>
      <c r="S997" s="88"/>
      <c r="T997" s="88"/>
      <c r="U997" s="88"/>
      <c r="V997" s="88"/>
      <c r="W997" s="88"/>
      <c r="X997" s="88"/>
      <c r="Y997" s="88"/>
      <c r="Z997" s="88"/>
    </row>
    <row r="998" spans="1:26" ht="13.5" customHeight="1">
      <c r="A998" s="88"/>
      <c r="B998" s="88"/>
      <c r="C998" s="88"/>
      <c r="D998" s="88"/>
      <c r="E998" s="88"/>
      <c r="F998" s="88"/>
      <c r="G998" s="88"/>
      <c r="H998" s="88"/>
      <c r="I998" s="88"/>
      <c r="J998" s="88"/>
      <c r="K998" s="88"/>
      <c r="L998" s="88"/>
      <c r="M998" s="88"/>
      <c r="N998" s="88"/>
      <c r="O998" s="88"/>
      <c r="P998" s="88"/>
      <c r="Q998" s="88"/>
      <c r="R998" s="88"/>
      <c r="S998" s="88"/>
      <c r="T998" s="88"/>
      <c r="U998" s="88"/>
      <c r="V998" s="88"/>
      <c r="W998" s="88"/>
      <c r="X998" s="88"/>
      <c r="Y998" s="88"/>
      <c r="Z998" s="88"/>
    </row>
    <row r="999" spans="1:26" ht="13.5" customHeight="1">
      <c r="A999" s="88"/>
      <c r="B999" s="88"/>
      <c r="C999" s="88"/>
      <c r="D999" s="88"/>
      <c r="E999" s="88"/>
      <c r="F999" s="88"/>
      <c r="G999" s="88"/>
      <c r="H999" s="88"/>
      <c r="I999" s="88"/>
      <c r="J999" s="88"/>
      <c r="K999" s="88"/>
      <c r="L999" s="88"/>
      <c r="M999" s="88"/>
      <c r="N999" s="88"/>
      <c r="O999" s="88"/>
      <c r="P999" s="88"/>
      <c r="Q999" s="88"/>
      <c r="R999" s="88"/>
      <c r="S999" s="88"/>
      <c r="T999" s="88"/>
      <c r="U999" s="88"/>
      <c r="V999" s="88"/>
      <c r="W999" s="88"/>
      <c r="X999" s="88"/>
      <c r="Y999" s="88"/>
      <c r="Z999" s="88"/>
    </row>
    <row r="1000" spans="1:26" ht="13.5" customHeight="1">
      <c r="A1000" s="88"/>
      <c r="B1000" s="88"/>
      <c r="C1000" s="88"/>
      <c r="D1000" s="88"/>
      <c r="E1000" s="88"/>
      <c r="F1000" s="88"/>
      <c r="G1000" s="88"/>
      <c r="H1000" s="88"/>
      <c r="I1000" s="88"/>
      <c r="J1000" s="88"/>
      <c r="K1000" s="88"/>
      <c r="L1000" s="88"/>
      <c r="M1000" s="88"/>
      <c r="N1000" s="88"/>
      <c r="O1000" s="88"/>
      <c r="P1000" s="88"/>
      <c r="Q1000" s="88"/>
      <c r="R1000" s="88"/>
      <c r="S1000" s="88"/>
      <c r="T1000" s="88"/>
      <c r="U1000" s="88"/>
      <c r="V1000" s="88"/>
      <c r="W1000" s="88"/>
      <c r="X1000" s="88"/>
      <c r="Y1000" s="88"/>
      <c r="Z1000" s="88"/>
    </row>
  </sheetData>
  <mergeCells count="27">
    <mergeCell ref="A1:G1"/>
    <mergeCell ref="A2:G2"/>
    <mergeCell ref="A3:G3"/>
    <mergeCell ref="A4:G4"/>
    <mergeCell ref="A5:G5"/>
    <mergeCell ref="A6:G6"/>
    <mergeCell ref="A7:G7"/>
    <mergeCell ref="A8:G8"/>
    <mergeCell ref="E9:G9"/>
    <mergeCell ref="E10:G10"/>
    <mergeCell ref="E11:G11"/>
    <mergeCell ref="E12:G12"/>
    <mergeCell ref="E13:G13"/>
    <mergeCell ref="E14:G14"/>
    <mergeCell ref="F29:G29"/>
    <mergeCell ref="E15:G15"/>
    <mergeCell ref="E17:G17"/>
    <mergeCell ref="A20:G20"/>
    <mergeCell ref="C22:G27"/>
    <mergeCell ref="A28:G28"/>
    <mergeCell ref="A29:E29"/>
    <mergeCell ref="F30:G30"/>
    <mergeCell ref="A31:G31"/>
    <mergeCell ref="A32:G32"/>
    <mergeCell ref="A33:G33"/>
    <mergeCell ref="A36:G36"/>
    <mergeCell ref="A30:D30"/>
  </mergeCells>
  <printOptions horizontalCentered="1"/>
  <pageMargins left="0.51181102362204722" right="0.51181102362204722" top="0.78740157480314965" bottom="0.78740157480314965" header="0" footer="0"/>
  <pageSetup paperSize="9" scale="83" orientation="portrait" r:id="rId1"/>
  <headerFooter>
    <oddHeader>&amp;CPREFEITURA MUNICIPAL DE JABOATÃO DOS GUARARAPES SECRETARIA MUNICIPAL DE EDUCAÇÃO E ESPORTES</oddHeader>
    <oddFooter>&amp;CAvenida Barreto de Menezes, 1648 – Bairro: Prazeres – Jaboatão dos Guararapes – CEP: 54310-310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Z1000"/>
  <sheetViews>
    <sheetView workbookViewId="0">
      <selection activeCell="H15" sqref="H15"/>
    </sheetView>
  </sheetViews>
  <sheetFormatPr defaultColWidth="12.625" defaultRowHeight="15" customHeight="1"/>
  <cols>
    <col min="1" max="1" width="16.375" customWidth="1"/>
    <col min="2" max="2" width="8.375" customWidth="1"/>
    <col min="3" max="3" width="9.875" customWidth="1"/>
    <col min="4" max="4" width="10" customWidth="1"/>
    <col min="5" max="5" width="40.5" customWidth="1"/>
    <col min="6" max="7" width="8.375" customWidth="1"/>
    <col min="8" max="8" width="9" customWidth="1"/>
    <col min="9" max="13" width="10.875" hidden="1" customWidth="1"/>
    <col min="14" max="26" width="8.625" customWidth="1"/>
  </cols>
  <sheetData>
    <row r="1" spans="1:26" ht="74.25" customHeight="1">
      <c r="A1" s="269" t="s">
        <v>2079</v>
      </c>
      <c r="B1" s="204"/>
      <c r="C1" s="204"/>
      <c r="D1" s="204"/>
      <c r="E1" s="204"/>
      <c r="F1" s="204"/>
      <c r="G1" s="243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1:26" ht="13.5" customHeight="1">
      <c r="A2" s="270"/>
      <c r="B2" s="204"/>
      <c r="C2" s="204"/>
      <c r="D2" s="204"/>
      <c r="E2" s="204"/>
      <c r="F2" s="204"/>
      <c r="G2" s="243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</row>
    <row r="3" spans="1:26" ht="13.5" customHeight="1">
      <c r="A3" s="273" t="s">
        <v>2037</v>
      </c>
      <c r="B3" s="204"/>
      <c r="C3" s="204"/>
      <c r="D3" s="204"/>
      <c r="E3" s="204"/>
      <c r="F3" s="204"/>
      <c r="G3" s="243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1:26" ht="13.5" customHeight="1">
      <c r="A4" s="244"/>
      <c r="B4" s="245"/>
      <c r="C4" s="245"/>
      <c r="D4" s="245"/>
      <c r="E4" s="245"/>
      <c r="F4" s="245"/>
      <c r="G4" s="246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93" customHeight="1">
      <c r="A5" s="272" t="s">
        <v>2038</v>
      </c>
      <c r="B5" s="252"/>
      <c r="C5" s="252"/>
      <c r="D5" s="252"/>
      <c r="E5" s="252"/>
      <c r="F5" s="252"/>
      <c r="G5" s="253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</row>
    <row r="6" spans="1:26" ht="13.5" customHeight="1">
      <c r="A6" s="263"/>
      <c r="B6" s="264"/>
      <c r="C6" s="264"/>
      <c r="D6" s="264"/>
      <c r="E6" s="264"/>
      <c r="F6" s="264"/>
      <c r="G6" s="265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</row>
    <row r="7" spans="1:26" ht="13.5" customHeight="1">
      <c r="A7" s="266" t="s">
        <v>2080</v>
      </c>
      <c r="B7" s="252"/>
      <c r="C7" s="252"/>
      <c r="D7" s="252"/>
      <c r="E7" s="252"/>
      <c r="F7" s="252"/>
      <c r="G7" s="253"/>
      <c r="H7" s="88"/>
      <c r="I7" s="88" t="s">
        <v>2045</v>
      </c>
      <c r="J7" s="88" t="s">
        <v>2046</v>
      </c>
      <c r="K7" s="88" t="s">
        <v>2047</v>
      </c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</row>
    <row r="8" spans="1:26" ht="13.5" customHeight="1">
      <c r="A8" s="267"/>
      <c r="B8" s="252"/>
      <c r="C8" s="252"/>
      <c r="D8" s="252"/>
      <c r="E8" s="252"/>
      <c r="F8" s="252"/>
      <c r="G8" s="253"/>
      <c r="H8" s="88"/>
      <c r="I8" s="88" t="s">
        <v>2050</v>
      </c>
      <c r="J8" s="88" t="s">
        <v>2050</v>
      </c>
      <c r="K8" s="88" t="s">
        <v>2050</v>
      </c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</row>
    <row r="9" spans="1:26" ht="13.5" customHeight="1">
      <c r="A9" s="89" t="s">
        <v>2081</v>
      </c>
      <c r="B9" s="90" t="s">
        <v>2082</v>
      </c>
      <c r="C9" s="90" t="s">
        <v>2083</v>
      </c>
      <c r="D9" s="91" t="s">
        <v>2084</v>
      </c>
      <c r="E9" s="268" t="s">
        <v>2085</v>
      </c>
      <c r="F9" s="252"/>
      <c r="G9" s="253"/>
      <c r="H9" s="88"/>
      <c r="I9" s="127">
        <v>5.6399999999999999E-2</v>
      </c>
      <c r="J9" s="127">
        <v>6.08E-2</v>
      </c>
      <c r="K9" s="127">
        <v>7.5899999999999995E-2</v>
      </c>
      <c r="L9" s="127"/>
      <c r="M9" s="127">
        <v>5.6399999999999999E-2</v>
      </c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</row>
    <row r="10" spans="1:26" ht="13.5" customHeight="1">
      <c r="A10" s="89" t="s">
        <v>2086</v>
      </c>
      <c r="B10" s="93">
        <v>3</v>
      </c>
      <c r="C10" s="93">
        <v>5.5</v>
      </c>
      <c r="D10" s="94">
        <v>3.9E-2</v>
      </c>
      <c r="E10" s="251" t="s">
        <v>2087</v>
      </c>
      <c r="F10" s="252"/>
      <c r="G10" s="253"/>
      <c r="H10" s="88"/>
      <c r="I10" s="127">
        <v>3.7999999999999999E-2</v>
      </c>
      <c r="J10" s="127">
        <v>4.0099999999999997E-2</v>
      </c>
      <c r="K10" s="127">
        <v>4.6699999999999998E-2</v>
      </c>
      <c r="L10" s="127"/>
      <c r="M10" s="127">
        <v>3.7999999999999999E-2</v>
      </c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spans="1:26" ht="13.5" customHeight="1">
      <c r="A11" s="89" t="s">
        <v>2088</v>
      </c>
      <c r="B11" s="93">
        <v>0.8</v>
      </c>
      <c r="C11" s="93">
        <v>1</v>
      </c>
      <c r="D11" s="95">
        <v>3.0000000000000001E-3</v>
      </c>
      <c r="E11" s="251" t="s">
        <v>2089</v>
      </c>
      <c r="F11" s="252"/>
      <c r="G11" s="253"/>
      <c r="H11" s="88"/>
      <c r="I11" s="127">
        <v>3.2000000000000002E-3</v>
      </c>
      <c r="J11" s="127">
        <v>4.0000000000000001E-3</v>
      </c>
      <c r="K11" s="127">
        <v>7.4000000000000003E-3</v>
      </c>
      <c r="L11" s="127"/>
      <c r="M11" s="127">
        <v>3.2000000000000002E-3</v>
      </c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</row>
    <row r="12" spans="1:26" ht="13.5" customHeight="1">
      <c r="A12" s="89" t="s">
        <v>2090</v>
      </c>
      <c r="B12" s="93">
        <v>0.97</v>
      </c>
      <c r="C12" s="93">
        <v>1.27</v>
      </c>
      <c r="D12" s="95">
        <v>1.0999999999999999E-2</v>
      </c>
      <c r="E12" s="251" t="s">
        <v>2091</v>
      </c>
      <c r="F12" s="252"/>
      <c r="G12" s="253"/>
      <c r="H12" s="88"/>
      <c r="I12" s="127">
        <v>1.0200000000000001E-2</v>
      </c>
      <c r="J12" s="127">
        <v>1.11E-2</v>
      </c>
      <c r="K12" s="127">
        <v>1.21E-2</v>
      </c>
      <c r="L12" s="127"/>
      <c r="M12" s="127">
        <v>1.0200000000000001E-2</v>
      </c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</row>
    <row r="13" spans="1:26" ht="13.5" customHeight="1">
      <c r="A13" s="89" t="s">
        <v>2092</v>
      </c>
      <c r="B13" s="93">
        <v>0.59</v>
      </c>
      <c r="C13" s="93">
        <v>1.39</v>
      </c>
      <c r="D13" s="95">
        <v>1.0200000000000001E-2</v>
      </c>
      <c r="E13" s="251" t="s">
        <v>2093</v>
      </c>
      <c r="F13" s="252"/>
      <c r="G13" s="253"/>
      <c r="H13" s="88"/>
      <c r="I13" s="127">
        <v>5.0000000000000001E-3</v>
      </c>
      <c r="J13" s="127">
        <v>5.5999999999999999E-3</v>
      </c>
      <c r="K13" s="127">
        <v>9.7000000000000003E-3</v>
      </c>
      <c r="L13" s="127"/>
      <c r="M13" s="127">
        <v>5.0000000000000001E-3</v>
      </c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</row>
    <row r="14" spans="1:26" ht="13.5" customHeight="1">
      <c r="A14" s="99" t="s">
        <v>2094</v>
      </c>
      <c r="B14" s="100">
        <v>6.16</v>
      </c>
      <c r="C14" s="100">
        <v>8.9600000000000009</v>
      </c>
      <c r="D14" s="95">
        <v>6.9199999999999998E-2</v>
      </c>
      <c r="E14" s="254" t="s">
        <v>2095</v>
      </c>
      <c r="F14" s="252"/>
      <c r="G14" s="253"/>
      <c r="H14" s="88"/>
      <c r="I14" s="127">
        <v>0.1215</v>
      </c>
      <c r="J14" s="127">
        <v>0.1215</v>
      </c>
      <c r="K14" s="127">
        <v>0.1215</v>
      </c>
      <c r="L14" s="127"/>
      <c r="M14" s="127">
        <v>0.1215</v>
      </c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</row>
    <row r="15" spans="1:26" ht="13.5" customHeight="1">
      <c r="A15" s="89" t="s">
        <v>2096</v>
      </c>
      <c r="B15" s="93">
        <v>5.65</v>
      </c>
      <c r="C15" s="93">
        <v>10.65</v>
      </c>
      <c r="D15" s="101">
        <v>0.1215</v>
      </c>
      <c r="E15" s="251" t="s">
        <v>2097</v>
      </c>
      <c r="F15" s="252"/>
      <c r="G15" s="253"/>
      <c r="H15" s="88"/>
      <c r="I15" s="127">
        <v>6.4999999999999997E-3</v>
      </c>
      <c r="J15" s="127">
        <v>6.4999999999999997E-3</v>
      </c>
      <c r="K15" s="127">
        <v>6.4999999999999997E-3</v>
      </c>
      <c r="L15" s="127"/>
      <c r="M15" s="127">
        <v>6.4999999999999997E-3</v>
      </c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</row>
    <row r="16" spans="1:26" ht="13.5" customHeight="1">
      <c r="A16" s="102"/>
      <c r="B16" s="103"/>
      <c r="C16" s="103"/>
      <c r="D16" s="103"/>
      <c r="E16" s="104"/>
      <c r="F16" s="104"/>
      <c r="G16" s="105"/>
      <c r="H16" s="88"/>
      <c r="I16" s="127">
        <v>0.03</v>
      </c>
      <c r="J16" s="127">
        <v>0.03</v>
      </c>
      <c r="K16" s="127">
        <v>0.03</v>
      </c>
      <c r="L16" s="127"/>
      <c r="M16" s="127">
        <v>0.03</v>
      </c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</row>
    <row r="17" spans="1:26" ht="13.5" customHeight="1">
      <c r="A17" s="106" t="s">
        <v>2098</v>
      </c>
      <c r="B17" s="107"/>
      <c r="C17" s="108" t="s">
        <v>2062</v>
      </c>
      <c r="D17" s="109">
        <f>ROUND(((((1+(D10+D11+D12))*(1+D13)*(1+D14)/(1-D15))-1)),4)</f>
        <v>0.29470000000000002</v>
      </c>
      <c r="E17" s="257" t="s">
        <v>2063</v>
      </c>
      <c r="F17" s="222"/>
      <c r="G17" s="241"/>
      <c r="H17" s="88"/>
      <c r="I17" s="127">
        <v>0.04</v>
      </c>
      <c r="J17" s="127">
        <v>0.04</v>
      </c>
      <c r="K17" s="127">
        <v>0.04</v>
      </c>
      <c r="L17" s="127"/>
      <c r="M17" s="127">
        <v>0.04</v>
      </c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</row>
    <row r="18" spans="1:26" ht="13.5" customHeight="1">
      <c r="A18" s="106"/>
      <c r="B18" s="107"/>
      <c r="C18" s="111"/>
      <c r="D18" s="112"/>
      <c r="E18" s="110"/>
      <c r="F18" s="110"/>
      <c r="G18" s="113"/>
      <c r="H18" s="88"/>
      <c r="I18" s="127">
        <v>4.4999999999999998E-2</v>
      </c>
      <c r="J18" s="127">
        <v>4.4999999999999998E-2</v>
      </c>
      <c r="K18" s="127">
        <v>4.4999999999999998E-2</v>
      </c>
      <c r="L18" s="127"/>
      <c r="M18" s="127">
        <v>4.4999999999999998E-2</v>
      </c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spans="1:26" ht="13.5" customHeight="1">
      <c r="A19" s="114"/>
      <c r="B19" s="107"/>
      <c r="C19" s="115"/>
      <c r="D19" s="115"/>
      <c r="E19" s="115"/>
      <c r="F19" s="115"/>
      <c r="G19" s="116"/>
      <c r="H19" s="88"/>
      <c r="I19" s="127">
        <v>6.6400000000000001E-2</v>
      </c>
      <c r="J19" s="127">
        <v>7.2999999999999995E-2</v>
      </c>
      <c r="K19" s="127">
        <v>8.6900000000000005E-2</v>
      </c>
      <c r="L19" s="127"/>
      <c r="M19" s="127">
        <v>6.6400000000000001E-2</v>
      </c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</row>
    <row r="20" spans="1:26" ht="45.75" customHeight="1">
      <c r="A20" s="258" t="s">
        <v>2064</v>
      </c>
      <c r="B20" s="222"/>
      <c r="C20" s="222"/>
      <c r="D20" s="222"/>
      <c r="E20" s="222"/>
      <c r="F20" s="222"/>
      <c r="G20" s="241"/>
      <c r="H20" s="88"/>
      <c r="I20" s="127">
        <v>6.6400000000000001E-2</v>
      </c>
      <c r="J20" s="127">
        <v>7.2999999999999995E-2</v>
      </c>
      <c r="K20" s="127">
        <v>8.6900000000000005E-2</v>
      </c>
      <c r="L20" s="127"/>
      <c r="M20" s="127">
        <v>6.6400000000000001E-2</v>
      </c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</row>
    <row r="21" spans="1:26" ht="13.5" customHeight="1">
      <c r="A21" s="114"/>
      <c r="B21" s="107"/>
      <c r="C21" s="117"/>
      <c r="D21" s="107"/>
      <c r="E21" s="107"/>
      <c r="F21" s="107"/>
      <c r="G21" s="116"/>
      <c r="H21" s="88"/>
      <c r="I21" s="127"/>
      <c r="J21" s="127"/>
      <c r="K21" s="127"/>
      <c r="L21" s="127"/>
      <c r="M21" s="127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</row>
    <row r="22" spans="1:26" ht="13.5" customHeight="1">
      <c r="A22" s="119" t="s">
        <v>2099</v>
      </c>
      <c r="B22" s="91" t="s">
        <v>2100</v>
      </c>
      <c r="C22" s="259" t="s">
        <v>2101</v>
      </c>
      <c r="D22" s="222"/>
      <c r="E22" s="222"/>
      <c r="F22" s="222"/>
      <c r="G22" s="241"/>
      <c r="H22" s="88"/>
      <c r="I22" s="127">
        <v>0.28289999999999998</v>
      </c>
      <c r="J22" s="127">
        <v>0.29630000000000001</v>
      </c>
      <c r="K22" s="127">
        <v>0.33210000000000001</v>
      </c>
      <c r="L22" s="127"/>
      <c r="M22" s="127">
        <v>0.28289999999999998</v>
      </c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</row>
    <row r="23" spans="1:26" ht="13.5" customHeight="1">
      <c r="A23" s="99" t="s">
        <v>2102</v>
      </c>
      <c r="B23" s="120">
        <v>0.65</v>
      </c>
      <c r="C23" s="260"/>
      <c r="D23" s="222"/>
      <c r="E23" s="222"/>
      <c r="F23" s="222"/>
      <c r="G23" s="241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</row>
    <row r="24" spans="1:26" ht="13.5" customHeight="1">
      <c r="A24" s="99" t="s">
        <v>2103</v>
      </c>
      <c r="B24" s="120">
        <v>3</v>
      </c>
      <c r="C24" s="260"/>
      <c r="D24" s="222"/>
      <c r="E24" s="222"/>
      <c r="F24" s="222"/>
      <c r="G24" s="241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</row>
    <row r="25" spans="1:26" ht="13.5" customHeight="1">
      <c r="A25" s="99" t="s">
        <v>2070</v>
      </c>
      <c r="B25" s="120">
        <v>4.5</v>
      </c>
      <c r="C25" s="260"/>
      <c r="D25" s="222"/>
      <c r="E25" s="222"/>
      <c r="F25" s="222"/>
      <c r="G25" s="241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</row>
    <row r="26" spans="1:26" ht="13.5" customHeight="1">
      <c r="A26" s="99" t="s">
        <v>2104</v>
      </c>
      <c r="B26" s="123">
        <v>4</v>
      </c>
      <c r="C26" s="260"/>
      <c r="D26" s="222"/>
      <c r="E26" s="222"/>
      <c r="F26" s="222"/>
      <c r="G26" s="241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</row>
    <row r="27" spans="1:26" ht="13.5" customHeight="1">
      <c r="A27" s="124" t="s">
        <v>2105</v>
      </c>
      <c r="B27" s="125">
        <f>SUM(B23:B26)</f>
        <v>12.15</v>
      </c>
      <c r="C27" s="260"/>
      <c r="D27" s="222"/>
      <c r="E27" s="222"/>
      <c r="F27" s="222"/>
      <c r="G27" s="241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</row>
    <row r="28" spans="1:26" ht="36.75" customHeight="1">
      <c r="A28" s="261" t="s">
        <v>2073</v>
      </c>
      <c r="B28" s="222"/>
      <c r="C28" s="222"/>
      <c r="D28" s="222"/>
      <c r="E28" s="222"/>
      <c r="F28" s="222"/>
      <c r="G28" s="241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</row>
    <row r="29" spans="1:26" ht="18" customHeight="1">
      <c r="A29" s="262" t="s">
        <v>2106</v>
      </c>
      <c r="B29" s="222"/>
      <c r="C29" s="222"/>
      <c r="D29" s="222"/>
      <c r="E29" s="222"/>
      <c r="F29" s="255">
        <v>1</v>
      </c>
      <c r="G29" s="256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</row>
    <row r="30" spans="1:26" ht="18" customHeight="1">
      <c r="A30" s="250" t="s">
        <v>2075</v>
      </c>
      <c r="B30" s="222"/>
      <c r="C30" s="222"/>
      <c r="D30" s="222"/>
      <c r="E30" s="126">
        <v>0.04</v>
      </c>
      <c r="F30" s="240" t="s">
        <v>2076</v>
      </c>
      <c r="G30" s="241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</row>
    <row r="31" spans="1:26" ht="13.5" customHeight="1">
      <c r="A31" s="242" t="s">
        <v>2077</v>
      </c>
      <c r="B31" s="204"/>
      <c r="C31" s="204"/>
      <c r="D31" s="204"/>
      <c r="E31" s="204"/>
      <c r="F31" s="204"/>
      <c r="G31" s="243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</row>
    <row r="32" spans="1:26" ht="13.5" customHeight="1">
      <c r="A32" s="244"/>
      <c r="B32" s="245"/>
      <c r="C32" s="245"/>
      <c r="D32" s="245"/>
      <c r="E32" s="245"/>
      <c r="F32" s="245"/>
      <c r="G32" s="246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spans="1:26" ht="30" customHeight="1">
      <c r="A33" s="247" t="s">
        <v>2107</v>
      </c>
      <c r="B33" s="248"/>
      <c r="C33" s="248"/>
      <c r="D33" s="248"/>
      <c r="E33" s="248"/>
      <c r="F33" s="248"/>
      <c r="G33" s="249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</row>
    <row r="34" spans="1:26" ht="13.5" customHeight="1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</row>
    <row r="35" spans="1:26" ht="26.25" customHeight="1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</row>
    <row r="36" spans="1:26" ht="74.25" customHeight="1">
      <c r="A36" s="203" t="s">
        <v>41</v>
      </c>
      <c r="B36" s="204"/>
      <c r="C36" s="204"/>
      <c r="D36" s="204"/>
      <c r="E36" s="204"/>
      <c r="F36" s="204"/>
      <c r="G36" s="205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 ht="13.5" customHeight="1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3.5" customHeight="1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3.5" customHeight="1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3.5" customHeight="1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3.5" customHeight="1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3.5" customHeight="1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3.5" customHeight="1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3.5" customHeight="1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</row>
    <row r="45" spans="1:26" ht="13.5" customHeight="1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</row>
    <row r="46" spans="1:26" ht="13.5" customHeight="1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</row>
    <row r="47" spans="1:26" ht="13.5" customHeight="1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</row>
    <row r="48" spans="1:26" ht="13.5" customHeight="1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</row>
    <row r="49" spans="1:26" ht="13.5" customHeight="1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</row>
    <row r="50" spans="1:26" ht="13.5" customHeight="1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</row>
    <row r="51" spans="1:26" ht="13.5" customHeight="1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</row>
    <row r="52" spans="1:26" ht="13.5" customHeight="1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</row>
    <row r="53" spans="1:26" ht="13.5" customHeight="1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</row>
    <row r="54" spans="1:26" ht="13.5" customHeight="1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</row>
    <row r="55" spans="1:26" ht="13.5" customHeight="1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</row>
    <row r="56" spans="1:26" ht="13.5" customHeight="1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</row>
    <row r="57" spans="1:26" ht="13.5" customHeight="1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</row>
    <row r="58" spans="1:26" ht="13.5" customHeight="1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</row>
    <row r="59" spans="1:26" ht="13.5" customHeight="1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</row>
    <row r="60" spans="1:26" ht="13.5" customHeight="1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</row>
    <row r="61" spans="1:26" ht="13.5" customHeight="1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</row>
    <row r="62" spans="1:26" ht="13.5" customHeight="1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</row>
    <row r="63" spans="1:26" ht="13.5" customHeight="1">
      <c r="A63" s="88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</row>
    <row r="64" spans="1:26" ht="13.5" customHeight="1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</row>
    <row r="65" spans="1:26" ht="13.5" customHeight="1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</row>
    <row r="66" spans="1:26" ht="13.5" customHeight="1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</row>
    <row r="67" spans="1:26" ht="13.5" customHeight="1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</row>
    <row r="68" spans="1:26" ht="13.5" customHeight="1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</row>
    <row r="69" spans="1:26" ht="13.5" customHeight="1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</row>
    <row r="70" spans="1:26" ht="13.5" customHeight="1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</row>
    <row r="71" spans="1:26" ht="13.5" customHeight="1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</row>
    <row r="72" spans="1:26" ht="13.5" customHeight="1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</row>
    <row r="73" spans="1:26" ht="13.5" customHeight="1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spans="1:26" ht="13.5" customHeight="1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</row>
    <row r="75" spans="1:26" ht="13.5" customHeight="1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spans="1:26" ht="13.5" customHeight="1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</row>
    <row r="77" spans="1:26" ht="13.5" customHeight="1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spans="1:26" ht="13.5" customHeight="1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</row>
    <row r="79" spans="1:26" ht="13.5" customHeight="1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spans="1:26" ht="13.5" customHeight="1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</row>
    <row r="81" spans="1:26" ht="13.5" customHeight="1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 ht="13.5" customHeight="1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spans="1:26" ht="13.5" customHeight="1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spans="1:26" ht="13.5" customHeight="1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spans="1:26" ht="13.5" customHeight="1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</row>
    <row r="86" spans="1:26" ht="13.5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spans="1:26" ht="13.5" customHeight="1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</row>
    <row r="88" spans="1:26" ht="13.5" customHeight="1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spans="1:26" ht="13.5" customHeight="1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</row>
    <row r="90" spans="1:26" ht="13.5" customHeight="1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spans="1:26" ht="13.5" customHeight="1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  <row r="92" spans="1:26" ht="13.5" customHeight="1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spans="1:26" ht="13.5" customHeight="1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</row>
    <row r="94" spans="1:26" ht="13.5" customHeight="1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spans="1:26" ht="13.5" customHeight="1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spans="1:26" ht="13.5" customHeight="1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spans="1:26" ht="13.5" customHeight="1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spans="1:26" ht="13.5" customHeight="1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spans="1:26" ht="13.5" customHeight="1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spans="1:26" ht="13.5" customHeight="1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</row>
    <row r="101" spans="1:26" ht="13.5" customHeight="1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spans="1:26" ht="13.5" customHeight="1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</row>
    <row r="103" spans="1:26" ht="13.5" customHeight="1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spans="1:26" ht="13.5" customHeight="1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</row>
    <row r="105" spans="1:26" ht="13.5" customHeight="1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spans="1:26" ht="13.5" customHeight="1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spans="1:26" ht="13.5" customHeight="1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spans="1:26" ht="13.5" customHeight="1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spans="1:26" ht="13.5" customHeight="1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spans="1:26" ht="13.5" customHeight="1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spans="1:26" ht="13.5" customHeight="1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spans="1:26" ht="13.5" customHeight="1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 spans="1:26" ht="13.5" customHeight="1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spans="1:26" ht="13.5" customHeight="1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 spans="1:26" ht="13.5" customHeight="1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spans="1:26" ht="13.5" customHeight="1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 spans="1:26" ht="13.5" customHeight="1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spans="1:26" ht="13.5" customHeight="1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 spans="1:26" ht="13.5" customHeight="1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 spans="1:26" ht="13.5" customHeight="1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 spans="1:26" ht="13.5" customHeight="1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 spans="1:26" ht="13.5" customHeight="1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 spans="1:26" ht="13.5" customHeight="1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 spans="1:26" ht="13.5" customHeight="1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spans="1:26" ht="13.5" customHeight="1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 spans="1:26" ht="13.5" customHeight="1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spans="1:26" ht="13.5" customHeight="1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 spans="1:26" ht="13.5" customHeight="1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 spans="1:26" ht="13.5" customHeight="1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 spans="1:26" ht="13.5" customHeight="1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 spans="1:26" ht="13.5" customHeight="1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 spans="1:26" ht="13.5" customHeight="1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 spans="1:26" ht="13.5" customHeight="1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spans="1:26" ht="13.5" customHeight="1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 spans="1:26" ht="13.5" customHeight="1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 spans="1:26" ht="13.5" customHeight="1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 spans="1:26" ht="13.5" customHeight="1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 spans="1:26" ht="13.5" customHeight="1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 spans="1:26" ht="13.5" customHeight="1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 spans="1:26" ht="13.5" customHeight="1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 spans="1:26" ht="13.5" customHeight="1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spans="1:26" ht="13.5" customHeight="1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 spans="1:26" ht="13.5" customHeight="1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 spans="1:26" ht="13.5" customHeight="1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 spans="1:26" ht="13.5" customHeight="1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 spans="1:26" ht="13.5" customHeight="1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 spans="1:26" ht="13.5" customHeight="1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 spans="1:26" ht="13.5" customHeight="1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 spans="1:26" ht="13.5" customHeight="1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 spans="1:26" ht="13.5" customHeight="1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 spans="1:26" ht="13.5" customHeight="1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 spans="1:26" ht="13.5" customHeight="1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 spans="1:26" ht="13.5" customHeight="1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 spans="1:26" ht="13.5" customHeight="1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spans="1:26" ht="13.5" customHeight="1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spans="1:26" ht="13.5" customHeight="1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spans="1:26" ht="13.5" customHeight="1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spans="1:26" ht="13.5" customHeight="1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spans="1:26" ht="13.5" customHeight="1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  <row r="160" spans="1:26" ht="13.5" customHeight="1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spans="1:26" ht="13.5" customHeight="1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spans="1:26" ht="13.5" customHeight="1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spans="1:26" ht="13.5" customHeight="1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</row>
    <row r="164" spans="1:26" ht="13.5" customHeight="1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spans="1:26" ht="13.5" customHeight="1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</row>
    <row r="166" spans="1:26" ht="13.5" customHeight="1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spans="1:26" ht="13.5" customHeight="1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</row>
    <row r="168" spans="1:26" ht="13.5" customHeight="1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spans="1:26" ht="13.5" customHeight="1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</row>
    <row r="170" spans="1:26" ht="13.5" customHeight="1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spans="1:26" ht="13.5" customHeight="1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spans="1:26" ht="13.5" customHeight="1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spans="1:26" ht="13.5" customHeight="1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spans="1:26" ht="13.5" customHeight="1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spans="1:26" ht="13.5" customHeight="1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spans="1:26" ht="13.5" customHeight="1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spans="1:26" ht="13.5" customHeight="1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spans="1:26" ht="13.5" customHeight="1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spans="1:26" ht="13.5" customHeight="1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spans="1:26" ht="13.5" customHeight="1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</row>
    <row r="181" spans="1:26" ht="13.5" customHeight="1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spans="1:26" ht="13.5" customHeight="1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</row>
    <row r="183" spans="1:26" ht="13.5" customHeight="1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spans="1:26" ht="13.5" customHeight="1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spans="1:26" ht="13.5" customHeight="1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spans="1:26" ht="13.5" customHeight="1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spans="1:26" ht="13.5" customHeight="1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spans="1:26" ht="13.5" customHeight="1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spans="1:26" ht="13.5" customHeight="1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spans="1:26" ht="13.5" customHeight="1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spans="1:26" ht="13.5" customHeight="1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spans="1:26" ht="13.5" customHeight="1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spans="1:26" ht="13.5" customHeight="1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</row>
    <row r="194" spans="1:26" ht="13.5" customHeight="1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spans="1:26" ht="13.5" customHeight="1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</row>
    <row r="196" spans="1:26" ht="13.5" customHeight="1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spans="1:26" ht="13.5" customHeight="1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</row>
    <row r="198" spans="1:26" ht="13.5" customHeight="1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spans="1:26" ht="13.5" customHeight="1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</row>
    <row r="200" spans="1:26" ht="13.5" customHeight="1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spans="1:26" ht="13.5" customHeight="1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</row>
    <row r="202" spans="1:26" ht="13.5" customHeight="1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</row>
    <row r="203" spans="1:26" ht="13.5" customHeight="1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spans="1:26" ht="13.5" customHeight="1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</row>
    <row r="205" spans="1:26" ht="13.5" customHeight="1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spans="1:26" ht="13.5" customHeight="1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</row>
    <row r="207" spans="1:26" ht="13.5" customHeight="1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</row>
    <row r="208" spans="1:26" ht="13.5" customHeight="1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</row>
    <row r="209" spans="1:26" ht="13.5" customHeight="1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</row>
    <row r="210" spans="1:26" ht="13.5" customHeight="1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</row>
    <row r="211" spans="1:26" ht="13.5" customHeight="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</row>
    <row r="212" spans="1:26" ht="13.5" customHeight="1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</row>
    <row r="213" spans="1:26" ht="13.5" customHeight="1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</row>
    <row r="214" spans="1:26" ht="13.5" customHeight="1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</row>
    <row r="215" spans="1:26" ht="13.5" customHeight="1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</row>
    <row r="216" spans="1:26" ht="13.5" customHeight="1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</row>
    <row r="217" spans="1:26" ht="13.5" customHeight="1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</row>
    <row r="218" spans="1:26" ht="13.5" customHeight="1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</row>
    <row r="219" spans="1:26" ht="13.5" customHeight="1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</row>
    <row r="220" spans="1:26" ht="13.5" customHeight="1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</row>
    <row r="221" spans="1:26" ht="13.5" customHeight="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</row>
    <row r="222" spans="1:26" ht="13.5" customHeight="1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</row>
    <row r="223" spans="1:26" ht="13.5" customHeight="1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</row>
    <row r="224" spans="1:26" ht="13.5" customHeight="1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</row>
    <row r="225" spans="1:26" ht="13.5" customHeight="1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</row>
    <row r="226" spans="1:26" ht="13.5" customHeight="1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</row>
    <row r="227" spans="1:26" ht="13.5" customHeight="1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</row>
    <row r="228" spans="1:26" ht="13.5" customHeight="1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</row>
    <row r="229" spans="1:26" ht="13.5" customHeight="1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</row>
    <row r="230" spans="1:26" ht="13.5" customHeight="1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</row>
    <row r="231" spans="1:26" ht="13.5" customHeight="1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</row>
    <row r="232" spans="1:26" ht="13.5" customHeight="1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</row>
    <row r="233" spans="1:26" ht="13.5" customHeight="1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</row>
    <row r="234" spans="1:26" ht="13.5" customHeight="1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</row>
    <row r="235" spans="1:26" ht="13.5" customHeight="1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</row>
    <row r="236" spans="1:26" ht="13.5" customHeight="1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</row>
    <row r="237" spans="1:26" ht="13.5" customHeight="1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</row>
    <row r="238" spans="1:26" ht="13.5" customHeight="1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</row>
    <row r="239" spans="1:26" ht="13.5" customHeight="1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</row>
    <row r="240" spans="1:26" ht="13.5" customHeight="1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</row>
    <row r="241" spans="1:26" ht="13.5" customHeight="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</row>
    <row r="242" spans="1:26" ht="13.5" customHeight="1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</row>
    <row r="243" spans="1:26" ht="13.5" customHeight="1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</row>
    <row r="244" spans="1:26" ht="13.5" customHeight="1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spans="1:26" ht="13.5" customHeight="1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spans="1:26" ht="13.5" customHeight="1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spans="1:26" ht="13.5" customHeight="1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spans="1:26" ht="13.5" customHeight="1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spans="1:26" ht="13.5" customHeight="1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spans="1:26" ht="13.5" customHeight="1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spans="1:26" ht="13.5" customHeight="1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spans="1:26" ht="13.5" customHeight="1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spans="1:26" ht="13.5" customHeight="1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spans="1:26" ht="13.5" customHeight="1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spans="1:26" ht="13.5" customHeight="1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spans="1:26" ht="13.5" customHeight="1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spans="1:26" ht="13.5" customHeight="1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spans="1:26" ht="13.5" customHeight="1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spans="1:26" ht="13.5" customHeight="1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spans="1:26" ht="13.5" customHeight="1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spans="1:26" ht="13.5" customHeight="1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spans="1:26" ht="13.5" customHeight="1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spans="1:26" ht="13.5" customHeight="1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spans="1:26" ht="13.5" customHeight="1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</row>
    <row r="265" spans="1:26" ht="13.5" customHeight="1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spans="1:26" ht="13.5" customHeight="1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spans="1:26" ht="13.5" customHeight="1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spans="1:26" ht="13.5" customHeight="1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</row>
    <row r="269" spans="1:26" ht="13.5" customHeight="1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spans="1:26" ht="13.5" customHeight="1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spans="1:26" ht="13.5" customHeight="1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spans="1:26" ht="13.5" customHeight="1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spans="1:26" ht="13.5" customHeight="1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spans="1:26" ht="13.5" customHeight="1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</row>
    <row r="275" spans="1:26" ht="13.5" customHeight="1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spans="1:26" ht="13.5" customHeight="1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spans="1:26" ht="13.5" customHeight="1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spans="1:26" ht="13.5" customHeight="1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spans="1:26" ht="13.5" customHeight="1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spans="1:26" ht="13.5" customHeight="1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spans="1:26" ht="13.5" customHeight="1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spans="1:26" ht="13.5" customHeight="1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spans="1:26" ht="13.5" customHeight="1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spans="1:26" ht="13.5" customHeight="1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spans="1:26" ht="13.5" customHeight="1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spans="1:26" ht="13.5" customHeight="1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spans="1:26" ht="13.5" customHeight="1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spans="1:26" ht="13.5" customHeight="1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spans="1:26" ht="13.5" customHeight="1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spans="1:26" ht="13.5" customHeight="1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spans="1:26" ht="13.5" customHeight="1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spans="1:26" ht="13.5" customHeight="1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spans="1:26" ht="13.5" customHeight="1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spans="1:26" ht="13.5" customHeight="1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spans="1:26" ht="13.5" customHeight="1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spans="1:26" ht="13.5" customHeight="1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spans="1:26" ht="13.5" customHeight="1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spans="1:26" ht="13.5" customHeight="1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spans="1:26" ht="13.5" customHeight="1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spans="1:26" ht="13.5" customHeight="1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spans="1:26" ht="13.5" customHeight="1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spans="1:26" ht="13.5" customHeight="1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spans="1:26" ht="13.5" customHeight="1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spans="1:26" ht="13.5" customHeight="1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spans="1:26" ht="13.5" customHeight="1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spans="1:26" ht="13.5" customHeight="1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spans="1:26" ht="13.5" customHeight="1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spans="1:26" ht="13.5" customHeight="1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spans="1:26" ht="13.5" customHeight="1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spans="1:26" ht="13.5" customHeight="1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spans="1:26" ht="13.5" customHeight="1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spans="1:26" ht="13.5" customHeight="1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spans="1:26" ht="13.5" customHeight="1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spans="1:26" ht="13.5" customHeight="1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spans="1:26" ht="13.5" customHeight="1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spans="1:26" ht="13.5" customHeight="1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spans="1:26" ht="13.5" customHeight="1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spans="1:26" ht="13.5" customHeight="1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spans="1:26" ht="13.5" customHeight="1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spans="1:26" ht="13.5" customHeight="1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spans="1:26" ht="13.5" customHeight="1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spans="1:26" ht="13.5" customHeight="1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spans="1:26" ht="13.5" customHeight="1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spans="1:26" ht="13.5" customHeight="1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spans="1:26" ht="13.5" customHeight="1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spans="1:26" ht="13.5" customHeight="1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  <row r="327" spans="1:26" ht="13.5" customHeight="1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</row>
    <row r="328" spans="1:26" ht="13.5" customHeight="1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</row>
    <row r="329" spans="1:26" ht="13.5" customHeight="1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</row>
    <row r="330" spans="1:26" ht="13.5" customHeight="1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</row>
    <row r="331" spans="1:26" ht="13.5" customHeight="1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</row>
    <row r="332" spans="1:26" ht="13.5" customHeight="1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</row>
    <row r="333" spans="1:26" ht="13.5" customHeight="1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</row>
    <row r="334" spans="1:26" ht="13.5" customHeight="1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</row>
    <row r="335" spans="1:26" ht="13.5" customHeight="1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</row>
    <row r="336" spans="1:26" ht="13.5" customHeight="1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</row>
    <row r="337" spans="1:26" ht="13.5" customHeight="1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</row>
    <row r="338" spans="1:26" ht="13.5" customHeight="1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</row>
    <row r="339" spans="1:26" ht="13.5" customHeight="1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</row>
    <row r="340" spans="1:26" ht="13.5" customHeight="1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</row>
    <row r="341" spans="1:26" ht="13.5" customHeight="1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</row>
    <row r="342" spans="1:26" ht="13.5" customHeight="1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</row>
    <row r="343" spans="1:26" ht="13.5" customHeight="1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</row>
    <row r="344" spans="1:26" ht="13.5" customHeight="1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</row>
    <row r="345" spans="1:26" ht="13.5" customHeight="1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</row>
    <row r="346" spans="1:26" ht="13.5" customHeight="1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</row>
    <row r="347" spans="1:26" ht="13.5" customHeight="1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</row>
    <row r="348" spans="1:26" ht="13.5" customHeight="1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</row>
    <row r="349" spans="1:26" ht="13.5" customHeight="1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</row>
    <row r="350" spans="1:26" ht="13.5" customHeight="1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  <c r="X350" s="88"/>
      <c r="Y350" s="88"/>
      <c r="Z350" s="88"/>
    </row>
    <row r="351" spans="1:26" ht="13.5" customHeight="1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  <c r="X351" s="88"/>
      <c r="Y351" s="88"/>
      <c r="Z351" s="88"/>
    </row>
    <row r="352" spans="1:26" ht="13.5" customHeight="1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  <c r="X352" s="88"/>
      <c r="Y352" s="88"/>
      <c r="Z352" s="88"/>
    </row>
    <row r="353" spans="1:26" ht="13.5" customHeight="1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  <c r="X353" s="88"/>
      <c r="Y353" s="88"/>
      <c r="Z353" s="88"/>
    </row>
    <row r="354" spans="1:26" ht="13.5" customHeight="1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  <c r="X354" s="88"/>
      <c r="Y354" s="88"/>
      <c r="Z354" s="88"/>
    </row>
    <row r="355" spans="1:26" ht="13.5" customHeight="1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  <c r="X355" s="88"/>
      <c r="Y355" s="88"/>
      <c r="Z355" s="88"/>
    </row>
    <row r="356" spans="1:26" ht="13.5" customHeight="1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  <c r="X356" s="88"/>
      <c r="Y356" s="88"/>
      <c r="Z356" s="88"/>
    </row>
    <row r="357" spans="1:26" ht="13.5" customHeight="1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  <c r="X357" s="88"/>
      <c r="Y357" s="88"/>
      <c r="Z357" s="88"/>
    </row>
    <row r="358" spans="1:26" ht="13.5" customHeight="1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  <c r="X358" s="88"/>
      <c r="Y358" s="88"/>
      <c r="Z358" s="88"/>
    </row>
    <row r="359" spans="1:26" ht="13.5" customHeight="1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  <c r="X359" s="88"/>
      <c r="Y359" s="88"/>
      <c r="Z359" s="88"/>
    </row>
    <row r="360" spans="1:26" ht="13.5" customHeight="1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  <c r="X360" s="88"/>
      <c r="Y360" s="88"/>
      <c r="Z360" s="88"/>
    </row>
    <row r="361" spans="1:26" ht="13.5" customHeight="1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  <c r="X361" s="88"/>
      <c r="Y361" s="88"/>
      <c r="Z361" s="88"/>
    </row>
    <row r="362" spans="1:26" ht="13.5" customHeight="1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  <c r="X362" s="88"/>
      <c r="Y362" s="88"/>
      <c r="Z362" s="88"/>
    </row>
    <row r="363" spans="1:26" ht="13.5" customHeight="1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  <c r="X363" s="88"/>
      <c r="Y363" s="88"/>
      <c r="Z363" s="88"/>
    </row>
    <row r="364" spans="1:26" ht="13.5" customHeight="1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  <c r="X364" s="88"/>
      <c r="Y364" s="88"/>
      <c r="Z364" s="88"/>
    </row>
    <row r="365" spans="1:26" ht="13.5" customHeight="1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</row>
    <row r="366" spans="1:26" ht="13.5" customHeight="1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</row>
    <row r="367" spans="1:26" ht="13.5" customHeight="1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</row>
    <row r="368" spans="1:26" ht="13.5" customHeight="1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</row>
    <row r="369" spans="1:26" ht="13.5" customHeight="1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</row>
    <row r="370" spans="1:26" ht="13.5" customHeight="1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</row>
    <row r="371" spans="1:26" ht="13.5" customHeight="1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</row>
    <row r="372" spans="1:26" ht="13.5" customHeight="1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</row>
    <row r="373" spans="1:26" ht="13.5" customHeight="1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</row>
    <row r="374" spans="1:26" ht="13.5" customHeight="1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</row>
    <row r="375" spans="1:26" ht="13.5" customHeight="1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</row>
    <row r="376" spans="1:26" ht="13.5" customHeight="1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</row>
    <row r="377" spans="1:26" ht="13.5" customHeight="1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</row>
    <row r="378" spans="1:26" ht="13.5" customHeight="1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</row>
    <row r="379" spans="1:26" ht="13.5" customHeight="1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</row>
    <row r="380" spans="1:26" ht="13.5" customHeight="1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  <c r="X380" s="88"/>
      <c r="Y380" s="88"/>
      <c r="Z380" s="88"/>
    </row>
    <row r="381" spans="1:26" ht="13.5" customHeight="1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  <c r="X381" s="88"/>
      <c r="Y381" s="88"/>
      <c r="Z381" s="88"/>
    </row>
    <row r="382" spans="1:26" ht="13.5" customHeight="1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  <c r="X382" s="88"/>
      <c r="Y382" s="88"/>
      <c r="Z382" s="88"/>
    </row>
    <row r="383" spans="1:26" ht="13.5" customHeight="1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  <c r="X383" s="88"/>
      <c r="Y383" s="88"/>
      <c r="Z383" s="88"/>
    </row>
    <row r="384" spans="1:26" ht="13.5" customHeight="1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</row>
    <row r="385" spans="1:26" ht="13.5" customHeight="1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</row>
    <row r="386" spans="1:26" ht="13.5" customHeight="1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</row>
    <row r="387" spans="1:26" ht="13.5" customHeight="1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</row>
    <row r="388" spans="1:26" ht="13.5" customHeight="1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</row>
    <row r="389" spans="1:26" ht="13.5" customHeight="1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</row>
    <row r="390" spans="1:26" ht="13.5" customHeight="1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</row>
    <row r="391" spans="1:26" ht="13.5" customHeight="1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</row>
    <row r="392" spans="1:26" ht="13.5" customHeight="1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</row>
    <row r="393" spans="1:26" ht="13.5" customHeight="1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</row>
    <row r="394" spans="1:26" ht="13.5" customHeight="1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</row>
    <row r="395" spans="1:26" ht="13.5" customHeight="1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</row>
    <row r="396" spans="1:26" ht="13.5" customHeight="1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</row>
    <row r="397" spans="1:26" ht="13.5" customHeight="1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</row>
    <row r="398" spans="1:26" ht="13.5" customHeight="1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</row>
    <row r="399" spans="1:26" ht="13.5" customHeight="1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</row>
    <row r="400" spans="1:26" ht="13.5" customHeight="1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</row>
    <row r="401" spans="1:26" ht="13.5" customHeight="1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</row>
    <row r="402" spans="1:26" ht="13.5" customHeight="1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</row>
    <row r="403" spans="1:26" ht="13.5" customHeight="1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</row>
    <row r="404" spans="1:26" ht="13.5" customHeight="1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</row>
    <row r="405" spans="1:26" ht="13.5" customHeight="1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</row>
    <row r="406" spans="1:26" ht="13.5" customHeight="1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</row>
    <row r="407" spans="1:26" ht="13.5" customHeight="1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</row>
    <row r="408" spans="1:26" ht="13.5" customHeight="1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</row>
    <row r="409" spans="1:26" ht="13.5" customHeight="1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</row>
    <row r="410" spans="1:26" ht="13.5" customHeight="1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</row>
    <row r="411" spans="1:26" ht="13.5" customHeight="1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</row>
    <row r="412" spans="1:26" ht="13.5" customHeight="1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</row>
    <row r="413" spans="1:26" ht="13.5" customHeight="1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</row>
    <row r="414" spans="1:26" ht="13.5" customHeight="1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</row>
    <row r="415" spans="1:26" ht="13.5" customHeight="1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</row>
    <row r="416" spans="1:26" ht="13.5" customHeight="1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</row>
    <row r="417" spans="1:26" ht="13.5" customHeight="1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</row>
    <row r="418" spans="1:26" ht="13.5" customHeight="1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</row>
    <row r="419" spans="1:26" ht="13.5" customHeight="1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</row>
    <row r="420" spans="1:26" ht="13.5" customHeight="1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</row>
    <row r="421" spans="1:26" ht="13.5" customHeight="1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</row>
    <row r="422" spans="1:26" ht="13.5" customHeight="1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</row>
    <row r="423" spans="1:26" ht="13.5" customHeight="1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</row>
    <row r="424" spans="1:26" ht="13.5" customHeight="1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</row>
    <row r="425" spans="1:26" ht="13.5" customHeight="1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</row>
    <row r="426" spans="1:26" ht="13.5" customHeight="1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</row>
    <row r="427" spans="1:26" ht="13.5" customHeight="1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</row>
    <row r="428" spans="1:26" ht="13.5" customHeight="1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</row>
    <row r="429" spans="1:26" ht="13.5" customHeight="1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</row>
    <row r="430" spans="1:26" ht="13.5" customHeight="1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</row>
    <row r="431" spans="1:26" ht="13.5" customHeight="1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</row>
    <row r="432" spans="1:26" ht="13.5" customHeight="1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</row>
    <row r="433" spans="1:26" ht="13.5" customHeight="1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</row>
    <row r="434" spans="1:26" ht="13.5" customHeight="1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</row>
    <row r="435" spans="1:26" ht="13.5" customHeight="1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</row>
    <row r="436" spans="1:26" ht="13.5" customHeight="1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</row>
    <row r="437" spans="1:26" ht="13.5" customHeight="1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</row>
    <row r="438" spans="1:26" ht="13.5" customHeight="1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</row>
    <row r="439" spans="1:26" ht="13.5" customHeight="1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</row>
    <row r="440" spans="1:26" ht="13.5" customHeight="1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</row>
    <row r="441" spans="1:26" ht="13.5" customHeight="1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</row>
    <row r="442" spans="1:26" ht="13.5" customHeight="1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</row>
    <row r="443" spans="1:26" ht="13.5" customHeight="1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</row>
    <row r="444" spans="1:26" ht="13.5" customHeight="1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</row>
    <row r="445" spans="1:26" ht="13.5" customHeight="1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</row>
    <row r="446" spans="1:26" ht="13.5" customHeight="1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</row>
    <row r="447" spans="1:26" ht="13.5" customHeight="1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</row>
    <row r="448" spans="1:26" ht="13.5" customHeight="1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</row>
    <row r="449" spans="1:26" ht="13.5" customHeight="1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</row>
    <row r="450" spans="1:26" ht="13.5" customHeight="1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</row>
    <row r="451" spans="1:26" ht="13.5" customHeight="1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</row>
    <row r="452" spans="1:26" ht="13.5" customHeight="1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</row>
    <row r="453" spans="1:26" ht="13.5" customHeight="1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</row>
    <row r="454" spans="1:26" ht="13.5" customHeight="1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</row>
    <row r="455" spans="1:26" ht="13.5" customHeight="1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</row>
    <row r="456" spans="1:26" ht="13.5" customHeight="1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</row>
    <row r="457" spans="1:26" ht="13.5" customHeight="1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</row>
    <row r="458" spans="1:26" ht="13.5" customHeight="1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</row>
    <row r="459" spans="1:26" ht="13.5" customHeight="1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</row>
    <row r="460" spans="1:26" ht="13.5" customHeight="1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</row>
    <row r="461" spans="1:26" ht="13.5" customHeight="1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</row>
    <row r="462" spans="1:26" ht="13.5" customHeight="1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</row>
    <row r="463" spans="1:26" ht="13.5" customHeight="1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</row>
    <row r="464" spans="1:26" ht="13.5" customHeight="1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</row>
    <row r="465" spans="1:26" ht="13.5" customHeight="1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</row>
    <row r="466" spans="1:26" ht="13.5" customHeight="1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</row>
    <row r="467" spans="1:26" ht="13.5" customHeight="1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</row>
    <row r="468" spans="1:26" ht="13.5" customHeight="1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</row>
    <row r="469" spans="1:26" ht="13.5" customHeight="1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</row>
    <row r="470" spans="1:26" ht="13.5" customHeight="1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</row>
    <row r="471" spans="1:26" ht="13.5" customHeight="1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</row>
    <row r="472" spans="1:26" ht="13.5" customHeight="1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</row>
    <row r="473" spans="1:26" ht="13.5" customHeight="1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</row>
    <row r="474" spans="1:26" ht="13.5" customHeight="1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</row>
    <row r="475" spans="1:26" ht="13.5" customHeight="1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</row>
    <row r="476" spans="1:26" ht="13.5" customHeight="1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</row>
    <row r="477" spans="1:26" ht="13.5" customHeight="1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</row>
    <row r="478" spans="1:26" ht="13.5" customHeight="1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</row>
    <row r="479" spans="1:26" ht="13.5" customHeight="1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</row>
    <row r="480" spans="1:26" ht="13.5" customHeight="1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</row>
    <row r="481" spans="1:26" ht="13.5" customHeight="1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</row>
    <row r="482" spans="1:26" ht="13.5" customHeight="1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</row>
    <row r="483" spans="1:26" ht="13.5" customHeight="1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</row>
    <row r="484" spans="1:26" ht="13.5" customHeight="1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</row>
    <row r="485" spans="1:26" ht="13.5" customHeight="1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</row>
    <row r="486" spans="1:26" ht="13.5" customHeight="1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</row>
    <row r="487" spans="1:26" ht="13.5" customHeight="1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</row>
    <row r="488" spans="1:26" ht="13.5" customHeight="1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</row>
    <row r="489" spans="1:26" ht="13.5" customHeight="1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</row>
    <row r="490" spans="1:26" ht="13.5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</row>
    <row r="491" spans="1:26" ht="13.5" customHeight="1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</row>
    <row r="492" spans="1:26" ht="13.5" customHeight="1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</row>
    <row r="493" spans="1:26" ht="13.5" customHeight="1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</row>
    <row r="494" spans="1:26" ht="13.5" customHeight="1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</row>
    <row r="495" spans="1:26" ht="13.5" customHeight="1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</row>
    <row r="496" spans="1:26" ht="13.5" customHeight="1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</row>
    <row r="497" spans="1:26" ht="13.5" customHeight="1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</row>
    <row r="498" spans="1:26" ht="13.5" customHeight="1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</row>
    <row r="499" spans="1:26" ht="13.5" customHeight="1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</row>
    <row r="500" spans="1:26" ht="13.5" customHeight="1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</row>
    <row r="501" spans="1:26" ht="13.5" customHeight="1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</row>
    <row r="502" spans="1:26" ht="13.5" customHeight="1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</row>
    <row r="503" spans="1:26" ht="13.5" customHeight="1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</row>
    <row r="504" spans="1:26" ht="13.5" customHeight="1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</row>
    <row r="505" spans="1:26" ht="13.5" customHeight="1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</row>
    <row r="506" spans="1:26" ht="13.5" customHeight="1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</row>
    <row r="507" spans="1:26" ht="13.5" customHeight="1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</row>
    <row r="508" spans="1:26" ht="13.5" customHeight="1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</row>
    <row r="509" spans="1:26" ht="13.5" customHeight="1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</row>
    <row r="510" spans="1:26" ht="13.5" customHeight="1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</row>
    <row r="511" spans="1:26" ht="13.5" customHeight="1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</row>
    <row r="512" spans="1:26" ht="13.5" customHeight="1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</row>
    <row r="513" spans="1:26" ht="13.5" customHeight="1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</row>
    <row r="514" spans="1:26" ht="13.5" customHeight="1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</row>
    <row r="515" spans="1:26" ht="13.5" customHeight="1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</row>
    <row r="516" spans="1:26" ht="13.5" customHeight="1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</row>
    <row r="517" spans="1:26" ht="13.5" customHeight="1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</row>
    <row r="518" spans="1:26" ht="13.5" customHeight="1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</row>
    <row r="519" spans="1:26" ht="13.5" customHeight="1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</row>
    <row r="520" spans="1:26" ht="13.5" customHeight="1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</row>
    <row r="521" spans="1:26" ht="13.5" customHeight="1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</row>
    <row r="522" spans="1:26" ht="13.5" customHeight="1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</row>
    <row r="523" spans="1:26" ht="13.5" customHeight="1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</row>
    <row r="524" spans="1:26" ht="13.5" customHeight="1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</row>
    <row r="525" spans="1:26" ht="13.5" customHeight="1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</row>
    <row r="526" spans="1:26" ht="13.5" customHeight="1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</row>
    <row r="527" spans="1:26" ht="13.5" customHeight="1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</row>
    <row r="528" spans="1:26" ht="13.5" customHeight="1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</row>
    <row r="529" spans="1:26" ht="13.5" customHeight="1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</row>
    <row r="530" spans="1:26" ht="13.5" customHeight="1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</row>
    <row r="531" spans="1:26" ht="13.5" customHeight="1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</row>
    <row r="532" spans="1:26" ht="13.5" customHeight="1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</row>
    <row r="533" spans="1:26" ht="13.5" customHeight="1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  <c r="X533" s="88"/>
      <c r="Y533" s="88"/>
      <c r="Z533" s="88"/>
    </row>
    <row r="534" spans="1:26" ht="13.5" customHeight="1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  <c r="X534" s="88"/>
      <c r="Y534" s="88"/>
      <c r="Z534" s="88"/>
    </row>
    <row r="535" spans="1:26" ht="13.5" customHeight="1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  <c r="X535" s="88"/>
      <c r="Y535" s="88"/>
      <c r="Z535" s="88"/>
    </row>
    <row r="536" spans="1:26" ht="13.5" customHeight="1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  <c r="X536" s="88"/>
      <c r="Y536" s="88"/>
      <c r="Z536" s="88"/>
    </row>
    <row r="537" spans="1:26" ht="13.5" customHeight="1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  <c r="X537" s="88"/>
      <c r="Y537" s="88"/>
      <c r="Z537" s="88"/>
    </row>
    <row r="538" spans="1:26" ht="13.5" customHeight="1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  <c r="X538" s="88"/>
      <c r="Y538" s="88"/>
      <c r="Z538" s="88"/>
    </row>
    <row r="539" spans="1:26" ht="13.5" customHeight="1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  <c r="X539" s="88"/>
      <c r="Y539" s="88"/>
      <c r="Z539" s="88"/>
    </row>
    <row r="540" spans="1:26" ht="13.5" customHeight="1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  <c r="X540" s="88"/>
      <c r="Y540" s="88"/>
      <c r="Z540" s="88"/>
    </row>
    <row r="541" spans="1:26" ht="13.5" customHeight="1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  <c r="X541" s="88"/>
      <c r="Y541" s="88"/>
      <c r="Z541" s="88"/>
    </row>
    <row r="542" spans="1:26" ht="13.5" customHeight="1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  <c r="X542" s="88"/>
      <c r="Y542" s="88"/>
      <c r="Z542" s="88"/>
    </row>
    <row r="543" spans="1:26" ht="13.5" customHeight="1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  <c r="X543" s="88"/>
      <c r="Y543" s="88"/>
      <c r="Z543" s="88"/>
    </row>
    <row r="544" spans="1:26" ht="13.5" customHeight="1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  <c r="X544" s="88"/>
      <c r="Y544" s="88"/>
      <c r="Z544" s="88"/>
    </row>
    <row r="545" spans="1:26" ht="13.5" customHeight="1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  <c r="X545" s="88"/>
      <c r="Y545" s="88"/>
      <c r="Z545" s="88"/>
    </row>
    <row r="546" spans="1:26" ht="13.5" customHeight="1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  <c r="X546" s="88"/>
      <c r="Y546" s="88"/>
      <c r="Z546" s="88"/>
    </row>
    <row r="547" spans="1:26" ht="13.5" customHeight="1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  <c r="X547" s="88"/>
      <c r="Y547" s="88"/>
      <c r="Z547" s="88"/>
    </row>
    <row r="548" spans="1:26" ht="13.5" customHeight="1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  <c r="X548" s="88"/>
      <c r="Y548" s="88"/>
      <c r="Z548" s="88"/>
    </row>
    <row r="549" spans="1:26" ht="13.5" customHeight="1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  <c r="X549" s="88"/>
      <c r="Y549" s="88"/>
      <c r="Z549" s="88"/>
    </row>
    <row r="550" spans="1:26" ht="13.5" customHeight="1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  <c r="X550" s="88"/>
      <c r="Y550" s="88"/>
      <c r="Z550" s="88"/>
    </row>
    <row r="551" spans="1:26" ht="13.5" customHeight="1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  <c r="X551" s="88"/>
      <c r="Y551" s="88"/>
      <c r="Z551" s="88"/>
    </row>
    <row r="552" spans="1:26" ht="13.5" customHeight="1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  <c r="X552" s="88"/>
      <c r="Y552" s="88"/>
      <c r="Z552" s="88"/>
    </row>
    <row r="553" spans="1:26" ht="13.5" customHeight="1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  <c r="X553" s="88"/>
      <c r="Y553" s="88"/>
      <c r="Z553" s="88"/>
    </row>
    <row r="554" spans="1:26" ht="13.5" customHeight="1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  <c r="X554" s="88"/>
      <c r="Y554" s="88"/>
      <c r="Z554" s="88"/>
    </row>
    <row r="555" spans="1:26" ht="13.5" customHeight="1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  <c r="X555" s="88"/>
      <c r="Y555" s="88"/>
      <c r="Z555" s="88"/>
    </row>
    <row r="556" spans="1:26" ht="13.5" customHeight="1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  <c r="X556" s="88"/>
      <c r="Y556" s="88"/>
      <c r="Z556" s="88"/>
    </row>
    <row r="557" spans="1:26" ht="13.5" customHeight="1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  <c r="X557" s="88"/>
      <c r="Y557" s="88"/>
      <c r="Z557" s="88"/>
    </row>
    <row r="558" spans="1:26" ht="13.5" customHeight="1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  <c r="X558" s="88"/>
      <c r="Y558" s="88"/>
      <c r="Z558" s="88"/>
    </row>
    <row r="559" spans="1:26" ht="13.5" customHeight="1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  <c r="X559" s="88"/>
      <c r="Y559" s="88"/>
      <c r="Z559" s="88"/>
    </row>
    <row r="560" spans="1:26" ht="13.5" customHeight="1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  <c r="X560" s="88"/>
      <c r="Y560" s="88"/>
      <c r="Z560" s="88"/>
    </row>
    <row r="561" spans="1:26" ht="13.5" customHeight="1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  <c r="X561" s="88"/>
      <c r="Y561" s="88"/>
      <c r="Z561" s="88"/>
    </row>
    <row r="562" spans="1:26" ht="13.5" customHeight="1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  <c r="X562" s="88"/>
      <c r="Y562" s="88"/>
      <c r="Z562" s="88"/>
    </row>
    <row r="563" spans="1:26" ht="13.5" customHeight="1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</row>
    <row r="564" spans="1:26" ht="13.5" customHeight="1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  <c r="X564" s="88"/>
      <c r="Y564" s="88"/>
      <c r="Z564" s="88"/>
    </row>
    <row r="565" spans="1:26" ht="13.5" customHeight="1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  <c r="X565" s="88"/>
      <c r="Y565" s="88"/>
      <c r="Z565" s="88"/>
    </row>
    <row r="566" spans="1:26" ht="13.5" customHeight="1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  <c r="X566" s="88"/>
      <c r="Y566" s="88"/>
      <c r="Z566" s="88"/>
    </row>
    <row r="567" spans="1:26" ht="13.5" customHeight="1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  <c r="X567" s="88"/>
      <c r="Y567" s="88"/>
      <c r="Z567" s="88"/>
    </row>
    <row r="568" spans="1:26" ht="13.5" customHeight="1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  <c r="X568" s="88"/>
      <c r="Y568" s="88"/>
      <c r="Z568" s="88"/>
    </row>
    <row r="569" spans="1:26" ht="13.5" customHeight="1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  <c r="X569" s="88"/>
      <c r="Y569" s="88"/>
      <c r="Z569" s="88"/>
    </row>
    <row r="570" spans="1:26" ht="13.5" customHeight="1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  <c r="X570" s="88"/>
      <c r="Y570" s="88"/>
      <c r="Z570" s="88"/>
    </row>
    <row r="571" spans="1:26" ht="13.5" customHeight="1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  <c r="X571" s="88"/>
      <c r="Y571" s="88"/>
      <c r="Z571" s="88"/>
    </row>
    <row r="572" spans="1:26" ht="13.5" customHeight="1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  <c r="X572" s="88"/>
      <c r="Y572" s="88"/>
      <c r="Z572" s="88"/>
    </row>
    <row r="573" spans="1:26" ht="13.5" customHeight="1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  <c r="X573" s="88"/>
      <c r="Y573" s="88"/>
      <c r="Z573" s="88"/>
    </row>
    <row r="574" spans="1:26" ht="13.5" customHeight="1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  <c r="X574" s="88"/>
      <c r="Y574" s="88"/>
      <c r="Z574" s="88"/>
    </row>
    <row r="575" spans="1:26" ht="13.5" customHeight="1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  <c r="X575" s="88"/>
      <c r="Y575" s="88"/>
      <c r="Z575" s="88"/>
    </row>
    <row r="576" spans="1:26" ht="13.5" customHeight="1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  <c r="X576" s="88"/>
      <c r="Y576" s="88"/>
      <c r="Z576" s="88"/>
    </row>
    <row r="577" spans="1:26" ht="13.5" customHeight="1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  <c r="X577" s="88"/>
      <c r="Y577" s="88"/>
      <c r="Z577" s="88"/>
    </row>
    <row r="578" spans="1:26" ht="13.5" customHeight="1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  <c r="X578" s="88"/>
      <c r="Y578" s="88"/>
      <c r="Z578" s="88"/>
    </row>
    <row r="579" spans="1:26" ht="13.5" customHeight="1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  <c r="X579" s="88"/>
      <c r="Y579" s="88"/>
      <c r="Z579" s="88"/>
    </row>
    <row r="580" spans="1:26" ht="13.5" customHeight="1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  <c r="X580" s="88"/>
      <c r="Y580" s="88"/>
      <c r="Z580" s="88"/>
    </row>
    <row r="581" spans="1:26" ht="13.5" customHeight="1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  <c r="X581" s="88"/>
      <c r="Y581" s="88"/>
      <c r="Z581" s="88"/>
    </row>
    <row r="582" spans="1:26" ht="13.5" customHeight="1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  <c r="X582" s="88"/>
      <c r="Y582" s="88"/>
      <c r="Z582" s="88"/>
    </row>
    <row r="583" spans="1:26" ht="13.5" customHeight="1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  <c r="X583" s="88"/>
      <c r="Y583" s="88"/>
      <c r="Z583" s="88"/>
    </row>
    <row r="584" spans="1:26" ht="13.5" customHeight="1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  <c r="X584" s="88"/>
      <c r="Y584" s="88"/>
      <c r="Z584" s="88"/>
    </row>
    <row r="585" spans="1:26" ht="13.5" customHeight="1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  <c r="X585" s="88"/>
      <c r="Y585" s="88"/>
      <c r="Z585" s="88"/>
    </row>
    <row r="586" spans="1:26" ht="13.5" customHeight="1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  <c r="X586" s="88"/>
      <c r="Y586" s="88"/>
      <c r="Z586" s="88"/>
    </row>
    <row r="587" spans="1:26" ht="13.5" customHeight="1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  <c r="X587" s="88"/>
      <c r="Y587" s="88"/>
      <c r="Z587" s="88"/>
    </row>
    <row r="588" spans="1:26" ht="13.5" customHeight="1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  <c r="X588" s="88"/>
      <c r="Y588" s="88"/>
      <c r="Z588" s="88"/>
    </row>
    <row r="589" spans="1:26" ht="13.5" customHeight="1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  <c r="X589" s="88"/>
      <c r="Y589" s="88"/>
      <c r="Z589" s="88"/>
    </row>
    <row r="590" spans="1:26" ht="13.5" customHeight="1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  <c r="X590" s="88"/>
      <c r="Y590" s="88"/>
      <c r="Z590" s="88"/>
    </row>
    <row r="591" spans="1:26" ht="13.5" customHeight="1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  <c r="X591" s="88"/>
      <c r="Y591" s="88"/>
      <c r="Z591" s="88"/>
    </row>
    <row r="592" spans="1:26" ht="13.5" customHeight="1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  <c r="X592" s="88"/>
      <c r="Y592" s="88"/>
      <c r="Z592" s="88"/>
    </row>
    <row r="593" spans="1:26" ht="13.5" customHeight="1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  <c r="X593" s="88"/>
      <c r="Y593" s="88"/>
      <c r="Z593" s="88"/>
    </row>
    <row r="594" spans="1:26" ht="13.5" customHeight="1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  <c r="X594" s="88"/>
      <c r="Y594" s="88"/>
      <c r="Z594" s="88"/>
    </row>
    <row r="595" spans="1:26" ht="13.5" customHeight="1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  <c r="X595" s="88"/>
      <c r="Y595" s="88"/>
      <c r="Z595" s="88"/>
    </row>
    <row r="596" spans="1:26" ht="13.5" customHeight="1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  <c r="X596" s="88"/>
      <c r="Y596" s="88"/>
      <c r="Z596" s="88"/>
    </row>
    <row r="597" spans="1:26" ht="13.5" customHeight="1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  <c r="X597" s="88"/>
      <c r="Y597" s="88"/>
      <c r="Z597" s="88"/>
    </row>
    <row r="598" spans="1:26" ht="13.5" customHeight="1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  <c r="X598" s="88"/>
      <c r="Y598" s="88"/>
      <c r="Z598" s="88"/>
    </row>
    <row r="599" spans="1:26" ht="13.5" customHeight="1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  <c r="X599" s="88"/>
      <c r="Y599" s="88"/>
      <c r="Z599" s="88"/>
    </row>
    <row r="600" spans="1:26" ht="13.5" customHeight="1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  <c r="X600" s="88"/>
      <c r="Y600" s="88"/>
      <c r="Z600" s="88"/>
    </row>
    <row r="601" spans="1:26" ht="13.5" customHeight="1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  <c r="X601" s="88"/>
      <c r="Y601" s="88"/>
      <c r="Z601" s="88"/>
    </row>
    <row r="602" spans="1:26" ht="13.5" customHeight="1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  <c r="X602" s="88"/>
      <c r="Y602" s="88"/>
      <c r="Z602" s="88"/>
    </row>
    <row r="603" spans="1:26" ht="13.5" customHeight="1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  <c r="X603" s="88"/>
      <c r="Y603" s="88"/>
      <c r="Z603" s="88"/>
    </row>
    <row r="604" spans="1:26" ht="13.5" customHeight="1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  <c r="X604" s="88"/>
      <c r="Y604" s="88"/>
      <c r="Z604" s="88"/>
    </row>
    <row r="605" spans="1:26" ht="13.5" customHeight="1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  <c r="X605" s="88"/>
      <c r="Y605" s="88"/>
      <c r="Z605" s="88"/>
    </row>
    <row r="606" spans="1:26" ht="13.5" customHeight="1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  <c r="X606" s="88"/>
      <c r="Y606" s="88"/>
      <c r="Z606" s="88"/>
    </row>
    <row r="607" spans="1:26" ht="13.5" customHeight="1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  <c r="X607" s="88"/>
      <c r="Y607" s="88"/>
      <c r="Z607" s="88"/>
    </row>
    <row r="608" spans="1:26" ht="13.5" customHeight="1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  <c r="X608" s="88"/>
      <c r="Y608" s="88"/>
      <c r="Z608" s="88"/>
    </row>
    <row r="609" spans="1:26" ht="13.5" customHeight="1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  <c r="X609" s="88"/>
      <c r="Y609" s="88"/>
      <c r="Z609" s="88"/>
    </row>
    <row r="610" spans="1:26" ht="13.5" customHeight="1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  <c r="X610" s="88"/>
      <c r="Y610" s="88"/>
      <c r="Z610" s="88"/>
    </row>
    <row r="611" spans="1:26" ht="13.5" customHeight="1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  <c r="X611" s="88"/>
      <c r="Y611" s="88"/>
      <c r="Z611" s="88"/>
    </row>
    <row r="612" spans="1:26" ht="13.5" customHeight="1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  <c r="X612" s="88"/>
      <c r="Y612" s="88"/>
      <c r="Z612" s="88"/>
    </row>
    <row r="613" spans="1:26" ht="13.5" customHeight="1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  <c r="X613" s="88"/>
      <c r="Y613" s="88"/>
      <c r="Z613" s="88"/>
    </row>
    <row r="614" spans="1:26" ht="13.5" customHeight="1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  <c r="X614" s="88"/>
      <c r="Y614" s="88"/>
      <c r="Z614" s="88"/>
    </row>
    <row r="615" spans="1:26" ht="13.5" customHeight="1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  <c r="X615" s="88"/>
      <c r="Y615" s="88"/>
      <c r="Z615" s="88"/>
    </row>
    <row r="616" spans="1:26" ht="13.5" customHeight="1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  <c r="X616" s="88"/>
      <c r="Y616" s="88"/>
      <c r="Z616" s="88"/>
    </row>
    <row r="617" spans="1:26" ht="13.5" customHeight="1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  <c r="X617" s="88"/>
      <c r="Y617" s="88"/>
      <c r="Z617" s="88"/>
    </row>
    <row r="618" spans="1:26" ht="13.5" customHeight="1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  <c r="X618" s="88"/>
      <c r="Y618" s="88"/>
      <c r="Z618" s="88"/>
    </row>
    <row r="619" spans="1:26" ht="13.5" customHeight="1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  <c r="X619" s="88"/>
      <c r="Y619" s="88"/>
      <c r="Z619" s="88"/>
    </row>
    <row r="620" spans="1:26" ht="13.5" customHeight="1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  <c r="X620" s="88"/>
      <c r="Y620" s="88"/>
      <c r="Z620" s="88"/>
    </row>
    <row r="621" spans="1:26" ht="13.5" customHeight="1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  <c r="X621" s="88"/>
      <c r="Y621" s="88"/>
      <c r="Z621" s="88"/>
    </row>
    <row r="622" spans="1:26" ht="13.5" customHeight="1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  <c r="X622" s="88"/>
      <c r="Y622" s="88"/>
      <c r="Z622" s="88"/>
    </row>
    <row r="623" spans="1:26" ht="13.5" customHeight="1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  <c r="X623" s="88"/>
      <c r="Y623" s="88"/>
      <c r="Z623" s="88"/>
    </row>
    <row r="624" spans="1:26" ht="13.5" customHeight="1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  <c r="X624" s="88"/>
      <c r="Y624" s="88"/>
      <c r="Z624" s="88"/>
    </row>
    <row r="625" spans="1:26" ht="13.5" customHeight="1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  <c r="X625" s="88"/>
      <c r="Y625" s="88"/>
      <c r="Z625" s="88"/>
    </row>
    <row r="626" spans="1:26" ht="13.5" customHeight="1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  <c r="X626" s="88"/>
      <c r="Y626" s="88"/>
      <c r="Z626" s="88"/>
    </row>
    <row r="627" spans="1:26" ht="13.5" customHeight="1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  <c r="X627" s="88"/>
      <c r="Y627" s="88"/>
      <c r="Z627" s="88"/>
    </row>
    <row r="628" spans="1:26" ht="13.5" customHeight="1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  <c r="X628" s="88"/>
      <c r="Y628" s="88"/>
      <c r="Z628" s="88"/>
    </row>
    <row r="629" spans="1:26" ht="13.5" customHeight="1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  <c r="X629" s="88"/>
      <c r="Y629" s="88"/>
      <c r="Z629" s="88"/>
    </row>
    <row r="630" spans="1:26" ht="13.5" customHeight="1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  <c r="X630" s="88"/>
      <c r="Y630" s="88"/>
      <c r="Z630" s="88"/>
    </row>
    <row r="631" spans="1:26" ht="13.5" customHeight="1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  <c r="X631" s="88"/>
      <c r="Y631" s="88"/>
      <c r="Z631" s="88"/>
    </row>
    <row r="632" spans="1:26" ht="13.5" customHeight="1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  <c r="X632" s="88"/>
      <c r="Y632" s="88"/>
      <c r="Z632" s="88"/>
    </row>
    <row r="633" spans="1:26" ht="13.5" customHeight="1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  <c r="X633" s="88"/>
      <c r="Y633" s="88"/>
      <c r="Z633" s="88"/>
    </row>
    <row r="634" spans="1:26" ht="13.5" customHeight="1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  <c r="X634" s="88"/>
      <c r="Y634" s="88"/>
      <c r="Z634" s="88"/>
    </row>
    <row r="635" spans="1:26" ht="13.5" customHeight="1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  <c r="X635" s="88"/>
      <c r="Y635" s="88"/>
      <c r="Z635" s="88"/>
    </row>
    <row r="636" spans="1:26" ht="13.5" customHeight="1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  <c r="X636" s="88"/>
      <c r="Y636" s="88"/>
      <c r="Z636" s="88"/>
    </row>
    <row r="637" spans="1:26" ht="13.5" customHeight="1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  <c r="X637" s="88"/>
      <c r="Y637" s="88"/>
      <c r="Z637" s="88"/>
    </row>
    <row r="638" spans="1:26" ht="13.5" customHeight="1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  <c r="X638" s="88"/>
      <c r="Y638" s="88"/>
      <c r="Z638" s="88"/>
    </row>
    <row r="639" spans="1:26" ht="13.5" customHeight="1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  <c r="X639" s="88"/>
      <c r="Y639" s="88"/>
      <c r="Z639" s="88"/>
    </row>
    <row r="640" spans="1:26" ht="13.5" customHeight="1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  <c r="X640" s="88"/>
      <c r="Y640" s="88"/>
      <c r="Z640" s="88"/>
    </row>
    <row r="641" spans="1:26" ht="13.5" customHeight="1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  <c r="X641" s="88"/>
      <c r="Y641" s="88"/>
      <c r="Z641" s="88"/>
    </row>
    <row r="642" spans="1:26" ht="13.5" customHeight="1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  <c r="X642" s="88"/>
      <c r="Y642" s="88"/>
      <c r="Z642" s="88"/>
    </row>
    <row r="643" spans="1:26" ht="13.5" customHeight="1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  <c r="X643" s="88"/>
      <c r="Y643" s="88"/>
      <c r="Z643" s="88"/>
    </row>
    <row r="644" spans="1:26" ht="13.5" customHeight="1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  <c r="X644" s="88"/>
      <c r="Y644" s="88"/>
      <c r="Z644" s="88"/>
    </row>
    <row r="645" spans="1:26" ht="13.5" customHeight="1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  <c r="X645" s="88"/>
      <c r="Y645" s="88"/>
      <c r="Z645" s="88"/>
    </row>
    <row r="646" spans="1:26" ht="13.5" customHeight="1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  <c r="X646" s="88"/>
      <c r="Y646" s="88"/>
      <c r="Z646" s="88"/>
    </row>
    <row r="647" spans="1:26" ht="13.5" customHeight="1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  <c r="X647" s="88"/>
      <c r="Y647" s="88"/>
      <c r="Z647" s="88"/>
    </row>
    <row r="648" spans="1:26" ht="13.5" customHeight="1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  <c r="X648" s="88"/>
      <c r="Y648" s="88"/>
      <c r="Z648" s="88"/>
    </row>
    <row r="649" spans="1:26" ht="13.5" customHeight="1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  <c r="X649" s="88"/>
      <c r="Y649" s="88"/>
      <c r="Z649" s="88"/>
    </row>
    <row r="650" spans="1:26" ht="13.5" customHeight="1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  <c r="X650" s="88"/>
      <c r="Y650" s="88"/>
      <c r="Z650" s="88"/>
    </row>
    <row r="651" spans="1:26" ht="13.5" customHeight="1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  <c r="X651" s="88"/>
      <c r="Y651" s="88"/>
      <c r="Z651" s="88"/>
    </row>
    <row r="652" spans="1:26" ht="13.5" customHeight="1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  <c r="X652" s="88"/>
      <c r="Y652" s="88"/>
      <c r="Z652" s="88"/>
    </row>
    <row r="653" spans="1:26" ht="13.5" customHeight="1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  <c r="X653" s="88"/>
      <c r="Y653" s="88"/>
      <c r="Z653" s="88"/>
    </row>
    <row r="654" spans="1:26" ht="13.5" customHeight="1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  <c r="S654" s="88"/>
      <c r="T654" s="88"/>
      <c r="U654" s="88"/>
      <c r="V654" s="88"/>
      <c r="W654" s="88"/>
      <c r="X654" s="88"/>
      <c r="Y654" s="88"/>
      <c r="Z654" s="88"/>
    </row>
    <row r="655" spans="1:26" ht="13.5" customHeight="1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  <c r="S655" s="88"/>
      <c r="T655" s="88"/>
      <c r="U655" s="88"/>
      <c r="V655" s="88"/>
      <c r="W655" s="88"/>
      <c r="X655" s="88"/>
      <c r="Y655" s="88"/>
      <c r="Z655" s="88"/>
    </row>
    <row r="656" spans="1:26" ht="13.5" customHeight="1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  <c r="S656" s="88"/>
      <c r="T656" s="88"/>
      <c r="U656" s="88"/>
      <c r="V656" s="88"/>
      <c r="W656" s="88"/>
      <c r="X656" s="88"/>
      <c r="Y656" s="88"/>
      <c r="Z656" s="88"/>
    </row>
    <row r="657" spans="1:26" ht="13.5" customHeight="1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  <c r="S657" s="88"/>
      <c r="T657" s="88"/>
      <c r="U657" s="88"/>
      <c r="V657" s="88"/>
      <c r="W657" s="88"/>
      <c r="X657" s="88"/>
      <c r="Y657" s="88"/>
      <c r="Z657" s="88"/>
    </row>
    <row r="658" spans="1:26" ht="13.5" customHeight="1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  <c r="S658" s="88"/>
      <c r="T658" s="88"/>
      <c r="U658" s="88"/>
      <c r="V658" s="88"/>
      <c r="W658" s="88"/>
      <c r="X658" s="88"/>
      <c r="Y658" s="88"/>
      <c r="Z658" s="88"/>
    </row>
    <row r="659" spans="1:26" ht="13.5" customHeight="1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  <c r="S659" s="88"/>
      <c r="T659" s="88"/>
      <c r="U659" s="88"/>
      <c r="V659" s="88"/>
      <c r="W659" s="88"/>
      <c r="X659" s="88"/>
      <c r="Y659" s="88"/>
      <c r="Z659" s="88"/>
    </row>
    <row r="660" spans="1:26" ht="13.5" customHeight="1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  <c r="S660" s="88"/>
      <c r="T660" s="88"/>
      <c r="U660" s="88"/>
      <c r="V660" s="88"/>
      <c r="W660" s="88"/>
      <c r="X660" s="88"/>
      <c r="Y660" s="88"/>
      <c r="Z660" s="88"/>
    </row>
    <row r="661" spans="1:26" ht="13.5" customHeight="1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  <c r="S661" s="88"/>
      <c r="T661" s="88"/>
      <c r="U661" s="88"/>
      <c r="V661" s="88"/>
      <c r="W661" s="88"/>
      <c r="X661" s="88"/>
      <c r="Y661" s="88"/>
      <c r="Z661" s="88"/>
    </row>
    <row r="662" spans="1:26" ht="13.5" customHeight="1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  <c r="S662" s="88"/>
      <c r="T662" s="88"/>
      <c r="U662" s="88"/>
      <c r="V662" s="88"/>
      <c r="W662" s="88"/>
      <c r="X662" s="88"/>
      <c r="Y662" s="88"/>
      <c r="Z662" s="88"/>
    </row>
    <row r="663" spans="1:26" ht="13.5" customHeight="1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  <c r="S663" s="88"/>
      <c r="T663" s="88"/>
      <c r="U663" s="88"/>
      <c r="V663" s="88"/>
      <c r="W663" s="88"/>
      <c r="X663" s="88"/>
      <c r="Y663" s="88"/>
      <c r="Z663" s="88"/>
    </row>
    <row r="664" spans="1:26" ht="13.5" customHeight="1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  <c r="S664" s="88"/>
      <c r="T664" s="88"/>
      <c r="U664" s="88"/>
      <c r="V664" s="88"/>
      <c r="W664" s="88"/>
      <c r="X664" s="88"/>
      <c r="Y664" s="88"/>
      <c r="Z664" s="88"/>
    </row>
    <row r="665" spans="1:26" ht="13.5" customHeight="1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  <c r="S665" s="88"/>
      <c r="T665" s="88"/>
      <c r="U665" s="88"/>
      <c r="V665" s="88"/>
      <c r="W665" s="88"/>
      <c r="X665" s="88"/>
      <c r="Y665" s="88"/>
      <c r="Z665" s="88"/>
    </row>
    <row r="666" spans="1:26" ht="13.5" customHeight="1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  <c r="S666" s="88"/>
      <c r="T666" s="88"/>
      <c r="U666" s="88"/>
      <c r="V666" s="88"/>
      <c r="W666" s="88"/>
      <c r="X666" s="88"/>
      <c r="Y666" s="88"/>
      <c r="Z666" s="88"/>
    </row>
    <row r="667" spans="1:26" ht="13.5" customHeight="1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  <c r="S667" s="88"/>
      <c r="T667" s="88"/>
      <c r="U667" s="88"/>
      <c r="V667" s="88"/>
      <c r="W667" s="88"/>
      <c r="X667" s="88"/>
      <c r="Y667" s="88"/>
      <c r="Z667" s="88"/>
    </row>
    <row r="668" spans="1:26" ht="13.5" customHeight="1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  <c r="S668" s="88"/>
      <c r="T668" s="88"/>
      <c r="U668" s="88"/>
      <c r="V668" s="88"/>
      <c r="W668" s="88"/>
      <c r="X668" s="88"/>
      <c r="Y668" s="88"/>
      <c r="Z668" s="88"/>
    </row>
    <row r="669" spans="1:26" ht="13.5" customHeight="1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  <c r="S669" s="88"/>
      <c r="T669" s="88"/>
      <c r="U669" s="88"/>
      <c r="V669" s="88"/>
      <c r="W669" s="88"/>
      <c r="X669" s="88"/>
      <c r="Y669" s="88"/>
      <c r="Z669" s="88"/>
    </row>
    <row r="670" spans="1:26" ht="13.5" customHeight="1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  <c r="S670" s="88"/>
      <c r="T670" s="88"/>
      <c r="U670" s="88"/>
      <c r="V670" s="88"/>
      <c r="W670" s="88"/>
      <c r="X670" s="88"/>
      <c r="Y670" s="88"/>
      <c r="Z670" s="88"/>
    </row>
    <row r="671" spans="1:26" ht="13.5" customHeight="1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  <c r="S671" s="88"/>
      <c r="T671" s="88"/>
      <c r="U671" s="88"/>
      <c r="V671" s="88"/>
      <c r="W671" s="88"/>
      <c r="X671" s="88"/>
      <c r="Y671" s="88"/>
      <c r="Z671" s="88"/>
    </row>
    <row r="672" spans="1:26" ht="13.5" customHeight="1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  <c r="S672" s="88"/>
      <c r="T672" s="88"/>
      <c r="U672" s="88"/>
      <c r="V672" s="88"/>
      <c r="W672" s="88"/>
      <c r="X672" s="88"/>
      <c r="Y672" s="88"/>
      <c r="Z672" s="88"/>
    </row>
    <row r="673" spans="1:26" ht="13.5" customHeight="1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  <c r="S673" s="88"/>
      <c r="T673" s="88"/>
      <c r="U673" s="88"/>
      <c r="V673" s="88"/>
      <c r="W673" s="88"/>
      <c r="X673" s="88"/>
      <c r="Y673" s="88"/>
      <c r="Z673" s="88"/>
    </row>
    <row r="674" spans="1:26" ht="13.5" customHeight="1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  <c r="X674" s="88"/>
      <c r="Y674" s="88"/>
      <c r="Z674" s="88"/>
    </row>
    <row r="675" spans="1:26" ht="13.5" customHeight="1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  <c r="X675" s="88"/>
      <c r="Y675" s="88"/>
      <c r="Z675" s="88"/>
    </row>
    <row r="676" spans="1:26" ht="13.5" customHeight="1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  <c r="X676" s="88"/>
      <c r="Y676" s="88"/>
      <c r="Z676" s="88"/>
    </row>
    <row r="677" spans="1:26" ht="13.5" customHeight="1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  <c r="X677" s="88"/>
      <c r="Y677" s="88"/>
      <c r="Z677" s="88"/>
    </row>
    <row r="678" spans="1:26" ht="13.5" customHeight="1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  <c r="X678" s="88"/>
      <c r="Y678" s="88"/>
      <c r="Z678" s="88"/>
    </row>
    <row r="679" spans="1:26" ht="13.5" customHeight="1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  <c r="X679" s="88"/>
      <c r="Y679" s="88"/>
      <c r="Z679" s="88"/>
    </row>
    <row r="680" spans="1:26" ht="13.5" customHeight="1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  <c r="S680" s="88"/>
      <c r="T680" s="88"/>
      <c r="U680" s="88"/>
      <c r="V680" s="88"/>
      <c r="W680" s="88"/>
      <c r="X680" s="88"/>
      <c r="Y680" s="88"/>
      <c r="Z680" s="88"/>
    </row>
    <row r="681" spans="1:26" ht="13.5" customHeight="1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  <c r="S681" s="88"/>
      <c r="T681" s="88"/>
      <c r="U681" s="88"/>
      <c r="V681" s="88"/>
      <c r="W681" s="88"/>
      <c r="X681" s="88"/>
      <c r="Y681" s="88"/>
      <c r="Z681" s="88"/>
    </row>
    <row r="682" spans="1:26" ht="13.5" customHeight="1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  <c r="S682" s="88"/>
      <c r="T682" s="88"/>
      <c r="U682" s="88"/>
      <c r="V682" s="88"/>
      <c r="W682" s="88"/>
      <c r="X682" s="88"/>
      <c r="Y682" s="88"/>
      <c r="Z682" s="88"/>
    </row>
    <row r="683" spans="1:26" ht="13.5" customHeight="1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  <c r="S683" s="88"/>
      <c r="T683" s="88"/>
      <c r="U683" s="88"/>
      <c r="V683" s="88"/>
      <c r="W683" s="88"/>
      <c r="X683" s="88"/>
      <c r="Y683" s="88"/>
      <c r="Z683" s="88"/>
    </row>
    <row r="684" spans="1:26" ht="13.5" customHeight="1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  <c r="S684" s="88"/>
      <c r="T684" s="88"/>
      <c r="U684" s="88"/>
      <c r="V684" s="88"/>
      <c r="W684" s="88"/>
      <c r="X684" s="88"/>
      <c r="Y684" s="88"/>
      <c r="Z684" s="88"/>
    </row>
    <row r="685" spans="1:26" ht="13.5" customHeight="1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  <c r="S685" s="88"/>
      <c r="T685" s="88"/>
      <c r="U685" s="88"/>
      <c r="V685" s="88"/>
      <c r="W685" s="88"/>
      <c r="X685" s="88"/>
      <c r="Y685" s="88"/>
      <c r="Z685" s="88"/>
    </row>
    <row r="686" spans="1:26" ht="13.5" customHeight="1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  <c r="S686" s="88"/>
      <c r="T686" s="88"/>
      <c r="U686" s="88"/>
      <c r="V686" s="88"/>
      <c r="W686" s="88"/>
      <c r="X686" s="88"/>
      <c r="Y686" s="88"/>
      <c r="Z686" s="88"/>
    </row>
    <row r="687" spans="1:26" ht="13.5" customHeight="1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  <c r="S687" s="88"/>
      <c r="T687" s="88"/>
      <c r="U687" s="88"/>
      <c r="V687" s="88"/>
      <c r="W687" s="88"/>
      <c r="X687" s="88"/>
      <c r="Y687" s="88"/>
      <c r="Z687" s="88"/>
    </row>
    <row r="688" spans="1:26" ht="13.5" customHeight="1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  <c r="S688" s="88"/>
      <c r="T688" s="88"/>
      <c r="U688" s="88"/>
      <c r="V688" s="88"/>
      <c r="W688" s="88"/>
      <c r="X688" s="88"/>
      <c r="Y688" s="88"/>
      <c r="Z688" s="88"/>
    </row>
    <row r="689" spans="1:26" ht="13.5" customHeight="1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  <c r="S689" s="88"/>
      <c r="T689" s="88"/>
      <c r="U689" s="88"/>
      <c r="V689" s="88"/>
      <c r="W689" s="88"/>
      <c r="X689" s="88"/>
      <c r="Y689" s="88"/>
      <c r="Z689" s="88"/>
    </row>
    <row r="690" spans="1:26" ht="13.5" customHeight="1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  <c r="S690" s="88"/>
      <c r="T690" s="88"/>
      <c r="U690" s="88"/>
      <c r="V690" s="88"/>
      <c r="W690" s="88"/>
      <c r="X690" s="88"/>
      <c r="Y690" s="88"/>
      <c r="Z690" s="88"/>
    </row>
    <row r="691" spans="1:26" ht="13.5" customHeight="1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  <c r="S691" s="88"/>
      <c r="T691" s="88"/>
      <c r="U691" s="88"/>
      <c r="V691" s="88"/>
      <c r="W691" s="88"/>
      <c r="X691" s="88"/>
      <c r="Y691" s="88"/>
      <c r="Z691" s="88"/>
    </row>
    <row r="692" spans="1:26" ht="13.5" customHeight="1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  <c r="S692" s="88"/>
      <c r="T692" s="88"/>
      <c r="U692" s="88"/>
      <c r="V692" s="88"/>
      <c r="W692" s="88"/>
      <c r="X692" s="88"/>
      <c r="Y692" s="88"/>
      <c r="Z692" s="88"/>
    </row>
    <row r="693" spans="1:26" ht="13.5" customHeight="1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  <c r="S693" s="88"/>
      <c r="T693" s="88"/>
      <c r="U693" s="88"/>
      <c r="V693" s="88"/>
      <c r="W693" s="88"/>
      <c r="X693" s="88"/>
      <c r="Y693" s="88"/>
      <c r="Z693" s="88"/>
    </row>
    <row r="694" spans="1:26" ht="13.5" customHeight="1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  <c r="X694" s="88"/>
      <c r="Y694" s="88"/>
      <c r="Z694" s="88"/>
    </row>
    <row r="695" spans="1:26" ht="13.5" customHeight="1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  <c r="S695" s="88"/>
      <c r="T695" s="88"/>
      <c r="U695" s="88"/>
      <c r="V695" s="88"/>
      <c r="W695" s="88"/>
      <c r="X695" s="88"/>
      <c r="Y695" s="88"/>
      <c r="Z695" s="88"/>
    </row>
    <row r="696" spans="1:26" ht="13.5" customHeight="1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  <c r="S696" s="88"/>
      <c r="T696" s="88"/>
      <c r="U696" s="88"/>
      <c r="V696" s="88"/>
      <c r="W696" s="88"/>
      <c r="X696" s="88"/>
      <c r="Y696" s="88"/>
      <c r="Z696" s="88"/>
    </row>
    <row r="697" spans="1:26" ht="13.5" customHeight="1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  <c r="X697" s="88"/>
      <c r="Y697" s="88"/>
      <c r="Z697" s="88"/>
    </row>
    <row r="698" spans="1:26" ht="13.5" customHeight="1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  <c r="S698" s="88"/>
      <c r="T698" s="88"/>
      <c r="U698" s="88"/>
      <c r="V698" s="88"/>
      <c r="W698" s="88"/>
      <c r="X698" s="88"/>
      <c r="Y698" s="88"/>
      <c r="Z698" s="88"/>
    </row>
    <row r="699" spans="1:26" ht="13.5" customHeight="1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  <c r="S699" s="88"/>
      <c r="T699" s="88"/>
      <c r="U699" s="88"/>
      <c r="V699" s="88"/>
      <c r="W699" s="88"/>
      <c r="X699" s="88"/>
      <c r="Y699" s="88"/>
      <c r="Z699" s="88"/>
    </row>
    <row r="700" spans="1:26" ht="13.5" customHeight="1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  <c r="S700" s="88"/>
      <c r="T700" s="88"/>
      <c r="U700" s="88"/>
      <c r="V700" s="88"/>
      <c r="W700" s="88"/>
      <c r="X700" s="88"/>
      <c r="Y700" s="88"/>
      <c r="Z700" s="88"/>
    </row>
    <row r="701" spans="1:26" ht="13.5" customHeight="1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88"/>
      <c r="T701" s="88"/>
      <c r="U701" s="88"/>
      <c r="V701" s="88"/>
      <c r="W701" s="88"/>
      <c r="X701" s="88"/>
      <c r="Y701" s="88"/>
      <c r="Z701" s="88"/>
    </row>
    <row r="702" spans="1:26" ht="13.5" customHeight="1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  <c r="S702" s="88"/>
      <c r="T702" s="88"/>
      <c r="U702" s="88"/>
      <c r="V702" s="88"/>
      <c r="W702" s="88"/>
      <c r="X702" s="88"/>
      <c r="Y702" s="88"/>
      <c r="Z702" s="88"/>
    </row>
    <row r="703" spans="1:26" ht="13.5" customHeight="1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  <c r="S703" s="88"/>
      <c r="T703" s="88"/>
      <c r="U703" s="88"/>
      <c r="V703" s="88"/>
      <c r="W703" s="88"/>
      <c r="X703" s="88"/>
      <c r="Y703" s="88"/>
      <c r="Z703" s="88"/>
    </row>
    <row r="704" spans="1:26" ht="13.5" customHeight="1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  <c r="S704" s="88"/>
      <c r="T704" s="88"/>
      <c r="U704" s="88"/>
      <c r="V704" s="88"/>
      <c r="W704" s="88"/>
      <c r="X704" s="88"/>
      <c r="Y704" s="88"/>
      <c r="Z704" s="88"/>
    </row>
    <row r="705" spans="1:26" ht="13.5" customHeight="1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  <c r="S705" s="88"/>
      <c r="T705" s="88"/>
      <c r="U705" s="88"/>
      <c r="V705" s="88"/>
      <c r="W705" s="88"/>
      <c r="X705" s="88"/>
      <c r="Y705" s="88"/>
      <c r="Z705" s="88"/>
    </row>
    <row r="706" spans="1:26" ht="13.5" customHeight="1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  <c r="S706" s="88"/>
      <c r="T706" s="88"/>
      <c r="U706" s="88"/>
      <c r="V706" s="88"/>
      <c r="W706" s="88"/>
      <c r="X706" s="88"/>
      <c r="Y706" s="88"/>
      <c r="Z706" s="88"/>
    </row>
    <row r="707" spans="1:26" ht="13.5" customHeight="1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  <c r="S707" s="88"/>
      <c r="T707" s="88"/>
      <c r="U707" s="88"/>
      <c r="V707" s="88"/>
      <c r="W707" s="88"/>
      <c r="X707" s="88"/>
      <c r="Y707" s="88"/>
      <c r="Z707" s="88"/>
    </row>
    <row r="708" spans="1:26" ht="13.5" customHeight="1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  <c r="S708" s="88"/>
      <c r="T708" s="88"/>
      <c r="U708" s="88"/>
      <c r="V708" s="88"/>
      <c r="W708" s="88"/>
      <c r="X708" s="88"/>
      <c r="Y708" s="88"/>
      <c r="Z708" s="88"/>
    </row>
    <row r="709" spans="1:26" ht="13.5" customHeight="1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  <c r="S709" s="88"/>
      <c r="T709" s="88"/>
      <c r="U709" s="88"/>
      <c r="V709" s="88"/>
      <c r="W709" s="88"/>
      <c r="X709" s="88"/>
      <c r="Y709" s="88"/>
      <c r="Z709" s="88"/>
    </row>
    <row r="710" spans="1:26" ht="13.5" customHeight="1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  <c r="S710" s="88"/>
      <c r="T710" s="88"/>
      <c r="U710" s="88"/>
      <c r="V710" s="88"/>
      <c r="W710" s="88"/>
      <c r="X710" s="88"/>
      <c r="Y710" s="88"/>
      <c r="Z710" s="88"/>
    </row>
    <row r="711" spans="1:26" ht="13.5" customHeight="1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  <c r="S711" s="88"/>
      <c r="T711" s="88"/>
      <c r="U711" s="88"/>
      <c r="V711" s="88"/>
      <c r="W711" s="88"/>
      <c r="X711" s="88"/>
      <c r="Y711" s="88"/>
      <c r="Z711" s="88"/>
    </row>
    <row r="712" spans="1:26" ht="13.5" customHeight="1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  <c r="S712" s="88"/>
      <c r="T712" s="88"/>
      <c r="U712" s="88"/>
      <c r="V712" s="88"/>
      <c r="W712" s="88"/>
      <c r="X712" s="88"/>
      <c r="Y712" s="88"/>
      <c r="Z712" s="88"/>
    </row>
    <row r="713" spans="1:26" ht="13.5" customHeight="1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  <c r="S713" s="88"/>
      <c r="T713" s="88"/>
      <c r="U713" s="88"/>
      <c r="V713" s="88"/>
      <c r="W713" s="88"/>
      <c r="X713" s="88"/>
      <c r="Y713" s="88"/>
      <c r="Z713" s="88"/>
    </row>
    <row r="714" spans="1:26" ht="13.5" customHeight="1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  <c r="S714" s="88"/>
      <c r="T714" s="88"/>
      <c r="U714" s="88"/>
      <c r="V714" s="88"/>
      <c r="W714" s="88"/>
      <c r="X714" s="88"/>
      <c r="Y714" s="88"/>
      <c r="Z714" s="88"/>
    </row>
    <row r="715" spans="1:26" ht="13.5" customHeight="1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  <c r="S715" s="88"/>
      <c r="T715" s="88"/>
      <c r="U715" s="88"/>
      <c r="V715" s="88"/>
      <c r="W715" s="88"/>
      <c r="X715" s="88"/>
      <c r="Y715" s="88"/>
      <c r="Z715" s="88"/>
    </row>
    <row r="716" spans="1:26" ht="13.5" customHeight="1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  <c r="S716" s="88"/>
      <c r="T716" s="88"/>
      <c r="U716" s="88"/>
      <c r="V716" s="88"/>
      <c r="W716" s="88"/>
      <c r="X716" s="88"/>
      <c r="Y716" s="88"/>
      <c r="Z716" s="88"/>
    </row>
    <row r="717" spans="1:26" ht="13.5" customHeight="1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  <c r="S717" s="88"/>
      <c r="T717" s="88"/>
      <c r="U717" s="88"/>
      <c r="V717" s="88"/>
      <c r="W717" s="88"/>
      <c r="X717" s="88"/>
      <c r="Y717" s="88"/>
      <c r="Z717" s="88"/>
    </row>
    <row r="718" spans="1:26" ht="13.5" customHeight="1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  <c r="S718" s="88"/>
      <c r="T718" s="88"/>
      <c r="U718" s="88"/>
      <c r="V718" s="88"/>
      <c r="W718" s="88"/>
      <c r="X718" s="88"/>
      <c r="Y718" s="88"/>
      <c r="Z718" s="88"/>
    </row>
    <row r="719" spans="1:26" ht="13.5" customHeight="1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  <c r="S719" s="88"/>
      <c r="T719" s="88"/>
      <c r="U719" s="88"/>
      <c r="V719" s="88"/>
      <c r="W719" s="88"/>
      <c r="X719" s="88"/>
      <c r="Y719" s="88"/>
      <c r="Z719" s="88"/>
    </row>
    <row r="720" spans="1:26" ht="13.5" customHeight="1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  <c r="S720" s="88"/>
      <c r="T720" s="88"/>
      <c r="U720" s="88"/>
      <c r="V720" s="88"/>
      <c r="W720" s="88"/>
      <c r="X720" s="88"/>
      <c r="Y720" s="88"/>
      <c r="Z720" s="88"/>
    </row>
    <row r="721" spans="1:26" ht="13.5" customHeight="1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  <c r="S721" s="88"/>
      <c r="T721" s="88"/>
      <c r="U721" s="88"/>
      <c r="V721" s="88"/>
      <c r="W721" s="88"/>
      <c r="X721" s="88"/>
      <c r="Y721" s="88"/>
      <c r="Z721" s="88"/>
    </row>
    <row r="722" spans="1:26" ht="13.5" customHeight="1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  <c r="S722" s="88"/>
      <c r="T722" s="88"/>
      <c r="U722" s="88"/>
      <c r="V722" s="88"/>
      <c r="W722" s="88"/>
      <c r="X722" s="88"/>
      <c r="Y722" s="88"/>
      <c r="Z722" s="88"/>
    </row>
    <row r="723" spans="1:26" ht="13.5" customHeight="1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  <c r="S723" s="88"/>
      <c r="T723" s="88"/>
      <c r="U723" s="88"/>
      <c r="V723" s="88"/>
      <c r="W723" s="88"/>
      <c r="X723" s="88"/>
      <c r="Y723" s="88"/>
      <c r="Z723" s="88"/>
    </row>
    <row r="724" spans="1:26" ht="13.5" customHeight="1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  <c r="S724" s="88"/>
      <c r="T724" s="88"/>
      <c r="U724" s="88"/>
      <c r="V724" s="88"/>
      <c r="W724" s="88"/>
      <c r="X724" s="88"/>
      <c r="Y724" s="88"/>
      <c r="Z724" s="88"/>
    </row>
    <row r="725" spans="1:26" ht="13.5" customHeight="1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  <c r="S725" s="88"/>
      <c r="T725" s="88"/>
      <c r="U725" s="88"/>
      <c r="V725" s="88"/>
      <c r="W725" s="88"/>
      <c r="X725" s="88"/>
      <c r="Y725" s="88"/>
      <c r="Z725" s="88"/>
    </row>
    <row r="726" spans="1:26" ht="13.5" customHeight="1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  <c r="S726" s="88"/>
      <c r="T726" s="88"/>
      <c r="U726" s="88"/>
      <c r="V726" s="88"/>
      <c r="W726" s="88"/>
      <c r="X726" s="88"/>
      <c r="Y726" s="88"/>
      <c r="Z726" s="88"/>
    </row>
    <row r="727" spans="1:26" ht="13.5" customHeight="1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  <c r="S727" s="88"/>
      <c r="T727" s="88"/>
      <c r="U727" s="88"/>
      <c r="V727" s="88"/>
      <c r="W727" s="88"/>
      <c r="X727" s="88"/>
      <c r="Y727" s="88"/>
      <c r="Z727" s="88"/>
    </row>
    <row r="728" spans="1:26" ht="13.5" customHeight="1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88"/>
      <c r="T728" s="88"/>
      <c r="U728" s="88"/>
      <c r="V728" s="88"/>
      <c r="W728" s="88"/>
      <c r="X728" s="88"/>
      <c r="Y728" s="88"/>
      <c r="Z728" s="88"/>
    </row>
    <row r="729" spans="1:26" ht="13.5" customHeight="1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  <c r="S729" s="88"/>
      <c r="T729" s="88"/>
      <c r="U729" s="88"/>
      <c r="V729" s="88"/>
      <c r="W729" s="88"/>
      <c r="X729" s="88"/>
      <c r="Y729" s="88"/>
      <c r="Z729" s="88"/>
    </row>
    <row r="730" spans="1:26" ht="13.5" customHeight="1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</row>
    <row r="731" spans="1:26" ht="13.5" customHeight="1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  <c r="S731" s="88"/>
      <c r="T731" s="88"/>
      <c r="U731" s="88"/>
      <c r="V731" s="88"/>
      <c r="W731" s="88"/>
      <c r="X731" s="88"/>
      <c r="Y731" s="88"/>
      <c r="Z731" s="88"/>
    </row>
    <row r="732" spans="1:26" ht="13.5" customHeight="1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  <c r="S732" s="88"/>
      <c r="T732" s="88"/>
      <c r="U732" s="88"/>
      <c r="V732" s="88"/>
      <c r="W732" s="88"/>
      <c r="X732" s="88"/>
      <c r="Y732" s="88"/>
      <c r="Z732" s="88"/>
    </row>
    <row r="733" spans="1:26" ht="13.5" customHeight="1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  <c r="S733" s="88"/>
      <c r="T733" s="88"/>
      <c r="U733" s="88"/>
      <c r="V733" s="88"/>
      <c r="W733" s="88"/>
      <c r="X733" s="88"/>
      <c r="Y733" s="88"/>
      <c r="Z733" s="88"/>
    </row>
    <row r="734" spans="1:26" ht="13.5" customHeight="1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  <c r="S734" s="88"/>
      <c r="T734" s="88"/>
      <c r="U734" s="88"/>
      <c r="V734" s="88"/>
      <c r="W734" s="88"/>
      <c r="X734" s="88"/>
      <c r="Y734" s="88"/>
      <c r="Z734" s="88"/>
    </row>
    <row r="735" spans="1:26" ht="13.5" customHeight="1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  <c r="S735" s="88"/>
      <c r="T735" s="88"/>
      <c r="U735" s="88"/>
      <c r="V735" s="88"/>
      <c r="W735" s="88"/>
      <c r="X735" s="88"/>
      <c r="Y735" s="88"/>
      <c r="Z735" s="88"/>
    </row>
    <row r="736" spans="1:26" ht="13.5" customHeight="1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  <c r="S736" s="88"/>
      <c r="T736" s="88"/>
      <c r="U736" s="88"/>
      <c r="V736" s="88"/>
      <c r="W736" s="88"/>
      <c r="X736" s="88"/>
      <c r="Y736" s="88"/>
      <c r="Z736" s="88"/>
    </row>
    <row r="737" spans="1:26" ht="13.5" customHeight="1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  <c r="S737" s="88"/>
      <c r="T737" s="88"/>
      <c r="U737" s="88"/>
      <c r="V737" s="88"/>
      <c r="W737" s="88"/>
      <c r="X737" s="88"/>
      <c r="Y737" s="88"/>
      <c r="Z737" s="88"/>
    </row>
    <row r="738" spans="1:26" ht="13.5" customHeight="1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  <c r="S738" s="88"/>
      <c r="T738" s="88"/>
      <c r="U738" s="88"/>
      <c r="V738" s="88"/>
      <c r="W738" s="88"/>
      <c r="X738" s="88"/>
      <c r="Y738" s="88"/>
      <c r="Z738" s="88"/>
    </row>
    <row r="739" spans="1:26" ht="13.5" customHeight="1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  <c r="S739" s="88"/>
      <c r="T739" s="88"/>
      <c r="U739" s="88"/>
      <c r="V739" s="88"/>
      <c r="W739" s="88"/>
      <c r="X739" s="88"/>
      <c r="Y739" s="88"/>
      <c r="Z739" s="88"/>
    </row>
    <row r="740" spans="1:26" ht="13.5" customHeight="1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  <c r="S740" s="88"/>
      <c r="T740" s="88"/>
      <c r="U740" s="88"/>
      <c r="V740" s="88"/>
      <c r="W740" s="88"/>
      <c r="X740" s="88"/>
      <c r="Y740" s="88"/>
      <c r="Z740" s="88"/>
    </row>
    <row r="741" spans="1:26" ht="13.5" customHeight="1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  <c r="S741" s="88"/>
      <c r="T741" s="88"/>
      <c r="U741" s="88"/>
      <c r="V741" s="88"/>
      <c r="W741" s="88"/>
      <c r="X741" s="88"/>
      <c r="Y741" s="88"/>
      <c r="Z741" s="88"/>
    </row>
    <row r="742" spans="1:26" ht="13.5" customHeight="1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  <c r="S742" s="88"/>
      <c r="T742" s="88"/>
      <c r="U742" s="88"/>
      <c r="V742" s="88"/>
      <c r="W742" s="88"/>
      <c r="X742" s="88"/>
      <c r="Y742" s="88"/>
      <c r="Z742" s="88"/>
    </row>
    <row r="743" spans="1:26" ht="13.5" customHeight="1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  <c r="S743" s="88"/>
      <c r="T743" s="88"/>
      <c r="U743" s="88"/>
      <c r="V743" s="88"/>
      <c r="W743" s="88"/>
      <c r="X743" s="88"/>
      <c r="Y743" s="88"/>
      <c r="Z743" s="88"/>
    </row>
    <row r="744" spans="1:26" ht="13.5" customHeight="1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  <c r="S744" s="88"/>
      <c r="T744" s="88"/>
      <c r="U744" s="88"/>
      <c r="V744" s="88"/>
      <c r="W744" s="88"/>
      <c r="X744" s="88"/>
      <c r="Y744" s="88"/>
      <c r="Z744" s="88"/>
    </row>
    <row r="745" spans="1:26" ht="13.5" customHeight="1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  <c r="S745" s="88"/>
      <c r="T745" s="88"/>
      <c r="U745" s="88"/>
      <c r="V745" s="88"/>
      <c r="W745" s="88"/>
      <c r="X745" s="88"/>
      <c r="Y745" s="88"/>
      <c r="Z745" s="88"/>
    </row>
    <row r="746" spans="1:26" ht="13.5" customHeight="1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  <c r="S746" s="88"/>
      <c r="T746" s="88"/>
      <c r="U746" s="88"/>
      <c r="V746" s="88"/>
      <c r="W746" s="88"/>
      <c r="X746" s="88"/>
      <c r="Y746" s="88"/>
      <c r="Z746" s="88"/>
    </row>
    <row r="747" spans="1:26" ht="13.5" customHeight="1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  <c r="S747" s="88"/>
      <c r="T747" s="88"/>
      <c r="U747" s="88"/>
      <c r="V747" s="88"/>
      <c r="W747" s="88"/>
      <c r="X747" s="88"/>
      <c r="Y747" s="88"/>
      <c r="Z747" s="88"/>
    </row>
    <row r="748" spans="1:26" ht="13.5" customHeight="1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  <c r="S748" s="88"/>
      <c r="T748" s="88"/>
      <c r="U748" s="88"/>
      <c r="V748" s="88"/>
      <c r="W748" s="88"/>
      <c r="X748" s="88"/>
      <c r="Y748" s="88"/>
      <c r="Z748" s="88"/>
    </row>
    <row r="749" spans="1:26" ht="13.5" customHeight="1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  <c r="S749" s="88"/>
      <c r="T749" s="88"/>
      <c r="U749" s="88"/>
      <c r="V749" s="88"/>
      <c r="W749" s="88"/>
      <c r="X749" s="88"/>
      <c r="Y749" s="88"/>
      <c r="Z749" s="88"/>
    </row>
    <row r="750" spans="1:26" ht="13.5" customHeight="1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  <c r="S750" s="88"/>
      <c r="T750" s="88"/>
      <c r="U750" s="88"/>
      <c r="V750" s="88"/>
      <c r="W750" s="88"/>
      <c r="X750" s="88"/>
      <c r="Y750" s="88"/>
      <c r="Z750" s="88"/>
    </row>
    <row r="751" spans="1:26" ht="13.5" customHeight="1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  <c r="S751" s="88"/>
      <c r="T751" s="88"/>
      <c r="U751" s="88"/>
      <c r="V751" s="88"/>
      <c r="W751" s="88"/>
      <c r="X751" s="88"/>
      <c r="Y751" s="88"/>
      <c r="Z751" s="88"/>
    </row>
    <row r="752" spans="1:26" ht="13.5" customHeight="1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  <c r="S752" s="88"/>
      <c r="T752" s="88"/>
      <c r="U752" s="88"/>
      <c r="V752" s="88"/>
      <c r="W752" s="88"/>
      <c r="X752" s="88"/>
      <c r="Y752" s="88"/>
      <c r="Z752" s="88"/>
    </row>
    <row r="753" spans="1:26" ht="13.5" customHeight="1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  <c r="S753" s="88"/>
      <c r="T753" s="88"/>
      <c r="U753" s="88"/>
      <c r="V753" s="88"/>
      <c r="W753" s="88"/>
      <c r="X753" s="88"/>
      <c r="Y753" s="88"/>
      <c r="Z753" s="88"/>
    </row>
    <row r="754" spans="1:26" ht="13.5" customHeight="1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  <c r="S754" s="88"/>
      <c r="T754" s="88"/>
      <c r="U754" s="88"/>
      <c r="V754" s="88"/>
      <c r="W754" s="88"/>
      <c r="X754" s="88"/>
      <c r="Y754" s="88"/>
      <c r="Z754" s="88"/>
    </row>
    <row r="755" spans="1:26" ht="13.5" customHeight="1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88"/>
      <c r="T755" s="88"/>
      <c r="U755" s="88"/>
      <c r="V755" s="88"/>
      <c r="W755" s="88"/>
      <c r="X755" s="88"/>
      <c r="Y755" s="88"/>
      <c r="Z755" s="88"/>
    </row>
    <row r="756" spans="1:26" ht="13.5" customHeight="1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  <c r="S756" s="88"/>
      <c r="T756" s="88"/>
      <c r="U756" s="88"/>
      <c r="V756" s="88"/>
      <c r="W756" s="88"/>
      <c r="X756" s="88"/>
      <c r="Y756" s="88"/>
      <c r="Z756" s="88"/>
    </row>
    <row r="757" spans="1:26" ht="13.5" customHeight="1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  <c r="S757" s="88"/>
      <c r="T757" s="88"/>
      <c r="U757" s="88"/>
      <c r="V757" s="88"/>
      <c r="W757" s="88"/>
      <c r="X757" s="88"/>
      <c r="Y757" s="88"/>
      <c r="Z757" s="88"/>
    </row>
    <row r="758" spans="1:26" ht="13.5" customHeight="1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  <c r="S758" s="88"/>
      <c r="T758" s="88"/>
      <c r="U758" s="88"/>
      <c r="V758" s="88"/>
      <c r="W758" s="88"/>
      <c r="X758" s="88"/>
      <c r="Y758" s="88"/>
      <c r="Z758" s="88"/>
    </row>
    <row r="759" spans="1:26" ht="13.5" customHeight="1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  <c r="S759" s="88"/>
      <c r="T759" s="88"/>
      <c r="U759" s="88"/>
      <c r="V759" s="88"/>
      <c r="W759" s="88"/>
      <c r="X759" s="88"/>
      <c r="Y759" s="88"/>
      <c r="Z759" s="88"/>
    </row>
    <row r="760" spans="1:26" ht="13.5" customHeight="1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  <c r="S760" s="88"/>
      <c r="T760" s="88"/>
      <c r="U760" s="88"/>
      <c r="V760" s="88"/>
      <c r="W760" s="88"/>
      <c r="X760" s="88"/>
      <c r="Y760" s="88"/>
      <c r="Z760" s="88"/>
    </row>
    <row r="761" spans="1:26" ht="13.5" customHeight="1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  <c r="S761" s="88"/>
      <c r="T761" s="88"/>
      <c r="U761" s="88"/>
      <c r="V761" s="88"/>
      <c r="W761" s="88"/>
      <c r="X761" s="88"/>
      <c r="Y761" s="88"/>
      <c r="Z761" s="88"/>
    </row>
    <row r="762" spans="1:26" ht="13.5" customHeight="1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  <c r="S762" s="88"/>
      <c r="T762" s="88"/>
      <c r="U762" s="88"/>
      <c r="V762" s="88"/>
      <c r="W762" s="88"/>
      <c r="X762" s="88"/>
      <c r="Y762" s="88"/>
      <c r="Z762" s="88"/>
    </row>
    <row r="763" spans="1:26" ht="13.5" customHeight="1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  <c r="S763" s="88"/>
      <c r="T763" s="88"/>
      <c r="U763" s="88"/>
      <c r="V763" s="88"/>
      <c r="W763" s="88"/>
      <c r="X763" s="88"/>
      <c r="Y763" s="88"/>
      <c r="Z763" s="88"/>
    </row>
    <row r="764" spans="1:26" ht="13.5" customHeight="1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  <c r="S764" s="88"/>
      <c r="T764" s="88"/>
      <c r="U764" s="88"/>
      <c r="V764" s="88"/>
      <c r="W764" s="88"/>
      <c r="X764" s="88"/>
      <c r="Y764" s="88"/>
      <c r="Z764" s="88"/>
    </row>
    <row r="765" spans="1:26" ht="13.5" customHeight="1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  <c r="S765" s="88"/>
      <c r="T765" s="88"/>
      <c r="U765" s="88"/>
      <c r="V765" s="88"/>
      <c r="W765" s="88"/>
      <c r="X765" s="88"/>
      <c r="Y765" s="88"/>
      <c r="Z765" s="88"/>
    </row>
    <row r="766" spans="1:26" ht="13.5" customHeight="1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  <c r="S766" s="88"/>
      <c r="T766" s="88"/>
      <c r="U766" s="88"/>
      <c r="V766" s="88"/>
      <c r="W766" s="88"/>
      <c r="X766" s="88"/>
      <c r="Y766" s="88"/>
      <c r="Z766" s="88"/>
    </row>
    <row r="767" spans="1:26" ht="13.5" customHeight="1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  <c r="S767" s="88"/>
      <c r="T767" s="88"/>
      <c r="U767" s="88"/>
      <c r="V767" s="88"/>
      <c r="W767" s="88"/>
      <c r="X767" s="88"/>
      <c r="Y767" s="88"/>
      <c r="Z767" s="88"/>
    </row>
    <row r="768" spans="1:26" ht="13.5" customHeight="1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  <c r="S768" s="88"/>
      <c r="T768" s="88"/>
      <c r="U768" s="88"/>
      <c r="V768" s="88"/>
      <c r="W768" s="88"/>
      <c r="X768" s="88"/>
      <c r="Y768" s="88"/>
      <c r="Z768" s="88"/>
    </row>
    <row r="769" spans="1:26" ht="13.5" customHeight="1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  <c r="S769" s="88"/>
      <c r="T769" s="88"/>
      <c r="U769" s="88"/>
      <c r="V769" s="88"/>
      <c r="W769" s="88"/>
      <c r="X769" s="88"/>
      <c r="Y769" s="88"/>
      <c r="Z769" s="88"/>
    </row>
    <row r="770" spans="1:26" ht="13.5" customHeight="1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  <c r="S770" s="88"/>
      <c r="T770" s="88"/>
      <c r="U770" s="88"/>
      <c r="V770" s="88"/>
      <c r="W770" s="88"/>
      <c r="X770" s="88"/>
      <c r="Y770" s="88"/>
      <c r="Z770" s="88"/>
    </row>
    <row r="771" spans="1:26" ht="13.5" customHeight="1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  <c r="S771" s="88"/>
      <c r="T771" s="88"/>
      <c r="U771" s="88"/>
      <c r="V771" s="88"/>
      <c r="W771" s="88"/>
      <c r="X771" s="88"/>
      <c r="Y771" s="88"/>
      <c r="Z771" s="88"/>
    </row>
    <row r="772" spans="1:26" ht="13.5" customHeight="1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  <c r="S772" s="88"/>
      <c r="T772" s="88"/>
      <c r="U772" s="88"/>
      <c r="V772" s="88"/>
      <c r="W772" s="88"/>
      <c r="X772" s="88"/>
      <c r="Y772" s="88"/>
      <c r="Z772" s="88"/>
    </row>
    <row r="773" spans="1:26" ht="13.5" customHeight="1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  <c r="S773" s="88"/>
      <c r="T773" s="88"/>
      <c r="U773" s="88"/>
      <c r="V773" s="88"/>
      <c r="W773" s="88"/>
      <c r="X773" s="88"/>
      <c r="Y773" s="88"/>
      <c r="Z773" s="88"/>
    </row>
    <row r="774" spans="1:26" ht="13.5" customHeight="1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  <c r="S774" s="88"/>
      <c r="T774" s="88"/>
      <c r="U774" s="88"/>
      <c r="V774" s="88"/>
      <c r="W774" s="88"/>
      <c r="X774" s="88"/>
      <c r="Y774" s="88"/>
      <c r="Z774" s="88"/>
    </row>
    <row r="775" spans="1:26" ht="13.5" customHeight="1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  <c r="S775" s="88"/>
      <c r="T775" s="88"/>
      <c r="U775" s="88"/>
      <c r="V775" s="88"/>
      <c r="W775" s="88"/>
      <c r="X775" s="88"/>
      <c r="Y775" s="88"/>
      <c r="Z775" s="88"/>
    </row>
    <row r="776" spans="1:26" ht="13.5" customHeight="1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  <c r="S776" s="88"/>
      <c r="T776" s="88"/>
      <c r="U776" s="88"/>
      <c r="V776" s="88"/>
      <c r="W776" s="88"/>
      <c r="X776" s="88"/>
      <c r="Y776" s="88"/>
      <c r="Z776" s="88"/>
    </row>
    <row r="777" spans="1:26" ht="13.5" customHeight="1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  <c r="S777" s="88"/>
      <c r="T777" s="88"/>
      <c r="U777" s="88"/>
      <c r="V777" s="88"/>
      <c r="W777" s="88"/>
      <c r="X777" s="88"/>
      <c r="Y777" s="88"/>
      <c r="Z777" s="88"/>
    </row>
    <row r="778" spans="1:26" ht="13.5" customHeight="1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  <c r="S778" s="88"/>
      <c r="T778" s="88"/>
      <c r="U778" s="88"/>
      <c r="V778" s="88"/>
      <c r="W778" s="88"/>
      <c r="X778" s="88"/>
      <c r="Y778" s="88"/>
      <c r="Z778" s="88"/>
    </row>
    <row r="779" spans="1:26" ht="13.5" customHeight="1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  <c r="S779" s="88"/>
      <c r="T779" s="88"/>
      <c r="U779" s="88"/>
      <c r="V779" s="88"/>
      <c r="W779" s="88"/>
      <c r="X779" s="88"/>
      <c r="Y779" s="88"/>
      <c r="Z779" s="88"/>
    </row>
    <row r="780" spans="1:26" ht="13.5" customHeight="1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  <c r="S780" s="88"/>
      <c r="T780" s="88"/>
      <c r="U780" s="88"/>
      <c r="V780" s="88"/>
      <c r="W780" s="88"/>
      <c r="X780" s="88"/>
      <c r="Y780" s="88"/>
      <c r="Z780" s="88"/>
    </row>
    <row r="781" spans="1:26" ht="13.5" customHeight="1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  <c r="S781" s="88"/>
      <c r="T781" s="88"/>
      <c r="U781" s="88"/>
      <c r="V781" s="88"/>
      <c r="W781" s="88"/>
      <c r="X781" s="88"/>
      <c r="Y781" s="88"/>
      <c r="Z781" s="88"/>
    </row>
    <row r="782" spans="1:26" ht="13.5" customHeight="1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88"/>
      <c r="T782" s="88"/>
      <c r="U782" s="88"/>
      <c r="V782" s="88"/>
      <c r="W782" s="88"/>
      <c r="X782" s="88"/>
      <c r="Y782" s="88"/>
      <c r="Z782" s="88"/>
    </row>
    <row r="783" spans="1:26" ht="13.5" customHeight="1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  <c r="S783" s="88"/>
      <c r="T783" s="88"/>
      <c r="U783" s="88"/>
      <c r="V783" s="88"/>
      <c r="W783" s="88"/>
      <c r="X783" s="88"/>
      <c r="Y783" s="88"/>
      <c r="Z783" s="88"/>
    </row>
    <row r="784" spans="1:26" ht="13.5" customHeight="1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  <c r="S784" s="88"/>
      <c r="T784" s="88"/>
      <c r="U784" s="88"/>
      <c r="V784" s="88"/>
      <c r="W784" s="88"/>
      <c r="X784" s="88"/>
      <c r="Y784" s="88"/>
      <c r="Z784" s="88"/>
    </row>
    <row r="785" spans="1:26" ht="13.5" customHeight="1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  <c r="S785" s="88"/>
      <c r="T785" s="88"/>
      <c r="U785" s="88"/>
      <c r="V785" s="88"/>
      <c r="W785" s="88"/>
      <c r="X785" s="88"/>
      <c r="Y785" s="88"/>
      <c r="Z785" s="88"/>
    </row>
    <row r="786" spans="1:26" ht="13.5" customHeight="1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  <c r="S786" s="88"/>
      <c r="T786" s="88"/>
      <c r="U786" s="88"/>
      <c r="V786" s="88"/>
      <c r="W786" s="88"/>
      <c r="X786" s="88"/>
      <c r="Y786" s="88"/>
      <c r="Z786" s="88"/>
    </row>
    <row r="787" spans="1:26" ht="13.5" customHeight="1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  <c r="S787" s="88"/>
      <c r="T787" s="88"/>
      <c r="U787" s="88"/>
      <c r="V787" s="88"/>
      <c r="W787" s="88"/>
      <c r="X787" s="88"/>
      <c r="Y787" s="88"/>
      <c r="Z787" s="88"/>
    </row>
    <row r="788" spans="1:26" ht="13.5" customHeight="1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  <c r="S788" s="88"/>
      <c r="T788" s="88"/>
      <c r="U788" s="88"/>
      <c r="V788" s="88"/>
      <c r="W788" s="88"/>
      <c r="X788" s="88"/>
      <c r="Y788" s="88"/>
      <c r="Z788" s="88"/>
    </row>
    <row r="789" spans="1:26" ht="13.5" customHeight="1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  <c r="S789" s="88"/>
      <c r="T789" s="88"/>
      <c r="U789" s="88"/>
      <c r="V789" s="88"/>
      <c r="W789" s="88"/>
      <c r="X789" s="88"/>
      <c r="Y789" s="88"/>
      <c r="Z789" s="88"/>
    </row>
    <row r="790" spans="1:26" ht="13.5" customHeight="1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  <c r="S790" s="88"/>
      <c r="T790" s="88"/>
      <c r="U790" s="88"/>
      <c r="V790" s="88"/>
      <c r="W790" s="88"/>
      <c r="X790" s="88"/>
      <c r="Y790" s="88"/>
      <c r="Z790" s="88"/>
    </row>
    <row r="791" spans="1:26" ht="13.5" customHeight="1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  <c r="S791" s="88"/>
      <c r="T791" s="88"/>
      <c r="U791" s="88"/>
      <c r="V791" s="88"/>
      <c r="W791" s="88"/>
      <c r="X791" s="88"/>
      <c r="Y791" s="88"/>
      <c r="Z791" s="88"/>
    </row>
    <row r="792" spans="1:26" ht="13.5" customHeight="1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  <c r="S792" s="88"/>
      <c r="T792" s="88"/>
      <c r="U792" s="88"/>
      <c r="V792" s="88"/>
      <c r="W792" s="88"/>
      <c r="X792" s="88"/>
      <c r="Y792" s="88"/>
      <c r="Z792" s="88"/>
    </row>
    <row r="793" spans="1:26" ht="13.5" customHeight="1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  <c r="S793" s="88"/>
      <c r="T793" s="88"/>
      <c r="U793" s="88"/>
      <c r="V793" s="88"/>
      <c r="W793" s="88"/>
      <c r="X793" s="88"/>
      <c r="Y793" s="88"/>
      <c r="Z793" s="88"/>
    </row>
    <row r="794" spans="1:26" ht="13.5" customHeight="1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  <c r="S794" s="88"/>
      <c r="T794" s="88"/>
      <c r="U794" s="88"/>
      <c r="V794" s="88"/>
      <c r="W794" s="88"/>
      <c r="X794" s="88"/>
      <c r="Y794" s="88"/>
      <c r="Z794" s="88"/>
    </row>
    <row r="795" spans="1:26" ht="13.5" customHeight="1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  <c r="S795" s="88"/>
      <c r="T795" s="88"/>
      <c r="U795" s="88"/>
      <c r="V795" s="88"/>
      <c r="W795" s="88"/>
      <c r="X795" s="88"/>
      <c r="Y795" s="88"/>
      <c r="Z795" s="88"/>
    </row>
    <row r="796" spans="1:26" ht="13.5" customHeight="1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  <c r="S796" s="88"/>
      <c r="T796" s="88"/>
      <c r="U796" s="88"/>
      <c r="V796" s="88"/>
      <c r="W796" s="88"/>
      <c r="X796" s="88"/>
      <c r="Y796" s="88"/>
      <c r="Z796" s="88"/>
    </row>
    <row r="797" spans="1:26" ht="13.5" customHeight="1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  <c r="S797" s="88"/>
      <c r="T797" s="88"/>
      <c r="U797" s="88"/>
      <c r="V797" s="88"/>
      <c r="W797" s="88"/>
      <c r="X797" s="88"/>
      <c r="Y797" s="88"/>
      <c r="Z797" s="88"/>
    </row>
    <row r="798" spans="1:26" ht="13.5" customHeight="1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  <c r="S798" s="88"/>
      <c r="T798" s="88"/>
      <c r="U798" s="88"/>
      <c r="V798" s="88"/>
      <c r="W798" s="88"/>
      <c r="X798" s="88"/>
      <c r="Y798" s="88"/>
      <c r="Z798" s="88"/>
    </row>
    <row r="799" spans="1:26" ht="13.5" customHeight="1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  <c r="S799" s="88"/>
      <c r="T799" s="88"/>
      <c r="U799" s="88"/>
      <c r="V799" s="88"/>
      <c r="W799" s="88"/>
      <c r="X799" s="88"/>
      <c r="Y799" s="88"/>
      <c r="Z799" s="88"/>
    </row>
    <row r="800" spans="1:26" ht="13.5" customHeight="1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  <c r="S800" s="88"/>
      <c r="T800" s="88"/>
      <c r="U800" s="88"/>
      <c r="V800" s="88"/>
      <c r="W800" s="88"/>
      <c r="X800" s="88"/>
      <c r="Y800" s="88"/>
      <c r="Z800" s="88"/>
    </row>
    <row r="801" spans="1:26" ht="13.5" customHeight="1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  <c r="S801" s="88"/>
      <c r="T801" s="88"/>
      <c r="U801" s="88"/>
      <c r="V801" s="88"/>
      <c r="W801" s="88"/>
      <c r="X801" s="88"/>
      <c r="Y801" s="88"/>
      <c r="Z801" s="88"/>
    </row>
    <row r="802" spans="1:26" ht="13.5" customHeight="1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  <c r="S802" s="88"/>
      <c r="T802" s="88"/>
      <c r="U802" s="88"/>
      <c r="V802" s="88"/>
      <c r="W802" s="88"/>
      <c r="X802" s="88"/>
      <c r="Y802" s="88"/>
      <c r="Z802" s="88"/>
    </row>
    <row r="803" spans="1:26" ht="13.5" customHeight="1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  <c r="S803" s="88"/>
      <c r="T803" s="88"/>
      <c r="U803" s="88"/>
      <c r="V803" s="88"/>
      <c r="W803" s="88"/>
      <c r="X803" s="88"/>
      <c r="Y803" s="88"/>
      <c r="Z803" s="88"/>
    </row>
    <row r="804" spans="1:26" ht="13.5" customHeight="1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  <c r="S804" s="88"/>
      <c r="T804" s="88"/>
      <c r="U804" s="88"/>
      <c r="V804" s="88"/>
      <c r="W804" s="88"/>
      <c r="X804" s="88"/>
      <c r="Y804" s="88"/>
      <c r="Z804" s="88"/>
    </row>
    <row r="805" spans="1:26" ht="13.5" customHeight="1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  <c r="S805" s="88"/>
      <c r="T805" s="88"/>
      <c r="U805" s="88"/>
      <c r="V805" s="88"/>
      <c r="W805" s="88"/>
      <c r="X805" s="88"/>
      <c r="Y805" s="88"/>
      <c r="Z805" s="88"/>
    </row>
    <row r="806" spans="1:26" ht="13.5" customHeight="1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  <c r="S806" s="88"/>
      <c r="T806" s="88"/>
      <c r="U806" s="88"/>
      <c r="V806" s="88"/>
      <c r="W806" s="88"/>
      <c r="X806" s="88"/>
      <c r="Y806" s="88"/>
      <c r="Z806" s="88"/>
    </row>
    <row r="807" spans="1:26" ht="13.5" customHeight="1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  <c r="S807" s="88"/>
      <c r="T807" s="88"/>
      <c r="U807" s="88"/>
      <c r="V807" s="88"/>
      <c r="W807" s="88"/>
      <c r="X807" s="88"/>
      <c r="Y807" s="88"/>
      <c r="Z807" s="88"/>
    </row>
    <row r="808" spans="1:26" ht="13.5" customHeight="1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  <c r="S808" s="88"/>
      <c r="T808" s="88"/>
      <c r="U808" s="88"/>
      <c r="V808" s="88"/>
      <c r="W808" s="88"/>
      <c r="X808" s="88"/>
      <c r="Y808" s="88"/>
      <c r="Z808" s="88"/>
    </row>
    <row r="809" spans="1:26" ht="13.5" customHeight="1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88"/>
      <c r="T809" s="88"/>
      <c r="U809" s="88"/>
      <c r="V809" s="88"/>
      <c r="W809" s="88"/>
      <c r="X809" s="88"/>
      <c r="Y809" s="88"/>
      <c r="Z809" s="88"/>
    </row>
    <row r="810" spans="1:26" ht="13.5" customHeight="1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  <c r="S810" s="88"/>
      <c r="T810" s="88"/>
      <c r="U810" s="88"/>
      <c r="V810" s="88"/>
      <c r="W810" s="88"/>
      <c r="X810" s="88"/>
      <c r="Y810" s="88"/>
      <c r="Z810" s="88"/>
    </row>
    <row r="811" spans="1:26" ht="13.5" customHeight="1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  <c r="S811" s="88"/>
      <c r="T811" s="88"/>
      <c r="U811" s="88"/>
      <c r="V811" s="88"/>
      <c r="W811" s="88"/>
      <c r="X811" s="88"/>
      <c r="Y811" s="88"/>
      <c r="Z811" s="88"/>
    </row>
    <row r="812" spans="1:26" ht="13.5" customHeight="1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  <c r="S812" s="88"/>
      <c r="T812" s="88"/>
      <c r="U812" s="88"/>
      <c r="V812" s="88"/>
      <c r="W812" s="88"/>
      <c r="X812" s="88"/>
      <c r="Y812" s="88"/>
      <c r="Z812" s="88"/>
    </row>
    <row r="813" spans="1:26" ht="13.5" customHeight="1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  <c r="S813" s="88"/>
      <c r="T813" s="88"/>
      <c r="U813" s="88"/>
      <c r="V813" s="88"/>
      <c r="W813" s="88"/>
      <c r="X813" s="88"/>
      <c r="Y813" s="88"/>
      <c r="Z813" s="88"/>
    </row>
    <row r="814" spans="1:26" ht="13.5" customHeight="1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  <c r="S814" s="88"/>
      <c r="T814" s="88"/>
      <c r="U814" s="88"/>
      <c r="V814" s="88"/>
      <c r="W814" s="88"/>
      <c r="X814" s="88"/>
      <c r="Y814" s="88"/>
      <c r="Z814" s="88"/>
    </row>
    <row r="815" spans="1:26" ht="13.5" customHeight="1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  <c r="S815" s="88"/>
      <c r="T815" s="88"/>
      <c r="U815" s="88"/>
      <c r="V815" s="88"/>
      <c r="W815" s="88"/>
      <c r="X815" s="88"/>
      <c r="Y815" s="88"/>
      <c r="Z815" s="88"/>
    </row>
    <row r="816" spans="1:26" ht="13.5" customHeight="1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  <c r="S816" s="88"/>
      <c r="T816" s="88"/>
      <c r="U816" s="88"/>
      <c r="V816" s="88"/>
      <c r="W816" s="88"/>
      <c r="X816" s="88"/>
      <c r="Y816" s="88"/>
      <c r="Z816" s="88"/>
    </row>
    <row r="817" spans="1:26" ht="13.5" customHeight="1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  <c r="S817" s="88"/>
      <c r="T817" s="88"/>
      <c r="U817" s="88"/>
      <c r="V817" s="88"/>
      <c r="W817" s="88"/>
      <c r="X817" s="88"/>
      <c r="Y817" s="88"/>
      <c r="Z817" s="88"/>
    </row>
    <row r="818" spans="1:26" ht="13.5" customHeight="1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  <c r="S818" s="88"/>
      <c r="T818" s="88"/>
      <c r="U818" s="88"/>
      <c r="V818" s="88"/>
      <c r="W818" s="88"/>
      <c r="X818" s="88"/>
      <c r="Y818" s="88"/>
      <c r="Z818" s="88"/>
    </row>
    <row r="819" spans="1:26" ht="13.5" customHeight="1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  <c r="S819" s="88"/>
      <c r="T819" s="88"/>
      <c r="U819" s="88"/>
      <c r="V819" s="88"/>
      <c r="W819" s="88"/>
      <c r="X819" s="88"/>
      <c r="Y819" s="88"/>
      <c r="Z819" s="88"/>
    </row>
    <row r="820" spans="1:26" ht="13.5" customHeight="1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  <c r="S820" s="88"/>
      <c r="T820" s="88"/>
      <c r="U820" s="88"/>
      <c r="V820" s="88"/>
      <c r="W820" s="88"/>
      <c r="X820" s="88"/>
      <c r="Y820" s="88"/>
      <c r="Z820" s="88"/>
    </row>
    <row r="821" spans="1:26" ht="13.5" customHeight="1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88"/>
      <c r="P821" s="88"/>
      <c r="Q821" s="88"/>
      <c r="R821" s="88"/>
      <c r="S821" s="88"/>
      <c r="T821" s="88"/>
      <c r="U821" s="88"/>
      <c r="V821" s="88"/>
      <c r="W821" s="88"/>
      <c r="X821" s="88"/>
      <c r="Y821" s="88"/>
      <c r="Z821" s="88"/>
    </row>
    <row r="822" spans="1:26" ht="13.5" customHeight="1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88"/>
      <c r="P822" s="88"/>
      <c r="Q822" s="88"/>
      <c r="R822" s="88"/>
      <c r="S822" s="88"/>
      <c r="T822" s="88"/>
      <c r="U822" s="88"/>
      <c r="V822" s="88"/>
      <c r="W822" s="88"/>
      <c r="X822" s="88"/>
      <c r="Y822" s="88"/>
      <c r="Z822" s="88"/>
    </row>
    <row r="823" spans="1:26" ht="13.5" customHeight="1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88"/>
      <c r="P823" s="88"/>
      <c r="Q823" s="88"/>
      <c r="R823" s="88"/>
      <c r="S823" s="88"/>
      <c r="T823" s="88"/>
      <c r="U823" s="88"/>
      <c r="V823" s="88"/>
      <c r="W823" s="88"/>
      <c r="X823" s="88"/>
      <c r="Y823" s="88"/>
      <c r="Z823" s="88"/>
    </row>
    <row r="824" spans="1:26" ht="13.5" customHeight="1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88"/>
      <c r="P824" s="88"/>
      <c r="Q824" s="88"/>
      <c r="R824" s="88"/>
      <c r="S824" s="88"/>
      <c r="T824" s="88"/>
      <c r="U824" s="88"/>
      <c r="V824" s="88"/>
      <c r="W824" s="88"/>
      <c r="X824" s="88"/>
      <c r="Y824" s="88"/>
      <c r="Z824" s="88"/>
    </row>
    <row r="825" spans="1:26" ht="13.5" customHeight="1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88"/>
      <c r="P825" s="88"/>
      <c r="Q825" s="88"/>
      <c r="R825" s="88"/>
      <c r="S825" s="88"/>
      <c r="T825" s="88"/>
      <c r="U825" s="88"/>
      <c r="V825" s="88"/>
      <c r="W825" s="88"/>
      <c r="X825" s="88"/>
      <c r="Y825" s="88"/>
      <c r="Z825" s="88"/>
    </row>
    <row r="826" spans="1:26" ht="13.5" customHeight="1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88"/>
      <c r="P826" s="88"/>
      <c r="Q826" s="88"/>
      <c r="R826" s="88"/>
      <c r="S826" s="88"/>
      <c r="T826" s="88"/>
      <c r="U826" s="88"/>
      <c r="V826" s="88"/>
      <c r="W826" s="88"/>
      <c r="X826" s="88"/>
      <c r="Y826" s="88"/>
      <c r="Z826" s="88"/>
    </row>
    <row r="827" spans="1:26" ht="13.5" customHeight="1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88"/>
      <c r="P827" s="88"/>
      <c r="Q827" s="88"/>
      <c r="R827" s="88"/>
      <c r="S827" s="88"/>
      <c r="T827" s="88"/>
      <c r="U827" s="88"/>
      <c r="V827" s="88"/>
      <c r="W827" s="88"/>
      <c r="X827" s="88"/>
      <c r="Y827" s="88"/>
      <c r="Z827" s="88"/>
    </row>
    <row r="828" spans="1:26" ht="13.5" customHeight="1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88"/>
      <c r="P828" s="88"/>
      <c r="Q828" s="88"/>
      <c r="R828" s="88"/>
      <c r="S828" s="88"/>
      <c r="T828" s="88"/>
      <c r="U828" s="88"/>
      <c r="V828" s="88"/>
      <c r="W828" s="88"/>
      <c r="X828" s="88"/>
      <c r="Y828" s="88"/>
      <c r="Z828" s="88"/>
    </row>
    <row r="829" spans="1:26" ht="13.5" customHeight="1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88"/>
      <c r="P829" s="88"/>
      <c r="Q829" s="88"/>
      <c r="R829" s="88"/>
      <c r="S829" s="88"/>
      <c r="T829" s="88"/>
      <c r="U829" s="88"/>
      <c r="V829" s="88"/>
      <c r="W829" s="88"/>
      <c r="X829" s="88"/>
      <c r="Y829" s="88"/>
      <c r="Z829" s="88"/>
    </row>
    <row r="830" spans="1:26" ht="13.5" customHeight="1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88"/>
      <c r="P830" s="88"/>
      <c r="Q830" s="88"/>
      <c r="R830" s="88"/>
      <c r="S830" s="88"/>
      <c r="T830" s="88"/>
      <c r="U830" s="88"/>
      <c r="V830" s="88"/>
      <c r="W830" s="88"/>
      <c r="X830" s="88"/>
      <c r="Y830" s="88"/>
      <c r="Z830" s="88"/>
    </row>
    <row r="831" spans="1:26" ht="13.5" customHeight="1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88"/>
      <c r="P831" s="88"/>
      <c r="Q831" s="88"/>
      <c r="R831" s="88"/>
      <c r="S831" s="88"/>
      <c r="T831" s="88"/>
      <c r="U831" s="88"/>
      <c r="V831" s="88"/>
      <c r="W831" s="88"/>
      <c r="X831" s="88"/>
      <c r="Y831" s="88"/>
      <c r="Z831" s="88"/>
    </row>
    <row r="832" spans="1:26" ht="13.5" customHeight="1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88"/>
      <c r="P832" s="88"/>
      <c r="Q832" s="88"/>
      <c r="R832" s="88"/>
      <c r="S832" s="88"/>
      <c r="T832" s="88"/>
      <c r="U832" s="88"/>
      <c r="V832" s="88"/>
      <c r="W832" s="88"/>
      <c r="X832" s="88"/>
      <c r="Y832" s="88"/>
      <c r="Z832" s="88"/>
    </row>
    <row r="833" spans="1:26" ht="13.5" customHeight="1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88"/>
      <c r="P833" s="88"/>
      <c r="Q833" s="88"/>
      <c r="R833" s="88"/>
      <c r="S833" s="88"/>
      <c r="T833" s="88"/>
      <c r="U833" s="88"/>
      <c r="V833" s="88"/>
      <c r="W833" s="88"/>
      <c r="X833" s="88"/>
      <c r="Y833" s="88"/>
      <c r="Z833" s="88"/>
    </row>
    <row r="834" spans="1:26" ht="13.5" customHeight="1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88"/>
      <c r="P834" s="88"/>
      <c r="Q834" s="88"/>
      <c r="R834" s="88"/>
      <c r="S834" s="88"/>
      <c r="T834" s="88"/>
      <c r="U834" s="88"/>
      <c r="V834" s="88"/>
      <c r="W834" s="88"/>
      <c r="X834" s="88"/>
      <c r="Y834" s="88"/>
      <c r="Z834" s="88"/>
    </row>
    <row r="835" spans="1:26" ht="13.5" customHeight="1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88"/>
      <c r="P835" s="88"/>
      <c r="Q835" s="88"/>
      <c r="R835" s="88"/>
      <c r="S835" s="88"/>
      <c r="T835" s="88"/>
      <c r="U835" s="88"/>
      <c r="V835" s="88"/>
      <c r="W835" s="88"/>
      <c r="X835" s="88"/>
      <c r="Y835" s="88"/>
      <c r="Z835" s="88"/>
    </row>
    <row r="836" spans="1:26" ht="13.5" customHeight="1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88"/>
      <c r="T836" s="88"/>
      <c r="U836" s="88"/>
      <c r="V836" s="88"/>
      <c r="W836" s="88"/>
      <c r="X836" s="88"/>
      <c r="Y836" s="88"/>
      <c r="Z836" s="88"/>
    </row>
    <row r="837" spans="1:26" ht="13.5" customHeight="1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88"/>
      <c r="P837" s="88"/>
      <c r="Q837" s="88"/>
      <c r="R837" s="88"/>
      <c r="S837" s="88"/>
      <c r="T837" s="88"/>
      <c r="U837" s="88"/>
      <c r="V837" s="88"/>
      <c r="W837" s="88"/>
      <c r="X837" s="88"/>
      <c r="Y837" s="88"/>
      <c r="Z837" s="88"/>
    </row>
    <row r="838" spans="1:26" ht="13.5" customHeight="1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88"/>
      <c r="P838" s="88"/>
      <c r="Q838" s="88"/>
      <c r="R838" s="88"/>
      <c r="S838" s="88"/>
      <c r="T838" s="88"/>
      <c r="U838" s="88"/>
      <c r="V838" s="88"/>
      <c r="W838" s="88"/>
      <c r="X838" s="88"/>
      <c r="Y838" s="88"/>
      <c r="Z838" s="88"/>
    </row>
    <row r="839" spans="1:26" ht="13.5" customHeight="1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88"/>
      <c r="P839" s="88"/>
      <c r="Q839" s="88"/>
      <c r="R839" s="88"/>
      <c r="S839" s="88"/>
      <c r="T839" s="88"/>
      <c r="U839" s="88"/>
      <c r="V839" s="88"/>
      <c r="W839" s="88"/>
      <c r="X839" s="88"/>
      <c r="Y839" s="88"/>
      <c r="Z839" s="88"/>
    </row>
    <row r="840" spans="1:26" ht="13.5" customHeight="1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88"/>
      <c r="P840" s="88"/>
      <c r="Q840" s="88"/>
      <c r="R840" s="88"/>
      <c r="S840" s="88"/>
      <c r="T840" s="88"/>
      <c r="U840" s="88"/>
      <c r="V840" s="88"/>
      <c r="W840" s="88"/>
      <c r="X840" s="88"/>
      <c r="Y840" s="88"/>
      <c r="Z840" s="88"/>
    </row>
    <row r="841" spans="1:26" ht="13.5" customHeight="1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88"/>
      <c r="P841" s="88"/>
      <c r="Q841" s="88"/>
      <c r="R841" s="88"/>
      <c r="S841" s="88"/>
      <c r="T841" s="88"/>
      <c r="U841" s="88"/>
      <c r="V841" s="88"/>
      <c r="W841" s="88"/>
      <c r="X841" s="88"/>
      <c r="Y841" s="88"/>
      <c r="Z841" s="88"/>
    </row>
    <row r="842" spans="1:26" ht="13.5" customHeight="1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88"/>
      <c r="P842" s="88"/>
      <c r="Q842" s="88"/>
      <c r="R842" s="88"/>
      <c r="S842" s="88"/>
      <c r="T842" s="88"/>
      <c r="U842" s="88"/>
      <c r="V842" s="88"/>
      <c r="W842" s="88"/>
      <c r="X842" s="88"/>
      <c r="Y842" s="88"/>
      <c r="Z842" s="88"/>
    </row>
    <row r="843" spans="1:26" ht="13.5" customHeight="1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88"/>
      <c r="P843" s="88"/>
      <c r="Q843" s="88"/>
      <c r="R843" s="88"/>
      <c r="S843" s="88"/>
      <c r="T843" s="88"/>
      <c r="U843" s="88"/>
      <c r="V843" s="88"/>
      <c r="W843" s="88"/>
      <c r="X843" s="88"/>
      <c r="Y843" s="88"/>
      <c r="Z843" s="88"/>
    </row>
    <row r="844" spans="1:26" ht="13.5" customHeight="1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88"/>
      <c r="P844" s="88"/>
      <c r="Q844" s="88"/>
      <c r="R844" s="88"/>
      <c r="S844" s="88"/>
      <c r="T844" s="88"/>
      <c r="U844" s="88"/>
      <c r="V844" s="88"/>
      <c r="W844" s="88"/>
      <c r="X844" s="88"/>
      <c r="Y844" s="88"/>
      <c r="Z844" s="88"/>
    </row>
    <row r="845" spans="1:26" ht="13.5" customHeight="1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88"/>
      <c r="P845" s="88"/>
      <c r="Q845" s="88"/>
      <c r="R845" s="88"/>
      <c r="S845" s="88"/>
      <c r="T845" s="88"/>
      <c r="U845" s="88"/>
      <c r="V845" s="88"/>
      <c r="W845" s="88"/>
      <c r="X845" s="88"/>
      <c r="Y845" s="88"/>
      <c r="Z845" s="88"/>
    </row>
    <row r="846" spans="1:26" ht="13.5" customHeight="1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88"/>
      <c r="P846" s="88"/>
      <c r="Q846" s="88"/>
      <c r="R846" s="88"/>
      <c r="S846" s="88"/>
      <c r="T846" s="88"/>
      <c r="U846" s="88"/>
      <c r="V846" s="88"/>
      <c r="W846" s="88"/>
      <c r="X846" s="88"/>
      <c r="Y846" s="88"/>
      <c r="Z846" s="88"/>
    </row>
    <row r="847" spans="1:26" ht="13.5" customHeight="1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88"/>
      <c r="P847" s="88"/>
      <c r="Q847" s="88"/>
      <c r="R847" s="88"/>
      <c r="S847" s="88"/>
      <c r="T847" s="88"/>
      <c r="U847" s="88"/>
      <c r="V847" s="88"/>
      <c r="W847" s="88"/>
      <c r="X847" s="88"/>
      <c r="Y847" s="88"/>
      <c r="Z847" s="88"/>
    </row>
    <row r="848" spans="1:26" ht="13.5" customHeight="1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88"/>
      <c r="P848" s="88"/>
      <c r="Q848" s="88"/>
      <c r="R848" s="88"/>
      <c r="S848" s="88"/>
      <c r="T848" s="88"/>
      <c r="U848" s="88"/>
      <c r="V848" s="88"/>
      <c r="W848" s="88"/>
      <c r="X848" s="88"/>
      <c r="Y848" s="88"/>
      <c r="Z848" s="88"/>
    </row>
    <row r="849" spans="1:26" ht="13.5" customHeight="1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88"/>
      <c r="P849" s="88"/>
      <c r="Q849" s="88"/>
      <c r="R849" s="88"/>
      <c r="S849" s="88"/>
      <c r="T849" s="88"/>
      <c r="U849" s="88"/>
      <c r="V849" s="88"/>
      <c r="W849" s="88"/>
      <c r="X849" s="88"/>
      <c r="Y849" s="88"/>
      <c r="Z849" s="88"/>
    </row>
    <row r="850" spans="1:26" ht="13.5" customHeight="1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88"/>
      <c r="P850" s="88"/>
      <c r="Q850" s="88"/>
      <c r="R850" s="88"/>
      <c r="S850" s="88"/>
      <c r="T850" s="88"/>
      <c r="U850" s="88"/>
      <c r="V850" s="88"/>
      <c r="W850" s="88"/>
      <c r="X850" s="88"/>
      <c r="Y850" s="88"/>
      <c r="Z850" s="88"/>
    </row>
    <row r="851" spans="1:26" ht="13.5" customHeight="1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88"/>
      <c r="P851" s="88"/>
      <c r="Q851" s="88"/>
      <c r="R851" s="88"/>
      <c r="S851" s="88"/>
      <c r="T851" s="88"/>
      <c r="U851" s="88"/>
      <c r="V851" s="88"/>
      <c r="W851" s="88"/>
      <c r="X851" s="88"/>
      <c r="Y851" s="88"/>
      <c r="Z851" s="88"/>
    </row>
    <row r="852" spans="1:26" ht="13.5" customHeight="1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88"/>
      <c r="P852" s="88"/>
      <c r="Q852" s="88"/>
      <c r="R852" s="88"/>
      <c r="S852" s="88"/>
      <c r="T852" s="88"/>
      <c r="U852" s="88"/>
      <c r="V852" s="88"/>
      <c r="W852" s="88"/>
      <c r="X852" s="88"/>
      <c r="Y852" s="88"/>
      <c r="Z852" s="88"/>
    </row>
    <row r="853" spans="1:26" ht="13.5" customHeight="1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88"/>
      <c r="P853" s="88"/>
      <c r="Q853" s="88"/>
      <c r="R853" s="88"/>
      <c r="S853" s="88"/>
      <c r="T853" s="88"/>
      <c r="U853" s="88"/>
      <c r="V853" s="88"/>
      <c r="W853" s="88"/>
      <c r="X853" s="88"/>
      <c r="Y853" s="88"/>
      <c r="Z853" s="88"/>
    </row>
    <row r="854" spans="1:26" ht="13.5" customHeight="1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88"/>
      <c r="P854" s="88"/>
      <c r="Q854" s="88"/>
      <c r="R854" s="88"/>
      <c r="S854" s="88"/>
      <c r="T854" s="88"/>
      <c r="U854" s="88"/>
      <c r="V854" s="88"/>
      <c r="W854" s="88"/>
      <c r="X854" s="88"/>
      <c r="Y854" s="88"/>
      <c r="Z854" s="88"/>
    </row>
    <row r="855" spans="1:26" ht="13.5" customHeight="1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88"/>
      <c r="P855" s="88"/>
      <c r="Q855" s="88"/>
      <c r="R855" s="88"/>
      <c r="S855" s="88"/>
      <c r="T855" s="88"/>
      <c r="U855" s="88"/>
      <c r="V855" s="88"/>
      <c r="W855" s="88"/>
      <c r="X855" s="88"/>
      <c r="Y855" s="88"/>
      <c r="Z855" s="88"/>
    </row>
    <row r="856" spans="1:26" ht="13.5" customHeight="1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88"/>
      <c r="P856" s="88"/>
      <c r="Q856" s="88"/>
      <c r="R856" s="88"/>
      <c r="S856" s="88"/>
      <c r="T856" s="88"/>
      <c r="U856" s="88"/>
      <c r="V856" s="88"/>
      <c r="W856" s="88"/>
      <c r="X856" s="88"/>
      <c r="Y856" s="88"/>
      <c r="Z856" s="88"/>
    </row>
    <row r="857" spans="1:26" ht="13.5" customHeight="1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88"/>
      <c r="P857" s="88"/>
      <c r="Q857" s="88"/>
      <c r="R857" s="88"/>
      <c r="S857" s="88"/>
      <c r="T857" s="88"/>
      <c r="U857" s="88"/>
      <c r="V857" s="88"/>
      <c r="W857" s="88"/>
      <c r="X857" s="88"/>
      <c r="Y857" s="88"/>
      <c r="Z857" s="88"/>
    </row>
    <row r="858" spans="1:26" ht="13.5" customHeight="1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  <c r="S858" s="88"/>
      <c r="T858" s="88"/>
      <c r="U858" s="88"/>
      <c r="V858" s="88"/>
      <c r="W858" s="88"/>
      <c r="X858" s="88"/>
      <c r="Y858" s="88"/>
      <c r="Z858" s="88"/>
    </row>
    <row r="859" spans="1:26" ht="13.5" customHeight="1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  <c r="S859" s="88"/>
      <c r="T859" s="88"/>
      <c r="U859" s="88"/>
      <c r="V859" s="88"/>
      <c r="W859" s="88"/>
      <c r="X859" s="88"/>
      <c r="Y859" s="88"/>
      <c r="Z859" s="88"/>
    </row>
    <row r="860" spans="1:26" ht="13.5" customHeight="1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  <c r="S860" s="88"/>
      <c r="T860" s="88"/>
      <c r="U860" s="88"/>
      <c r="V860" s="88"/>
      <c r="W860" s="88"/>
      <c r="X860" s="88"/>
      <c r="Y860" s="88"/>
      <c r="Z860" s="88"/>
    </row>
    <row r="861" spans="1:26" ht="13.5" customHeight="1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  <c r="S861" s="88"/>
      <c r="T861" s="88"/>
      <c r="U861" s="88"/>
      <c r="V861" s="88"/>
      <c r="W861" s="88"/>
      <c r="X861" s="88"/>
      <c r="Y861" s="88"/>
      <c r="Z861" s="88"/>
    </row>
    <row r="862" spans="1:26" ht="13.5" customHeight="1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  <c r="S862" s="88"/>
      <c r="T862" s="88"/>
      <c r="U862" s="88"/>
      <c r="V862" s="88"/>
      <c r="W862" s="88"/>
      <c r="X862" s="88"/>
      <c r="Y862" s="88"/>
      <c r="Z862" s="88"/>
    </row>
    <row r="863" spans="1:26" ht="13.5" customHeight="1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88"/>
      <c r="T863" s="88"/>
      <c r="U863" s="88"/>
      <c r="V863" s="88"/>
      <c r="W863" s="88"/>
      <c r="X863" s="88"/>
      <c r="Y863" s="88"/>
      <c r="Z863" s="88"/>
    </row>
    <row r="864" spans="1:26" ht="13.5" customHeight="1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88"/>
      <c r="P864" s="88"/>
      <c r="Q864" s="88"/>
      <c r="R864" s="88"/>
      <c r="S864" s="88"/>
      <c r="T864" s="88"/>
      <c r="U864" s="88"/>
      <c r="V864" s="88"/>
      <c r="W864" s="88"/>
      <c r="X864" s="88"/>
      <c r="Y864" s="88"/>
      <c r="Z864" s="88"/>
    </row>
    <row r="865" spans="1:26" ht="13.5" customHeight="1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88"/>
      <c r="P865" s="88"/>
      <c r="Q865" s="88"/>
      <c r="R865" s="88"/>
      <c r="S865" s="88"/>
      <c r="T865" s="88"/>
      <c r="U865" s="88"/>
      <c r="V865" s="88"/>
      <c r="W865" s="88"/>
      <c r="X865" s="88"/>
      <c r="Y865" s="88"/>
      <c r="Z865" s="88"/>
    </row>
    <row r="866" spans="1:26" ht="13.5" customHeight="1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88"/>
      <c r="P866" s="88"/>
      <c r="Q866" s="88"/>
      <c r="R866" s="88"/>
      <c r="S866" s="88"/>
      <c r="T866" s="88"/>
      <c r="U866" s="88"/>
      <c r="V866" s="88"/>
      <c r="W866" s="88"/>
      <c r="X866" s="88"/>
      <c r="Y866" s="88"/>
      <c r="Z866" s="88"/>
    </row>
    <row r="867" spans="1:26" ht="13.5" customHeight="1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88"/>
      <c r="P867" s="88"/>
      <c r="Q867" s="88"/>
      <c r="R867" s="88"/>
      <c r="S867" s="88"/>
      <c r="T867" s="88"/>
      <c r="U867" s="88"/>
      <c r="V867" s="88"/>
      <c r="W867" s="88"/>
      <c r="X867" s="88"/>
      <c r="Y867" s="88"/>
      <c r="Z867" s="88"/>
    </row>
    <row r="868" spans="1:26" ht="13.5" customHeight="1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88"/>
      <c r="P868" s="88"/>
      <c r="Q868" s="88"/>
      <c r="R868" s="88"/>
      <c r="S868" s="88"/>
      <c r="T868" s="88"/>
      <c r="U868" s="88"/>
      <c r="V868" s="88"/>
      <c r="W868" s="88"/>
      <c r="X868" s="88"/>
      <c r="Y868" s="88"/>
      <c r="Z868" s="88"/>
    </row>
    <row r="869" spans="1:26" ht="13.5" customHeight="1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88"/>
      <c r="P869" s="88"/>
      <c r="Q869" s="88"/>
      <c r="R869" s="88"/>
      <c r="S869" s="88"/>
      <c r="T869" s="88"/>
      <c r="U869" s="88"/>
      <c r="V869" s="88"/>
      <c r="W869" s="88"/>
      <c r="X869" s="88"/>
      <c r="Y869" s="88"/>
      <c r="Z869" s="88"/>
    </row>
    <row r="870" spans="1:26" ht="13.5" customHeight="1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88"/>
      <c r="P870" s="88"/>
      <c r="Q870" s="88"/>
      <c r="R870" s="88"/>
      <c r="S870" s="88"/>
      <c r="T870" s="88"/>
      <c r="U870" s="88"/>
      <c r="V870" s="88"/>
      <c r="W870" s="88"/>
      <c r="X870" s="88"/>
      <c r="Y870" s="88"/>
      <c r="Z870" s="88"/>
    </row>
    <row r="871" spans="1:26" ht="13.5" customHeight="1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88"/>
      <c r="P871" s="88"/>
      <c r="Q871" s="88"/>
      <c r="R871" s="88"/>
      <c r="S871" s="88"/>
      <c r="T871" s="88"/>
      <c r="U871" s="88"/>
      <c r="V871" s="88"/>
      <c r="W871" s="88"/>
      <c r="X871" s="88"/>
      <c r="Y871" s="88"/>
      <c r="Z871" s="88"/>
    </row>
    <row r="872" spans="1:26" ht="13.5" customHeight="1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88"/>
      <c r="P872" s="88"/>
      <c r="Q872" s="88"/>
      <c r="R872" s="88"/>
      <c r="S872" s="88"/>
      <c r="T872" s="88"/>
      <c r="U872" s="88"/>
      <c r="V872" s="88"/>
      <c r="W872" s="88"/>
      <c r="X872" s="88"/>
      <c r="Y872" s="88"/>
      <c r="Z872" s="88"/>
    </row>
    <row r="873" spans="1:26" ht="13.5" customHeight="1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88"/>
      <c r="P873" s="88"/>
      <c r="Q873" s="88"/>
      <c r="R873" s="88"/>
      <c r="S873" s="88"/>
      <c r="T873" s="88"/>
      <c r="U873" s="88"/>
      <c r="V873" s="88"/>
      <c r="W873" s="88"/>
      <c r="X873" s="88"/>
      <c r="Y873" s="88"/>
      <c r="Z873" s="88"/>
    </row>
    <row r="874" spans="1:26" ht="13.5" customHeight="1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88"/>
      <c r="P874" s="88"/>
      <c r="Q874" s="88"/>
      <c r="R874" s="88"/>
      <c r="S874" s="88"/>
      <c r="T874" s="88"/>
      <c r="U874" s="88"/>
      <c r="V874" s="88"/>
      <c r="W874" s="88"/>
      <c r="X874" s="88"/>
      <c r="Y874" s="88"/>
      <c r="Z874" s="88"/>
    </row>
    <row r="875" spans="1:26" ht="13.5" customHeight="1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88"/>
      <c r="P875" s="88"/>
      <c r="Q875" s="88"/>
      <c r="R875" s="88"/>
      <c r="S875" s="88"/>
      <c r="T875" s="88"/>
      <c r="U875" s="88"/>
      <c r="V875" s="88"/>
      <c r="W875" s="88"/>
      <c r="X875" s="88"/>
      <c r="Y875" s="88"/>
      <c r="Z875" s="88"/>
    </row>
    <row r="876" spans="1:26" ht="13.5" customHeight="1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88"/>
      <c r="P876" s="88"/>
      <c r="Q876" s="88"/>
      <c r="R876" s="88"/>
      <c r="S876" s="88"/>
      <c r="T876" s="88"/>
      <c r="U876" s="88"/>
      <c r="V876" s="88"/>
      <c r="W876" s="88"/>
      <c r="X876" s="88"/>
      <c r="Y876" s="88"/>
      <c r="Z876" s="88"/>
    </row>
    <row r="877" spans="1:26" ht="13.5" customHeight="1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88"/>
      <c r="P877" s="88"/>
      <c r="Q877" s="88"/>
      <c r="R877" s="88"/>
      <c r="S877" s="88"/>
      <c r="T877" s="88"/>
      <c r="U877" s="88"/>
      <c r="V877" s="88"/>
      <c r="W877" s="88"/>
      <c r="X877" s="88"/>
      <c r="Y877" s="88"/>
      <c r="Z877" s="88"/>
    </row>
    <row r="878" spans="1:26" ht="13.5" customHeight="1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88"/>
      <c r="P878" s="88"/>
      <c r="Q878" s="88"/>
      <c r="R878" s="88"/>
      <c r="S878" s="88"/>
      <c r="T878" s="88"/>
      <c r="U878" s="88"/>
      <c r="V878" s="88"/>
      <c r="W878" s="88"/>
      <c r="X878" s="88"/>
      <c r="Y878" s="88"/>
      <c r="Z878" s="88"/>
    </row>
    <row r="879" spans="1:26" ht="13.5" customHeight="1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88"/>
      <c r="P879" s="88"/>
      <c r="Q879" s="88"/>
      <c r="R879" s="88"/>
      <c r="S879" s="88"/>
      <c r="T879" s="88"/>
      <c r="U879" s="88"/>
      <c r="V879" s="88"/>
      <c r="W879" s="88"/>
      <c r="X879" s="88"/>
      <c r="Y879" s="88"/>
      <c r="Z879" s="88"/>
    </row>
    <row r="880" spans="1:26" ht="13.5" customHeight="1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88"/>
      <c r="P880" s="88"/>
      <c r="Q880" s="88"/>
      <c r="R880" s="88"/>
      <c r="S880" s="88"/>
      <c r="T880" s="88"/>
      <c r="U880" s="88"/>
      <c r="V880" s="88"/>
      <c r="W880" s="88"/>
      <c r="X880" s="88"/>
      <c r="Y880" s="88"/>
      <c r="Z880" s="88"/>
    </row>
    <row r="881" spans="1:26" ht="13.5" customHeight="1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88"/>
      <c r="P881" s="88"/>
      <c r="Q881" s="88"/>
      <c r="R881" s="88"/>
      <c r="S881" s="88"/>
      <c r="T881" s="88"/>
      <c r="U881" s="88"/>
      <c r="V881" s="88"/>
      <c r="W881" s="88"/>
      <c r="X881" s="88"/>
      <c r="Y881" s="88"/>
      <c r="Z881" s="88"/>
    </row>
    <row r="882" spans="1:26" ht="13.5" customHeight="1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88"/>
      <c r="P882" s="88"/>
      <c r="Q882" s="88"/>
      <c r="R882" s="88"/>
      <c r="S882" s="88"/>
      <c r="T882" s="88"/>
      <c r="U882" s="88"/>
      <c r="V882" s="88"/>
      <c r="W882" s="88"/>
      <c r="X882" s="88"/>
      <c r="Y882" s="88"/>
      <c r="Z882" s="88"/>
    </row>
    <row r="883" spans="1:26" ht="13.5" customHeight="1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88"/>
      <c r="P883" s="88"/>
      <c r="Q883" s="88"/>
      <c r="R883" s="88"/>
      <c r="S883" s="88"/>
      <c r="T883" s="88"/>
      <c r="U883" s="88"/>
      <c r="V883" s="88"/>
      <c r="W883" s="88"/>
      <c r="X883" s="88"/>
      <c r="Y883" s="88"/>
      <c r="Z883" s="88"/>
    </row>
    <row r="884" spans="1:26" ht="13.5" customHeight="1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88"/>
      <c r="P884" s="88"/>
      <c r="Q884" s="88"/>
      <c r="R884" s="88"/>
      <c r="S884" s="88"/>
      <c r="T884" s="88"/>
      <c r="U884" s="88"/>
      <c r="V884" s="88"/>
      <c r="W884" s="88"/>
      <c r="X884" s="88"/>
      <c r="Y884" s="88"/>
      <c r="Z884" s="88"/>
    </row>
    <row r="885" spans="1:26" ht="13.5" customHeight="1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88"/>
      <c r="P885" s="88"/>
      <c r="Q885" s="88"/>
      <c r="R885" s="88"/>
      <c r="S885" s="88"/>
      <c r="T885" s="88"/>
      <c r="U885" s="88"/>
      <c r="V885" s="88"/>
      <c r="W885" s="88"/>
      <c r="X885" s="88"/>
      <c r="Y885" s="88"/>
      <c r="Z885" s="88"/>
    </row>
    <row r="886" spans="1:26" ht="13.5" customHeight="1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88"/>
      <c r="P886" s="88"/>
      <c r="Q886" s="88"/>
      <c r="R886" s="88"/>
      <c r="S886" s="88"/>
      <c r="T886" s="88"/>
      <c r="U886" s="88"/>
      <c r="V886" s="88"/>
      <c r="W886" s="88"/>
      <c r="X886" s="88"/>
      <c r="Y886" s="88"/>
      <c r="Z886" s="88"/>
    </row>
    <row r="887" spans="1:26" ht="13.5" customHeight="1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88"/>
      <c r="P887" s="88"/>
      <c r="Q887" s="88"/>
      <c r="R887" s="88"/>
      <c r="S887" s="88"/>
      <c r="T887" s="88"/>
      <c r="U887" s="88"/>
      <c r="V887" s="88"/>
      <c r="W887" s="88"/>
      <c r="X887" s="88"/>
      <c r="Y887" s="88"/>
      <c r="Z887" s="88"/>
    </row>
    <row r="888" spans="1:26" ht="13.5" customHeight="1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88"/>
      <c r="P888" s="88"/>
      <c r="Q888" s="88"/>
      <c r="R888" s="88"/>
      <c r="S888" s="88"/>
      <c r="T888" s="88"/>
      <c r="U888" s="88"/>
      <c r="V888" s="88"/>
      <c r="W888" s="88"/>
      <c r="X888" s="88"/>
      <c r="Y888" s="88"/>
      <c r="Z888" s="88"/>
    </row>
    <row r="889" spans="1:26" ht="13.5" customHeight="1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88"/>
      <c r="P889" s="88"/>
      <c r="Q889" s="88"/>
      <c r="R889" s="88"/>
      <c r="S889" s="88"/>
      <c r="T889" s="88"/>
      <c r="U889" s="88"/>
      <c r="V889" s="88"/>
      <c r="W889" s="88"/>
      <c r="X889" s="88"/>
      <c r="Y889" s="88"/>
      <c r="Z889" s="88"/>
    </row>
    <row r="890" spans="1:26" ht="13.5" customHeight="1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88"/>
      <c r="T890" s="88"/>
      <c r="U890" s="88"/>
      <c r="V890" s="88"/>
      <c r="W890" s="88"/>
      <c r="X890" s="88"/>
      <c r="Y890" s="88"/>
      <c r="Z890" s="88"/>
    </row>
    <row r="891" spans="1:26" ht="13.5" customHeight="1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88"/>
      <c r="P891" s="88"/>
      <c r="Q891" s="88"/>
      <c r="R891" s="88"/>
      <c r="S891" s="88"/>
      <c r="T891" s="88"/>
      <c r="U891" s="88"/>
      <c r="V891" s="88"/>
      <c r="W891" s="88"/>
      <c r="X891" s="88"/>
      <c r="Y891" s="88"/>
      <c r="Z891" s="88"/>
    </row>
    <row r="892" spans="1:26" ht="13.5" customHeight="1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88"/>
      <c r="P892" s="88"/>
      <c r="Q892" s="88"/>
      <c r="R892" s="88"/>
      <c r="S892" s="88"/>
      <c r="T892" s="88"/>
      <c r="U892" s="88"/>
      <c r="V892" s="88"/>
      <c r="W892" s="88"/>
      <c r="X892" s="88"/>
      <c r="Y892" s="88"/>
      <c r="Z892" s="88"/>
    </row>
    <row r="893" spans="1:26" ht="13.5" customHeight="1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88"/>
      <c r="P893" s="88"/>
      <c r="Q893" s="88"/>
      <c r="R893" s="88"/>
      <c r="S893" s="88"/>
      <c r="T893" s="88"/>
      <c r="U893" s="88"/>
      <c r="V893" s="88"/>
      <c r="W893" s="88"/>
      <c r="X893" s="88"/>
      <c r="Y893" s="88"/>
      <c r="Z893" s="88"/>
    </row>
    <row r="894" spans="1:26" ht="13.5" customHeight="1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88"/>
      <c r="P894" s="88"/>
      <c r="Q894" s="88"/>
      <c r="R894" s="88"/>
      <c r="S894" s="88"/>
      <c r="T894" s="88"/>
      <c r="U894" s="88"/>
      <c r="V894" s="88"/>
      <c r="W894" s="88"/>
      <c r="X894" s="88"/>
      <c r="Y894" s="88"/>
      <c r="Z894" s="88"/>
    </row>
    <row r="895" spans="1:26" ht="13.5" customHeight="1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88"/>
      <c r="P895" s="88"/>
      <c r="Q895" s="88"/>
      <c r="R895" s="88"/>
      <c r="S895" s="88"/>
      <c r="T895" s="88"/>
      <c r="U895" s="88"/>
      <c r="V895" s="88"/>
      <c r="W895" s="88"/>
      <c r="X895" s="88"/>
      <c r="Y895" s="88"/>
      <c r="Z895" s="88"/>
    </row>
    <row r="896" spans="1:26" ht="13.5" customHeight="1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88"/>
      <c r="P896" s="88"/>
      <c r="Q896" s="88"/>
      <c r="R896" s="88"/>
      <c r="S896" s="88"/>
      <c r="T896" s="88"/>
      <c r="U896" s="88"/>
      <c r="V896" s="88"/>
      <c r="W896" s="88"/>
      <c r="X896" s="88"/>
      <c r="Y896" s="88"/>
      <c r="Z896" s="88"/>
    </row>
    <row r="897" spans="1:26" ht="13.5" customHeight="1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88"/>
      <c r="P897" s="88"/>
      <c r="Q897" s="88"/>
      <c r="R897" s="88"/>
      <c r="S897" s="88"/>
      <c r="T897" s="88"/>
      <c r="U897" s="88"/>
      <c r="V897" s="88"/>
      <c r="W897" s="88"/>
      <c r="X897" s="88"/>
      <c r="Y897" s="88"/>
      <c r="Z897" s="88"/>
    </row>
    <row r="898" spans="1:26" ht="13.5" customHeight="1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88"/>
      <c r="P898" s="88"/>
      <c r="Q898" s="88"/>
      <c r="R898" s="88"/>
      <c r="S898" s="88"/>
      <c r="T898" s="88"/>
      <c r="U898" s="88"/>
      <c r="V898" s="88"/>
      <c r="W898" s="88"/>
      <c r="X898" s="88"/>
      <c r="Y898" s="88"/>
      <c r="Z898" s="88"/>
    </row>
    <row r="899" spans="1:26" ht="13.5" customHeight="1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88"/>
      <c r="P899" s="88"/>
      <c r="Q899" s="88"/>
      <c r="R899" s="88"/>
      <c r="S899" s="88"/>
      <c r="T899" s="88"/>
      <c r="U899" s="88"/>
      <c r="V899" s="88"/>
      <c r="W899" s="88"/>
      <c r="X899" s="88"/>
      <c r="Y899" s="88"/>
      <c r="Z899" s="88"/>
    </row>
    <row r="900" spans="1:26" ht="13.5" customHeight="1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  <c r="L900" s="88"/>
      <c r="M900" s="88"/>
      <c r="N900" s="88"/>
      <c r="O900" s="88"/>
      <c r="P900" s="88"/>
      <c r="Q900" s="88"/>
      <c r="R900" s="88"/>
      <c r="S900" s="88"/>
      <c r="T900" s="88"/>
      <c r="U900" s="88"/>
      <c r="V900" s="88"/>
      <c r="W900" s="88"/>
      <c r="X900" s="88"/>
      <c r="Y900" s="88"/>
      <c r="Z900" s="88"/>
    </row>
    <row r="901" spans="1:26" ht="13.5" customHeight="1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  <c r="L901" s="88"/>
      <c r="M901" s="88"/>
      <c r="N901" s="88"/>
      <c r="O901" s="88"/>
      <c r="P901" s="88"/>
      <c r="Q901" s="88"/>
      <c r="R901" s="88"/>
      <c r="S901" s="88"/>
      <c r="T901" s="88"/>
      <c r="U901" s="88"/>
      <c r="V901" s="88"/>
      <c r="W901" s="88"/>
      <c r="X901" s="88"/>
      <c r="Y901" s="88"/>
      <c r="Z901" s="88"/>
    </row>
    <row r="902" spans="1:26" ht="13.5" customHeight="1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  <c r="L902" s="88"/>
      <c r="M902" s="88"/>
      <c r="N902" s="88"/>
      <c r="O902" s="88"/>
      <c r="P902" s="88"/>
      <c r="Q902" s="88"/>
      <c r="R902" s="88"/>
      <c r="S902" s="88"/>
      <c r="T902" s="88"/>
      <c r="U902" s="88"/>
      <c r="V902" s="88"/>
      <c r="W902" s="88"/>
      <c r="X902" s="88"/>
      <c r="Y902" s="88"/>
      <c r="Z902" s="88"/>
    </row>
    <row r="903" spans="1:26" ht="13.5" customHeight="1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  <c r="L903" s="88"/>
      <c r="M903" s="88"/>
      <c r="N903" s="88"/>
      <c r="O903" s="88"/>
      <c r="P903" s="88"/>
      <c r="Q903" s="88"/>
      <c r="R903" s="88"/>
      <c r="S903" s="88"/>
      <c r="T903" s="88"/>
      <c r="U903" s="88"/>
      <c r="V903" s="88"/>
      <c r="W903" s="88"/>
      <c r="X903" s="88"/>
      <c r="Y903" s="88"/>
      <c r="Z903" s="88"/>
    </row>
    <row r="904" spans="1:26" ht="13.5" customHeight="1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  <c r="L904" s="88"/>
      <c r="M904" s="88"/>
      <c r="N904" s="88"/>
      <c r="O904" s="88"/>
      <c r="P904" s="88"/>
      <c r="Q904" s="88"/>
      <c r="R904" s="88"/>
      <c r="S904" s="88"/>
      <c r="T904" s="88"/>
      <c r="U904" s="88"/>
      <c r="V904" s="88"/>
      <c r="W904" s="88"/>
      <c r="X904" s="88"/>
      <c r="Y904" s="88"/>
      <c r="Z904" s="88"/>
    </row>
    <row r="905" spans="1:26" ht="13.5" customHeight="1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  <c r="L905" s="88"/>
      <c r="M905" s="88"/>
      <c r="N905" s="88"/>
      <c r="O905" s="88"/>
      <c r="P905" s="88"/>
      <c r="Q905" s="88"/>
      <c r="R905" s="88"/>
      <c r="S905" s="88"/>
      <c r="T905" s="88"/>
      <c r="U905" s="88"/>
      <c r="V905" s="88"/>
      <c r="W905" s="88"/>
      <c r="X905" s="88"/>
      <c r="Y905" s="88"/>
      <c r="Z905" s="88"/>
    </row>
    <row r="906" spans="1:26" ht="13.5" customHeight="1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  <c r="L906" s="88"/>
      <c r="M906" s="88"/>
      <c r="N906" s="88"/>
      <c r="O906" s="88"/>
      <c r="P906" s="88"/>
      <c r="Q906" s="88"/>
      <c r="R906" s="88"/>
      <c r="S906" s="88"/>
      <c r="T906" s="88"/>
      <c r="U906" s="88"/>
      <c r="V906" s="88"/>
      <c r="W906" s="88"/>
      <c r="X906" s="88"/>
      <c r="Y906" s="88"/>
      <c r="Z906" s="88"/>
    </row>
    <row r="907" spans="1:26" ht="13.5" customHeight="1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  <c r="L907" s="88"/>
      <c r="M907" s="88"/>
      <c r="N907" s="88"/>
      <c r="O907" s="88"/>
      <c r="P907" s="88"/>
      <c r="Q907" s="88"/>
      <c r="R907" s="88"/>
      <c r="S907" s="88"/>
      <c r="T907" s="88"/>
      <c r="U907" s="88"/>
      <c r="V907" s="88"/>
      <c r="W907" s="88"/>
      <c r="X907" s="88"/>
      <c r="Y907" s="88"/>
      <c r="Z907" s="88"/>
    </row>
    <row r="908" spans="1:26" ht="13.5" customHeight="1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  <c r="L908" s="88"/>
      <c r="M908" s="88"/>
      <c r="N908" s="88"/>
      <c r="O908" s="88"/>
      <c r="P908" s="88"/>
      <c r="Q908" s="88"/>
      <c r="R908" s="88"/>
      <c r="S908" s="88"/>
      <c r="T908" s="88"/>
      <c r="U908" s="88"/>
      <c r="V908" s="88"/>
      <c r="W908" s="88"/>
      <c r="X908" s="88"/>
      <c r="Y908" s="88"/>
      <c r="Z908" s="88"/>
    </row>
    <row r="909" spans="1:26" ht="13.5" customHeight="1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  <c r="L909" s="88"/>
      <c r="M909" s="88"/>
      <c r="N909" s="88"/>
      <c r="O909" s="88"/>
      <c r="P909" s="88"/>
      <c r="Q909" s="88"/>
      <c r="R909" s="88"/>
      <c r="S909" s="88"/>
      <c r="T909" s="88"/>
      <c r="U909" s="88"/>
      <c r="V909" s="88"/>
      <c r="W909" s="88"/>
      <c r="X909" s="88"/>
      <c r="Y909" s="88"/>
      <c r="Z909" s="88"/>
    </row>
    <row r="910" spans="1:26" ht="13.5" customHeight="1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  <c r="L910" s="88"/>
      <c r="M910" s="88"/>
      <c r="N910" s="88"/>
      <c r="O910" s="88"/>
      <c r="P910" s="88"/>
      <c r="Q910" s="88"/>
      <c r="R910" s="88"/>
      <c r="S910" s="88"/>
      <c r="T910" s="88"/>
      <c r="U910" s="88"/>
      <c r="V910" s="88"/>
      <c r="W910" s="88"/>
      <c r="X910" s="88"/>
      <c r="Y910" s="88"/>
      <c r="Z910" s="88"/>
    </row>
    <row r="911" spans="1:26" ht="13.5" customHeight="1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  <c r="L911" s="88"/>
      <c r="M911" s="88"/>
      <c r="N911" s="88"/>
      <c r="O911" s="88"/>
      <c r="P911" s="88"/>
      <c r="Q911" s="88"/>
      <c r="R911" s="88"/>
      <c r="S911" s="88"/>
      <c r="T911" s="88"/>
      <c r="U911" s="88"/>
      <c r="V911" s="88"/>
      <c r="W911" s="88"/>
      <c r="X911" s="88"/>
      <c r="Y911" s="88"/>
      <c r="Z911" s="88"/>
    </row>
    <row r="912" spans="1:26" ht="13.5" customHeight="1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  <c r="L912" s="88"/>
      <c r="M912" s="88"/>
      <c r="N912" s="88"/>
      <c r="O912" s="88"/>
      <c r="P912" s="88"/>
      <c r="Q912" s="88"/>
      <c r="R912" s="88"/>
      <c r="S912" s="88"/>
      <c r="T912" s="88"/>
      <c r="U912" s="88"/>
      <c r="V912" s="88"/>
      <c r="W912" s="88"/>
      <c r="X912" s="88"/>
      <c r="Y912" s="88"/>
      <c r="Z912" s="88"/>
    </row>
    <row r="913" spans="1:26" ht="13.5" customHeight="1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  <c r="L913" s="88"/>
      <c r="M913" s="88"/>
      <c r="N913" s="88"/>
      <c r="O913" s="88"/>
      <c r="P913" s="88"/>
      <c r="Q913" s="88"/>
      <c r="R913" s="88"/>
      <c r="S913" s="88"/>
      <c r="T913" s="88"/>
      <c r="U913" s="88"/>
      <c r="V913" s="88"/>
      <c r="W913" s="88"/>
      <c r="X913" s="88"/>
      <c r="Y913" s="88"/>
      <c r="Z913" s="88"/>
    </row>
    <row r="914" spans="1:26" ht="13.5" customHeight="1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  <c r="L914" s="88"/>
      <c r="M914" s="88"/>
      <c r="N914" s="88"/>
      <c r="O914" s="88"/>
      <c r="P914" s="88"/>
      <c r="Q914" s="88"/>
      <c r="R914" s="88"/>
      <c r="S914" s="88"/>
      <c r="T914" s="88"/>
      <c r="U914" s="88"/>
      <c r="V914" s="88"/>
      <c r="W914" s="88"/>
      <c r="X914" s="88"/>
      <c r="Y914" s="88"/>
      <c r="Z914" s="88"/>
    </row>
    <row r="915" spans="1:26" ht="13.5" customHeight="1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  <c r="L915" s="88"/>
      <c r="M915" s="88"/>
      <c r="N915" s="88"/>
      <c r="O915" s="88"/>
      <c r="P915" s="88"/>
      <c r="Q915" s="88"/>
      <c r="R915" s="88"/>
      <c r="S915" s="88"/>
      <c r="T915" s="88"/>
      <c r="U915" s="88"/>
      <c r="V915" s="88"/>
      <c r="W915" s="88"/>
      <c r="X915" s="88"/>
      <c r="Y915" s="88"/>
      <c r="Z915" s="88"/>
    </row>
    <row r="916" spans="1:26" ht="13.5" customHeight="1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  <c r="L916" s="88"/>
      <c r="M916" s="88"/>
      <c r="N916" s="88"/>
      <c r="O916" s="88"/>
      <c r="P916" s="88"/>
      <c r="Q916" s="88"/>
      <c r="R916" s="88"/>
      <c r="S916" s="88"/>
      <c r="T916" s="88"/>
      <c r="U916" s="88"/>
      <c r="V916" s="88"/>
      <c r="W916" s="88"/>
      <c r="X916" s="88"/>
      <c r="Y916" s="88"/>
      <c r="Z916" s="88"/>
    </row>
    <row r="917" spans="1:26" ht="13.5" customHeight="1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  <c r="S917" s="88"/>
      <c r="T917" s="88"/>
      <c r="U917" s="88"/>
      <c r="V917" s="88"/>
      <c r="W917" s="88"/>
      <c r="X917" s="88"/>
      <c r="Y917" s="88"/>
      <c r="Z917" s="88"/>
    </row>
    <row r="918" spans="1:26" ht="13.5" customHeight="1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  <c r="L918" s="88"/>
      <c r="M918" s="88"/>
      <c r="N918" s="88"/>
      <c r="O918" s="88"/>
      <c r="P918" s="88"/>
      <c r="Q918" s="88"/>
      <c r="R918" s="88"/>
      <c r="S918" s="88"/>
      <c r="T918" s="88"/>
      <c r="U918" s="88"/>
      <c r="V918" s="88"/>
      <c r="W918" s="88"/>
      <c r="X918" s="88"/>
      <c r="Y918" s="88"/>
      <c r="Z918" s="88"/>
    </row>
    <row r="919" spans="1:26" ht="13.5" customHeight="1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  <c r="L919" s="88"/>
      <c r="M919" s="88"/>
      <c r="N919" s="88"/>
      <c r="O919" s="88"/>
      <c r="P919" s="88"/>
      <c r="Q919" s="88"/>
      <c r="R919" s="88"/>
      <c r="S919" s="88"/>
      <c r="T919" s="88"/>
      <c r="U919" s="88"/>
      <c r="V919" s="88"/>
      <c r="W919" s="88"/>
      <c r="X919" s="88"/>
      <c r="Y919" s="88"/>
      <c r="Z919" s="88"/>
    </row>
    <row r="920" spans="1:26" ht="13.5" customHeight="1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  <c r="L920" s="88"/>
      <c r="M920" s="88"/>
      <c r="N920" s="88"/>
      <c r="O920" s="88"/>
      <c r="P920" s="88"/>
      <c r="Q920" s="88"/>
      <c r="R920" s="88"/>
      <c r="S920" s="88"/>
      <c r="T920" s="88"/>
      <c r="U920" s="88"/>
      <c r="V920" s="88"/>
      <c r="W920" s="88"/>
      <c r="X920" s="88"/>
      <c r="Y920" s="88"/>
      <c r="Z920" s="88"/>
    </row>
    <row r="921" spans="1:26" ht="13.5" customHeight="1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  <c r="L921" s="88"/>
      <c r="M921" s="88"/>
      <c r="N921" s="88"/>
      <c r="O921" s="88"/>
      <c r="P921" s="88"/>
      <c r="Q921" s="88"/>
      <c r="R921" s="88"/>
      <c r="S921" s="88"/>
      <c r="T921" s="88"/>
      <c r="U921" s="88"/>
      <c r="V921" s="88"/>
      <c r="W921" s="88"/>
      <c r="X921" s="88"/>
      <c r="Y921" s="88"/>
      <c r="Z921" s="88"/>
    </row>
    <row r="922" spans="1:26" ht="13.5" customHeight="1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  <c r="L922" s="88"/>
      <c r="M922" s="88"/>
      <c r="N922" s="88"/>
      <c r="O922" s="88"/>
      <c r="P922" s="88"/>
      <c r="Q922" s="88"/>
      <c r="R922" s="88"/>
      <c r="S922" s="88"/>
      <c r="T922" s="88"/>
      <c r="U922" s="88"/>
      <c r="V922" s="88"/>
      <c r="W922" s="88"/>
      <c r="X922" s="88"/>
      <c r="Y922" s="88"/>
      <c r="Z922" s="88"/>
    </row>
    <row r="923" spans="1:26" ht="13.5" customHeight="1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  <c r="L923" s="88"/>
      <c r="M923" s="88"/>
      <c r="N923" s="88"/>
      <c r="O923" s="88"/>
      <c r="P923" s="88"/>
      <c r="Q923" s="88"/>
      <c r="R923" s="88"/>
      <c r="S923" s="88"/>
      <c r="T923" s="88"/>
      <c r="U923" s="88"/>
      <c r="V923" s="88"/>
      <c r="W923" s="88"/>
      <c r="X923" s="88"/>
      <c r="Y923" s="88"/>
      <c r="Z923" s="88"/>
    </row>
    <row r="924" spans="1:26" ht="13.5" customHeight="1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  <c r="L924" s="88"/>
      <c r="M924" s="88"/>
      <c r="N924" s="88"/>
      <c r="O924" s="88"/>
      <c r="P924" s="88"/>
      <c r="Q924" s="88"/>
      <c r="R924" s="88"/>
      <c r="S924" s="88"/>
      <c r="T924" s="88"/>
      <c r="U924" s="88"/>
      <c r="V924" s="88"/>
      <c r="W924" s="88"/>
      <c r="X924" s="88"/>
      <c r="Y924" s="88"/>
      <c r="Z924" s="88"/>
    </row>
    <row r="925" spans="1:26" ht="13.5" customHeight="1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  <c r="L925" s="88"/>
      <c r="M925" s="88"/>
      <c r="N925" s="88"/>
      <c r="O925" s="88"/>
      <c r="P925" s="88"/>
      <c r="Q925" s="88"/>
      <c r="R925" s="88"/>
      <c r="S925" s="88"/>
      <c r="T925" s="88"/>
      <c r="U925" s="88"/>
      <c r="V925" s="88"/>
      <c r="W925" s="88"/>
      <c r="X925" s="88"/>
      <c r="Y925" s="88"/>
      <c r="Z925" s="88"/>
    </row>
    <row r="926" spans="1:26" ht="13.5" customHeight="1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8"/>
      <c r="L926" s="88"/>
      <c r="M926" s="88"/>
      <c r="N926" s="88"/>
      <c r="O926" s="88"/>
      <c r="P926" s="88"/>
      <c r="Q926" s="88"/>
      <c r="R926" s="88"/>
      <c r="S926" s="88"/>
      <c r="T926" s="88"/>
      <c r="U926" s="88"/>
      <c r="V926" s="88"/>
      <c r="W926" s="88"/>
      <c r="X926" s="88"/>
      <c r="Y926" s="88"/>
      <c r="Z926" s="88"/>
    </row>
    <row r="927" spans="1:26" ht="13.5" customHeight="1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8"/>
      <c r="L927" s="88"/>
      <c r="M927" s="88"/>
      <c r="N927" s="88"/>
      <c r="O927" s="88"/>
      <c r="P927" s="88"/>
      <c r="Q927" s="88"/>
      <c r="R927" s="88"/>
      <c r="S927" s="88"/>
      <c r="T927" s="88"/>
      <c r="U927" s="88"/>
      <c r="V927" s="88"/>
      <c r="W927" s="88"/>
      <c r="X927" s="88"/>
      <c r="Y927" s="88"/>
      <c r="Z927" s="88"/>
    </row>
    <row r="928" spans="1:26" ht="13.5" customHeight="1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8"/>
      <c r="L928" s="88"/>
      <c r="M928" s="88"/>
      <c r="N928" s="88"/>
      <c r="O928" s="88"/>
      <c r="P928" s="88"/>
      <c r="Q928" s="88"/>
      <c r="R928" s="88"/>
      <c r="S928" s="88"/>
      <c r="T928" s="88"/>
      <c r="U928" s="88"/>
      <c r="V928" s="88"/>
      <c r="W928" s="88"/>
      <c r="X928" s="88"/>
      <c r="Y928" s="88"/>
      <c r="Z928" s="88"/>
    </row>
    <row r="929" spans="1:26" ht="13.5" customHeight="1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8"/>
      <c r="L929" s="88"/>
      <c r="M929" s="88"/>
      <c r="N929" s="88"/>
      <c r="O929" s="88"/>
      <c r="P929" s="88"/>
      <c r="Q929" s="88"/>
      <c r="R929" s="88"/>
      <c r="S929" s="88"/>
      <c r="T929" s="88"/>
      <c r="U929" s="88"/>
      <c r="V929" s="88"/>
      <c r="W929" s="88"/>
      <c r="X929" s="88"/>
      <c r="Y929" s="88"/>
      <c r="Z929" s="88"/>
    </row>
    <row r="930" spans="1:26" ht="13.5" customHeight="1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8"/>
      <c r="L930" s="88"/>
      <c r="M930" s="88"/>
      <c r="N930" s="88"/>
      <c r="O930" s="88"/>
      <c r="P930" s="88"/>
      <c r="Q930" s="88"/>
      <c r="R930" s="88"/>
      <c r="S930" s="88"/>
      <c r="T930" s="88"/>
      <c r="U930" s="88"/>
      <c r="V930" s="88"/>
      <c r="W930" s="88"/>
      <c r="X930" s="88"/>
      <c r="Y930" s="88"/>
      <c r="Z930" s="88"/>
    </row>
    <row r="931" spans="1:26" ht="13.5" customHeight="1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8"/>
      <c r="L931" s="88"/>
      <c r="M931" s="88"/>
      <c r="N931" s="88"/>
      <c r="O931" s="88"/>
      <c r="P931" s="88"/>
      <c r="Q931" s="88"/>
      <c r="R931" s="88"/>
      <c r="S931" s="88"/>
      <c r="T931" s="88"/>
      <c r="U931" s="88"/>
      <c r="V931" s="88"/>
      <c r="W931" s="88"/>
      <c r="X931" s="88"/>
      <c r="Y931" s="88"/>
      <c r="Z931" s="88"/>
    </row>
    <row r="932" spans="1:26" ht="13.5" customHeight="1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8"/>
      <c r="L932" s="88"/>
      <c r="M932" s="88"/>
      <c r="N932" s="88"/>
      <c r="O932" s="88"/>
      <c r="P932" s="88"/>
      <c r="Q932" s="88"/>
      <c r="R932" s="88"/>
      <c r="S932" s="88"/>
      <c r="T932" s="88"/>
      <c r="U932" s="88"/>
      <c r="V932" s="88"/>
      <c r="W932" s="88"/>
      <c r="X932" s="88"/>
      <c r="Y932" s="88"/>
      <c r="Z932" s="88"/>
    </row>
    <row r="933" spans="1:26" ht="13.5" customHeight="1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8"/>
      <c r="L933" s="88"/>
      <c r="M933" s="88"/>
      <c r="N933" s="88"/>
      <c r="O933" s="88"/>
      <c r="P933" s="88"/>
      <c r="Q933" s="88"/>
      <c r="R933" s="88"/>
      <c r="S933" s="88"/>
      <c r="T933" s="88"/>
      <c r="U933" s="88"/>
      <c r="V933" s="88"/>
      <c r="W933" s="88"/>
      <c r="X933" s="88"/>
      <c r="Y933" s="88"/>
      <c r="Z933" s="88"/>
    </row>
    <row r="934" spans="1:26" ht="13.5" customHeight="1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8"/>
      <c r="L934" s="88"/>
      <c r="M934" s="88"/>
      <c r="N934" s="88"/>
      <c r="O934" s="88"/>
      <c r="P934" s="88"/>
      <c r="Q934" s="88"/>
      <c r="R934" s="88"/>
      <c r="S934" s="88"/>
      <c r="T934" s="88"/>
      <c r="U934" s="88"/>
      <c r="V934" s="88"/>
      <c r="W934" s="88"/>
      <c r="X934" s="88"/>
      <c r="Y934" s="88"/>
      <c r="Z934" s="88"/>
    </row>
    <row r="935" spans="1:26" ht="13.5" customHeight="1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8"/>
      <c r="L935" s="88"/>
      <c r="M935" s="88"/>
      <c r="N935" s="88"/>
      <c r="O935" s="88"/>
      <c r="P935" s="88"/>
      <c r="Q935" s="88"/>
      <c r="R935" s="88"/>
      <c r="S935" s="88"/>
      <c r="T935" s="88"/>
      <c r="U935" s="88"/>
      <c r="V935" s="88"/>
      <c r="W935" s="88"/>
      <c r="X935" s="88"/>
      <c r="Y935" s="88"/>
      <c r="Z935" s="88"/>
    </row>
    <row r="936" spans="1:26" ht="13.5" customHeight="1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8"/>
      <c r="L936" s="88"/>
      <c r="M936" s="88"/>
      <c r="N936" s="88"/>
      <c r="O936" s="88"/>
      <c r="P936" s="88"/>
      <c r="Q936" s="88"/>
      <c r="R936" s="88"/>
      <c r="S936" s="88"/>
      <c r="T936" s="88"/>
      <c r="U936" s="88"/>
      <c r="V936" s="88"/>
      <c r="W936" s="88"/>
      <c r="X936" s="88"/>
      <c r="Y936" s="88"/>
      <c r="Z936" s="88"/>
    </row>
    <row r="937" spans="1:26" ht="13.5" customHeight="1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8"/>
      <c r="L937" s="88"/>
      <c r="M937" s="88"/>
      <c r="N937" s="88"/>
      <c r="O937" s="88"/>
      <c r="P937" s="88"/>
      <c r="Q937" s="88"/>
      <c r="R937" s="88"/>
      <c r="S937" s="88"/>
      <c r="T937" s="88"/>
      <c r="U937" s="88"/>
      <c r="V937" s="88"/>
      <c r="W937" s="88"/>
      <c r="X937" s="88"/>
      <c r="Y937" s="88"/>
      <c r="Z937" s="88"/>
    </row>
    <row r="938" spans="1:26" ht="13.5" customHeight="1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8"/>
      <c r="L938" s="88"/>
      <c r="M938" s="88"/>
      <c r="N938" s="88"/>
      <c r="O938" s="88"/>
      <c r="P938" s="88"/>
      <c r="Q938" s="88"/>
      <c r="R938" s="88"/>
      <c r="S938" s="88"/>
      <c r="T938" s="88"/>
      <c r="U938" s="88"/>
      <c r="V938" s="88"/>
      <c r="W938" s="88"/>
      <c r="X938" s="88"/>
      <c r="Y938" s="88"/>
      <c r="Z938" s="88"/>
    </row>
    <row r="939" spans="1:26" ht="13.5" customHeight="1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8"/>
      <c r="L939" s="88"/>
      <c r="M939" s="88"/>
      <c r="N939" s="88"/>
      <c r="O939" s="88"/>
      <c r="P939" s="88"/>
      <c r="Q939" s="88"/>
      <c r="R939" s="88"/>
      <c r="S939" s="88"/>
      <c r="T939" s="88"/>
      <c r="U939" s="88"/>
      <c r="V939" s="88"/>
      <c r="W939" s="88"/>
      <c r="X939" s="88"/>
      <c r="Y939" s="88"/>
      <c r="Z939" s="88"/>
    </row>
    <row r="940" spans="1:26" ht="13.5" customHeight="1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8"/>
      <c r="L940" s="88"/>
      <c r="M940" s="88"/>
      <c r="N940" s="88"/>
      <c r="O940" s="88"/>
      <c r="P940" s="88"/>
      <c r="Q940" s="88"/>
      <c r="R940" s="88"/>
      <c r="S940" s="88"/>
      <c r="T940" s="88"/>
      <c r="U940" s="88"/>
      <c r="V940" s="88"/>
      <c r="W940" s="88"/>
      <c r="X940" s="88"/>
      <c r="Y940" s="88"/>
      <c r="Z940" s="88"/>
    </row>
    <row r="941" spans="1:26" ht="13.5" customHeight="1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8"/>
      <c r="L941" s="88"/>
      <c r="M941" s="88"/>
      <c r="N941" s="88"/>
      <c r="O941" s="88"/>
      <c r="P941" s="88"/>
      <c r="Q941" s="88"/>
      <c r="R941" s="88"/>
      <c r="S941" s="88"/>
      <c r="T941" s="88"/>
      <c r="U941" s="88"/>
      <c r="V941" s="88"/>
      <c r="W941" s="88"/>
      <c r="X941" s="88"/>
      <c r="Y941" s="88"/>
      <c r="Z941" s="88"/>
    </row>
    <row r="942" spans="1:26" ht="13.5" customHeight="1">
      <c r="A942" s="88"/>
      <c r="B942" s="88"/>
      <c r="C942" s="88"/>
      <c r="D942" s="88"/>
      <c r="E942" s="88"/>
      <c r="F942" s="88"/>
      <c r="G942" s="88"/>
      <c r="H942" s="88"/>
      <c r="I942" s="88"/>
      <c r="J942" s="88"/>
      <c r="K942" s="88"/>
      <c r="L942" s="88"/>
      <c r="M942" s="88"/>
      <c r="N942" s="88"/>
      <c r="O942" s="88"/>
      <c r="P942" s="88"/>
      <c r="Q942" s="88"/>
      <c r="R942" s="88"/>
      <c r="S942" s="88"/>
      <c r="T942" s="88"/>
      <c r="U942" s="88"/>
      <c r="V942" s="88"/>
      <c r="W942" s="88"/>
      <c r="X942" s="88"/>
      <c r="Y942" s="88"/>
      <c r="Z942" s="88"/>
    </row>
    <row r="943" spans="1:26" ht="13.5" customHeight="1">
      <c r="A943" s="88"/>
      <c r="B943" s="88"/>
      <c r="C943" s="88"/>
      <c r="D943" s="88"/>
      <c r="E943" s="88"/>
      <c r="F943" s="88"/>
      <c r="G943" s="88"/>
      <c r="H943" s="88"/>
      <c r="I943" s="88"/>
      <c r="J943" s="88"/>
      <c r="K943" s="88"/>
      <c r="L943" s="88"/>
      <c r="M943" s="88"/>
      <c r="N943" s="88"/>
      <c r="O943" s="88"/>
      <c r="P943" s="88"/>
      <c r="Q943" s="88"/>
      <c r="R943" s="88"/>
      <c r="S943" s="88"/>
      <c r="T943" s="88"/>
      <c r="U943" s="88"/>
      <c r="V943" s="88"/>
      <c r="W943" s="88"/>
      <c r="X943" s="88"/>
      <c r="Y943" s="88"/>
      <c r="Z943" s="88"/>
    </row>
    <row r="944" spans="1:26" ht="13.5" customHeight="1">
      <c r="A944" s="88"/>
      <c r="B944" s="88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8"/>
      <c r="R944" s="88"/>
      <c r="S944" s="88"/>
      <c r="T944" s="88"/>
      <c r="U944" s="88"/>
      <c r="V944" s="88"/>
      <c r="W944" s="88"/>
      <c r="X944" s="88"/>
      <c r="Y944" s="88"/>
      <c r="Z944" s="88"/>
    </row>
    <row r="945" spans="1:26" ht="13.5" customHeight="1">
      <c r="A945" s="88"/>
      <c r="B945" s="88"/>
      <c r="C945" s="88"/>
      <c r="D945" s="88"/>
      <c r="E945" s="88"/>
      <c r="F945" s="88"/>
      <c r="G945" s="88"/>
      <c r="H945" s="88"/>
      <c r="I945" s="88"/>
      <c r="J945" s="88"/>
      <c r="K945" s="88"/>
      <c r="L945" s="88"/>
      <c r="M945" s="88"/>
      <c r="N945" s="88"/>
      <c r="O945" s="88"/>
      <c r="P945" s="88"/>
      <c r="Q945" s="88"/>
      <c r="R945" s="88"/>
      <c r="S945" s="88"/>
      <c r="T945" s="88"/>
      <c r="U945" s="88"/>
      <c r="V945" s="88"/>
      <c r="W945" s="88"/>
      <c r="X945" s="88"/>
      <c r="Y945" s="88"/>
      <c r="Z945" s="88"/>
    </row>
    <row r="946" spans="1:26" ht="13.5" customHeight="1">
      <c r="A946" s="88"/>
      <c r="B946" s="88"/>
      <c r="C946" s="88"/>
      <c r="D946" s="88"/>
      <c r="E946" s="88"/>
      <c r="F946" s="88"/>
      <c r="G946" s="88"/>
      <c r="H946" s="88"/>
      <c r="I946" s="88"/>
      <c r="J946" s="88"/>
      <c r="K946" s="88"/>
      <c r="L946" s="88"/>
      <c r="M946" s="88"/>
      <c r="N946" s="88"/>
      <c r="O946" s="88"/>
      <c r="P946" s="88"/>
      <c r="Q946" s="88"/>
      <c r="R946" s="88"/>
      <c r="S946" s="88"/>
      <c r="T946" s="88"/>
      <c r="U946" s="88"/>
      <c r="V946" s="88"/>
      <c r="W946" s="88"/>
      <c r="X946" s="88"/>
      <c r="Y946" s="88"/>
      <c r="Z946" s="88"/>
    </row>
    <row r="947" spans="1:26" ht="13.5" customHeight="1">
      <c r="A947" s="88"/>
      <c r="B947" s="88"/>
      <c r="C947" s="88"/>
      <c r="D947" s="88"/>
      <c r="E947" s="88"/>
      <c r="F947" s="88"/>
      <c r="G947" s="88"/>
      <c r="H947" s="88"/>
      <c r="I947" s="88"/>
      <c r="J947" s="88"/>
      <c r="K947" s="88"/>
      <c r="L947" s="88"/>
      <c r="M947" s="88"/>
      <c r="N947" s="88"/>
      <c r="O947" s="88"/>
      <c r="P947" s="88"/>
      <c r="Q947" s="88"/>
      <c r="R947" s="88"/>
      <c r="S947" s="88"/>
      <c r="T947" s="88"/>
      <c r="U947" s="88"/>
      <c r="V947" s="88"/>
      <c r="W947" s="88"/>
      <c r="X947" s="88"/>
      <c r="Y947" s="88"/>
      <c r="Z947" s="88"/>
    </row>
    <row r="948" spans="1:26" ht="13.5" customHeight="1">
      <c r="A948" s="88"/>
      <c r="B948" s="88"/>
      <c r="C948" s="88"/>
      <c r="D948" s="88"/>
      <c r="E948" s="88"/>
      <c r="F948" s="88"/>
      <c r="G948" s="88"/>
      <c r="H948" s="88"/>
      <c r="I948" s="88"/>
      <c r="J948" s="88"/>
      <c r="K948" s="88"/>
      <c r="L948" s="88"/>
      <c r="M948" s="88"/>
      <c r="N948" s="88"/>
      <c r="O948" s="88"/>
      <c r="P948" s="88"/>
      <c r="Q948" s="88"/>
      <c r="R948" s="88"/>
      <c r="S948" s="88"/>
      <c r="T948" s="88"/>
      <c r="U948" s="88"/>
      <c r="V948" s="88"/>
      <c r="W948" s="88"/>
      <c r="X948" s="88"/>
      <c r="Y948" s="88"/>
      <c r="Z948" s="88"/>
    </row>
    <row r="949" spans="1:26" ht="13.5" customHeight="1">
      <c r="A949" s="88"/>
      <c r="B949" s="88"/>
      <c r="C949" s="88"/>
      <c r="D949" s="88"/>
      <c r="E949" s="88"/>
      <c r="F949" s="88"/>
      <c r="G949" s="88"/>
      <c r="H949" s="88"/>
      <c r="I949" s="88"/>
      <c r="J949" s="88"/>
      <c r="K949" s="88"/>
      <c r="L949" s="88"/>
      <c r="M949" s="88"/>
      <c r="N949" s="88"/>
      <c r="O949" s="88"/>
      <c r="P949" s="88"/>
      <c r="Q949" s="88"/>
      <c r="R949" s="88"/>
      <c r="S949" s="88"/>
      <c r="T949" s="88"/>
      <c r="U949" s="88"/>
      <c r="V949" s="88"/>
      <c r="W949" s="88"/>
      <c r="X949" s="88"/>
      <c r="Y949" s="88"/>
      <c r="Z949" s="88"/>
    </row>
    <row r="950" spans="1:26" ht="13.5" customHeight="1">
      <c r="A950" s="88"/>
      <c r="B950" s="88"/>
      <c r="C950" s="88"/>
      <c r="D950" s="88"/>
      <c r="E950" s="88"/>
      <c r="F950" s="88"/>
      <c r="G950" s="88"/>
      <c r="H950" s="88"/>
      <c r="I950" s="88"/>
      <c r="J950" s="88"/>
      <c r="K950" s="88"/>
      <c r="L950" s="88"/>
      <c r="M950" s="88"/>
      <c r="N950" s="88"/>
      <c r="O950" s="88"/>
      <c r="P950" s="88"/>
      <c r="Q950" s="88"/>
      <c r="R950" s="88"/>
      <c r="S950" s="88"/>
      <c r="T950" s="88"/>
      <c r="U950" s="88"/>
      <c r="V950" s="88"/>
      <c r="W950" s="88"/>
      <c r="X950" s="88"/>
      <c r="Y950" s="88"/>
      <c r="Z950" s="88"/>
    </row>
    <row r="951" spans="1:26" ht="13.5" customHeight="1">
      <c r="A951" s="88"/>
      <c r="B951" s="88"/>
      <c r="C951" s="88"/>
      <c r="D951" s="88"/>
      <c r="E951" s="88"/>
      <c r="F951" s="88"/>
      <c r="G951" s="88"/>
      <c r="H951" s="88"/>
      <c r="I951" s="88"/>
      <c r="J951" s="88"/>
      <c r="K951" s="88"/>
      <c r="L951" s="88"/>
      <c r="M951" s="88"/>
      <c r="N951" s="88"/>
      <c r="O951" s="88"/>
      <c r="P951" s="88"/>
      <c r="Q951" s="88"/>
      <c r="R951" s="88"/>
      <c r="S951" s="88"/>
      <c r="T951" s="88"/>
      <c r="U951" s="88"/>
      <c r="V951" s="88"/>
      <c r="W951" s="88"/>
      <c r="X951" s="88"/>
      <c r="Y951" s="88"/>
      <c r="Z951" s="88"/>
    </row>
    <row r="952" spans="1:26" ht="13.5" customHeight="1">
      <c r="A952" s="88"/>
      <c r="B952" s="88"/>
      <c r="C952" s="88"/>
      <c r="D952" s="88"/>
      <c r="E952" s="88"/>
      <c r="F952" s="88"/>
      <c r="G952" s="88"/>
      <c r="H952" s="88"/>
      <c r="I952" s="88"/>
      <c r="J952" s="88"/>
      <c r="K952" s="88"/>
      <c r="L952" s="88"/>
      <c r="M952" s="88"/>
      <c r="N952" s="88"/>
      <c r="O952" s="88"/>
      <c r="P952" s="88"/>
      <c r="Q952" s="88"/>
      <c r="R952" s="88"/>
      <c r="S952" s="88"/>
      <c r="T952" s="88"/>
      <c r="U952" s="88"/>
      <c r="V952" s="88"/>
      <c r="W952" s="88"/>
      <c r="X952" s="88"/>
      <c r="Y952" s="88"/>
      <c r="Z952" s="88"/>
    </row>
    <row r="953" spans="1:26" ht="13.5" customHeight="1">
      <c r="A953" s="88"/>
      <c r="B953" s="88"/>
      <c r="C953" s="88"/>
      <c r="D953" s="88"/>
      <c r="E953" s="88"/>
      <c r="F953" s="88"/>
      <c r="G953" s="88"/>
      <c r="H953" s="88"/>
      <c r="I953" s="88"/>
      <c r="J953" s="88"/>
      <c r="K953" s="88"/>
      <c r="L953" s="88"/>
      <c r="M953" s="88"/>
      <c r="N953" s="88"/>
      <c r="O953" s="88"/>
      <c r="P953" s="88"/>
      <c r="Q953" s="88"/>
      <c r="R953" s="88"/>
      <c r="S953" s="88"/>
      <c r="T953" s="88"/>
      <c r="U953" s="88"/>
      <c r="V953" s="88"/>
      <c r="W953" s="88"/>
      <c r="X953" s="88"/>
      <c r="Y953" s="88"/>
      <c r="Z953" s="88"/>
    </row>
    <row r="954" spans="1:26" ht="13.5" customHeight="1">
      <c r="A954" s="88"/>
      <c r="B954" s="88"/>
      <c r="C954" s="88"/>
      <c r="D954" s="88"/>
      <c r="E954" s="88"/>
      <c r="F954" s="88"/>
      <c r="G954" s="88"/>
      <c r="H954" s="88"/>
      <c r="I954" s="88"/>
      <c r="J954" s="88"/>
      <c r="K954" s="88"/>
      <c r="L954" s="88"/>
      <c r="M954" s="88"/>
      <c r="N954" s="88"/>
      <c r="O954" s="88"/>
      <c r="P954" s="88"/>
      <c r="Q954" s="88"/>
      <c r="R954" s="88"/>
      <c r="S954" s="88"/>
      <c r="T954" s="88"/>
      <c r="U954" s="88"/>
      <c r="V954" s="88"/>
      <c r="W954" s="88"/>
      <c r="X954" s="88"/>
      <c r="Y954" s="88"/>
      <c r="Z954" s="88"/>
    </row>
    <row r="955" spans="1:26" ht="13.5" customHeight="1">
      <c r="A955" s="88"/>
      <c r="B955" s="88"/>
      <c r="C955" s="88"/>
      <c r="D955" s="88"/>
      <c r="E955" s="88"/>
      <c r="F955" s="88"/>
      <c r="G955" s="88"/>
      <c r="H955" s="88"/>
      <c r="I955" s="88"/>
      <c r="J955" s="88"/>
      <c r="K955" s="88"/>
      <c r="L955" s="88"/>
      <c r="M955" s="88"/>
      <c r="N955" s="88"/>
      <c r="O955" s="88"/>
      <c r="P955" s="88"/>
      <c r="Q955" s="88"/>
      <c r="R955" s="88"/>
      <c r="S955" s="88"/>
      <c r="T955" s="88"/>
      <c r="U955" s="88"/>
      <c r="V955" s="88"/>
      <c r="W955" s="88"/>
      <c r="X955" s="88"/>
      <c r="Y955" s="88"/>
      <c r="Z955" s="88"/>
    </row>
    <row r="956" spans="1:26" ht="13.5" customHeight="1">
      <c r="A956" s="88"/>
      <c r="B956" s="88"/>
      <c r="C956" s="88"/>
      <c r="D956" s="88"/>
      <c r="E956" s="88"/>
      <c r="F956" s="88"/>
      <c r="G956" s="88"/>
      <c r="H956" s="88"/>
      <c r="I956" s="88"/>
      <c r="J956" s="88"/>
      <c r="K956" s="88"/>
      <c r="L956" s="88"/>
      <c r="M956" s="88"/>
      <c r="N956" s="88"/>
      <c r="O956" s="88"/>
      <c r="P956" s="88"/>
      <c r="Q956" s="88"/>
      <c r="R956" s="88"/>
      <c r="S956" s="88"/>
      <c r="T956" s="88"/>
      <c r="U956" s="88"/>
      <c r="V956" s="88"/>
      <c r="W956" s="88"/>
      <c r="X956" s="88"/>
      <c r="Y956" s="88"/>
      <c r="Z956" s="88"/>
    </row>
    <row r="957" spans="1:26" ht="13.5" customHeight="1">
      <c r="A957" s="88"/>
      <c r="B957" s="88"/>
      <c r="C957" s="88"/>
      <c r="D957" s="88"/>
      <c r="E957" s="88"/>
      <c r="F957" s="88"/>
      <c r="G957" s="88"/>
      <c r="H957" s="88"/>
      <c r="I957" s="88"/>
      <c r="J957" s="88"/>
      <c r="K957" s="88"/>
      <c r="L957" s="88"/>
      <c r="M957" s="88"/>
      <c r="N957" s="88"/>
      <c r="O957" s="88"/>
      <c r="P957" s="88"/>
      <c r="Q957" s="88"/>
      <c r="R957" s="88"/>
      <c r="S957" s="88"/>
      <c r="T957" s="88"/>
      <c r="U957" s="88"/>
      <c r="V957" s="88"/>
      <c r="W957" s="88"/>
      <c r="X957" s="88"/>
      <c r="Y957" s="88"/>
      <c r="Z957" s="88"/>
    </row>
    <row r="958" spans="1:26" ht="13.5" customHeight="1">
      <c r="A958" s="88"/>
      <c r="B958" s="88"/>
      <c r="C958" s="88"/>
      <c r="D958" s="88"/>
      <c r="E958" s="88"/>
      <c r="F958" s="88"/>
      <c r="G958" s="88"/>
      <c r="H958" s="88"/>
      <c r="I958" s="88"/>
      <c r="J958" s="88"/>
      <c r="K958" s="88"/>
      <c r="L958" s="88"/>
      <c r="M958" s="88"/>
      <c r="N958" s="88"/>
      <c r="O958" s="88"/>
      <c r="P958" s="88"/>
      <c r="Q958" s="88"/>
      <c r="R958" s="88"/>
      <c r="S958" s="88"/>
      <c r="T958" s="88"/>
      <c r="U958" s="88"/>
      <c r="V958" s="88"/>
      <c r="W958" s="88"/>
      <c r="X958" s="88"/>
      <c r="Y958" s="88"/>
      <c r="Z958" s="88"/>
    </row>
    <row r="959" spans="1:26" ht="13.5" customHeight="1">
      <c r="A959" s="88"/>
      <c r="B959" s="88"/>
      <c r="C959" s="88"/>
      <c r="D959" s="88"/>
      <c r="E959" s="88"/>
      <c r="F959" s="88"/>
      <c r="G959" s="88"/>
      <c r="H959" s="88"/>
      <c r="I959" s="88"/>
      <c r="J959" s="88"/>
      <c r="K959" s="88"/>
      <c r="L959" s="88"/>
      <c r="M959" s="88"/>
      <c r="N959" s="88"/>
      <c r="O959" s="88"/>
      <c r="P959" s="88"/>
      <c r="Q959" s="88"/>
      <c r="R959" s="88"/>
      <c r="S959" s="88"/>
      <c r="T959" s="88"/>
      <c r="U959" s="88"/>
      <c r="V959" s="88"/>
      <c r="W959" s="88"/>
      <c r="X959" s="88"/>
      <c r="Y959" s="88"/>
      <c r="Z959" s="88"/>
    </row>
    <row r="960" spans="1:26" ht="13.5" customHeight="1">
      <c r="A960" s="88"/>
      <c r="B960" s="88"/>
      <c r="C960" s="88"/>
      <c r="D960" s="88"/>
      <c r="E960" s="88"/>
      <c r="F960" s="88"/>
      <c r="G960" s="88"/>
      <c r="H960" s="88"/>
      <c r="I960" s="88"/>
      <c r="J960" s="88"/>
      <c r="K960" s="88"/>
      <c r="L960" s="88"/>
      <c r="M960" s="88"/>
      <c r="N960" s="88"/>
      <c r="O960" s="88"/>
      <c r="P960" s="88"/>
      <c r="Q960" s="88"/>
      <c r="R960" s="88"/>
      <c r="S960" s="88"/>
      <c r="T960" s="88"/>
      <c r="U960" s="88"/>
      <c r="V960" s="88"/>
      <c r="W960" s="88"/>
      <c r="X960" s="88"/>
      <c r="Y960" s="88"/>
      <c r="Z960" s="88"/>
    </row>
    <row r="961" spans="1:26" ht="13.5" customHeight="1">
      <c r="A961" s="88"/>
      <c r="B961" s="88"/>
      <c r="C961" s="88"/>
      <c r="D961" s="88"/>
      <c r="E961" s="88"/>
      <c r="F961" s="88"/>
      <c r="G961" s="88"/>
      <c r="H961" s="88"/>
      <c r="I961" s="88"/>
      <c r="J961" s="88"/>
      <c r="K961" s="88"/>
      <c r="L961" s="88"/>
      <c r="M961" s="88"/>
      <c r="N961" s="88"/>
      <c r="O961" s="88"/>
      <c r="P961" s="88"/>
      <c r="Q961" s="88"/>
      <c r="R961" s="88"/>
      <c r="S961" s="88"/>
      <c r="T961" s="88"/>
      <c r="U961" s="88"/>
      <c r="V961" s="88"/>
      <c r="W961" s="88"/>
      <c r="X961" s="88"/>
      <c r="Y961" s="88"/>
      <c r="Z961" s="88"/>
    </row>
    <row r="962" spans="1:26" ht="13.5" customHeight="1">
      <c r="A962" s="88"/>
      <c r="B962" s="88"/>
      <c r="C962" s="88"/>
      <c r="D962" s="88"/>
      <c r="E962" s="88"/>
      <c r="F962" s="88"/>
      <c r="G962" s="88"/>
      <c r="H962" s="88"/>
      <c r="I962" s="88"/>
      <c r="J962" s="88"/>
      <c r="K962" s="88"/>
      <c r="L962" s="88"/>
      <c r="M962" s="88"/>
      <c r="N962" s="88"/>
      <c r="O962" s="88"/>
      <c r="P962" s="88"/>
      <c r="Q962" s="88"/>
      <c r="R962" s="88"/>
      <c r="S962" s="88"/>
      <c r="T962" s="88"/>
      <c r="U962" s="88"/>
      <c r="V962" s="88"/>
      <c r="W962" s="88"/>
      <c r="X962" s="88"/>
      <c r="Y962" s="88"/>
      <c r="Z962" s="88"/>
    </row>
    <row r="963" spans="1:26" ht="13.5" customHeight="1">
      <c r="A963" s="88"/>
      <c r="B963" s="88"/>
      <c r="C963" s="88"/>
      <c r="D963" s="88"/>
      <c r="E963" s="88"/>
      <c r="F963" s="88"/>
      <c r="G963" s="88"/>
      <c r="H963" s="88"/>
      <c r="I963" s="88"/>
      <c r="J963" s="88"/>
      <c r="K963" s="88"/>
      <c r="L963" s="88"/>
      <c r="M963" s="88"/>
      <c r="N963" s="88"/>
      <c r="O963" s="88"/>
      <c r="P963" s="88"/>
      <c r="Q963" s="88"/>
      <c r="R963" s="88"/>
      <c r="S963" s="88"/>
      <c r="T963" s="88"/>
      <c r="U963" s="88"/>
      <c r="V963" s="88"/>
      <c r="W963" s="88"/>
      <c r="X963" s="88"/>
      <c r="Y963" s="88"/>
      <c r="Z963" s="88"/>
    </row>
    <row r="964" spans="1:26" ht="13.5" customHeight="1">
      <c r="A964" s="88"/>
      <c r="B964" s="88"/>
      <c r="C964" s="88"/>
      <c r="D964" s="88"/>
      <c r="E964" s="88"/>
      <c r="F964" s="88"/>
      <c r="G964" s="88"/>
      <c r="H964" s="88"/>
      <c r="I964" s="88"/>
      <c r="J964" s="88"/>
      <c r="K964" s="88"/>
      <c r="L964" s="88"/>
      <c r="M964" s="88"/>
      <c r="N964" s="88"/>
      <c r="O964" s="88"/>
      <c r="P964" s="88"/>
      <c r="Q964" s="88"/>
      <c r="R964" s="88"/>
      <c r="S964" s="88"/>
      <c r="T964" s="88"/>
      <c r="U964" s="88"/>
      <c r="V964" s="88"/>
      <c r="W964" s="88"/>
      <c r="X964" s="88"/>
      <c r="Y964" s="88"/>
      <c r="Z964" s="88"/>
    </row>
    <row r="965" spans="1:26" ht="13.5" customHeight="1">
      <c r="A965" s="88"/>
      <c r="B965" s="88"/>
      <c r="C965" s="88"/>
      <c r="D965" s="88"/>
      <c r="E965" s="88"/>
      <c r="F965" s="88"/>
      <c r="G965" s="88"/>
      <c r="H965" s="88"/>
      <c r="I965" s="88"/>
      <c r="J965" s="88"/>
      <c r="K965" s="88"/>
      <c r="L965" s="88"/>
      <c r="M965" s="88"/>
      <c r="N965" s="88"/>
      <c r="O965" s="88"/>
      <c r="P965" s="88"/>
      <c r="Q965" s="88"/>
      <c r="R965" s="88"/>
      <c r="S965" s="88"/>
      <c r="T965" s="88"/>
      <c r="U965" s="88"/>
      <c r="V965" s="88"/>
      <c r="W965" s="88"/>
      <c r="X965" s="88"/>
      <c r="Y965" s="88"/>
      <c r="Z965" s="88"/>
    </row>
    <row r="966" spans="1:26" ht="13.5" customHeight="1">
      <c r="A966" s="88"/>
      <c r="B966" s="88"/>
      <c r="C966" s="88"/>
      <c r="D966" s="88"/>
      <c r="E966" s="88"/>
      <c r="F966" s="88"/>
      <c r="G966" s="88"/>
      <c r="H966" s="88"/>
      <c r="I966" s="88"/>
      <c r="J966" s="88"/>
      <c r="K966" s="88"/>
      <c r="L966" s="88"/>
      <c r="M966" s="88"/>
      <c r="N966" s="88"/>
      <c r="O966" s="88"/>
      <c r="P966" s="88"/>
      <c r="Q966" s="88"/>
      <c r="R966" s="88"/>
      <c r="S966" s="88"/>
      <c r="T966" s="88"/>
      <c r="U966" s="88"/>
      <c r="V966" s="88"/>
      <c r="W966" s="88"/>
      <c r="X966" s="88"/>
      <c r="Y966" s="88"/>
      <c r="Z966" s="88"/>
    </row>
    <row r="967" spans="1:26" ht="13.5" customHeight="1">
      <c r="A967" s="88"/>
      <c r="B967" s="88"/>
      <c r="C967" s="88"/>
      <c r="D967" s="88"/>
      <c r="E967" s="88"/>
      <c r="F967" s="88"/>
      <c r="G967" s="88"/>
      <c r="H967" s="88"/>
      <c r="I967" s="88"/>
      <c r="J967" s="88"/>
      <c r="K967" s="88"/>
      <c r="L967" s="88"/>
      <c r="M967" s="88"/>
      <c r="N967" s="88"/>
      <c r="O967" s="88"/>
      <c r="P967" s="88"/>
      <c r="Q967" s="88"/>
      <c r="R967" s="88"/>
      <c r="S967" s="88"/>
      <c r="T967" s="88"/>
      <c r="U967" s="88"/>
      <c r="V967" s="88"/>
      <c r="W967" s="88"/>
      <c r="X967" s="88"/>
      <c r="Y967" s="88"/>
      <c r="Z967" s="88"/>
    </row>
    <row r="968" spans="1:26" ht="13.5" customHeight="1">
      <c r="A968" s="88"/>
      <c r="B968" s="88"/>
      <c r="C968" s="88"/>
      <c r="D968" s="88"/>
      <c r="E968" s="88"/>
      <c r="F968" s="88"/>
      <c r="G968" s="88"/>
      <c r="H968" s="88"/>
      <c r="I968" s="88"/>
      <c r="J968" s="88"/>
      <c r="K968" s="88"/>
      <c r="L968" s="88"/>
      <c r="M968" s="88"/>
      <c r="N968" s="88"/>
      <c r="O968" s="88"/>
      <c r="P968" s="88"/>
      <c r="Q968" s="88"/>
      <c r="R968" s="88"/>
      <c r="S968" s="88"/>
      <c r="T968" s="88"/>
      <c r="U968" s="88"/>
      <c r="V968" s="88"/>
      <c r="W968" s="88"/>
      <c r="X968" s="88"/>
      <c r="Y968" s="88"/>
      <c r="Z968" s="88"/>
    </row>
    <row r="969" spans="1:26" ht="13.5" customHeight="1">
      <c r="A969" s="88"/>
      <c r="B969" s="88"/>
      <c r="C969" s="88"/>
      <c r="D969" s="88"/>
      <c r="E969" s="88"/>
      <c r="F969" s="88"/>
      <c r="G969" s="88"/>
      <c r="H969" s="88"/>
      <c r="I969" s="88"/>
      <c r="J969" s="88"/>
      <c r="K969" s="88"/>
      <c r="L969" s="88"/>
      <c r="M969" s="88"/>
      <c r="N969" s="88"/>
      <c r="O969" s="88"/>
      <c r="P969" s="88"/>
      <c r="Q969" s="88"/>
      <c r="R969" s="88"/>
      <c r="S969" s="88"/>
      <c r="T969" s="88"/>
      <c r="U969" s="88"/>
      <c r="V969" s="88"/>
      <c r="W969" s="88"/>
      <c r="X969" s="88"/>
      <c r="Y969" s="88"/>
      <c r="Z969" s="88"/>
    </row>
    <row r="970" spans="1:26" ht="13.5" customHeight="1">
      <c r="A970" s="88"/>
      <c r="B970" s="88"/>
      <c r="C970" s="88"/>
      <c r="D970" s="88"/>
      <c r="E970" s="88"/>
      <c r="F970" s="88"/>
      <c r="G970" s="88"/>
      <c r="H970" s="88"/>
      <c r="I970" s="88"/>
      <c r="J970" s="88"/>
      <c r="K970" s="88"/>
      <c r="L970" s="88"/>
      <c r="M970" s="88"/>
      <c r="N970" s="88"/>
      <c r="O970" s="88"/>
      <c r="P970" s="88"/>
      <c r="Q970" s="88"/>
      <c r="R970" s="88"/>
      <c r="S970" s="88"/>
      <c r="T970" s="88"/>
      <c r="U970" s="88"/>
      <c r="V970" s="88"/>
      <c r="W970" s="88"/>
      <c r="X970" s="88"/>
      <c r="Y970" s="88"/>
      <c r="Z970" s="88"/>
    </row>
    <row r="971" spans="1:26" ht="13.5" customHeight="1">
      <c r="A971" s="88"/>
      <c r="B971" s="88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8"/>
      <c r="R971" s="88"/>
      <c r="S971" s="88"/>
      <c r="T971" s="88"/>
      <c r="U971" s="88"/>
      <c r="V971" s="88"/>
      <c r="W971" s="88"/>
      <c r="X971" s="88"/>
      <c r="Y971" s="88"/>
      <c r="Z971" s="88"/>
    </row>
    <row r="972" spans="1:26" ht="13.5" customHeight="1">
      <c r="A972" s="88"/>
      <c r="B972" s="88"/>
      <c r="C972" s="88"/>
      <c r="D972" s="88"/>
      <c r="E972" s="88"/>
      <c r="F972" s="88"/>
      <c r="G972" s="88"/>
      <c r="H972" s="88"/>
      <c r="I972" s="88"/>
      <c r="J972" s="88"/>
      <c r="K972" s="88"/>
      <c r="L972" s="88"/>
      <c r="M972" s="88"/>
      <c r="N972" s="88"/>
      <c r="O972" s="88"/>
      <c r="P972" s="88"/>
      <c r="Q972" s="88"/>
      <c r="R972" s="88"/>
      <c r="S972" s="88"/>
      <c r="T972" s="88"/>
      <c r="U972" s="88"/>
      <c r="V972" s="88"/>
      <c r="W972" s="88"/>
      <c r="X972" s="88"/>
      <c r="Y972" s="88"/>
      <c r="Z972" s="88"/>
    </row>
    <row r="973" spans="1:26" ht="13.5" customHeight="1">
      <c r="A973" s="88"/>
      <c r="B973" s="88"/>
      <c r="C973" s="88"/>
      <c r="D973" s="88"/>
      <c r="E973" s="88"/>
      <c r="F973" s="88"/>
      <c r="G973" s="88"/>
      <c r="H973" s="88"/>
      <c r="I973" s="88"/>
      <c r="J973" s="88"/>
      <c r="K973" s="88"/>
      <c r="L973" s="88"/>
      <c r="M973" s="88"/>
      <c r="N973" s="88"/>
      <c r="O973" s="88"/>
      <c r="P973" s="88"/>
      <c r="Q973" s="88"/>
      <c r="R973" s="88"/>
      <c r="S973" s="88"/>
      <c r="T973" s="88"/>
      <c r="U973" s="88"/>
      <c r="V973" s="88"/>
      <c r="W973" s="88"/>
      <c r="X973" s="88"/>
      <c r="Y973" s="88"/>
      <c r="Z973" s="88"/>
    </row>
    <row r="974" spans="1:26" ht="13.5" customHeight="1">
      <c r="A974" s="88"/>
      <c r="B974" s="88"/>
      <c r="C974" s="88"/>
      <c r="D974" s="88"/>
      <c r="E974" s="88"/>
      <c r="F974" s="88"/>
      <c r="G974" s="88"/>
      <c r="H974" s="88"/>
      <c r="I974" s="88"/>
      <c r="J974" s="88"/>
      <c r="K974" s="88"/>
      <c r="L974" s="88"/>
      <c r="M974" s="88"/>
      <c r="N974" s="88"/>
      <c r="O974" s="88"/>
      <c r="P974" s="88"/>
      <c r="Q974" s="88"/>
      <c r="R974" s="88"/>
      <c r="S974" s="88"/>
      <c r="T974" s="88"/>
      <c r="U974" s="88"/>
      <c r="V974" s="88"/>
      <c r="W974" s="88"/>
      <c r="X974" s="88"/>
      <c r="Y974" s="88"/>
      <c r="Z974" s="88"/>
    </row>
    <row r="975" spans="1:26" ht="13.5" customHeight="1">
      <c r="A975" s="88"/>
      <c r="B975" s="88"/>
      <c r="C975" s="88"/>
      <c r="D975" s="88"/>
      <c r="E975" s="88"/>
      <c r="F975" s="88"/>
      <c r="G975" s="88"/>
      <c r="H975" s="88"/>
      <c r="I975" s="88"/>
      <c r="J975" s="88"/>
      <c r="K975" s="88"/>
      <c r="L975" s="88"/>
      <c r="M975" s="88"/>
      <c r="N975" s="88"/>
      <c r="O975" s="88"/>
      <c r="P975" s="88"/>
      <c r="Q975" s="88"/>
      <c r="R975" s="88"/>
      <c r="S975" s="88"/>
      <c r="T975" s="88"/>
      <c r="U975" s="88"/>
      <c r="V975" s="88"/>
      <c r="W975" s="88"/>
      <c r="X975" s="88"/>
      <c r="Y975" s="88"/>
      <c r="Z975" s="88"/>
    </row>
    <row r="976" spans="1:26" ht="13.5" customHeight="1">
      <c r="A976" s="88"/>
      <c r="B976" s="88"/>
      <c r="C976" s="88"/>
      <c r="D976" s="88"/>
      <c r="E976" s="88"/>
      <c r="F976" s="88"/>
      <c r="G976" s="88"/>
      <c r="H976" s="88"/>
      <c r="I976" s="88"/>
      <c r="J976" s="88"/>
      <c r="K976" s="88"/>
      <c r="L976" s="88"/>
      <c r="M976" s="88"/>
      <c r="N976" s="88"/>
      <c r="O976" s="88"/>
      <c r="P976" s="88"/>
      <c r="Q976" s="88"/>
      <c r="R976" s="88"/>
      <c r="S976" s="88"/>
      <c r="T976" s="88"/>
      <c r="U976" s="88"/>
      <c r="V976" s="88"/>
      <c r="W976" s="88"/>
      <c r="X976" s="88"/>
      <c r="Y976" s="88"/>
      <c r="Z976" s="88"/>
    </row>
    <row r="977" spans="1:26" ht="13.5" customHeight="1">
      <c r="A977" s="88"/>
      <c r="B977" s="88"/>
      <c r="C977" s="88"/>
      <c r="D977" s="88"/>
      <c r="E977" s="88"/>
      <c r="F977" s="88"/>
      <c r="G977" s="88"/>
      <c r="H977" s="88"/>
      <c r="I977" s="88"/>
      <c r="J977" s="88"/>
      <c r="K977" s="88"/>
      <c r="L977" s="88"/>
      <c r="M977" s="88"/>
      <c r="N977" s="88"/>
      <c r="O977" s="88"/>
      <c r="P977" s="88"/>
      <c r="Q977" s="88"/>
      <c r="R977" s="88"/>
      <c r="S977" s="88"/>
      <c r="T977" s="88"/>
      <c r="U977" s="88"/>
      <c r="V977" s="88"/>
      <c r="W977" s="88"/>
      <c r="X977" s="88"/>
      <c r="Y977" s="88"/>
      <c r="Z977" s="88"/>
    </row>
    <row r="978" spans="1:26" ht="13.5" customHeight="1">
      <c r="A978" s="88"/>
      <c r="B978" s="88"/>
      <c r="C978" s="88"/>
      <c r="D978" s="88"/>
      <c r="E978" s="88"/>
      <c r="F978" s="88"/>
      <c r="G978" s="88"/>
      <c r="H978" s="88"/>
      <c r="I978" s="88"/>
      <c r="J978" s="88"/>
      <c r="K978" s="88"/>
      <c r="L978" s="88"/>
      <c r="M978" s="88"/>
      <c r="N978" s="88"/>
      <c r="O978" s="88"/>
      <c r="P978" s="88"/>
      <c r="Q978" s="88"/>
      <c r="R978" s="88"/>
      <c r="S978" s="88"/>
      <c r="T978" s="88"/>
      <c r="U978" s="88"/>
      <c r="V978" s="88"/>
      <c r="W978" s="88"/>
      <c r="X978" s="88"/>
      <c r="Y978" s="88"/>
      <c r="Z978" s="88"/>
    </row>
    <row r="979" spans="1:26" ht="13.5" customHeight="1">
      <c r="A979" s="88"/>
      <c r="B979" s="88"/>
      <c r="C979" s="88"/>
      <c r="D979" s="88"/>
      <c r="E979" s="88"/>
      <c r="F979" s="88"/>
      <c r="G979" s="88"/>
      <c r="H979" s="88"/>
      <c r="I979" s="88"/>
      <c r="J979" s="88"/>
      <c r="K979" s="88"/>
      <c r="L979" s="88"/>
      <c r="M979" s="88"/>
      <c r="N979" s="88"/>
      <c r="O979" s="88"/>
      <c r="P979" s="88"/>
      <c r="Q979" s="88"/>
      <c r="R979" s="88"/>
      <c r="S979" s="88"/>
      <c r="T979" s="88"/>
      <c r="U979" s="88"/>
      <c r="V979" s="88"/>
      <c r="W979" s="88"/>
      <c r="X979" s="88"/>
      <c r="Y979" s="88"/>
      <c r="Z979" s="88"/>
    </row>
    <row r="980" spans="1:26" ht="13.5" customHeight="1">
      <c r="A980" s="88"/>
      <c r="B980" s="88"/>
      <c r="C980" s="88"/>
      <c r="D980" s="88"/>
      <c r="E980" s="88"/>
      <c r="F980" s="88"/>
      <c r="G980" s="88"/>
      <c r="H980" s="88"/>
      <c r="I980" s="88"/>
      <c r="J980" s="88"/>
      <c r="K980" s="88"/>
      <c r="L980" s="88"/>
      <c r="M980" s="88"/>
      <c r="N980" s="88"/>
      <c r="O980" s="88"/>
      <c r="P980" s="88"/>
      <c r="Q980" s="88"/>
      <c r="R980" s="88"/>
      <c r="S980" s="88"/>
      <c r="T980" s="88"/>
      <c r="U980" s="88"/>
      <c r="V980" s="88"/>
      <c r="W980" s="88"/>
      <c r="X980" s="88"/>
      <c r="Y980" s="88"/>
      <c r="Z980" s="88"/>
    </row>
    <row r="981" spans="1:26" ht="13.5" customHeight="1">
      <c r="A981" s="88"/>
      <c r="B981" s="88"/>
      <c r="C981" s="88"/>
      <c r="D981" s="88"/>
      <c r="E981" s="88"/>
      <c r="F981" s="88"/>
      <c r="G981" s="88"/>
      <c r="H981" s="88"/>
      <c r="I981" s="88"/>
      <c r="J981" s="88"/>
      <c r="K981" s="88"/>
      <c r="L981" s="88"/>
      <c r="M981" s="88"/>
      <c r="N981" s="88"/>
      <c r="O981" s="88"/>
      <c r="P981" s="88"/>
      <c r="Q981" s="88"/>
      <c r="R981" s="88"/>
      <c r="S981" s="88"/>
      <c r="T981" s="88"/>
      <c r="U981" s="88"/>
      <c r="V981" s="88"/>
      <c r="W981" s="88"/>
      <c r="X981" s="88"/>
      <c r="Y981" s="88"/>
      <c r="Z981" s="88"/>
    </row>
    <row r="982" spans="1:26" ht="13.5" customHeight="1">
      <c r="A982" s="88"/>
      <c r="B982" s="88"/>
      <c r="C982" s="88"/>
      <c r="D982" s="88"/>
      <c r="E982" s="88"/>
      <c r="F982" s="88"/>
      <c r="G982" s="88"/>
      <c r="H982" s="88"/>
      <c r="I982" s="88"/>
      <c r="J982" s="88"/>
      <c r="K982" s="88"/>
      <c r="L982" s="88"/>
      <c r="M982" s="88"/>
      <c r="N982" s="88"/>
      <c r="O982" s="88"/>
      <c r="P982" s="88"/>
      <c r="Q982" s="88"/>
      <c r="R982" s="88"/>
      <c r="S982" s="88"/>
      <c r="T982" s="88"/>
      <c r="U982" s="88"/>
      <c r="V982" s="88"/>
      <c r="W982" s="88"/>
      <c r="X982" s="88"/>
      <c r="Y982" s="88"/>
      <c r="Z982" s="88"/>
    </row>
    <row r="983" spans="1:26" ht="13.5" customHeight="1">
      <c r="A983" s="88"/>
      <c r="B983" s="88"/>
      <c r="C983" s="88"/>
      <c r="D983" s="88"/>
      <c r="E983" s="88"/>
      <c r="F983" s="88"/>
      <c r="G983" s="88"/>
      <c r="H983" s="88"/>
      <c r="I983" s="88"/>
      <c r="J983" s="88"/>
      <c r="K983" s="88"/>
      <c r="L983" s="88"/>
      <c r="M983" s="88"/>
      <c r="N983" s="88"/>
      <c r="O983" s="88"/>
      <c r="P983" s="88"/>
      <c r="Q983" s="88"/>
      <c r="R983" s="88"/>
      <c r="S983" s="88"/>
      <c r="T983" s="88"/>
      <c r="U983" s="88"/>
      <c r="V983" s="88"/>
      <c r="W983" s="88"/>
      <c r="X983" s="88"/>
      <c r="Y983" s="88"/>
      <c r="Z983" s="88"/>
    </row>
    <row r="984" spans="1:26" ht="13.5" customHeight="1">
      <c r="A984" s="88"/>
      <c r="B984" s="88"/>
      <c r="C984" s="88"/>
      <c r="D984" s="88"/>
      <c r="E984" s="88"/>
      <c r="F984" s="88"/>
      <c r="G984" s="88"/>
      <c r="H984" s="88"/>
      <c r="I984" s="88"/>
      <c r="J984" s="88"/>
      <c r="K984" s="88"/>
      <c r="L984" s="88"/>
      <c r="M984" s="88"/>
      <c r="N984" s="88"/>
      <c r="O984" s="88"/>
      <c r="P984" s="88"/>
      <c r="Q984" s="88"/>
      <c r="R984" s="88"/>
      <c r="S984" s="88"/>
      <c r="T984" s="88"/>
      <c r="U984" s="88"/>
      <c r="V984" s="88"/>
      <c r="W984" s="88"/>
      <c r="X984" s="88"/>
      <c r="Y984" s="88"/>
      <c r="Z984" s="88"/>
    </row>
    <row r="985" spans="1:26" ht="13.5" customHeight="1">
      <c r="A985" s="88"/>
      <c r="B985" s="88"/>
      <c r="C985" s="88"/>
      <c r="D985" s="88"/>
      <c r="E985" s="88"/>
      <c r="F985" s="88"/>
      <c r="G985" s="88"/>
      <c r="H985" s="88"/>
      <c r="I985" s="88"/>
      <c r="J985" s="88"/>
      <c r="K985" s="88"/>
      <c r="L985" s="88"/>
      <c r="M985" s="88"/>
      <c r="N985" s="88"/>
      <c r="O985" s="88"/>
      <c r="P985" s="88"/>
      <c r="Q985" s="88"/>
      <c r="R985" s="88"/>
      <c r="S985" s="88"/>
      <c r="T985" s="88"/>
      <c r="U985" s="88"/>
      <c r="V985" s="88"/>
      <c r="W985" s="88"/>
      <c r="X985" s="88"/>
      <c r="Y985" s="88"/>
      <c r="Z985" s="88"/>
    </row>
    <row r="986" spans="1:26" ht="13.5" customHeight="1">
      <c r="A986" s="88"/>
      <c r="B986" s="88"/>
      <c r="C986" s="88"/>
      <c r="D986" s="88"/>
      <c r="E986" s="88"/>
      <c r="F986" s="88"/>
      <c r="G986" s="88"/>
      <c r="H986" s="88"/>
      <c r="I986" s="88"/>
      <c r="J986" s="88"/>
      <c r="K986" s="88"/>
      <c r="L986" s="88"/>
      <c r="M986" s="88"/>
      <c r="N986" s="88"/>
      <c r="O986" s="88"/>
      <c r="P986" s="88"/>
      <c r="Q986" s="88"/>
      <c r="R986" s="88"/>
      <c r="S986" s="88"/>
      <c r="T986" s="88"/>
      <c r="U986" s="88"/>
      <c r="V986" s="88"/>
      <c r="W986" s="88"/>
      <c r="X986" s="88"/>
      <c r="Y986" s="88"/>
      <c r="Z986" s="88"/>
    </row>
    <row r="987" spans="1:26" ht="13.5" customHeight="1">
      <c r="A987" s="88"/>
      <c r="B987" s="88"/>
      <c r="C987" s="88"/>
      <c r="D987" s="88"/>
      <c r="E987" s="88"/>
      <c r="F987" s="88"/>
      <c r="G987" s="88"/>
      <c r="H987" s="88"/>
      <c r="I987" s="88"/>
      <c r="J987" s="88"/>
      <c r="K987" s="88"/>
      <c r="L987" s="88"/>
      <c r="M987" s="88"/>
      <c r="N987" s="88"/>
      <c r="O987" s="88"/>
      <c r="P987" s="88"/>
      <c r="Q987" s="88"/>
      <c r="R987" s="88"/>
      <c r="S987" s="88"/>
      <c r="T987" s="88"/>
      <c r="U987" s="88"/>
      <c r="V987" s="88"/>
      <c r="W987" s="88"/>
      <c r="X987" s="88"/>
      <c r="Y987" s="88"/>
      <c r="Z987" s="88"/>
    </row>
    <row r="988" spans="1:26" ht="13.5" customHeight="1">
      <c r="A988" s="88"/>
      <c r="B988" s="88"/>
      <c r="C988" s="88"/>
      <c r="D988" s="88"/>
      <c r="E988" s="88"/>
      <c r="F988" s="88"/>
      <c r="G988" s="88"/>
      <c r="H988" s="88"/>
      <c r="I988" s="88"/>
      <c r="J988" s="88"/>
      <c r="K988" s="88"/>
      <c r="L988" s="88"/>
      <c r="M988" s="88"/>
      <c r="N988" s="88"/>
      <c r="O988" s="88"/>
      <c r="P988" s="88"/>
      <c r="Q988" s="88"/>
      <c r="R988" s="88"/>
      <c r="S988" s="88"/>
      <c r="T988" s="88"/>
      <c r="U988" s="88"/>
      <c r="V988" s="88"/>
      <c r="W988" s="88"/>
      <c r="X988" s="88"/>
      <c r="Y988" s="88"/>
      <c r="Z988" s="88"/>
    </row>
    <row r="989" spans="1:26" ht="13.5" customHeight="1">
      <c r="A989" s="88"/>
      <c r="B989" s="88"/>
      <c r="C989" s="88"/>
      <c r="D989" s="88"/>
      <c r="E989" s="88"/>
      <c r="F989" s="88"/>
      <c r="G989" s="88"/>
      <c r="H989" s="88"/>
      <c r="I989" s="88"/>
      <c r="J989" s="88"/>
      <c r="K989" s="88"/>
      <c r="L989" s="88"/>
      <c r="M989" s="88"/>
      <c r="N989" s="88"/>
      <c r="O989" s="88"/>
      <c r="P989" s="88"/>
      <c r="Q989" s="88"/>
      <c r="R989" s="88"/>
      <c r="S989" s="88"/>
      <c r="T989" s="88"/>
      <c r="U989" s="88"/>
      <c r="V989" s="88"/>
      <c r="W989" s="88"/>
      <c r="X989" s="88"/>
      <c r="Y989" s="88"/>
      <c r="Z989" s="88"/>
    </row>
    <row r="990" spans="1:26" ht="13.5" customHeight="1">
      <c r="A990" s="88"/>
      <c r="B990" s="88"/>
      <c r="C990" s="88"/>
      <c r="D990" s="88"/>
      <c r="E990" s="88"/>
      <c r="F990" s="88"/>
      <c r="G990" s="88"/>
      <c r="H990" s="88"/>
      <c r="I990" s="88"/>
      <c r="J990" s="88"/>
      <c r="K990" s="88"/>
      <c r="L990" s="88"/>
      <c r="M990" s="88"/>
      <c r="N990" s="88"/>
      <c r="O990" s="88"/>
      <c r="P990" s="88"/>
      <c r="Q990" s="88"/>
      <c r="R990" s="88"/>
      <c r="S990" s="88"/>
      <c r="T990" s="88"/>
      <c r="U990" s="88"/>
      <c r="V990" s="88"/>
      <c r="W990" s="88"/>
      <c r="X990" s="88"/>
      <c r="Y990" s="88"/>
      <c r="Z990" s="88"/>
    </row>
    <row r="991" spans="1:26" ht="13.5" customHeight="1">
      <c r="A991" s="88"/>
      <c r="B991" s="88"/>
      <c r="C991" s="88"/>
      <c r="D991" s="88"/>
      <c r="E991" s="88"/>
      <c r="F991" s="88"/>
      <c r="G991" s="88"/>
      <c r="H991" s="88"/>
      <c r="I991" s="88"/>
      <c r="J991" s="88"/>
      <c r="K991" s="88"/>
      <c r="L991" s="88"/>
      <c r="M991" s="88"/>
      <c r="N991" s="88"/>
      <c r="O991" s="88"/>
      <c r="P991" s="88"/>
      <c r="Q991" s="88"/>
      <c r="R991" s="88"/>
      <c r="S991" s="88"/>
      <c r="T991" s="88"/>
      <c r="U991" s="88"/>
      <c r="V991" s="88"/>
      <c r="W991" s="88"/>
      <c r="X991" s="88"/>
      <c r="Y991" s="88"/>
      <c r="Z991" s="88"/>
    </row>
    <row r="992" spans="1:26" ht="13.5" customHeight="1">
      <c r="A992" s="88"/>
      <c r="B992" s="88"/>
      <c r="C992" s="88"/>
      <c r="D992" s="88"/>
      <c r="E992" s="88"/>
      <c r="F992" s="88"/>
      <c r="G992" s="88"/>
      <c r="H992" s="88"/>
      <c r="I992" s="88"/>
      <c r="J992" s="88"/>
      <c r="K992" s="88"/>
      <c r="L992" s="88"/>
      <c r="M992" s="88"/>
      <c r="N992" s="88"/>
      <c r="O992" s="88"/>
      <c r="P992" s="88"/>
      <c r="Q992" s="88"/>
      <c r="R992" s="88"/>
      <c r="S992" s="88"/>
      <c r="T992" s="88"/>
      <c r="U992" s="88"/>
      <c r="V992" s="88"/>
      <c r="W992" s="88"/>
      <c r="X992" s="88"/>
      <c r="Y992" s="88"/>
      <c r="Z992" s="88"/>
    </row>
    <row r="993" spans="1:26" ht="13.5" customHeight="1">
      <c r="A993" s="88"/>
      <c r="B993" s="88"/>
      <c r="C993" s="88"/>
      <c r="D993" s="88"/>
      <c r="E993" s="88"/>
      <c r="F993" s="88"/>
      <c r="G993" s="88"/>
      <c r="H993" s="88"/>
      <c r="I993" s="88"/>
      <c r="J993" s="88"/>
      <c r="K993" s="88"/>
      <c r="L993" s="88"/>
      <c r="M993" s="88"/>
      <c r="N993" s="88"/>
      <c r="O993" s="88"/>
      <c r="P993" s="88"/>
      <c r="Q993" s="88"/>
      <c r="R993" s="88"/>
      <c r="S993" s="88"/>
      <c r="T993" s="88"/>
      <c r="U993" s="88"/>
      <c r="V993" s="88"/>
      <c r="W993" s="88"/>
      <c r="X993" s="88"/>
      <c r="Y993" s="88"/>
      <c r="Z993" s="88"/>
    </row>
    <row r="994" spans="1:26" ht="13.5" customHeight="1">
      <c r="A994" s="88"/>
      <c r="B994" s="88"/>
      <c r="C994" s="88"/>
      <c r="D994" s="88"/>
      <c r="E994" s="88"/>
      <c r="F994" s="88"/>
      <c r="G994" s="88"/>
      <c r="H994" s="88"/>
      <c r="I994" s="88"/>
      <c r="J994" s="88"/>
      <c r="K994" s="88"/>
      <c r="L994" s="88"/>
      <c r="M994" s="88"/>
      <c r="N994" s="88"/>
      <c r="O994" s="88"/>
      <c r="P994" s="88"/>
      <c r="Q994" s="88"/>
      <c r="R994" s="88"/>
      <c r="S994" s="88"/>
      <c r="T994" s="88"/>
      <c r="U994" s="88"/>
      <c r="V994" s="88"/>
      <c r="W994" s="88"/>
      <c r="X994" s="88"/>
      <c r="Y994" s="88"/>
      <c r="Z994" s="88"/>
    </row>
    <row r="995" spans="1:26" ht="13.5" customHeight="1">
      <c r="A995" s="88"/>
      <c r="B995" s="88"/>
      <c r="C995" s="88"/>
      <c r="D995" s="88"/>
      <c r="E995" s="88"/>
      <c r="F995" s="88"/>
      <c r="G995" s="88"/>
      <c r="H995" s="88"/>
      <c r="I995" s="88"/>
      <c r="J995" s="88"/>
      <c r="K995" s="88"/>
      <c r="L995" s="88"/>
      <c r="M995" s="88"/>
      <c r="N995" s="88"/>
      <c r="O995" s="88"/>
      <c r="P995" s="88"/>
      <c r="Q995" s="88"/>
      <c r="R995" s="88"/>
      <c r="S995" s="88"/>
      <c r="T995" s="88"/>
      <c r="U995" s="88"/>
      <c r="V995" s="88"/>
      <c r="W995" s="88"/>
      <c r="X995" s="88"/>
      <c r="Y995" s="88"/>
      <c r="Z995" s="88"/>
    </row>
    <row r="996" spans="1:26" ht="13.5" customHeight="1">
      <c r="A996" s="88"/>
      <c r="B996" s="88"/>
      <c r="C996" s="88"/>
      <c r="D996" s="88"/>
      <c r="E996" s="88"/>
      <c r="F996" s="88"/>
      <c r="G996" s="88"/>
      <c r="H996" s="88"/>
      <c r="I996" s="88"/>
      <c r="J996" s="88"/>
      <c r="K996" s="88"/>
      <c r="L996" s="88"/>
      <c r="M996" s="88"/>
      <c r="N996" s="88"/>
      <c r="O996" s="88"/>
      <c r="P996" s="88"/>
      <c r="Q996" s="88"/>
      <c r="R996" s="88"/>
      <c r="S996" s="88"/>
      <c r="T996" s="88"/>
      <c r="U996" s="88"/>
      <c r="V996" s="88"/>
      <c r="W996" s="88"/>
      <c r="X996" s="88"/>
      <c r="Y996" s="88"/>
      <c r="Z996" s="88"/>
    </row>
    <row r="997" spans="1:26" ht="13.5" customHeight="1">
      <c r="A997" s="88"/>
      <c r="B997" s="88"/>
      <c r="C997" s="88"/>
      <c r="D997" s="88"/>
      <c r="E997" s="88"/>
      <c r="F997" s="88"/>
      <c r="G997" s="88"/>
      <c r="H997" s="88"/>
      <c r="I997" s="88"/>
      <c r="J997" s="88"/>
      <c r="K997" s="88"/>
      <c r="L997" s="88"/>
      <c r="M997" s="88"/>
      <c r="N997" s="88"/>
      <c r="O997" s="88"/>
      <c r="P997" s="88"/>
      <c r="Q997" s="88"/>
      <c r="R997" s="88"/>
      <c r="S997" s="88"/>
      <c r="T997" s="88"/>
      <c r="U997" s="88"/>
      <c r="V997" s="88"/>
      <c r="W997" s="88"/>
      <c r="X997" s="88"/>
      <c r="Y997" s="88"/>
      <c r="Z997" s="88"/>
    </row>
    <row r="998" spans="1:26" ht="13.5" customHeight="1">
      <c r="A998" s="88"/>
      <c r="B998" s="88"/>
      <c r="C998" s="88"/>
      <c r="D998" s="88"/>
      <c r="E998" s="88"/>
      <c r="F998" s="88"/>
      <c r="G998" s="88"/>
      <c r="H998" s="88"/>
      <c r="I998" s="88"/>
      <c r="J998" s="88"/>
      <c r="K998" s="88"/>
      <c r="L998" s="88"/>
      <c r="M998" s="88"/>
      <c r="N998" s="88"/>
      <c r="O998" s="88"/>
      <c r="P998" s="88"/>
      <c r="Q998" s="88"/>
      <c r="R998" s="88"/>
      <c r="S998" s="88"/>
      <c r="T998" s="88"/>
      <c r="U998" s="88"/>
      <c r="V998" s="88"/>
      <c r="W998" s="88"/>
      <c r="X998" s="88"/>
      <c r="Y998" s="88"/>
      <c r="Z998" s="88"/>
    </row>
    <row r="999" spans="1:26" ht="13.5" customHeight="1">
      <c r="A999" s="88"/>
      <c r="B999" s="88"/>
      <c r="C999" s="88"/>
      <c r="D999" s="88"/>
      <c r="E999" s="88"/>
      <c r="F999" s="88"/>
      <c r="G999" s="88"/>
      <c r="H999" s="88"/>
      <c r="I999" s="88"/>
      <c r="J999" s="88"/>
      <c r="K999" s="88"/>
      <c r="L999" s="88"/>
      <c r="M999" s="88"/>
      <c r="N999" s="88"/>
      <c r="O999" s="88"/>
      <c r="P999" s="88"/>
      <c r="Q999" s="88"/>
      <c r="R999" s="88"/>
      <c r="S999" s="88"/>
      <c r="T999" s="88"/>
      <c r="U999" s="88"/>
      <c r="V999" s="88"/>
      <c r="W999" s="88"/>
      <c r="X999" s="88"/>
      <c r="Y999" s="88"/>
      <c r="Z999" s="88"/>
    </row>
    <row r="1000" spans="1:26" ht="13.5" customHeight="1">
      <c r="A1000" s="88"/>
      <c r="B1000" s="88"/>
      <c r="C1000" s="88"/>
      <c r="D1000" s="88"/>
      <c r="E1000" s="88"/>
      <c r="F1000" s="88"/>
      <c r="G1000" s="88"/>
      <c r="H1000" s="88"/>
      <c r="I1000" s="88"/>
      <c r="J1000" s="88"/>
      <c r="K1000" s="88"/>
      <c r="L1000" s="88"/>
      <c r="M1000" s="88"/>
      <c r="N1000" s="88"/>
      <c r="O1000" s="88"/>
      <c r="P1000" s="88"/>
      <c r="Q1000" s="88"/>
      <c r="R1000" s="88"/>
      <c r="S1000" s="88"/>
      <c r="T1000" s="88"/>
      <c r="U1000" s="88"/>
      <c r="V1000" s="88"/>
      <c r="W1000" s="88"/>
      <c r="X1000" s="88"/>
      <c r="Y1000" s="88"/>
      <c r="Z1000" s="88"/>
    </row>
  </sheetData>
  <mergeCells count="27">
    <mergeCell ref="A1:G1"/>
    <mergeCell ref="A2:G2"/>
    <mergeCell ref="A3:G3"/>
    <mergeCell ref="A4:G4"/>
    <mergeCell ref="A5:G5"/>
    <mergeCell ref="A6:G6"/>
    <mergeCell ref="A7:G7"/>
    <mergeCell ref="A8:G8"/>
    <mergeCell ref="E9:G9"/>
    <mergeCell ref="E10:G10"/>
    <mergeCell ref="E11:G11"/>
    <mergeCell ref="E12:G12"/>
    <mergeCell ref="E13:G13"/>
    <mergeCell ref="E14:G14"/>
    <mergeCell ref="F29:G29"/>
    <mergeCell ref="E15:G15"/>
    <mergeCell ref="E17:G17"/>
    <mergeCell ref="A20:G20"/>
    <mergeCell ref="C22:G27"/>
    <mergeCell ref="A28:G28"/>
    <mergeCell ref="A29:E29"/>
    <mergeCell ref="F30:G30"/>
    <mergeCell ref="A31:G31"/>
    <mergeCell ref="A32:G32"/>
    <mergeCell ref="A33:G33"/>
    <mergeCell ref="A36:G36"/>
    <mergeCell ref="A30:D30"/>
  </mergeCells>
  <printOptions horizontalCentered="1"/>
  <pageMargins left="0.51181102362204722" right="0.51181102362204722" top="0.78740157480314965" bottom="0.78740157480314965" header="0" footer="0"/>
  <pageSetup paperSize="9" scale="8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A1:Z1000"/>
  <sheetViews>
    <sheetView workbookViewId="0">
      <selection activeCell="I8" sqref="I8"/>
    </sheetView>
  </sheetViews>
  <sheetFormatPr defaultColWidth="12.625" defaultRowHeight="15" customHeight="1"/>
  <cols>
    <col min="1" max="2" width="12.875" customWidth="1"/>
    <col min="3" max="3" width="83.625" customWidth="1"/>
    <col min="4" max="4" width="11" customWidth="1"/>
    <col min="5" max="5" width="15.875" customWidth="1"/>
    <col min="6" max="6" width="8.875" hidden="1" customWidth="1"/>
    <col min="7" max="26" width="8.875" customWidth="1"/>
  </cols>
  <sheetData>
    <row r="1" spans="1:26" ht="13.5" customHeight="1">
      <c r="A1" s="128"/>
      <c r="B1" s="129"/>
      <c r="C1" s="130" t="s">
        <v>0</v>
      </c>
      <c r="D1" s="131"/>
      <c r="E1" s="132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</row>
    <row r="2" spans="1:26" ht="109.5" customHeight="1">
      <c r="A2" s="134"/>
      <c r="B2" s="135"/>
      <c r="C2" s="136" t="s">
        <v>3</v>
      </c>
      <c r="D2" s="274"/>
      <c r="E2" s="275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</row>
    <row r="3" spans="1:26" ht="13.5" customHeight="1">
      <c r="A3" s="276" t="s">
        <v>2108</v>
      </c>
      <c r="B3" s="277"/>
      <c r="C3" s="277"/>
      <c r="D3" s="277"/>
      <c r="E3" s="275"/>
      <c r="F3" s="88"/>
      <c r="G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1:26" ht="13.5" customHeight="1">
      <c r="A4" s="278" t="s">
        <v>2109</v>
      </c>
      <c r="B4" s="252"/>
      <c r="C4" s="279"/>
      <c r="D4" s="137" t="s">
        <v>2110</v>
      </c>
      <c r="E4" s="138" t="s">
        <v>525</v>
      </c>
      <c r="F4" s="88"/>
      <c r="G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51.75" customHeight="1">
      <c r="A5" s="280" t="s">
        <v>189</v>
      </c>
      <c r="B5" s="252"/>
      <c r="C5" s="279"/>
      <c r="D5" s="139" t="s">
        <v>60</v>
      </c>
      <c r="E5" s="140">
        <f t="shared" ref="E5:E8" si="0">F5/2</f>
        <v>280.64499999999998</v>
      </c>
      <c r="F5" s="88" t="s">
        <v>1758</v>
      </c>
      <c r="G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</row>
    <row r="6" spans="1:26" ht="51.75" customHeight="1">
      <c r="A6" s="280" t="s">
        <v>180</v>
      </c>
      <c r="B6" s="252"/>
      <c r="C6" s="279"/>
      <c r="D6" s="139" t="s">
        <v>60</v>
      </c>
      <c r="E6" s="141">
        <f t="shared" si="0"/>
        <v>236.02</v>
      </c>
      <c r="F6" s="88" t="s">
        <v>1759</v>
      </c>
      <c r="G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</row>
    <row r="7" spans="1:26" ht="49.5" customHeight="1">
      <c r="A7" s="280" t="s">
        <v>292</v>
      </c>
      <c r="B7" s="252"/>
      <c r="C7" s="279"/>
      <c r="D7" s="139" t="s">
        <v>148</v>
      </c>
      <c r="E7" s="141">
        <f t="shared" si="0"/>
        <v>74</v>
      </c>
      <c r="F7" s="88" t="s">
        <v>1760</v>
      </c>
      <c r="G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</row>
    <row r="8" spans="1:26" ht="49.5" customHeight="1">
      <c r="A8" s="281" t="s">
        <v>381</v>
      </c>
      <c r="B8" s="248"/>
      <c r="C8" s="282"/>
      <c r="D8" s="142" t="s">
        <v>60</v>
      </c>
      <c r="E8" s="143">
        <f t="shared" si="0"/>
        <v>119.42</v>
      </c>
      <c r="F8" s="88" t="s">
        <v>1761</v>
      </c>
      <c r="G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</row>
    <row r="9" spans="1:26" ht="57.75" customHeight="1">
      <c r="A9" s="203"/>
      <c r="B9" s="204"/>
      <c r="C9" s="204"/>
      <c r="D9" s="204"/>
      <c r="E9" s="205"/>
      <c r="F9" s="88"/>
      <c r="G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</row>
    <row r="10" spans="1:26" ht="70.5" customHeight="1">
      <c r="A10" s="203" t="s">
        <v>41</v>
      </c>
      <c r="B10" s="204"/>
      <c r="C10" s="204"/>
      <c r="D10" s="204"/>
      <c r="E10" s="205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spans="1:26" ht="13.5" customHeight="1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</row>
    <row r="12" spans="1:26" ht="13.5" customHeight="1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</row>
    <row r="13" spans="1:26" ht="13.5" customHeight="1">
      <c r="A13" s="88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</row>
    <row r="14" spans="1:26" ht="13.5" customHeight="1">
      <c r="A14" s="88"/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</row>
    <row r="15" spans="1:26" ht="13.5" customHeight="1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</row>
    <row r="16" spans="1:26" ht="13.5" customHeight="1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</row>
    <row r="17" spans="1:26" ht="13.5" customHeight="1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</row>
    <row r="18" spans="1:26" ht="13.5" customHeight="1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spans="1:26" ht="13.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</row>
    <row r="20" spans="1:26" ht="13.5" customHeigh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</row>
    <row r="21" spans="1:26" ht="13.5" customHeight="1">
      <c r="A21" s="88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</row>
    <row r="22" spans="1:26" ht="13.5" customHeight="1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</row>
    <row r="23" spans="1:26" ht="13.5" customHeight="1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</row>
    <row r="24" spans="1:26" ht="13.5" customHeight="1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</row>
    <row r="25" spans="1:26" ht="13.5" customHeight="1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</row>
    <row r="26" spans="1:26" ht="13.5" customHeight="1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</row>
    <row r="27" spans="1:26" ht="13.5" customHeight="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</row>
    <row r="28" spans="1:26" ht="13.5" customHeight="1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</row>
    <row r="29" spans="1:26" ht="13.5" customHeight="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</row>
    <row r="30" spans="1:26" ht="13.5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</row>
    <row r="31" spans="1:26" ht="13.5" customHeight="1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</row>
    <row r="32" spans="1:26" ht="13.5" customHeight="1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spans="1:26" ht="13.5" customHeight="1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</row>
    <row r="34" spans="1:26" ht="13.5" customHeight="1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</row>
    <row r="35" spans="1:26" ht="13.5" customHeight="1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</row>
    <row r="36" spans="1:26" ht="13.5" customHeight="1">
      <c r="A36" s="88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 ht="13.5" customHeight="1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3.5" customHeight="1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3.5" customHeight="1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3.5" customHeight="1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3.5" customHeight="1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3.5" customHeight="1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3.5" customHeight="1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3.5" customHeight="1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</row>
    <row r="45" spans="1:26" ht="13.5" customHeight="1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</row>
    <row r="46" spans="1:26" ht="13.5" customHeight="1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</row>
    <row r="47" spans="1:26" ht="13.5" customHeight="1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</row>
    <row r="48" spans="1:26" ht="13.5" customHeight="1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</row>
    <row r="49" spans="1:26" ht="13.5" customHeight="1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</row>
    <row r="50" spans="1:26" ht="13.5" customHeight="1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</row>
    <row r="51" spans="1:26" ht="13.5" customHeight="1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</row>
    <row r="52" spans="1:26" ht="13.5" customHeight="1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</row>
    <row r="53" spans="1:26" ht="13.5" customHeight="1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</row>
    <row r="54" spans="1:26" ht="13.5" customHeight="1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</row>
    <row r="55" spans="1:26" ht="13.5" customHeight="1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</row>
    <row r="56" spans="1:26" ht="13.5" customHeight="1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</row>
    <row r="57" spans="1:26" ht="13.5" customHeight="1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</row>
    <row r="58" spans="1:26" ht="13.5" customHeight="1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</row>
    <row r="59" spans="1:26" ht="13.5" customHeight="1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</row>
    <row r="60" spans="1:26" ht="13.5" customHeight="1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</row>
    <row r="61" spans="1:26" ht="13.5" customHeight="1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</row>
    <row r="62" spans="1:26" ht="13.5" customHeight="1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</row>
    <row r="63" spans="1:26" ht="13.5" customHeight="1">
      <c r="A63" s="88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</row>
    <row r="64" spans="1:26" ht="13.5" customHeight="1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</row>
    <row r="65" spans="1:26" ht="13.5" customHeight="1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</row>
    <row r="66" spans="1:26" ht="13.5" customHeight="1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</row>
    <row r="67" spans="1:26" ht="13.5" customHeight="1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</row>
    <row r="68" spans="1:26" ht="13.5" customHeight="1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</row>
    <row r="69" spans="1:26" ht="13.5" customHeight="1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</row>
    <row r="70" spans="1:26" ht="13.5" customHeight="1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</row>
    <row r="71" spans="1:26" ht="13.5" customHeight="1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</row>
    <row r="72" spans="1:26" ht="13.5" customHeight="1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</row>
    <row r="73" spans="1:26" ht="13.5" customHeight="1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spans="1:26" ht="13.5" customHeight="1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</row>
    <row r="75" spans="1:26" ht="13.5" customHeight="1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spans="1:26" ht="13.5" customHeight="1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</row>
    <row r="77" spans="1:26" ht="13.5" customHeight="1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spans="1:26" ht="13.5" customHeight="1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</row>
    <row r="79" spans="1:26" ht="13.5" customHeight="1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spans="1:26" ht="13.5" customHeight="1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</row>
    <row r="81" spans="1:26" ht="13.5" customHeight="1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 ht="13.5" customHeight="1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spans="1:26" ht="13.5" customHeight="1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spans="1:26" ht="13.5" customHeight="1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spans="1:26" ht="13.5" customHeight="1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</row>
    <row r="86" spans="1:26" ht="13.5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spans="1:26" ht="13.5" customHeight="1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</row>
    <row r="88" spans="1:26" ht="13.5" customHeight="1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spans="1:26" ht="13.5" customHeight="1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</row>
    <row r="90" spans="1:26" ht="13.5" customHeight="1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spans="1:26" ht="13.5" customHeight="1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  <row r="92" spans="1:26" ht="13.5" customHeight="1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spans="1:26" ht="13.5" customHeight="1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</row>
    <row r="94" spans="1:26" ht="13.5" customHeight="1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spans="1:26" ht="13.5" customHeight="1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spans="1:26" ht="13.5" customHeight="1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spans="1:26" ht="13.5" customHeight="1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spans="1:26" ht="13.5" customHeight="1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spans="1:26" ht="13.5" customHeight="1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spans="1:26" ht="13.5" customHeight="1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</row>
    <row r="101" spans="1:26" ht="13.5" customHeight="1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spans="1:26" ht="13.5" customHeight="1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</row>
    <row r="103" spans="1:26" ht="13.5" customHeight="1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spans="1:26" ht="13.5" customHeight="1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</row>
    <row r="105" spans="1:26" ht="13.5" customHeight="1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spans="1:26" ht="13.5" customHeight="1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spans="1:26" ht="13.5" customHeight="1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spans="1:26" ht="13.5" customHeight="1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spans="1:26" ht="13.5" customHeight="1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spans="1:26" ht="13.5" customHeight="1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spans="1:26" ht="13.5" customHeight="1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spans="1:26" ht="13.5" customHeight="1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 spans="1:26" ht="13.5" customHeight="1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spans="1:26" ht="13.5" customHeight="1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 spans="1:26" ht="13.5" customHeight="1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spans="1:26" ht="13.5" customHeight="1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 spans="1:26" ht="13.5" customHeight="1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spans="1:26" ht="13.5" customHeight="1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 spans="1:26" ht="13.5" customHeight="1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 spans="1:26" ht="13.5" customHeight="1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 spans="1:26" ht="13.5" customHeight="1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 spans="1:26" ht="13.5" customHeight="1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 spans="1:26" ht="13.5" customHeight="1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 spans="1:26" ht="13.5" customHeight="1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spans="1:26" ht="13.5" customHeight="1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 spans="1:26" ht="13.5" customHeight="1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spans="1:26" ht="13.5" customHeight="1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 spans="1:26" ht="13.5" customHeight="1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 spans="1:26" ht="13.5" customHeight="1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 spans="1:26" ht="13.5" customHeight="1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 spans="1:26" ht="13.5" customHeight="1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 spans="1:26" ht="13.5" customHeight="1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 spans="1:26" ht="13.5" customHeight="1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spans="1:26" ht="13.5" customHeight="1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 spans="1:26" ht="13.5" customHeight="1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 spans="1:26" ht="13.5" customHeight="1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 spans="1:26" ht="13.5" customHeight="1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 spans="1:26" ht="13.5" customHeight="1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 spans="1:26" ht="13.5" customHeight="1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 spans="1:26" ht="13.5" customHeight="1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 spans="1:26" ht="13.5" customHeight="1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spans="1:26" ht="13.5" customHeight="1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 spans="1:26" ht="13.5" customHeight="1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 spans="1:26" ht="13.5" customHeight="1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 spans="1:26" ht="13.5" customHeight="1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 spans="1:26" ht="13.5" customHeight="1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 spans="1:26" ht="13.5" customHeight="1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 spans="1:26" ht="13.5" customHeight="1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 spans="1:26" ht="13.5" customHeight="1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 spans="1:26" ht="13.5" customHeight="1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 spans="1:26" ht="13.5" customHeight="1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 spans="1:26" ht="13.5" customHeight="1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 spans="1:26" ht="13.5" customHeight="1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 spans="1:26" ht="13.5" customHeight="1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spans="1:26" ht="13.5" customHeight="1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spans="1:26" ht="13.5" customHeight="1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spans="1:26" ht="13.5" customHeight="1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spans="1:26" ht="13.5" customHeight="1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spans="1:26" ht="13.5" customHeight="1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  <row r="160" spans="1:26" ht="13.5" customHeight="1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spans="1:26" ht="13.5" customHeight="1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spans="1:26" ht="13.5" customHeight="1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spans="1:26" ht="13.5" customHeight="1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</row>
    <row r="164" spans="1:26" ht="13.5" customHeight="1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spans="1:26" ht="13.5" customHeight="1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</row>
    <row r="166" spans="1:26" ht="13.5" customHeight="1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spans="1:26" ht="13.5" customHeight="1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</row>
    <row r="168" spans="1:26" ht="13.5" customHeight="1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spans="1:26" ht="13.5" customHeight="1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</row>
    <row r="170" spans="1:26" ht="13.5" customHeight="1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spans="1:26" ht="13.5" customHeight="1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spans="1:26" ht="13.5" customHeight="1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spans="1:26" ht="13.5" customHeight="1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spans="1:26" ht="13.5" customHeight="1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spans="1:26" ht="13.5" customHeight="1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spans="1:26" ht="13.5" customHeight="1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spans="1:26" ht="13.5" customHeight="1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spans="1:26" ht="13.5" customHeight="1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spans="1:26" ht="13.5" customHeight="1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spans="1:26" ht="13.5" customHeight="1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</row>
    <row r="181" spans="1:26" ht="13.5" customHeight="1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spans="1:26" ht="13.5" customHeight="1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</row>
    <row r="183" spans="1:26" ht="13.5" customHeight="1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spans="1:26" ht="13.5" customHeight="1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spans="1:26" ht="13.5" customHeight="1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spans="1:26" ht="13.5" customHeight="1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spans="1:26" ht="13.5" customHeight="1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spans="1:26" ht="13.5" customHeight="1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spans="1:26" ht="13.5" customHeight="1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spans="1:26" ht="13.5" customHeight="1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spans="1:26" ht="13.5" customHeight="1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spans="1:26" ht="13.5" customHeight="1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spans="1:26" ht="13.5" customHeight="1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</row>
    <row r="194" spans="1:26" ht="13.5" customHeight="1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spans="1:26" ht="13.5" customHeight="1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</row>
    <row r="196" spans="1:26" ht="13.5" customHeight="1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spans="1:26" ht="13.5" customHeight="1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</row>
    <row r="198" spans="1:26" ht="13.5" customHeight="1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spans="1:26" ht="13.5" customHeight="1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</row>
    <row r="200" spans="1:26" ht="13.5" customHeight="1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spans="1:26" ht="13.5" customHeight="1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</row>
    <row r="202" spans="1:26" ht="13.5" customHeight="1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</row>
    <row r="203" spans="1:26" ht="13.5" customHeight="1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spans="1:26" ht="13.5" customHeight="1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</row>
    <row r="205" spans="1:26" ht="13.5" customHeight="1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spans="1:26" ht="13.5" customHeight="1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</row>
    <row r="207" spans="1:26" ht="13.5" customHeight="1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</row>
    <row r="208" spans="1:26" ht="13.5" customHeight="1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</row>
    <row r="209" spans="1:26" ht="13.5" customHeight="1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</row>
    <row r="210" spans="1:26" ht="13.5" customHeight="1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</row>
    <row r="211" spans="1:26" ht="13.5" customHeight="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</row>
    <row r="212" spans="1:26" ht="13.5" customHeight="1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</row>
    <row r="213" spans="1:26" ht="13.5" customHeight="1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</row>
    <row r="214" spans="1:26" ht="13.5" customHeight="1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</row>
    <row r="215" spans="1:26" ht="13.5" customHeight="1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</row>
    <row r="216" spans="1:26" ht="13.5" customHeight="1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</row>
    <row r="217" spans="1:26" ht="13.5" customHeight="1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</row>
    <row r="218" spans="1:26" ht="13.5" customHeight="1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</row>
    <row r="219" spans="1:26" ht="13.5" customHeight="1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</row>
    <row r="220" spans="1:26" ht="13.5" customHeight="1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</row>
    <row r="221" spans="1:26" ht="13.5" customHeight="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</row>
    <row r="222" spans="1:26" ht="13.5" customHeight="1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</row>
    <row r="223" spans="1:26" ht="13.5" customHeight="1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</row>
    <row r="224" spans="1:26" ht="13.5" customHeight="1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</row>
    <row r="225" spans="1:26" ht="13.5" customHeight="1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</row>
    <row r="226" spans="1:26" ht="13.5" customHeight="1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</row>
    <row r="227" spans="1:26" ht="13.5" customHeight="1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</row>
    <row r="228" spans="1:26" ht="13.5" customHeight="1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</row>
    <row r="229" spans="1:26" ht="13.5" customHeight="1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</row>
    <row r="230" spans="1:26" ht="13.5" customHeight="1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</row>
    <row r="231" spans="1:26" ht="13.5" customHeight="1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</row>
    <row r="232" spans="1:26" ht="13.5" customHeight="1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</row>
    <row r="233" spans="1:26" ht="13.5" customHeight="1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</row>
    <row r="234" spans="1:26" ht="13.5" customHeight="1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</row>
    <row r="235" spans="1:26" ht="13.5" customHeight="1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</row>
    <row r="236" spans="1:26" ht="13.5" customHeight="1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</row>
    <row r="237" spans="1:26" ht="13.5" customHeight="1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</row>
    <row r="238" spans="1:26" ht="13.5" customHeight="1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</row>
    <row r="239" spans="1:26" ht="13.5" customHeight="1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</row>
    <row r="240" spans="1:26" ht="13.5" customHeight="1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</row>
    <row r="241" spans="1:26" ht="13.5" customHeight="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</row>
    <row r="242" spans="1:26" ht="13.5" customHeight="1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</row>
    <row r="243" spans="1:26" ht="13.5" customHeight="1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</row>
    <row r="244" spans="1:26" ht="13.5" customHeight="1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spans="1:26" ht="13.5" customHeight="1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spans="1:26" ht="13.5" customHeight="1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spans="1:26" ht="13.5" customHeight="1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spans="1:26" ht="13.5" customHeight="1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spans="1:26" ht="13.5" customHeight="1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spans="1:26" ht="13.5" customHeight="1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spans="1:26" ht="13.5" customHeight="1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spans="1:26" ht="13.5" customHeight="1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spans="1:26" ht="13.5" customHeight="1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spans="1:26" ht="13.5" customHeight="1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spans="1:26" ht="13.5" customHeight="1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spans="1:26" ht="13.5" customHeight="1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spans="1:26" ht="13.5" customHeight="1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spans="1:26" ht="13.5" customHeight="1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spans="1:26" ht="13.5" customHeight="1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spans="1:26" ht="13.5" customHeight="1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spans="1:26" ht="13.5" customHeight="1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spans="1:26" ht="13.5" customHeight="1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spans="1:26" ht="13.5" customHeight="1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spans="1:26" ht="13.5" customHeight="1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</row>
    <row r="265" spans="1:26" ht="13.5" customHeight="1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spans="1:26" ht="13.5" customHeight="1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spans="1:26" ht="13.5" customHeight="1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spans="1:26" ht="13.5" customHeight="1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</row>
    <row r="269" spans="1:26" ht="13.5" customHeight="1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spans="1:26" ht="13.5" customHeight="1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spans="1:26" ht="13.5" customHeight="1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spans="1:26" ht="13.5" customHeight="1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spans="1:26" ht="13.5" customHeight="1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spans="1:26" ht="13.5" customHeight="1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</row>
    <row r="275" spans="1:26" ht="13.5" customHeight="1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spans="1:26" ht="13.5" customHeight="1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spans="1:26" ht="13.5" customHeight="1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spans="1:26" ht="13.5" customHeight="1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spans="1:26" ht="13.5" customHeight="1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spans="1:26" ht="13.5" customHeight="1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spans="1:26" ht="13.5" customHeight="1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spans="1:26" ht="13.5" customHeight="1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spans="1:26" ht="13.5" customHeight="1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spans="1:26" ht="13.5" customHeight="1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spans="1:26" ht="13.5" customHeight="1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spans="1:26" ht="13.5" customHeight="1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spans="1:26" ht="13.5" customHeight="1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spans="1:26" ht="13.5" customHeight="1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spans="1:26" ht="13.5" customHeight="1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spans="1:26" ht="13.5" customHeight="1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spans="1:26" ht="13.5" customHeight="1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spans="1:26" ht="13.5" customHeight="1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spans="1:26" ht="13.5" customHeight="1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spans="1:26" ht="13.5" customHeight="1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spans="1:26" ht="13.5" customHeight="1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spans="1:26" ht="13.5" customHeight="1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spans="1:26" ht="13.5" customHeight="1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spans="1:26" ht="13.5" customHeight="1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spans="1:26" ht="13.5" customHeight="1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spans="1:26" ht="13.5" customHeight="1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spans="1:26" ht="13.5" customHeight="1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spans="1:26" ht="13.5" customHeight="1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spans="1:26" ht="13.5" customHeight="1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spans="1:26" ht="13.5" customHeight="1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spans="1:26" ht="13.5" customHeight="1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spans="1:26" ht="13.5" customHeight="1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spans="1:26" ht="13.5" customHeight="1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spans="1:26" ht="13.5" customHeight="1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spans="1:26" ht="13.5" customHeight="1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spans="1:26" ht="13.5" customHeight="1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spans="1:26" ht="13.5" customHeight="1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spans="1:26" ht="13.5" customHeight="1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spans="1:26" ht="13.5" customHeight="1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spans="1:26" ht="13.5" customHeight="1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spans="1:26" ht="13.5" customHeight="1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spans="1:26" ht="13.5" customHeight="1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spans="1:26" ht="13.5" customHeight="1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spans="1:26" ht="13.5" customHeight="1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spans="1:26" ht="13.5" customHeight="1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spans="1:26" ht="13.5" customHeight="1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spans="1:26" ht="13.5" customHeight="1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spans="1:26" ht="13.5" customHeight="1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spans="1:26" ht="13.5" customHeight="1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spans="1:26" ht="13.5" customHeight="1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spans="1:26" ht="13.5" customHeight="1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spans="1:26" ht="13.5" customHeight="1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  <row r="327" spans="1:26" ht="13.5" customHeight="1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</row>
    <row r="328" spans="1:26" ht="13.5" customHeight="1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</row>
    <row r="329" spans="1:26" ht="13.5" customHeight="1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</row>
    <row r="330" spans="1:26" ht="13.5" customHeight="1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</row>
    <row r="331" spans="1:26" ht="13.5" customHeight="1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</row>
    <row r="332" spans="1:26" ht="13.5" customHeight="1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</row>
    <row r="333" spans="1:26" ht="13.5" customHeight="1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</row>
    <row r="334" spans="1:26" ht="13.5" customHeight="1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</row>
    <row r="335" spans="1:26" ht="13.5" customHeight="1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</row>
    <row r="336" spans="1:26" ht="13.5" customHeight="1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</row>
    <row r="337" spans="1:26" ht="13.5" customHeight="1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</row>
    <row r="338" spans="1:26" ht="13.5" customHeight="1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</row>
    <row r="339" spans="1:26" ht="13.5" customHeight="1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</row>
    <row r="340" spans="1:26" ht="13.5" customHeight="1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</row>
    <row r="341" spans="1:26" ht="13.5" customHeight="1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</row>
    <row r="342" spans="1:26" ht="13.5" customHeight="1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</row>
    <row r="343" spans="1:26" ht="13.5" customHeight="1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</row>
    <row r="344" spans="1:26" ht="13.5" customHeight="1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</row>
    <row r="345" spans="1:26" ht="13.5" customHeight="1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</row>
    <row r="346" spans="1:26" ht="13.5" customHeight="1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</row>
    <row r="347" spans="1:26" ht="13.5" customHeight="1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</row>
    <row r="348" spans="1:26" ht="13.5" customHeight="1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</row>
    <row r="349" spans="1:26" ht="13.5" customHeight="1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</row>
    <row r="350" spans="1:26" ht="13.5" customHeight="1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  <c r="X350" s="88"/>
      <c r="Y350" s="88"/>
      <c r="Z350" s="88"/>
    </row>
    <row r="351" spans="1:26" ht="13.5" customHeight="1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  <c r="X351" s="88"/>
      <c r="Y351" s="88"/>
      <c r="Z351" s="88"/>
    </row>
    <row r="352" spans="1:26" ht="13.5" customHeight="1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  <c r="X352" s="88"/>
      <c r="Y352" s="88"/>
      <c r="Z352" s="88"/>
    </row>
    <row r="353" spans="1:26" ht="13.5" customHeight="1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  <c r="X353" s="88"/>
      <c r="Y353" s="88"/>
      <c r="Z353" s="88"/>
    </row>
    <row r="354" spans="1:26" ht="13.5" customHeight="1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  <c r="X354" s="88"/>
      <c r="Y354" s="88"/>
      <c r="Z354" s="88"/>
    </row>
    <row r="355" spans="1:26" ht="13.5" customHeight="1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  <c r="X355" s="88"/>
      <c r="Y355" s="88"/>
      <c r="Z355" s="88"/>
    </row>
    <row r="356" spans="1:26" ht="13.5" customHeight="1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  <c r="X356" s="88"/>
      <c r="Y356" s="88"/>
      <c r="Z356" s="88"/>
    </row>
    <row r="357" spans="1:26" ht="13.5" customHeight="1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  <c r="X357" s="88"/>
      <c r="Y357" s="88"/>
      <c r="Z357" s="88"/>
    </row>
    <row r="358" spans="1:26" ht="13.5" customHeight="1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  <c r="X358" s="88"/>
      <c r="Y358" s="88"/>
      <c r="Z358" s="88"/>
    </row>
    <row r="359" spans="1:26" ht="13.5" customHeight="1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  <c r="X359" s="88"/>
      <c r="Y359" s="88"/>
      <c r="Z359" s="88"/>
    </row>
    <row r="360" spans="1:26" ht="13.5" customHeight="1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  <c r="X360" s="88"/>
      <c r="Y360" s="88"/>
      <c r="Z360" s="88"/>
    </row>
    <row r="361" spans="1:26" ht="13.5" customHeight="1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  <c r="X361" s="88"/>
      <c r="Y361" s="88"/>
      <c r="Z361" s="88"/>
    </row>
    <row r="362" spans="1:26" ht="13.5" customHeight="1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  <c r="X362" s="88"/>
      <c r="Y362" s="88"/>
      <c r="Z362" s="88"/>
    </row>
    <row r="363" spans="1:26" ht="13.5" customHeight="1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  <c r="X363" s="88"/>
      <c r="Y363" s="88"/>
      <c r="Z363" s="88"/>
    </row>
    <row r="364" spans="1:26" ht="13.5" customHeight="1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  <c r="X364" s="88"/>
      <c r="Y364" s="88"/>
      <c r="Z364" s="88"/>
    </row>
    <row r="365" spans="1:26" ht="13.5" customHeight="1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</row>
    <row r="366" spans="1:26" ht="13.5" customHeight="1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</row>
    <row r="367" spans="1:26" ht="13.5" customHeight="1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</row>
    <row r="368" spans="1:26" ht="13.5" customHeight="1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</row>
    <row r="369" spans="1:26" ht="13.5" customHeight="1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</row>
    <row r="370" spans="1:26" ht="13.5" customHeight="1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</row>
    <row r="371" spans="1:26" ht="13.5" customHeight="1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</row>
    <row r="372" spans="1:26" ht="13.5" customHeight="1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</row>
    <row r="373" spans="1:26" ht="13.5" customHeight="1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</row>
    <row r="374" spans="1:26" ht="13.5" customHeight="1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</row>
    <row r="375" spans="1:26" ht="13.5" customHeight="1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</row>
    <row r="376" spans="1:26" ht="13.5" customHeight="1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</row>
    <row r="377" spans="1:26" ht="13.5" customHeight="1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</row>
    <row r="378" spans="1:26" ht="13.5" customHeight="1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</row>
    <row r="379" spans="1:26" ht="13.5" customHeight="1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</row>
    <row r="380" spans="1:26" ht="13.5" customHeight="1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  <c r="X380" s="88"/>
      <c r="Y380" s="88"/>
      <c r="Z380" s="88"/>
    </row>
    <row r="381" spans="1:26" ht="13.5" customHeight="1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  <c r="X381" s="88"/>
      <c r="Y381" s="88"/>
      <c r="Z381" s="88"/>
    </row>
    <row r="382" spans="1:26" ht="13.5" customHeight="1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  <c r="X382" s="88"/>
      <c r="Y382" s="88"/>
      <c r="Z382" s="88"/>
    </row>
    <row r="383" spans="1:26" ht="13.5" customHeight="1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  <c r="X383" s="88"/>
      <c r="Y383" s="88"/>
      <c r="Z383" s="88"/>
    </row>
    <row r="384" spans="1:26" ht="13.5" customHeight="1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</row>
    <row r="385" spans="1:26" ht="13.5" customHeight="1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</row>
    <row r="386" spans="1:26" ht="13.5" customHeight="1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</row>
    <row r="387" spans="1:26" ht="13.5" customHeight="1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</row>
    <row r="388" spans="1:26" ht="13.5" customHeight="1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</row>
    <row r="389" spans="1:26" ht="13.5" customHeight="1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</row>
    <row r="390" spans="1:26" ht="13.5" customHeight="1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</row>
    <row r="391" spans="1:26" ht="13.5" customHeight="1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</row>
    <row r="392" spans="1:26" ht="13.5" customHeight="1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</row>
    <row r="393" spans="1:26" ht="13.5" customHeight="1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</row>
    <row r="394" spans="1:26" ht="13.5" customHeight="1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</row>
    <row r="395" spans="1:26" ht="13.5" customHeight="1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</row>
    <row r="396" spans="1:26" ht="13.5" customHeight="1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</row>
    <row r="397" spans="1:26" ht="13.5" customHeight="1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</row>
    <row r="398" spans="1:26" ht="13.5" customHeight="1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</row>
    <row r="399" spans="1:26" ht="13.5" customHeight="1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</row>
    <row r="400" spans="1:26" ht="13.5" customHeight="1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</row>
    <row r="401" spans="1:26" ht="13.5" customHeight="1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</row>
    <row r="402" spans="1:26" ht="13.5" customHeight="1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</row>
    <row r="403" spans="1:26" ht="13.5" customHeight="1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</row>
    <row r="404" spans="1:26" ht="13.5" customHeight="1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</row>
    <row r="405" spans="1:26" ht="13.5" customHeight="1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</row>
    <row r="406" spans="1:26" ht="13.5" customHeight="1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</row>
    <row r="407" spans="1:26" ht="13.5" customHeight="1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</row>
    <row r="408" spans="1:26" ht="13.5" customHeight="1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</row>
    <row r="409" spans="1:26" ht="13.5" customHeight="1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</row>
    <row r="410" spans="1:26" ht="13.5" customHeight="1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</row>
    <row r="411" spans="1:26" ht="13.5" customHeight="1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</row>
    <row r="412" spans="1:26" ht="13.5" customHeight="1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</row>
    <row r="413" spans="1:26" ht="13.5" customHeight="1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</row>
    <row r="414" spans="1:26" ht="13.5" customHeight="1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</row>
    <row r="415" spans="1:26" ht="13.5" customHeight="1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</row>
    <row r="416" spans="1:26" ht="13.5" customHeight="1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</row>
    <row r="417" spans="1:26" ht="13.5" customHeight="1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</row>
    <row r="418" spans="1:26" ht="13.5" customHeight="1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</row>
    <row r="419" spans="1:26" ht="13.5" customHeight="1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</row>
    <row r="420" spans="1:26" ht="13.5" customHeight="1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</row>
    <row r="421" spans="1:26" ht="13.5" customHeight="1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</row>
    <row r="422" spans="1:26" ht="13.5" customHeight="1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</row>
    <row r="423" spans="1:26" ht="13.5" customHeight="1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</row>
    <row r="424" spans="1:26" ht="13.5" customHeight="1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</row>
    <row r="425" spans="1:26" ht="13.5" customHeight="1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</row>
    <row r="426" spans="1:26" ht="13.5" customHeight="1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</row>
    <row r="427" spans="1:26" ht="13.5" customHeight="1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</row>
    <row r="428" spans="1:26" ht="13.5" customHeight="1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</row>
    <row r="429" spans="1:26" ht="13.5" customHeight="1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</row>
    <row r="430" spans="1:26" ht="13.5" customHeight="1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</row>
    <row r="431" spans="1:26" ht="13.5" customHeight="1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</row>
    <row r="432" spans="1:26" ht="13.5" customHeight="1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</row>
    <row r="433" spans="1:26" ht="13.5" customHeight="1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</row>
    <row r="434" spans="1:26" ht="13.5" customHeight="1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</row>
    <row r="435" spans="1:26" ht="13.5" customHeight="1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</row>
    <row r="436" spans="1:26" ht="13.5" customHeight="1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</row>
    <row r="437" spans="1:26" ht="13.5" customHeight="1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</row>
    <row r="438" spans="1:26" ht="13.5" customHeight="1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</row>
    <row r="439" spans="1:26" ht="13.5" customHeight="1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</row>
    <row r="440" spans="1:26" ht="13.5" customHeight="1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</row>
    <row r="441" spans="1:26" ht="13.5" customHeight="1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</row>
    <row r="442" spans="1:26" ht="13.5" customHeight="1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</row>
    <row r="443" spans="1:26" ht="13.5" customHeight="1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</row>
    <row r="444" spans="1:26" ht="13.5" customHeight="1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</row>
    <row r="445" spans="1:26" ht="13.5" customHeight="1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</row>
    <row r="446" spans="1:26" ht="13.5" customHeight="1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</row>
    <row r="447" spans="1:26" ht="13.5" customHeight="1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</row>
    <row r="448" spans="1:26" ht="13.5" customHeight="1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</row>
    <row r="449" spans="1:26" ht="13.5" customHeight="1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</row>
    <row r="450" spans="1:26" ht="13.5" customHeight="1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</row>
    <row r="451" spans="1:26" ht="13.5" customHeight="1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</row>
    <row r="452" spans="1:26" ht="13.5" customHeight="1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</row>
    <row r="453" spans="1:26" ht="13.5" customHeight="1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</row>
    <row r="454" spans="1:26" ht="13.5" customHeight="1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</row>
    <row r="455" spans="1:26" ht="13.5" customHeight="1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</row>
    <row r="456" spans="1:26" ht="13.5" customHeight="1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</row>
    <row r="457" spans="1:26" ht="13.5" customHeight="1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</row>
    <row r="458" spans="1:26" ht="13.5" customHeight="1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</row>
    <row r="459" spans="1:26" ht="13.5" customHeight="1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</row>
    <row r="460" spans="1:26" ht="13.5" customHeight="1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</row>
    <row r="461" spans="1:26" ht="13.5" customHeight="1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</row>
    <row r="462" spans="1:26" ht="13.5" customHeight="1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</row>
    <row r="463" spans="1:26" ht="13.5" customHeight="1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</row>
    <row r="464" spans="1:26" ht="13.5" customHeight="1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</row>
    <row r="465" spans="1:26" ht="13.5" customHeight="1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</row>
    <row r="466" spans="1:26" ht="13.5" customHeight="1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</row>
    <row r="467" spans="1:26" ht="13.5" customHeight="1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</row>
    <row r="468" spans="1:26" ht="13.5" customHeight="1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</row>
    <row r="469" spans="1:26" ht="13.5" customHeight="1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</row>
    <row r="470" spans="1:26" ht="13.5" customHeight="1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</row>
    <row r="471" spans="1:26" ht="13.5" customHeight="1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</row>
    <row r="472" spans="1:26" ht="13.5" customHeight="1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</row>
    <row r="473" spans="1:26" ht="13.5" customHeight="1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</row>
    <row r="474" spans="1:26" ht="13.5" customHeight="1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</row>
    <row r="475" spans="1:26" ht="13.5" customHeight="1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</row>
    <row r="476" spans="1:26" ht="13.5" customHeight="1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</row>
    <row r="477" spans="1:26" ht="13.5" customHeight="1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</row>
    <row r="478" spans="1:26" ht="13.5" customHeight="1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</row>
    <row r="479" spans="1:26" ht="13.5" customHeight="1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</row>
    <row r="480" spans="1:26" ht="13.5" customHeight="1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</row>
    <row r="481" spans="1:26" ht="13.5" customHeight="1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</row>
    <row r="482" spans="1:26" ht="13.5" customHeight="1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</row>
    <row r="483" spans="1:26" ht="13.5" customHeight="1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</row>
    <row r="484" spans="1:26" ht="13.5" customHeight="1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</row>
    <row r="485" spans="1:26" ht="13.5" customHeight="1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</row>
    <row r="486" spans="1:26" ht="13.5" customHeight="1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</row>
    <row r="487" spans="1:26" ht="13.5" customHeight="1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</row>
    <row r="488" spans="1:26" ht="13.5" customHeight="1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</row>
    <row r="489" spans="1:26" ht="13.5" customHeight="1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</row>
    <row r="490" spans="1:26" ht="13.5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</row>
    <row r="491" spans="1:26" ht="13.5" customHeight="1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</row>
    <row r="492" spans="1:26" ht="13.5" customHeight="1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</row>
    <row r="493" spans="1:26" ht="13.5" customHeight="1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</row>
    <row r="494" spans="1:26" ht="13.5" customHeight="1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</row>
    <row r="495" spans="1:26" ht="13.5" customHeight="1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</row>
    <row r="496" spans="1:26" ht="13.5" customHeight="1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</row>
    <row r="497" spans="1:26" ht="13.5" customHeight="1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</row>
    <row r="498" spans="1:26" ht="13.5" customHeight="1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</row>
    <row r="499" spans="1:26" ht="13.5" customHeight="1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</row>
    <row r="500" spans="1:26" ht="13.5" customHeight="1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</row>
    <row r="501" spans="1:26" ht="13.5" customHeight="1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</row>
    <row r="502" spans="1:26" ht="13.5" customHeight="1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</row>
    <row r="503" spans="1:26" ht="13.5" customHeight="1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</row>
    <row r="504" spans="1:26" ht="13.5" customHeight="1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</row>
    <row r="505" spans="1:26" ht="13.5" customHeight="1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</row>
    <row r="506" spans="1:26" ht="13.5" customHeight="1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</row>
    <row r="507" spans="1:26" ht="13.5" customHeight="1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</row>
    <row r="508" spans="1:26" ht="13.5" customHeight="1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</row>
    <row r="509" spans="1:26" ht="13.5" customHeight="1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</row>
    <row r="510" spans="1:26" ht="13.5" customHeight="1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</row>
    <row r="511" spans="1:26" ht="13.5" customHeight="1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</row>
    <row r="512" spans="1:26" ht="13.5" customHeight="1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</row>
    <row r="513" spans="1:26" ht="13.5" customHeight="1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</row>
    <row r="514" spans="1:26" ht="13.5" customHeight="1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</row>
    <row r="515" spans="1:26" ht="13.5" customHeight="1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</row>
    <row r="516" spans="1:26" ht="13.5" customHeight="1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</row>
    <row r="517" spans="1:26" ht="13.5" customHeight="1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</row>
    <row r="518" spans="1:26" ht="13.5" customHeight="1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</row>
    <row r="519" spans="1:26" ht="13.5" customHeight="1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</row>
    <row r="520" spans="1:26" ht="13.5" customHeight="1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</row>
    <row r="521" spans="1:26" ht="13.5" customHeight="1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</row>
    <row r="522" spans="1:26" ht="13.5" customHeight="1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</row>
    <row r="523" spans="1:26" ht="13.5" customHeight="1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</row>
    <row r="524" spans="1:26" ht="13.5" customHeight="1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</row>
    <row r="525" spans="1:26" ht="13.5" customHeight="1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</row>
    <row r="526" spans="1:26" ht="13.5" customHeight="1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</row>
    <row r="527" spans="1:26" ht="13.5" customHeight="1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</row>
    <row r="528" spans="1:26" ht="13.5" customHeight="1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</row>
    <row r="529" spans="1:26" ht="13.5" customHeight="1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</row>
    <row r="530" spans="1:26" ht="13.5" customHeight="1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</row>
    <row r="531" spans="1:26" ht="13.5" customHeight="1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</row>
    <row r="532" spans="1:26" ht="13.5" customHeight="1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</row>
    <row r="533" spans="1:26" ht="13.5" customHeight="1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  <c r="X533" s="88"/>
      <c r="Y533" s="88"/>
      <c r="Z533" s="88"/>
    </row>
    <row r="534" spans="1:26" ht="13.5" customHeight="1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  <c r="X534" s="88"/>
      <c r="Y534" s="88"/>
      <c r="Z534" s="88"/>
    </row>
    <row r="535" spans="1:26" ht="13.5" customHeight="1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  <c r="X535" s="88"/>
      <c r="Y535" s="88"/>
      <c r="Z535" s="88"/>
    </row>
    <row r="536" spans="1:26" ht="13.5" customHeight="1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  <c r="X536" s="88"/>
      <c r="Y536" s="88"/>
      <c r="Z536" s="88"/>
    </row>
    <row r="537" spans="1:26" ht="13.5" customHeight="1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  <c r="X537" s="88"/>
      <c r="Y537" s="88"/>
      <c r="Z537" s="88"/>
    </row>
    <row r="538" spans="1:26" ht="13.5" customHeight="1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  <c r="X538" s="88"/>
      <c r="Y538" s="88"/>
      <c r="Z538" s="88"/>
    </row>
    <row r="539" spans="1:26" ht="13.5" customHeight="1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  <c r="X539" s="88"/>
      <c r="Y539" s="88"/>
      <c r="Z539" s="88"/>
    </row>
    <row r="540" spans="1:26" ht="13.5" customHeight="1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  <c r="X540" s="88"/>
      <c r="Y540" s="88"/>
      <c r="Z540" s="88"/>
    </row>
    <row r="541" spans="1:26" ht="13.5" customHeight="1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  <c r="X541" s="88"/>
      <c r="Y541" s="88"/>
      <c r="Z541" s="88"/>
    </row>
    <row r="542" spans="1:26" ht="13.5" customHeight="1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  <c r="X542" s="88"/>
      <c r="Y542" s="88"/>
      <c r="Z542" s="88"/>
    </row>
    <row r="543" spans="1:26" ht="13.5" customHeight="1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  <c r="X543" s="88"/>
      <c r="Y543" s="88"/>
      <c r="Z543" s="88"/>
    </row>
    <row r="544" spans="1:26" ht="13.5" customHeight="1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  <c r="X544" s="88"/>
      <c r="Y544" s="88"/>
      <c r="Z544" s="88"/>
    </row>
    <row r="545" spans="1:26" ht="13.5" customHeight="1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  <c r="X545" s="88"/>
      <c r="Y545" s="88"/>
      <c r="Z545" s="88"/>
    </row>
    <row r="546" spans="1:26" ht="13.5" customHeight="1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  <c r="X546" s="88"/>
      <c r="Y546" s="88"/>
      <c r="Z546" s="88"/>
    </row>
    <row r="547" spans="1:26" ht="13.5" customHeight="1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  <c r="X547" s="88"/>
      <c r="Y547" s="88"/>
      <c r="Z547" s="88"/>
    </row>
    <row r="548" spans="1:26" ht="13.5" customHeight="1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  <c r="X548" s="88"/>
      <c r="Y548" s="88"/>
      <c r="Z548" s="88"/>
    </row>
    <row r="549" spans="1:26" ht="13.5" customHeight="1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  <c r="X549" s="88"/>
      <c r="Y549" s="88"/>
      <c r="Z549" s="88"/>
    </row>
    <row r="550" spans="1:26" ht="13.5" customHeight="1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  <c r="X550" s="88"/>
      <c r="Y550" s="88"/>
      <c r="Z550" s="88"/>
    </row>
    <row r="551" spans="1:26" ht="13.5" customHeight="1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  <c r="X551" s="88"/>
      <c r="Y551" s="88"/>
      <c r="Z551" s="88"/>
    </row>
    <row r="552" spans="1:26" ht="13.5" customHeight="1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  <c r="X552" s="88"/>
      <c r="Y552" s="88"/>
      <c r="Z552" s="88"/>
    </row>
    <row r="553" spans="1:26" ht="13.5" customHeight="1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  <c r="X553" s="88"/>
      <c r="Y553" s="88"/>
      <c r="Z553" s="88"/>
    </row>
    <row r="554" spans="1:26" ht="13.5" customHeight="1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  <c r="X554" s="88"/>
      <c r="Y554" s="88"/>
      <c r="Z554" s="88"/>
    </row>
    <row r="555" spans="1:26" ht="13.5" customHeight="1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  <c r="X555" s="88"/>
      <c r="Y555" s="88"/>
      <c r="Z555" s="88"/>
    </row>
    <row r="556" spans="1:26" ht="13.5" customHeight="1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  <c r="X556" s="88"/>
      <c r="Y556" s="88"/>
      <c r="Z556" s="88"/>
    </row>
    <row r="557" spans="1:26" ht="13.5" customHeight="1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  <c r="X557" s="88"/>
      <c r="Y557" s="88"/>
      <c r="Z557" s="88"/>
    </row>
    <row r="558" spans="1:26" ht="13.5" customHeight="1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  <c r="X558" s="88"/>
      <c r="Y558" s="88"/>
      <c r="Z558" s="88"/>
    </row>
    <row r="559" spans="1:26" ht="13.5" customHeight="1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  <c r="X559" s="88"/>
      <c r="Y559" s="88"/>
      <c r="Z559" s="88"/>
    </row>
    <row r="560" spans="1:26" ht="13.5" customHeight="1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  <c r="X560" s="88"/>
      <c r="Y560" s="88"/>
      <c r="Z560" s="88"/>
    </row>
    <row r="561" spans="1:26" ht="13.5" customHeight="1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  <c r="X561" s="88"/>
      <c r="Y561" s="88"/>
      <c r="Z561" s="88"/>
    </row>
    <row r="562" spans="1:26" ht="13.5" customHeight="1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  <c r="X562" s="88"/>
      <c r="Y562" s="88"/>
      <c r="Z562" s="88"/>
    </row>
    <row r="563" spans="1:26" ht="13.5" customHeight="1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</row>
    <row r="564" spans="1:26" ht="13.5" customHeight="1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  <c r="X564" s="88"/>
      <c r="Y564" s="88"/>
      <c r="Z564" s="88"/>
    </row>
    <row r="565" spans="1:26" ht="13.5" customHeight="1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  <c r="X565" s="88"/>
      <c r="Y565" s="88"/>
      <c r="Z565" s="88"/>
    </row>
    <row r="566" spans="1:26" ht="13.5" customHeight="1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  <c r="X566" s="88"/>
      <c r="Y566" s="88"/>
      <c r="Z566" s="88"/>
    </row>
    <row r="567" spans="1:26" ht="13.5" customHeight="1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  <c r="X567" s="88"/>
      <c r="Y567" s="88"/>
      <c r="Z567" s="88"/>
    </row>
    <row r="568" spans="1:26" ht="13.5" customHeight="1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  <c r="X568" s="88"/>
      <c r="Y568" s="88"/>
      <c r="Z568" s="88"/>
    </row>
    <row r="569" spans="1:26" ht="13.5" customHeight="1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  <c r="X569" s="88"/>
      <c r="Y569" s="88"/>
      <c r="Z569" s="88"/>
    </row>
    <row r="570" spans="1:26" ht="13.5" customHeight="1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  <c r="X570" s="88"/>
      <c r="Y570" s="88"/>
      <c r="Z570" s="88"/>
    </row>
    <row r="571" spans="1:26" ht="13.5" customHeight="1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  <c r="X571" s="88"/>
      <c r="Y571" s="88"/>
      <c r="Z571" s="88"/>
    </row>
    <row r="572" spans="1:26" ht="13.5" customHeight="1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  <c r="X572" s="88"/>
      <c r="Y572" s="88"/>
      <c r="Z572" s="88"/>
    </row>
    <row r="573" spans="1:26" ht="13.5" customHeight="1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  <c r="X573" s="88"/>
      <c r="Y573" s="88"/>
      <c r="Z573" s="88"/>
    </row>
    <row r="574" spans="1:26" ht="13.5" customHeight="1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  <c r="X574" s="88"/>
      <c r="Y574" s="88"/>
      <c r="Z574" s="88"/>
    </row>
    <row r="575" spans="1:26" ht="13.5" customHeight="1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  <c r="X575" s="88"/>
      <c r="Y575" s="88"/>
      <c r="Z575" s="88"/>
    </row>
    <row r="576" spans="1:26" ht="13.5" customHeight="1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  <c r="X576" s="88"/>
      <c r="Y576" s="88"/>
      <c r="Z576" s="88"/>
    </row>
    <row r="577" spans="1:26" ht="13.5" customHeight="1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  <c r="X577" s="88"/>
      <c r="Y577" s="88"/>
      <c r="Z577" s="88"/>
    </row>
    <row r="578" spans="1:26" ht="13.5" customHeight="1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  <c r="X578" s="88"/>
      <c r="Y578" s="88"/>
      <c r="Z578" s="88"/>
    </row>
    <row r="579" spans="1:26" ht="13.5" customHeight="1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  <c r="X579" s="88"/>
      <c r="Y579" s="88"/>
      <c r="Z579" s="88"/>
    </row>
    <row r="580" spans="1:26" ht="13.5" customHeight="1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  <c r="X580" s="88"/>
      <c r="Y580" s="88"/>
      <c r="Z580" s="88"/>
    </row>
    <row r="581" spans="1:26" ht="13.5" customHeight="1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  <c r="X581" s="88"/>
      <c r="Y581" s="88"/>
      <c r="Z581" s="88"/>
    </row>
    <row r="582" spans="1:26" ht="13.5" customHeight="1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  <c r="X582" s="88"/>
      <c r="Y582" s="88"/>
      <c r="Z582" s="88"/>
    </row>
    <row r="583" spans="1:26" ht="13.5" customHeight="1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  <c r="X583" s="88"/>
      <c r="Y583" s="88"/>
      <c r="Z583" s="88"/>
    </row>
    <row r="584" spans="1:26" ht="13.5" customHeight="1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  <c r="X584" s="88"/>
      <c r="Y584" s="88"/>
      <c r="Z584" s="88"/>
    </row>
    <row r="585" spans="1:26" ht="13.5" customHeight="1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  <c r="X585" s="88"/>
      <c r="Y585" s="88"/>
      <c r="Z585" s="88"/>
    </row>
    <row r="586" spans="1:26" ht="13.5" customHeight="1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  <c r="X586" s="88"/>
      <c r="Y586" s="88"/>
      <c r="Z586" s="88"/>
    </row>
    <row r="587" spans="1:26" ht="13.5" customHeight="1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  <c r="X587" s="88"/>
      <c r="Y587" s="88"/>
      <c r="Z587" s="88"/>
    </row>
    <row r="588" spans="1:26" ht="13.5" customHeight="1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  <c r="X588" s="88"/>
      <c r="Y588" s="88"/>
      <c r="Z588" s="88"/>
    </row>
    <row r="589" spans="1:26" ht="13.5" customHeight="1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  <c r="X589" s="88"/>
      <c r="Y589" s="88"/>
      <c r="Z589" s="88"/>
    </row>
    <row r="590" spans="1:26" ht="13.5" customHeight="1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  <c r="X590" s="88"/>
      <c r="Y590" s="88"/>
      <c r="Z590" s="88"/>
    </row>
    <row r="591" spans="1:26" ht="13.5" customHeight="1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  <c r="X591" s="88"/>
      <c r="Y591" s="88"/>
      <c r="Z591" s="88"/>
    </row>
    <row r="592" spans="1:26" ht="13.5" customHeight="1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  <c r="X592" s="88"/>
      <c r="Y592" s="88"/>
      <c r="Z592" s="88"/>
    </row>
    <row r="593" spans="1:26" ht="13.5" customHeight="1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  <c r="X593" s="88"/>
      <c r="Y593" s="88"/>
      <c r="Z593" s="88"/>
    </row>
    <row r="594" spans="1:26" ht="13.5" customHeight="1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  <c r="X594" s="88"/>
      <c r="Y594" s="88"/>
      <c r="Z594" s="88"/>
    </row>
    <row r="595" spans="1:26" ht="13.5" customHeight="1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  <c r="X595" s="88"/>
      <c r="Y595" s="88"/>
      <c r="Z595" s="88"/>
    </row>
    <row r="596" spans="1:26" ht="13.5" customHeight="1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  <c r="X596" s="88"/>
      <c r="Y596" s="88"/>
      <c r="Z596" s="88"/>
    </row>
    <row r="597" spans="1:26" ht="13.5" customHeight="1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  <c r="X597" s="88"/>
      <c r="Y597" s="88"/>
      <c r="Z597" s="88"/>
    </row>
    <row r="598" spans="1:26" ht="13.5" customHeight="1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  <c r="X598" s="88"/>
      <c r="Y598" s="88"/>
      <c r="Z598" s="88"/>
    </row>
    <row r="599" spans="1:26" ht="13.5" customHeight="1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  <c r="X599" s="88"/>
      <c r="Y599" s="88"/>
      <c r="Z599" s="88"/>
    </row>
    <row r="600" spans="1:26" ht="13.5" customHeight="1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  <c r="X600" s="88"/>
      <c r="Y600" s="88"/>
      <c r="Z600" s="88"/>
    </row>
    <row r="601" spans="1:26" ht="13.5" customHeight="1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  <c r="X601" s="88"/>
      <c r="Y601" s="88"/>
      <c r="Z601" s="88"/>
    </row>
    <row r="602" spans="1:26" ht="13.5" customHeight="1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  <c r="X602" s="88"/>
      <c r="Y602" s="88"/>
      <c r="Z602" s="88"/>
    </row>
    <row r="603" spans="1:26" ht="13.5" customHeight="1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  <c r="X603" s="88"/>
      <c r="Y603" s="88"/>
      <c r="Z603" s="88"/>
    </row>
    <row r="604" spans="1:26" ht="13.5" customHeight="1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  <c r="X604" s="88"/>
      <c r="Y604" s="88"/>
      <c r="Z604" s="88"/>
    </row>
    <row r="605" spans="1:26" ht="13.5" customHeight="1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  <c r="X605" s="88"/>
      <c r="Y605" s="88"/>
      <c r="Z605" s="88"/>
    </row>
    <row r="606" spans="1:26" ht="13.5" customHeight="1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  <c r="X606" s="88"/>
      <c r="Y606" s="88"/>
      <c r="Z606" s="88"/>
    </row>
    <row r="607" spans="1:26" ht="13.5" customHeight="1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  <c r="X607" s="88"/>
      <c r="Y607" s="88"/>
      <c r="Z607" s="88"/>
    </row>
    <row r="608" spans="1:26" ht="13.5" customHeight="1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  <c r="X608" s="88"/>
      <c r="Y608" s="88"/>
      <c r="Z608" s="88"/>
    </row>
    <row r="609" spans="1:26" ht="13.5" customHeight="1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  <c r="X609" s="88"/>
      <c r="Y609" s="88"/>
      <c r="Z609" s="88"/>
    </row>
    <row r="610" spans="1:26" ht="13.5" customHeight="1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  <c r="X610" s="88"/>
      <c r="Y610" s="88"/>
      <c r="Z610" s="88"/>
    </row>
    <row r="611" spans="1:26" ht="13.5" customHeight="1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  <c r="X611" s="88"/>
      <c r="Y611" s="88"/>
      <c r="Z611" s="88"/>
    </row>
    <row r="612" spans="1:26" ht="13.5" customHeight="1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  <c r="X612" s="88"/>
      <c r="Y612" s="88"/>
      <c r="Z612" s="88"/>
    </row>
    <row r="613" spans="1:26" ht="13.5" customHeight="1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  <c r="X613" s="88"/>
      <c r="Y613" s="88"/>
      <c r="Z613" s="88"/>
    </row>
    <row r="614" spans="1:26" ht="13.5" customHeight="1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  <c r="X614" s="88"/>
      <c r="Y614" s="88"/>
      <c r="Z614" s="88"/>
    </row>
    <row r="615" spans="1:26" ht="13.5" customHeight="1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  <c r="X615" s="88"/>
      <c r="Y615" s="88"/>
      <c r="Z615" s="88"/>
    </row>
    <row r="616" spans="1:26" ht="13.5" customHeight="1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  <c r="X616" s="88"/>
      <c r="Y616" s="88"/>
      <c r="Z616" s="88"/>
    </row>
    <row r="617" spans="1:26" ht="13.5" customHeight="1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  <c r="X617" s="88"/>
      <c r="Y617" s="88"/>
      <c r="Z617" s="88"/>
    </row>
    <row r="618" spans="1:26" ht="13.5" customHeight="1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  <c r="X618" s="88"/>
      <c r="Y618" s="88"/>
      <c r="Z618" s="88"/>
    </row>
    <row r="619" spans="1:26" ht="13.5" customHeight="1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  <c r="X619" s="88"/>
      <c r="Y619" s="88"/>
      <c r="Z619" s="88"/>
    </row>
    <row r="620" spans="1:26" ht="13.5" customHeight="1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  <c r="X620" s="88"/>
      <c r="Y620" s="88"/>
      <c r="Z620" s="88"/>
    </row>
    <row r="621" spans="1:26" ht="13.5" customHeight="1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  <c r="X621" s="88"/>
      <c r="Y621" s="88"/>
      <c r="Z621" s="88"/>
    </row>
    <row r="622" spans="1:26" ht="13.5" customHeight="1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  <c r="X622" s="88"/>
      <c r="Y622" s="88"/>
      <c r="Z622" s="88"/>
    </row>
    <row r="623" spans="1:26" ht="13.5" customHeight="1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  <c r="X623" s="88"/>
      <c r="Y623" s="88"/>
      <c r="Z623" s="88"/>
    </row>
    <row r="624" spans="1:26" ht="13.5" customHeight="1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  <c r="X624" s="88"/>
      <c r="Y624" s="88"/>
      <c r="Z624" s="88"/>
    </row>
    <row r="625" spans="1:26" ht="13.5" customHeight="1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  <c r="X625" s="88"/>
      <c r="Y625" s="88"/>
      <c r="Z625" s="88"/>
    </row>
    <row r="626" spans="1:26" ht="13.5" customHeight="1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  <c r="X626" s="88"/>
      <c r="Y626" s="88"/>
      <c r="Z626" s="88"/>
    </row>
    <row r="627" spans="1:26" ht="13.5" customHeight="1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  <c r="X627" s="88"/>
      <c r="Y627" s="88"/>
      <c r="Z627" s="88"/>
    </row>
    <row r="628" spans="1:26" ht="13.5" customHeight="1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  <c r="X628" s="88"/>
      <c r="Y628" s="88"/>
      <c r="Z628" s="88"/>
    </row>
    <row r="629" spans="1:26" ht="13.5" customHeight="1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  <c r="X629" s="88"/>
      <c r="Y629" s="88"/>
      <c r="Z629" s="88"/>
    </row>
    <row r="630" spans="1:26" ht="13.5" customHeight="1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  <c r="X630" s="88"/>
      <c r="Y630" s="88"/>
      <c r="Z630" s="88"/>
    </row>
    <row r="631" spans="1:26" ht="13.5" customHeight="1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  <c r="X631" s="88"/>
      <c r="Y631" s="88"/>
      <c r="Z631" s="88"/>
    </row>
    <row r="632" spans="1:26" ht="13.5" customHeight="1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  <c r="X632" s="88"/>
      <c r="Y632" s="88"/>
      <c r="Z632" s="88"/>
    </row>
    <row r="633" spans="1:26" ht="13.5" customHeight="1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  <c r="X633" s="88"/>
      <c r="Y633" s="88"/>
      <c r="Z633" s="88"/>
    </row>
    <row r="634" spans="1:26" ht="13.5" customHeight="1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  <c r="X634" s="88"/>
      <c r="Y634" s="88"/>
      <c r="Z634" s="88"/>
    </row>
    <row r="635" spans="1:26" ht="13.5" customHeight="1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  <c r="X635" s="88"/>
      <c r="Y635" s="88"/>
      <c r="Z635" s="88"/>
    </row>
    <row r="636" spans="1:26" ht="13.5" customHeight="1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  <c r="X636" s="88"/>
      <c r="Y636" s="88"/>
      <c r="Z636" s="88"/>
    </row>
    <row r="637" spans="1:26" ht="13.5" customHeight="1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  <c r="X637" s="88"/>
      <c r="Y637" s="88"/>
      <c r="Z637" s="88"/>
    </row>
    <row r="638" spans="1:26" ht="13.5" customHeight="1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  <c r="X638" s="88"/>
      <c r="Y638" s="88"/>
      <c r="Z638" s="88"/>
    </row>
    <row r="639" spans="1:26" ht="13.5" customHeight="1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  <c r="X639" s="88"/>
      <c r="Y639" s="88"/>
      <c r="Z639" s="88"/>
    </row>
    <row r="640" spans="1:26" ht="13.5" customHeight="1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  <c r="X640" s="88"/>
      <c r="Y640" s="88"/>
      <c r="Z640" s="88"/>
    </row>
    <row r="641" spans="1:26" ht="13.5" customHeight="1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  <c r="X641" s="88"/>
      <c r="Y641" s="88"/>
      <c r="Z641" s="88"/>
    </row>
    <row r="642" spans="1:26" ht="13.5" customHeight="1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  <c r="X642" s="88"/>
      <c r="Y642" s="88"/>
      <c r="Z642" s="88"/>
    </row>
    <row r="643" spans="1:26" ht="13.5" customHeight="1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  <c r="X643" s="88"/>
      <c r="Y643" s="88"/>
      <c r="Z643" s="88"/>
    </row>
    <row r="644" spans="1:26" ht="13.5" customHeight="1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  <c r="X644" s="88"/>
      <c r="Y644" s="88"/>
      <c r="Z644" s="88"/>
    </row>
    <row r="645" spans="1:26" ht="13.5" customHeight="1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  <c r="X645" s="88"/>
      <c r="Y645" s="88"/>
      <c r="Z645" s="88"/>
    </row>
    <row r="646" spans="1:26" ht="13.5" customHeight="1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  <c r="X646" s="88"/>
      <c r="Y646" s="88"/>
      <c r="Z646" s="88"/>
    </row>
    <row r="647" spans="1:26" ht="13.5" customHeight="1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  <c r="X647" s="88"/>
      <c r="Y647" s="88"/>
      <c r="Z647" s="88"/>
    </row>
    <row r="648" spans="1:26" ht="13.5" customHeight="1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  <c r="X648" s="88"/>
      <c r="Y648" s="88"/>
      <c r="Z648" s="88"/>
    </row>
    <row r="649" spans="1:26" ht="13.5" customHeight="1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  <c r="X649" s="88"/>
      <c r="Y649" s="88"/>
      <c r="Z649" s="88"/>
    </row>
    <row r="650" spans="1:26" ht="13.5" customHeight="1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  <c r="X650" s="88"/>
      <c r="Y650" s="88"/>
      <c r="Z650" s="88"/>
    </row>
    <row r="651" spans="1:26" ht="13.5" customHeight="1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  <c r="X651" s="88"/>
      <c r="Y651" s="88"/>
      <c r="Z651" s="88"/>
    </row>
    <row r="652" spans="1:26" ht="13.5" customHeight="1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  <c r="X652" s="88"/>
      <c r="Y652" s="88"/>
      <c r="Z652" s="88"/>
    </row>
    <row r="653" spans="1:26" ht="13.5" customHeight="1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  <c r="X653" s="88"/>
      <c r="Y653" s="88"/>
      <c r="Z653" s="88"/>
    </row>
    <row r="654" spans="1:26" ht="13.5" customHeight="1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  <c r="S654" s="88"/>
      <c r="T654" s="88"/>
      <c r="U654" s="88"/>
      <c r="V654" s="88"/>
      <c r="W654" s="88"/>
      <c r="X654" s="88"/>
      <c r="Y654" s="88"/>
      <c r="Z654" s="88"/>
    </row>
    <row r="655" spans="1:26" ht="13.5" customHeight="1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  <c r="S655" s="88"/>
      <c r="T655" s="88"/>
      <c r="U655" s="88"/>
      <c r="V655" s="88"/>
      <c r="W655" s="88"/>
      <c r="X655" s="88"/>
      <c r="Y655" s="88"/>
      <c r="Z655" s="88"/>
    </row>
    <row r="656" spans="1:26" ht="13.5" customHeight="1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  <c r="S656" s="88"/>
      <c r="T656" s="88"/>
      <c r="U656" s="88"/>
      <c r="V656" s="88"/>
      <c r="W656" s="88"/>
      <c r="X656" s="88"/>
      <c r="Y656" s="88"/>
      <c r="Z656" s="88"/>
    </row>
    <row r="657" spans="1:26" ht="13.5" customHeight="1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  <c r="S657" s="88"/>
      <c r="T657" s="88"/>
      <c r="U657" s="88"/>
      <c r="V657" s="88"/>
      <c r="W657" s="88"/>
      <c r="X657" s="88"/>
      <c r="Y657" s="88"/>
      <c r="Z657" s="88"/>
    </row>
    <row r="658" spans="1:26" ht="13.5" customHeight="1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  <c r="S658" s="88"/>
      <c r="T658" s="88"/>
      <c r="U658" s="88"/>
      <c r="V658" s="88"/>
      <c r="W658" s="88"/>
      <c r="X658" s="88"/>
      <c r="Y658" s="88"/>
      <c r="Z658" s="88"/>
    </row>
    <row r="659" spans="1:26" ht="13.5" customHeight="1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  <c r="S659" s="88"/>
      <c r="T659" s="88"/>
      <c r="U659" s="88"/>
      <c r="V659" s="88"/>
      <c r="W659" s="88"/>
      <c r="X659" s="88"/>
      <c r="Y659" s="88"/>
      <c r="Z659" s="88"/>
    </row>
    <row r="660" spans="1:26" ht="13.5" customHeight="1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  <c r="S660" s="88"/>
      <c r="T660" s="88"/>
      <c r="U660" s="88"/>
      <c r="V660" s="88"/>
      <c r="W660" s="88"/>
      <c r="X660" s="88"/>
      <c r="Y660" s="88"/>
      <c r="Z660" s="88"/>
    </row>
    <row r="661" spans="1:26" ht="13.5" customHeight="1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  <c r="S661" s="88"/>
      <c r="T661" s="88"/>
      <c r="U661" s="88"/>
      <c r="V661" s="88"/>
      <c r="W661" s="88"/>
      <c r="X661" s="88"/>
      <c r="Y661" s="88"/>
      <c r="Z661" s="88"/>
    </row>
    <row r="662" spans="1:26" ht="13.5" customHeight="1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  <c r="S662" s="88"/>
      <c r="T662" s="88"/>
      <c r="U662" s="88"/>
      <c r="V662" s="88"/>
      <c r="W662" s="88"/>
      <c r="X662" s="88"/>
      <c r="Y662" s="88"/>
      <c r="Z662" s="88"/>
    </row>
    <row r="663" spans="1:26" ht="13.5" customHeight="1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  <c r="S663" s="88"/>
      <c r="T663" s="88"/>
      <c r="U663" s="88"/>
      <c r="V663" s="88"/>
      <c r="W663" s="88"/>
      <c r="X663" s="88"/>
      <c r="Y663" s="88"/>
      <c r="Z663" s="88"/>
    </row>
    <row r="664" spans="1:26" ht="13.5" customHeight="1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  <c r="S664" s="88"/>
      <c r="T664" s="88"/>
      <c r="U664" s="88"/>
      <c r="V664" s="88"/>
      <c r="W664" s="88"/>
      <c r="X664" s="88"/>
      <c r="Y664" s="88"/>
      <c r="Z664" s="88"/>
    </row>
    <row r="665" spans="1:26" ht="13.5" customHeight="1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  <c r="S665" s="88"/>
      <c r="T665" s="88"/>
      <c r="U665" s="88"/>
      <c r="V665" s="88"/>
      <c r="W665" s="88"/>
      <c r="X665" s="88"/>
      <c r="Y665" s="88"/>
      <c r="Z665" s="88"/>
    </row>
    <row r="666" spans="1:26" ht="13.5" customHeight="1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  <c r="S666" s="88"/>
      <c r="T666" s="88"/>
      <c r="U666" s="88"/>
      <c r="V666" s="88"/>
      <c r="W666" s="88"/>
      <c r="X666" s="88"/>
      <c r="Y666" s="88"/>
      <c r="Z666" s="88"/>
    </row>
    <row r="667" spans="1:26" ht="13.5" customHeight="1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  <c r="S667" s="88"/>
      <c r="T667" s="88"/>
      <c r="U667" s="88"/>
      <c r="V667" s="88"/>
      <c r="W667" s="88"/>
      <c r="X667" s="88"/>
      <c r="Y667" s="88"/>
      <c r="Z667" s="88"/>
    </row>
    <row r="668" spans="1:26" ht="13.5" customHeight="1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  <c r="S668" s="88"/>
      <c r="T668" s="88"/>
      <c r="U668" s="88"/>
      <c r="V668" s="88"/>
      <c r="W668" s="88"/>
      <c r="X668" s="88"/>
      <c r="Y668" s="88"/>
      <c r="Z668" s="88"/>
    </row>
    <row r="669" spans="1:26" ht="13.5" customHeight="1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  <c r="S669" s="88"/>
      <c r="T669" s="88"/>
      <c r="U669" s="88"/>
      <c r="V669" s="88"/>
      <c r="W669" s="88"/>
      <c r="X669" s="88"/>
      <c r="Y669" s="88"/>
      <c r="Z669" s="88"/>
    </row>
    <row r="670" spans="1:26" ht="13.5" customHeight="1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  <c r="S670" s="88"/>
      <c r="T670" s="88"/>
      <c r="U670" s="88"/>
      <c r="V670" s="88"/>
      <c r="W670" s="88"/>
      <c r="X670" s="88"/>
      <c r="Y670" s="88"/>
      <c r="Z670" s="88"/>
    </row>
    <row r="671" spans="1:26" ht="13.5" customHeight="1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  <c r="S671" s="88"/>
      <c r="T671" s="88"/>
      <c r="U671" s="88"/>
      <c r="V671" s="88"/>
      <c r="W671" s="88"/>
      <c r="X671" s="88"/>
      <c r="Y671" s="88"/>
      <c r="Z671" s="88"/>
    </row>
    <row r="672" spans="1:26" ht="13.5" customHeight="1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  <c r="S672" s="88"/>
      <c r="T672" s="88"/>
      <c r="U672" s="88"/>
      <c r="V672" s="88"/>
      <c r="W672" s="88"/>
      <c r="X672" s="88"/>
      <c r="Y672" s="88"/>
      <c r="Z672" s="88"/>
    </row>
    <row r="673" spans="1:26" ht="13.5" customHeight="1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  <c r="S673" s="88"/>
      <c r="T673" s="88"/>
      <c r="U673" s="88"/>
      <c r="V673" s="88"/>
      <c r="W673" s="88"/>
      <c r="X673" s="88"/>
      <c r="Y673" s="88"/>
      <c r="Z673" s="88"/>
    </row>
    <row r="674" spans="1:26" ht="13.5" customHeight="1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  <c r="X674" s="88"/>
      <c r="Y674" s="88"/>
      <c r="Z674" s="88"/>
    </row>
    <row r="675" spans="1:26" ht="13.5" customHeight="1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  <c r="X675" s="88"/>
      <c r="Y675" s="88"/>
      <c r="Z675" s="88"/>
    </row>
    <row r="676" spans="1:26" ht="13.5" customHeight="1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  <c r="X676" s="88"/>
      <c r="Y676" s="88"/>
      <c r="Z676" s="88"/>
    </row>
    <row r="677" spans="1:26" ht="13.5" customHeight="1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  <c r="X677" s="88"/>
      <c r="Y677" s="88"/>
      <c r="Z677" s="88"/>
    </row>
    <row r="678" spans="1:26" ht="13.5" customHeight="1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  <c r="X678" s="88"/>
      <c r="Y678" s="88"/>
      <c r="Z678" s="88"/>
    </row>
    <row r="679" spans="1:26" ht="13.5" customHeight="1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  <c r="X679" s="88"/>
      <c r="Y679" s="88"/>
      <c r="Z679" s="88"/>
    </row>
    <row r="680" spans="1:26" ht="13.5" customHeight="1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  <c r="S680" s="88"/>
      <c r="T680" s="88"/>
      <c r="U680" s="88"/>
      <c r="V680" s="88"/>
      <c r="W680" s="88"/>
      <c r="X680" s="88"/>
      <c r="Y680" s="88"/>
      <c r="Z680" s="88"/>
    </row>
    <row r="681" spans="1:26" ht="13.5" customHeight="1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  <c r="S681" s="88"/>
      <c r="T681" s="88"/>
      <c r="U681" s="88"/>
      <c r="V681" s="88"/>
      <c r="W681" s="88"/>
      <c r="X681" s="88"/>
      <c r="Y681" s="88"/>
      <c r="Z681" s="88"/>
    </row>
    <row r="682" spans="1:26" ht="13.5" customHeight="1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  <c r="S682" s="88"/>
      <c r="T682" s="88"/>
      <c r="U682" s="88"/>
      <c r="V682" s="88"/>
      <c r="W682" s="88"/>
      <c r="X682" s="88"/>
      <c r="Y682" s="88"/>
      <c r="Z682" s="88"/>
    </row>
    <row r="683" spans="1:26" ht="13.5" customHeight="1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  <c r="S683" s="88"/>
      <c r="T683" s="88"/>
      <c r="U683" s="88"/>
      <c r="V683" s="88"/>
      <c r="W683" s="88"/>
      <c r="X683" s="88"/>
      <c r="Y683" s="88"/>
      <c r="Z683" s="88"/>
    </row>
    <row r="684" spans="1:26" ht="13.5" customHeight="1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  <c r="S684" s="88"/>
      <c r="T684" s="88"/>
      <c r="U684" s="88"/>
      <c r="V684" s="88"/>
      <c r="W684" s="88"/>
      <c r="X684" s="88"/>
      <c r="Y684" s="88"/>
      <c r="Z684" s="88"/>
    </row>
    <row r="685" spans="1:26" ht="13.5" customHeight="1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  <c r="S685" s="88"/>
      <c r="T685" s="88"/>
      <c r="U685" s="88"/>
      <c r="V685" s="88"/>
      <c r="W685" s="88"/>
      <c r="X685" s="88"/>
      <c r="Y685" s="88"/>
      <c r="Z685" s="88"/>
    </row>
    <row r="686" spans="1:26" ht="13.5" customHeight="1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  <c r="S686" s="88"/>
      <c r="T686" s="88"/>
      <c r="U686" s="88"/>
      <c r="V686" s="88"/>
      <c r="W686" s="88"/>
      <c r="X686" s="88"/>
      <c r="Y686" s="88"/>
      <c r="Z686" s="88"/>
    </row>
    <row r="687" spans="1:26" ht="13.5" customHeight="1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  <c r="S687" s="88"/>
      <c r="T687" s="88"/>
      <c r="U687" s="88"/>
      <c r="V687" s="88"/>
      <c r="W687" s="88"/>
      <c r="X687" s="88"/>
      <c r="Y687" s="88"/>
      <c r="Z687" s="88"/>
    </row>
    <row r="688" spans="1:26" ht="13.5" customHeight="1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  <c r="S688" s="88"/>
      <c r="T688" s="88"/>
      <c r="U688" s="88"/>
      <c r="V688" s="88"/>
      <c r="W688" s="88"/>
      <c r="X688" s="88"/>
      <c r="Y688" s="88"/>
      <c r="Z688" s="88"/>
    </row>
    <row r="689" spans="1:26" ht="13.5" customHeight="1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  <c r="S689" s="88"/>
      <c r="T689" s="88"/>
      <c r="U689" s="88"/>
      <c r="V689" s="88"/>
      <c r="W689" s="88"/>
      <c r="X689" s="88"/>
      <c r="Y689" s="88"/>
      <c r="Z689" s="88"/>
    </row>
    <row r="690" spans="1:26" ht="13.5" customHeight="1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  <c r="S690" s="88"/>
      <c r="T690" s="88"/>
      <c r="U690" s="88"/>
      <c r="V690" s="88"/>
      <c r="W690" s="88"/>
      <c r="X690" s="88"/>
      <c r="Y690" s="88"/>
      <c r="Z690" s="88"/>
    </row>
    <row r="691" spans="1:26" ht="13.5" customHeight="1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  <c r="S691" s="88"/>
      <c r="T691" s="88"/>
      <c r="U691" s="88"/>
      <c r="V691" s="88"/>
      <c r="W691" s="88"/>
      <c r="X691" s="88"/>
      <c r="Y691" s="88"/>
      <c r="Z691" s="88"/>
    </row>
    <row r="692" spans="1:26" ht="13.5" customHeight="1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  <c r="S692" s="88"/>
      <c r="T692" s="88"/>
      <c r="U692" s="88"/>
      <c r="V692" s="88"/>
      <c r="W692" s="88"/>
      <c r="X692" s="88"/>
      <c r="Y692" s="88"/>
      <c r="Z692" s="88"/>
    </row>
    <row r="693" spans="1:26" ht="13.5" customHeight="1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  <c r="S693" s="88"/>
      <c r="T693" s="88"/>
      <c r="U693" s="88"/>
      <c r="V693" s="88"/>
      <c r="W693" s="88"/>
      <c r="X693" s="88"/>
      <c r="Y693" s="88"/>
      <c r="Z693" s="88"/>
    </row>
    <row r="694" spans="1:26" ht="13.5" customHeight="1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  <c r="X694" s="88"/>
      <c r="Y694" s="88"/>
      <c r="Z694" s="88"/>
    </row>
    <row r="695" spans="1:26" ht="13.5" customHeight="1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  <c r="S695" s="88"/>
      <c r="T695" s="88"/>
      <c r="U695" s="88"/>
      <c r="V695" s="88"/>
      <c r="W695" s="88"/>
      <c r="X695" s="88"/>
      <c r="Y695" s="88"/>
      <c r="Z695" s="88"/>
    </row>
    <row r="696" spans="1:26" ht="13.5" customHeight="1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  <c r="S696" s="88"/>
      <c r="T696" s="88"/>
      <c r="U696" s="88"/>
      <c r="V696" s="88"/>
      <c r="W696" s="88"/>
      <c r="X696" s="88"/>
      <c r="Y696" s="88"/>
      <c r="Z696" s="88"/>
    </row>
    <row r="697" spans="1:26" ht="13.5" customHeight="1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  <c r="X697" s="88"/>
      <c r="Y697" s="88"/>
      <c r="Z697" s="88"/>
    </row>
    <row r="698" spans="1:26" ht="13.5" customHeight="1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  <c r="S698" s="88"/>
      <c r="T698" s="88"/>
      <c r="U698" s="88"/>
      <c r="V698" s="88"/>
      <c r="W698" s="88"/>
      <c r="X698" s="88"/>
      <c r="Y698" s="88"/>
      <c r="Z698" s="88"/>
    </row>
    <row r="699" spans="1:26" ht="13.5" customHeight="1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  <c r="S699" s="88"/>
      <c r="T699" s="88"/>
      <c r="U699" s="88"/>
      <c r="V699" s="88"/>
      <c r="W699" s="88"/>
      <c r="X699" s="88"/>
      <c r="Y699" s="88"/>
      <c r="Z699" s="88"/>
    </row>
    <row r="700" spans="1:26" ht="13.5" customHeight="1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  <c r="S700" s="88"/>
      <c r="T700" s="88"/>
      <c r="U700" s="88"/>
      <c r="V700" s="88"/>
      <c r="W700" s="88"/>
      <c r="X700" s="88"/>
      <c r="Y700" s="88"/>
      <c r="Z700" s="88"/>
    </row>
    <row r="701" spans="1:26" ht="13.5" customHeight="1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88"/>
      <c r="T701" s="88"/>
      <c r="U701" s="88"/>
      <c r="V701" s="88"/>
      <c r="W701" s="88"/>
      <c r="X701" s="88"/>
      <c r="Y701" s="88"/>
      <c r="Z701" s="88"/>
    </row>
    <row r="702" spans="1:26" ht="13.5" customHeight="1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  <c r="S702" s="88"/>
      <c r="T702" s="88"/>
      <c r="U702" s="88"/>
      <c r="V702" s="88"/>
      <c r="W702" s="88"/>
      <c r="X702" s="88"/>
      <c r="Y702" s="88"/>
      <c r="Z702" s="88"/>
    </row>
    <row r="703" spans="1:26" ht="13.5" customHeight="1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  <c r="S703" s="88"/>
      <c r="T703" s="88"/>
      <c r="U703" s="88"/>
      <c r="V703" s="88"/>
      <c r="W703" s="88"/>
      <c r="X703" s="88"/>
      <c r="Y703" s="88"/>
      <c r="Z703" s="88"/>
    </row>
    <row r="704" spans="1:26" ht="13.5" customHeight="1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  <c r="S704" s="88"/>
      <c r="T704" s="88"/>
      <c r="U704" s="88"/>
      <c r="V704" s="88"/>
      <c r="W704" s="88"/>
      <c r="X704" s="88"/>
      <c r="Y704" s="88"/>
      <c r="Z704" s="88"/>
    </row>
    <row r="705" spans="1:26" ht="13.5" customHeight="1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  <c r="S705" s="88"/>
      <c r="T705" s="88"/>
      <c r="U705" s="88"/>
      <c r="V705" s="88"/>
      <c r="W705" s="88"/>
      <c r="X705" s="88"/>
      <c r="Y705" s="88"/>
      <c r="Z705" s="88"/>
    </row>
    <row r="706" spans="1:26" ht="13.5" customHeight="1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  <c r="S706" s="88"/>
      <c r="T706" s="88"/>
      <c r="U706" s="88"/>
      <c r="V706" s="88"/>
      <c r="W706" s="88"/>
      <c r="X706" s="88"/>
      <c r="Y706" s="88"/>
      <c r="Z706" s="88"/>
    </row>
    <row r="707" spans="1:26" ht="13.5" customHeight="1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  <c r="S707" s="88"/>
      <c r="T707" s="88"/>
      <c r="U707" s="88"/>
      <c r="V707" s="88"/>
      <c r="W707" s="88"/>
      <c r="X707" s="88"/>
      <c r="Y707" s="88"/>
      <c r="Z707" s="88"/>
    </row>
    <row r="708" spans="1:26" ht="13.5" customHeight="1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  <c r="S708" s="88"/>
      <c r="T708" s="88"/>
      <c r="U708" s="88"/>
      <c r="V708" s="88"/>
      <c r="W708" s="88"/>
      <c r="X708" s="88"/>
      <c r="Y708" s="88"/>
      <c r="Z708" s="88"/>
    </row>
    <row r="709" spans="1:26" ht="13.5" customHeight="1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  <c r="S709" s="88"/>
      <c r="T709" s="88"/>
      <c r="U709" s="88"/>
      <c r="V709" s="88"/>
      <c r="W709" s="88"/>
      <c r="X709" s="88"/>
      <c r="Y709" s="88"/>
      <c r="Z709" s="88"/>
    </row>
    <row r="710" spans="1:26" ht="13.5" customHeight="1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  <c r="S710" s="88"/>
      <c r="T710" s="88"/>
      <c r="U710" s="88"/>
      <c r="V710" s="88"/>
      <c r="W710" s="88"/>
      <c r="X710" s="88"/>
      <c r="Y710" s="88"/>
      <c r="Z710" s="88"/>
    </row>
    <row r="711" spans="1:26" ht="13.5" customHeight="1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  <c r="S711" s="88"/>
      <c r="T711" s="88"/>
      <c r="U711" s="88"/>
      <c r="V711" s="88"/>
      <c r="W711" s="88"/>
      <c r="X711" s="88"/>
      <c r="Y711" s="88"/>
      <c r="Z711" s="88"/>
    </row>
    <row r="712" spans="1:26" ht="13.5" customHeight="1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  <c r="S712" s="88"/>
      <c r="T712" s="88"/>
      <c r="U712" s="88"/>
      <c r="V712" s="88"/>
      <c r="W712" s="88"/>
      <c r="X712" s="88"/>
      <c r="Y712" s="88"/>
      <c r="Z712" s="88"/>
    </row>
    <row r="713" spans="1:26" ht="13.5" customHeight="1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  <c r="S713" s="88"/>
      <c r="T713" s="88"/>
      <c r="U713" s="88"/>
      <c r="V713" s="88"/>
      <c r="W713" s="88"/>
      <c r="X713" s="88"/>
      <c r="Y713" s="88"/>
      <c r="Z713" s="88"/>
    </row>
    <row r="714" spans="1:26" ht="13.5" customHeight="1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  <c r="S714" s="88"/>
      <c r="T714" s="88"/>
      <c r="U714" s="88"/>
      <c r="V714" s="88"/>
      <c r="W714" s="88"/>
      <c r="X714" s="88"/>
      <c r="Y714" s="88"/>
      <c r="Z714" s="88"/>
    </row>
    <row r="715" spans="1:26" ht="13.5" customHeight="1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  <c r="S715" s="88"/>
      <c r="T715" s="88"/>
      <c r="U715" s="88"/>
      <c r="V715" s="88"/>
      <c r="W715" s="88"/>
      <c r="X715" s="88"/>
      <c r="Y715" s="88"/>
      <c r="Z715" s="88"/>
    </row>
    <row r="716" spans="1:26" ht="13.5" customHeight="1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  <c r="S716" s="88"/>
      <c r="T716" s="88"/>
      <c r="U716" s="88"/>
      <c r="V716" s="88"/>
      <c r="W716" s="88"/>
      <c r="X716" s="88"/>
      <c r="Y716" s="88"/>
      <c r="Z716" s="88"/>
    </row>
    <row r="717" spans="1:26" ht="13.5" customHeight="1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  <c r="S717" s="88"/>
      <c r="T717" s="88"/>
      <c r="U717" s="88"/>
      <c r="V717" s="88"/>
      <c r="W717" s="88"/>
      <c r="X717" s="88"/>
      <c r="Y717" s="88"/>
      <c r="Z717" s="88"/>
    </row>
    <row r="718" spans="1:26" ht="13.5" customHeight="1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  <c r="S718" s="88"/>
      <c r="T718" s="88"/>
      <c r="U718" s="88"/>
      <c r="V718" s="88"/>
      <c r="W718" s="88"/>
      <c r="X718" s="88"/>
      <c r="Y718" s="88"/>
      <c r="Z718" s="88"/>
    </row>
    <row r="719" spans="1:26" ht="13.5" customHeight="1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  <c r="S719" s="88"/>
      <c r="T719" s="88"/>
      <c r="U719" s="88"/>
      <c r="V719" s="88"/>
      <c r="W719" s="88"/>
      <c r="X719" s="88"/>
      <c r="Y719" s="88"/>
      <c r="Z719" s="88"/>
    </row>
    <row r="720" spans="1:26" ht="13.5" customHeight="1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  <c r="S720" s="88"/>
      <c r="T720" s="88"/>
      <c r="U720" s="88"/>
      <c r="V720" s="88"/>
      <c r="W720" s="88"/>
      <c r="X720" s="88"/>
      <c r="Y720" s="88"/>
      <c r="Z720" s="88"/>
    </row>
    <row r="721" spans="1:26" ht="13.5" customHeight="1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  <c r="S721" s="88"/>
      <c r="T721" s="88"/>
      <c r="U721" s="88"/>
      <c r="V721" s="88"/>
      <c r="W721" s="88"/>
      <c r="X721" s="88"/>
      <c r="Y721" s="88"/>
      <c r="Z721" s="88"/>
    </row>
    <row r="722" spans="1:26" ht="13.5" customHeight="1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  <c r="S722" s="88"/>
      <c r="T722" s="88"/>
      <c r="U722" s="88"/>
      <c r="V722" s="88"/>
      <c r="W722" s="88"/>
      <c r="X722" s="88"/>
      <c r="Y722" s="88"/>
      <c r="Z722" s="88"/>
    </row>
    <row r="723" spans="1:26" ht="13.5" customHeight="1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  <c r="S723" s="88"/>
      <c r="T723" s="88"/>
      <c r="U723" s="88"/>
      <c r="V723" s="88"/>
      <c r="W723" s="88"/>
      <c r="X723" s="88"/>
      <c r="Y723" s="88"/>
      <c r="Z723" s="88"/>
    </row>
    <row r="724" spans="1:26" ht="13.5" customHeight="1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  <c r="S724" s="88"/>
      <c r="T724" s="88"/>
      <c r="U724" s="88"/>
      <c r="V724" s="88"/>
      <c r="W724" s="88"/>
      <c r="X724" s="88"/>
      <c r="Y724" s="88"/>
      <c r="Z724" s="88"/>
    </row>
    <row r="725" spans="1:26" ht="13.5" customHeight="1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  <c r="S725" s="88"/>
      <c r="T725" s="88"/>
      <c r="U725" s="88"/>
      <c r="V725" s="88"/>
      <c r="W725" s="88"/>
      <c r="X725" s="88"/>
      <c r="Y725" s="88"/>
      <c r="Z725" s="88"/>
    </row>
    <row r="726" spans="1:26" ht="13.5" customHeight="1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  <c r="S726" s="88"/>
      <c r="T726" s="88"/>
      <c r="U726" s="88"/>
      <c r="V726" s="88"/>
      <c r="W726" s="88"/>
      <c r="X726" s="88"/>
      <c r="Y726" s="88"/>
      <c r="Z726" s="88"/>
    </row>
    <row r="727" spans="1:26" ht="13.5" customHeight="1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  <c r="S727" s="88"/>
      <c r="T727" s="88"/>
      <c r="U727" s="88"/>
      <c r="V727" s="88"/>
      <c r="W727" s="88"/>
      <c r="X727" s="88"/>
      <c r="Y727" s="88"/>
      <c r="Z727" s="88"/>
    </row>
    <row r="728" spans="1:26" ht="13.5" customHeight="1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88"/>
      <c r="T728" s="88"/>
      <c r="U728" s="88"/>
      <c r="V728" s="88"/>
      <c r="W728" s="88"/>
      <c r="X728" s="88"/>
      <c r="Y728" s="88"/>
      <c r="Z728" s="88"/>
    </row>
    <row r="729" spans="1:26" ht="13.5" customHeight="1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  <c r="S729" s="88"/>
      <c r="T729" s="88"/>
      <c r="U729" s="88"/>
      <c r="V729" s="88"/>
      <c r="W729" s="88"/>
      <c r="X729" s="88"/>
      <c r="Y729" s="88"/>
      <c r="Z729" s="88"/>
    </row>
    <row r="730" spans="1:26" ht="13.5" customHeight="1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</row>
    <row r="731" spans="1:26" ht="13.5" customHeight="1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  <c r="S731" s="88"/>
      <c r="T731" s="88"/>
      <c r="U731" s="88"/>
      <c r="V731" s="88"/>
      <c r="W731" s="88"/>
      <c r="X731" s="88"/>
      <c r="Y731" s="88"/>
      <c r="Z731" s="88"/>
    </row>
    <row r="732" spans="1:26" ht="13.5" customHeight="1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  <c r="S732" s="88"/>
      <c r="T732" s="88"/>
      <c r="U732" s="88"/>
      <c r="V732" s="88"/>
      <c r="W732" s="88"/>
      <c r="X732" s="88"/>
      <c r="Y732" s="88"/>
      <c r="Z732" s="88"/>
    </row>
    <row r="733" spans="1:26" ht="13.5" customHeight="1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  <c r="S733" s="88"/>
      <c r="T733" s="88"/>
      <c r="U733" s="88"/>
      <c r="V733" s="88"/>
      <c r="W733" s="88"/>
      <c r="X733" s="88"/>
      <c r="Y733" s="88"/>
      <c r="Z733" s="88"/>
    </row>
    <row r="734" spans="1:26" ht="13.5" customHeight="1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  <c r="S734" s="88"/>
      <c r="T734" s="88"/>
      <c r="U734" s="88"/>
      <c r="V734" s="88"/>
      <c r="W734" s="88"/>
      <c r="X734" s="88"/>
      <c r="Y734" s="88"/>
      <c r="Z734" s="88"/>
    </row>
    <row r="735" spans="1:26" ht="13.5" customHeight="1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  <c r="S735" s="88"/>
      <c r="T735" s="88"/>
      <c r="U735" s="88"/>
      <c r="V735" s="88"/>
      <c r="W735" s="88"/>
      <c r="X735" s="88"/>
      <c r="Y735" s="88"/>
      <c r="Z735" s="88"/>
    </row>
    <row r="736" spans="1:26" ht="13.5" customHeight="1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  <c r="S736" s="88"/>
      <c r="T736" s="88"/>
      <c r="U736" s="88"/>
      <c r="V736" s="88"/>
      <c r="W736" s="88"/>
      <c r="X736" s="88"/>
      <c r="Y736" s="88"/>
      <c r="Z736" s="88"/>
    </row>
    <row r="737" spans="1:26" ht="13.5" customHeight="1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  <c r="S737" s="88"/>
      <c r="T737" s="88"/>
      <c r="U737" s="88"/>
      <c r="V737" s="88"/>
      <c r="W737" s="88"/>
      <c r="X737" s="88"/>
      <c r="Y737" s="88"/>
      <c r="Z737" s="88"/>
    </row>
    <row r="738" spans="1:26" ht="13.5" customHeight="1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  <c r="S738" s="88"/>
      <c r="T738" s="88"/>
      <c r="U738" s="88"/>
      <c r="V738" s="88"/>
      <c r="W738" s="88"/>
      <c r="X738" s="88"/>
      <c r="Y738" s="88"/>
      <c r="Z738" s="88"/>
    </row>
    <row r="739" spans="1:26" ht="13.5" customHeight="1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  <c r="S739" s="88"/>
      <c r="T739" s="88"/>
      <c r="U739" s="88"/>
      <c r="V739" s="88"/>
      <c r="W739" s="88"/>
      <c r="X739" s="88"/>
      <c r="Y739" s="88"/>
      <c r="Z739" s="88"/>
    </row>
    <row r="740" spans="1:26" ht="13.5" customHeight="1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  <c r="S740" s="88"/>
      <c r="T740" s="88"/>
      <c r="U740" s="88"/>
      <c r="V740" s="88"/>
      <c r="W740" s="88"/>
      <c r="X740" s="88"/>
      <c r="Y740" s="88"/>
      <c r="Z740" s="88"/>
    </row>
    <row r="741" spans="1:26" ht="13.5" customHeight="1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  <c r="S741" s="88"/>
      <c r="T741" s="88"/>
      <c r="U741" s="88"/>
      <c r="V741" s="88"/>
      <c r="W741" s="88"/>
      <c r="X741" s="88"/>
      <c r="Y741" s="88"/>
      <c r="Z741" s="88"/>
    </row>
    <row r="742" spans="1:26" ht="13.5" customHeight="1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  <c r="S742" s="88"/>
      <c r="T742" s="88"/>
      <c r="U742" s="88"/>
      <c r="V742" s="88"/>
      <c r="W742" s="88"/>
      <c r="X742" s="88"/>
      <c r="Y742" s="88"/>
      <c r="Z742" s="88"/>
    </row>
    <row r="743" spans="1:26" ht="13.5" customHeight="1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  <c r="S743" s="88"/>
      <c r="T743" s="88"/>
      <c r="U743" s="88"/>
      <c r="V743" s="88"/>
      <c r="W743" s="88"/>
      <c r="X743" s="88"/>
      <c r="Y743" s="88"/>
      <c r="Z743" s="88"/>
    </row>
    <row r="744" spans="1:26" ht="13.5" customHeight="1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  <c r="S744" s="88"/>
      <c r="T744" s="88"/>
      <c r="U744" s="88"/>
      <c r="V744" s="88"/>
      <c r="W744" s="88"/>
      <c r="X744" s="88"/>
      <c r="Y744" s="88"/>
      <c r="Z744" s="88"/>
    </row>
    <row r="745" spans="1:26" ht="13.5" customHeight="1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  <c r="S745" s="88"/>
      <c r="T745" s="88"/>
      <c r="U745" s="88"/>
      <c r="V745" s="88"/>
      <c r="W745" s="88"/>
      <c r="X745" s="88"/>
      <c r="Y745" s="88"/>
      <c r="Z745" s="88"/>
    </row>
    <row r="746" spans="1:26" ht="13.5" customHeight="1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  <c r="S746" s="88"/>
      <c r="T746" s="88"/>
      <c r="U746" s="88"/>
      <c r="V746" s="88"/>
      <c r="W746" s="88"/>
      <c r="X746" s="88"/>
      <c r="Y746" s="88"/>
      <c r="Z746" s="88"/>
    </row>
    <row r="747" spans="1:26" ht="13.5" customHeight="1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  <c r="S747" s="88"/>
      <c r="T747" s="88"/>
      <c r="U747" s="88"/>
      <c r="V747" s="88"/>
      <c r="W747" s="88"/>
      <c r="X747" s="88"/>
      <c r="Y747" s="88"/>
      <c r="Z747" s="88"/>
    </row>
    <row r="748" spans="1:26" ht="13.5" customHeight="1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  <c r="S748" s="88"/>
      <c r="T748" s="88"/>
      <c r="U748" s="88"/>
      <c r="V748" s="88"/>
      <c r="W748" s="88"/>
      <c r="X748" s="88"/>
      <c r="Y748" s="88"/>
      <c r="Z748" s="88"/>
    </row>
    <row r="749" spans="1:26" ht="13.5" customHeight="1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  <c r="S749" s="88"/>
      <c r="T749" s="88"/>
      <c r="U749" s="88"/>
      <c r="V749" s="88"/>
      <c r="W749" s="88"/>
      <c r="X749" s="88"/>
      <c r="Y749" s="88"/>
      <c r="Z749" s="88"/>
    </row>
    <row r="750" spans="1:26" ht="13.5" customHeight="1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  <c r="S750" s="88"/>
      <c r="T750" s="88"/>
      <c r="U750" s="88"/>
      <c r="V750" s="88"/>
      <c r="W750" s="88"/>
      <c r="X750" s="88"/>
      <c r="Y750" s="88"/>
      <c r="Z750" s="88"/>
    </row>
    <row r="751" spans="1:26" ht="13.5" customHeight="1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  <c r="S751" s="88"/>
      <c r="T751" s="88"/>
      <c r="U751" s="88"/>
      <c r="V751" s="88"/>
      <c r="W751" s="88"/>
      <c r="X751" s="88"/>
      <c r="Y751" s="88"/>
      <c r="Z751" s="88"/>
    </row>
    <row r="752" spans="1:26" ht="13.5" customHeight="1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  <c r="S752" s="88"/>
      <c r="T752" s="88"/>
      <c r="U752" s="88"/>
      <c r="V752" s="88"/>
      <c r="W752" s="88"/>
      <c r="X752" s="88"/>
      <c r="Y752" s="88"/>
      <c r="Z752" s="88"/>
    </row>
    <row r="753" spans="1:26" ht="13.5" customHeight="1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  <c r="S753" s="88"/>
      <c r="T753" s="88"/>
      <c r="U753" s="88"/>
      <c r="V753" s="88"/>
      <c r="W753" s="88"/>
      <c r="X753" s="88"/>
      <c r="Y753" s="88"/>
      <c r="Z753" s="88"/>
    </row>
    <row r="754" spans="1:26" ht="13.5" customHeight="1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  <c r="S754" s="88"/>
      <c r="T754" s="88"/>
      <c r="U754" s="88"/>
      <c r="V754" s="88"/>
      <c r="W754" s="88"/>
      <c r="X754" s="88"/>
      <c r="Y754" s="88"/>
      <c r="Z754" s="88"/>
    </row>
    <row r="755" spans="1:26" ht="13.5" customHeight="1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88"/>
      <c r="T755" s="88"/>
      <c r="U755" s="88"/>
      <c r="V755" s="88"/>
      <c r="W755" s="88"/>
      <c r="X755" s="88"/>
      <c r="Y755" s="88"/>
      <c r="Z755" s="88"/>
    </row>
    <row r="756" spans="1:26" ht="13.5" customHeight="1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  <c r="S756" s="88"/>
      <c r="T756" s="88"/>
      <c r="U756" s="88"/>
      <c r="V756" s="88"/>
      <c r="W756" s="88"/>
      <c r="X756" s="88"/>
      <c r="Y756" s="88"/>
      <c r="Z756" s="88"/>
    </row>
    <row r="757" spans="1:26" ht="13.5" customHeight="1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  <c r="S757" s="88"/>
      <c r="T757" s="88"/>
      <c r="U757" s="88"/>
      <c r="V757" s="88"/>
      <c r="W757" s="88"/>
      <c r="X757" s="88"/>
      <c r="Y757" s="88"/>
      <c r="Z757" s="88"/>
    </row>
    <row r="758" spans="1:26" ht="13.5" customHeight="1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  <c r="S758" s="88"/>
      <c r="T758" s="88"/>
      <c r="U758" s="88"/>
      <c r="V758" s="88"/>
      <c r="W758" s="88"/>
      <c r="X758" s="88"/>
      <c r="Y758" s="88"/>
      <c r="Z758" s="88"/>
    </row>
    <row r="759" spans="1:26" ht="13.5" customHeight="1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  <c r="S759" s="88"/>
      <c r="T759" s="88"/>
      <c r="U759" s="88"/>
      <c r="V759" s="88"/>
      <c r="W759" s="88"/>
      <c r="X759" s="88"/>
      <c r="Y759" s="88"/>
      <c r="Z759" s="88"/>
    </row>
    <row r="760" spans="1:26" ht="13.5" customHeight="1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  <c r="S760" s="88"/>
      <c r="T760" s="88"/>
      <c r="U760" s="88"/>
      <c r="V760" s="88"/>
      <c r="W760" s="88"/>
      <c r="X760" s="88"/>
      <c r="Y760" s="88"/>
      <c r="Z760" s="88"/>
    </row>
    <row r="761" spans="1:26" ht="13.5" customHeight="1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  <c r="S761" s="88"/>
      <c r="T761" s="88"/>
      <c r="U761" s="88"/>
      <c r="V761" s="88"/>
      <c r="W761" s="88"/>
      <c r="X761" s="88"/>
      <c r="Y761" s="88"/>
      <c r="Z761" s="88"/>
    </row>
    <row r="762" spans="1:26" ht="13.5" customHeight="1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  <c r="S762" s="88"/>
      <c r="T762" s="88"/>
      <c r="U762" s="88"/>
      <c r="V762" s="88"/>
      <c r="W762" s="88"/>
      <c r="X762" s="88"/>
      <c r="Y762" s="88"/>
      <c r="Z762" s="88"/>
    </row>
    <row r="763" spans="1:26" ht="13.5" customHeight="1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  <c r="S763" s="88"/>
      <c r="T763" s="88"/>
      <c r="U763" s="88"/>
      <c r="V763" s="88"/>
      <c r="W763" s="88"/>
      <c r="X763" s="88"/>
      <c r="Y763" s="88"/>
      <c r="Z763" s="88"/>
    </row>
    <row r="764" spans="1:26" ht="13.5" customHeight="1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  <c r="S764" s="88"/>
      <c r="T764" s="88"/>
      <c r="U764" s="88"/>
      <c r="V764" s="88"/>
      <c r="W764" s="88"/>
      <c r="X764" s="88"/>
      <c r="Y764" s="88"/>
      <c r="Z764" s="88"/>
    </row>
    <row r="765" spans="1:26" ht="13.5" customHeight="1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  <c r="S765" s="88"/>
      <c r="T765" s="88"/>
      <c r="U765" s="88"/>
      <c r="V765" s="88"/>
      <c r="W765" s="88"/>
      <c r="X765" s="88"/>
      <c r="Y765" s="88"/>
      <c r="Z765" s="88"/>
    </row>
    <row r="766" spans="1:26" ht="13.5" customHeight="1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  <c r="S766" s="88"/>
      <c r="T766" s="88"/>
      <c r="U766" s="88"/>
      <c r="V766" s="88"/>
      <c r="W766" s="88"/>
      <c r="X766" s="88"/>
      <c r="Y766" s="88"/>
      <c r="Z766" s="88"/>
    </row>
    <row r="767" spans="1:26" ht="13.5" customHeight="1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  <c r="S767" s="88"/>
      <c r="T767" s="88"/>
      <c r="U767" s="88"/>
      <c r="V767" s="88"/>
      <c r="W767" s="88"/>
      <c r="X767" s="88"/>
      <c r="Y767" s="88"/>
      <c r="Z767" s="88"/>
    </row>
    <row r="768" spans="1:26" ht="13.5" customHeight="1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  <c r="S768" s="88"/>
      <c r="T768" s="88"/>
      <c r="U768" s="88"/>
      <c r="V768" s="88"/>
      <c r="W768" s="88"/>
      <c r="X768" s="88"/>
      <c r="Y768" s="88"/>
      <c r="Z768" s="88"/>
    </row>
    <row r="769" spans="1:26" ht="13.5" customHeight="1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  <c r="S769" s="88"/>
      <c r="T769" s="88"/>
      <c r="U769" s="88"/>
      <c r="V769" s="88"/>
      <c r="W769" s="88"/>
      <c r="X769" s="88"/>
      <c r="Y769" s="88"/>
      <c r="Z769" s="88"/>
    </row>
    <row r="770" spans="1:26" ht="13.5" customHeight="1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  <c r="S770" s="88"/>
      <c r="T770" s="88"/>
      <c r="U770" s="88"/>
      <c r="V770" s="88"/>
      <c r="W770" s="88"/>
      <c r="X770" s="88"/>
      <c r="Y770" s="88"/>
      <c r="Z770" s="88"/>
    </row>
    <row r="771" spans="1:26" ht="13.5" customHeight="1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  <c r="S771" s="88"/>
      <c r="T771" s="88"/>
      <c r="U771" s="88"/>
      <c r="V771" s="88"/>
      <c r="W771" s="88"/>
      <c r="X771" s="88"/>
      <c r="Y771" s="88"/>
      <c r="Z771" s="88"/>
    </row>
    <row r="772" spans="1:26" ht="13.5" customHeight="1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  <c r="S772" s="88"/>
      <c r="T772" s="88"/>
      <c r="U772" s="88"/>
      <c r="V772" s="88"/>
      <c r="W772" s="88"/>
      <c r="X772" s="88"/>
      <c r="Y772" s="88"/>
      <c r="Z772" s="88"/>
    </row>
    <row r="773" spans="1:26" ht="13.5" customHeight="1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  <c r="S773" s="88"/>
      <c r="T773" s="88"/>
      <c r="U773" s="88"/>
      <c r="V773" s="88"/>
      <c r="W773" s="88"/>
      <c r="X773" s="88"/>
      <c r="Y773" s="88"/>
      <c r="Z773" s="88"/>
    </row>
    <row r="774" spans="1:26" ht="13.5" customHeight="1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  <c r="S774" s="88"/>
      <c r="T774" s="88"/>
      <c r="U774" s="88"/>
      <c r="V774" s="88"/>
      <c r="W774" s="88"/>
      <c r="X774" s="88"/>
      <c r="Y774" s="88"/>
      <c r="Z774" s="88"/>
    </row>
    <row r="775" spans="1:26" ht="13.5" customHeight="1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  <c r="S775" s="88"/>
      <c r="T775" s="88"/>
      <c r="U775" s="88"/>
      <c r="V775" s="88"/>
      <c r="W775" s="88"/>
      <c r="X775" s="88"/>
      <c r="Y775" s="88"/>
      <c r="Z775" s="88"/>
    </row>
    <row r="776" spans="1:26" ht="13.5" customHeight="1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  <c r="S776" s="88"/>
      <c r="T776" s="88"/>
      <c r="U776" s="88"/>
      <c r="V776" s="88"/>
      <c r="W776" s="88"/>
      <c r="X776" s="88"/>
      <c r="Y776" s="88"/>
      <c r="Z776" s="88"/>
    </row>
    <row r="777" spans="1:26" ht="13.5" customHeight="1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  <c r="S777" s="88"/>
      <c r="T777" s="88"/>
      <c r="U777" s="88"/>
      <c r="V777" s="88"/>
      <c r="W777" s="88"/>
      <c r="X777" s="88"/>
      <c r="Y777" s="88"/>
      <c r="Z777" s="88"/>
    </row>
    <row r="778" spans="1:26" ht="13.5" customHeight="1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  <c r="S778" s="88"/>
      <c r="T778" s="88"/>
      <c r="U778" s="88"/>
      <c r="V778" s="88"/>
      <c r="W778" s="88"/>
      <c r="X778" s="88"/>
      <c r="Y778" s="88"/>
      <c r="Z778" s="88"/>
    </row>
    <row r="779" spans="1:26" ht="13.5" customHeight="1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  <c r="S779" s="88"/>
      <c r="T779" s="88"/>
      <c r="U779" s="88"/>
      <c r="V779" s="88"/>
      <c r="W779" s="88"/>
      <c r="X779" s="88"/>
      <c r="Y779" s="88"/>
      <c r="Z779" s="88"/>
    </row>
    <row r="780" spans="1:26" ht="13.5" customHeight="1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  <c r="S780" s="88"/>
      <c r="T780" s="88"/>
      <c r="U780" s="88"/>
      <c r="V780" s="88"/>
      <c r="W780" s="88"/>
      <c r="X780" s="88"/>
      <c r="Y780" s="88"/>
      <c r="Z780" s="88"/>
    </row>
    <row r="781" spans="1:26" ht="13.5" customHeight="1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  <c r="S781" s="88"/>
      <c r="T781" s="88"/>
      <c r="U781" s="88"/>
      <c r="V781" s="88"/>
      <c r="W781" s="88"/>
      <c r="X781" s="88"/>
      <c r="Y781" s="88"/>
      <c r="Z781" s="88"/>
    </row>
    <row r="782" spans="1:26" ht="13.5" customHeight="1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88"/>
      <c r="T782" s="88"/>
      <c r="U782" s="88"/>
      <c r="V782" s="88"/>
      <c r="W782" s="88"/>
      <c r="X782" s="88"/>
      <c r="Y782" s="88"/>
      <c r="Z782" s="88"/>
    </row>
    <row r="783" spans="1:26" ht="13.5" customHeight="1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  <c r="S783" s="88"/>
      <c r="T783" s="88"/>
      <c r="U783" s="88"/>
      <c r="V783" s="88"/>
      <c r="W783" s="88"/>
      <c r="X783" s="88"/>
      <c r="Y783" s="88"/>
      <c r="Z783" s="88"/>
    </row>
    <row r="784" spans="1:26" ht="13.5" customHeight="1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  <c r="S784" s="88"/>
      <c r="T784" s="88"/>
      <c r="U784" s="88"/>
      <c r="V784" s="88"/>
      <c r="W784" s="88"/>
      <c r="X784" s="88"/>
      <c r="Y784" s="88"/>
      <c r="Z784" s="88"/>
    </row>
    <row r="785" spans="1:26" ht="13.5" customHeight="1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  <c r="S785" s="88"/>
      <c r="T785" s="88"/>
      <c r="U785" s="88"/>
      <c r="V785" s="88"/>
      <c r="W785" s="88"/>
      <c r="X785" s="88"/>
      <c r="Y785" s="88"/>
      <c r="Z785" s="88"/>
    </row>
    <row r="786" spans="1:26" ht="13.5" customHeight="1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  <c r="S786" s="88"/>
      <c r="T786" s="88"/>
      <c r="U786" s="88"/>
      <c r="V786" s="88"/>
      <c r="W786" s="88"/>
      <c r="X786" s="88"/>
      <c r="Y786" s="88"/>
      <c r="Z786" s="88"/>
    </row>
    <row r="787" spans="1:26" ht="13.5" customHeight="1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  <c r="S787" s="88"/>
      <c r="T787" s="88"/>
      <c r="U787" s="88"/>
      <c r="V787" s="88"/>
      <c r="W787" s="88"/>
      <c r="X787" s="88"/>
      <c r="Y787" s="88"/>
      <c r="Z787" s="88"/>
    </row>
    <row r="788" spans="1:26" ht="13.5" customHeight="1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  <c r="S788" s="88"/>
      <c r="T788" s="88"/>
      <c r="U788" s="88"/>
      <c r="V788" s="88"/>
      <c r="W788" s="88"/>
      <c r="X788" s="88"/>
      <c r="Y788" s="88"/>
      <c r="Z788" s="88"/>
    </row>
    <row r="789" spans="1:26" ht="13.5" customHeight="1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  <c r="S789" s="88"/>
      <c r="T789" s="88"/>
      <c r="U789" s="88"/>
      <c r="V789" s="88"/>
      <c r="W789" s="88"/>
      <c r="X789" s="88"/>
      <c r="Y789" s="88"/>
      <c r="Z789" s="88"/>
    </row>
    <row r="790" spans="1:26" ht="13.5" customHeight="1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  <c r="S790" s="88"/>
      <c r="T790" s="88"/>
      <c r="U790" s="88"/>
      <c r="V790" s="88"/>
      <c r="W790" s="88"/>
      <c r="X790" s="88"/>
      <c r="Y790" s="88"/>
      <c r="Z790" s="88"/>
    </row>
    <row r="791" spans="1:26" ht="13.5" customHeight="1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  <c r="S791" s="88"/>
      <c r="T791" s="88"/>
      <c r="U791" s="88"/>
      <c r="V791" s="88"/>
      <c r="W791" s="88"/>
      <c r="X791" s="88"/>
      <c r="Y791" s="88"/>
      <c r="Z791" s="88"/>
    </row>
    <row r="792" spans="1:26" ht="13.5" customHeight="1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  <c r="S792" s="88"/>
      <c r="T792" s="88"/>
      <c r="U792" s="88"/>
      <c r="V792" s="88"/>
      <c r="W792" s="88"/>
      <c r="X792" s="88"/>
      <c r="Y792" s="88"/>
      <c r="Z792" s="88"/>
    </row>
    <row r="793" spans="1:26" ht="13.5" customHeight="1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  <c r="S793" s="88"/>
      <c r="T793" s="88"/>
      <c r="U793" s="88"/>
      <c r="V793" s="88"/>
      <c r="W793" s="88"/>
      <c r="X793" s="88"/>
      <c r="Y793" s="88"/>
      <c r="Z793" s="88"/>
    </row>
    <row r="794" spans="1:26" ht="13.5" customHeight="1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  <c r="S794" s="88"/>
      <c r="T794" s="88"/>
      <c r="U794" s="88"/>
      <c r="V794" s="88"/>
      <c r="W794" s="88"/>
      <c r="X794" s="88"/>
      <c r="Y794" s="88"/>
      <c r="Z794" s="88"/>
    </row>
    <row r="795" spans="1:26" ht="13.5" customHeight="1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  <c r="S795" s="88"/>
      <c r="T795" s="88"/>
      <c r="U795" s="88"/>
      <c r="V795" s="88"/>
      <c r="W795" s="88"/>
      <c r="X795" s="88"/>
      <c r="Y795" s="88"/>
      <c r="Z795" s="88"/>
    </row>
    <row r="796" spans="1:26" ht="13.5" customHeight="1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  <c r="S796" s="88"/>
      <c r="T796" s="88"/>
      <c r="U796" s="88"/>
      <c r="V796" s="88"/>
      <c r="W796" s="88"/>
      <c r="X796" s="88"/>
      <c r="Y796" s="88"/>
      <c r="Z796" s="88"/>
    </row>
    <row r="797" spans="1:26" ht="13.5" customHeight="1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  <c r="S797" s="88"/>
      <c r="T797" s="88"/>
      <c r="U797" s="88"/>
      <c r="V797" s="88"/>
      <c r="W797" s="88"/>
      <c r="X797" s="88"/>
      <c r="Y797" s="88"/>
      <c r="Z797" s="88"/>
    </row>
    <row r="798" spans="1:26" ht="13.5" customHeight="1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  <c r="S798" s="88"/>
      <c r="T798" s="88"/>
      <c r="U798" s="88"/>
      <c r="V798" s="88"/>
      <c r="W798" s="88"/>
      <c r="X798" s="88"/>
      <c r="Y798" s="88"/>
      <c r="Z798" s="88"/>
    </row>
    <row r="799" spans="1:26" ht="13.5" customHeight="1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  <c r="S799" s="88"/>
      <c r="T799" s="88"/>
      <c r="U799" s="88"/>
      <c r="V799" s="88"/>
      <c r="W799" s="88"/>
      <c r="X799" s="88"/>
      <c r="Y799" s="88"/>
      <c r="Z799" s="88"/>
    </row>
    <row r="800" spans="1:26" ht="13.5" customHeight="1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  <c r="S800" s="88"/>
      <c r="T800" s="88"/>
      <c r="U800" s="88"/>
      <c r="V800" s="88"/>
      <c r="W800" s="88"/>
      <c r="X800" s="88"/>
      <c r="Y800" s="88"/>
      <c r="Z800" s="88"/>
    </row>
    <row r="801" spans="1:26" ht="13.5" customHeight="1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  <c r="S801" s="88"/>
      <c r="T801" s="88"/>
      <c r="U801" s="88"/>
      <c r="V801" s="88"/>
      <c r="W801" s="88"/>
      <c r="X801" s="88"/>
      <c r="Y801" s="88"/>
      <c r="Z801" s="88"/>
    </row>
    <row r="802" spans="1:26" ht="13.5" customHeight="1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  <c r="S802" s="88"/>
      <c r="T802" s="88"/>
      <c r="U802" s="88"/>
      <c r="V802" s="88"/>
      <c r="W802" s="88"/>
      <c r="X802" s="88"/>
      <c r="Y802" s="88"/>
      <c r="Z802" s="88"/>
    </row>
    <row r="803" spans="1:26" ht="13.5" customHeight="1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  <c r="S803" s="88"/>
      <c r="T803" s="88"/>
      <c r="U803" s="88"/>
      <c r="V803" s="88"/>
      <c r="W803" s="88"/>
      <c r="X803" s="88"/>
      <c r="Y803" s="88"/>
      <c r="Z803" s="88"/>
    </row>
    <row r="804" spans="1:26" ht="13.5" customHeight="1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  <c r="S804" s="88"/>
      <c r="T804" s="88"/>
      <c r="U804" s="88"/>
      <c r="V804" s="88"/>
      <c r="W804" s="88"/>
      <c r="X804" s="88"/>
      <c r="Y804" s="88"/>
      <c r="Z804" s="88"/>
    </row>
    <row r="805" spans="1:26" ht="13.5" customHeight="1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  <c r="S805" s="88"/>
      <c r="T805" s="88"/>
      <c r="U805" s="88"/>
      <c r="V805" s="88"/>
      <c r="W805" s="88"/>
      <c r="X805" s="88"/>
      <c r="Y805" s="88"/>
      <c r="Z805" s="88"/>
    </row>
    <row r="806" spans="1:26" ht="13.5" customHeight="1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  <c r="S806" s="88"/>
      <c r="T806" s="88"/>
      <c r="U806" s="88"/>
      <c r="V806" s="88"/>
      <c r="W806" s="88"/>
      <c r="X806" s="88"/>
      <c r="Y806" s="88"/>
      <c r="Z806" s="88"/>
    </row>
    <row r="807" spans="1:26" ht="13.5" customHeight="1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  <c r="S807" s="88"/>
      <c r="T807" s="88"/>
      <c r="U807" s="88"/>
      <c r="V807" s="88"/>
      <c r="W807" s="88"/>
      <c r="X807" s="88"/>
      <c r="Y807" s="88"/>
      <c r="Z807" s="88"/>
    </row>
    <row r="808" spans="1:26" ht="13.5" customHeight="1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  <c r="S808" s="88"/>
      <c r="T808" s="88"/>
      <c r="U808" s="88"/>
      <c r="V808" s="88"/>
      <c r="W808" s="88"/>
      <c r="X808" s="88"/>
      <c r="Y808" s="88"/>
      <c r="Z808" s="88"/>
    </row>
    <row r="809" spans="1:26" ht="13.5" customHeight="1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88"/>
      <c r="T809" s="88"/>
      <c r="U809" s="88"/>
      <c r="V809" s="88"/>
      <c r="W809" s="88"/>
      <c r="X809" s="88"/>
      <c r="Y809" s="88"/>
      <c r="Z809" s="88"/>
    </row>
    <row r="810" spans="1:26" ht="13.5" customHeight="1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  <c r="S810" s="88"/>
      <c r="T810" s="88"/>
      <c r="U810" s="88"/>
      <c r="V810" s="88"/>
      <c r="W810" s="88"/>
      <c r="X810" s="88"/>
      <c r="Y810" s="88"/>
      <c r="Z810" s="88"/>
    </row>
    <row r="811" spans="1:26" ht="13.5" customHeight="1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  <c r="S811" s="88"/>
      <c r="T811" s="88"/>
      <c r="U811" s="88"/>
      <c r="V811" s="88"/>
      <c r="W811" s="88"/>
      <c r="X811" s="88"/>
      <c r="Y811" s="88"/>
      <c r="Z811" s="88"/>
    </row>
    <row r="812" spans="1:26" ht="13.5" customHeight="1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  <c r="S812" s="88"/>
      <c r="T812" s="88"/>
      <c r="U812" s="88"/>
      <c r="V812" s="88"/>
      <c r="W812" s="88"/>
      <c r="X812" s="88"/>
      <c r="Y812" s="88"/>
      <c r="Z812" s="88"/>
    </row>
    <row r="813" spans="1:26" ht="13.5" customHeight="1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  <c r="S813" s="88"/>
      <c r="T813" s="88"/>
      <c r="U813" s="88"/>
      <c r="V813" s="88"/>
      <c r="W813" s="88"/>
      <c r="X813" s="88"/>
      <c r="Y813" s="88"/>
      <c r="Z813" s="88"/>
    </row>
    <row r="814" spans="1:26" ht="13.5" customHeight="1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  <c r="S814" s="88"/>
      <c r="T814" s="88"/>
      <c r="U814" s="88"/>
      <c r="V814" s="88"/>
      <c r="W814" s="88"/>
      <c r="X814" s="88"/>
      <c r="Y814" s="88"/>
      <c r="Z814" s="88"/>
    </row>
    <row r="815" spans="1:26" ht="13.5" customHeight="1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  <c r="S815" s="88"/>
      <c r="T815" s="88"/>
      <c r="U815" s="88"/>
      <c r="V815" s="88"/>
      <c r="W815" s="88"/>
      <c r="X815" s="88"/>
      <c r="Y815" s="88"/>
      <c r="Z815" s="88"/>
    </row>
    <row r="816" spans="1:26" ht="13.5" customHeight="1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  <c r="S816" s="88"/>
      <c r="T816" s="88"/>
      <c r="U816" s="88"/>
      <c r="V816" s="88"/>
      <c r="W816" s="88"/>
      <c r="X816" s="88"/>
      <c r="Y816" s="88"/>
      <c r="Z816" s="88"/>
    </row>
    <row r="817" spans="1:26" ht="13.5" customHeight="1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  <c r="S817" s="88"/>
      <c r="T817" s="88"/>
      <c r="U817" s="88"/>
      <c r="V817" s="88"/>
      <c r="W817" s="88"/>
      <c r="X817" s="88"/>
      <c r="Y817" s="88"/>
      <c r="Z817" s="88"/>
    </row>
    <row r="818" spans="1:26" ht="13.5" customHeight="1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  <c r="S818" s="88"/>
      <c r="T818" s="88"/>
      <c r="U818" s="88"/>
      <c r="V818" s="88"/>
      <c r="W818" s="88"/>
      <c r="X818" s="88"/>
      <c r="Y818" s="88"/>
      <c r="Z818" s="88"/>
    </row>
    <row r="819" spans="1:26" ht="13.5" customHeight="1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  <c r="S819" s="88"/>
      <c r="T819" s="88"/>
      <c r="U819" s="88"/>
      <c r="V819" s="88"/>
      <c r="W819" s="88"/>
      <c r="X819" s="88"/>
      <c r="Y819" s="88"/>
      <c r="Z819" s="88"/>
    </row>
    <row r="820" spans="1:26" ht="13.5" customHeight="1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  <c r="S820" s="88"/>
      <c r="T820" s="88"/>
      <c r="U820" s="88"/>
      <c r="V820" s="88"/>
      <c r="W820" s="88"/>
      <c r="X820" s="88"/>
      <c r="Y820" s="88"/>
      <c r="Z820" s="88"/>
    </row>
    <row r="821" spans="1:26" ht="13.5" customHeight="1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88"/>
      <c r="P821" s="88"/>
      <c r="Q821" s="88"/>
      <c r="R821" s="88"/>
      <c r="S821" s="88"/>
      <c r="T821" s="88"/>
      <c r="U821" s="88"/>
      <c r="V821" s="88"/>
      <c r="W821" s="88"/>
      <c r="X821" s="88"/>
      <c r="Y821" s="88"/>
      <c r="Z821" s="88"/>
    </row>
    <row r="822" spans="1:26" ht="13.5" customHeight="1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88"/>
      <c r="P822" s="88"/>
      <c r="Q822" s="88"/>
      <c r="R822" s="88"/>
      <c r="S822" s="88"/>
      <c r="T822" s="88"/>
      <c r="U822" s="88"/>
      <c r="V822" s="88"/>
      <c r="W822" s="88"/>
      <c r="X822" s="88"/>
      <c r="Y822" s="88"/>
      <c r="Z822" s="88"/>
    </row>
    <row r="823" spans="1:26" ht="13.5" customHeight="1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88"/>
      <c r="P823" s="88"/>
      <c r="Q823" s="88"/>
      <c r="R823" s="88"/>
      <c r="S823" s="88"/>
      <c r="T823" s="88"/>
      <c r="U823" s="88"/>
      <c r="V823" s="88"/>
      <c r="W823" s="88"/>
      <c r="X823" s="88"/>
      <c r="Y823" s="88"/>
      <c r="Z823" s="88"/>
    </row>
    <row r="824" spans="1:26" ht="13.5" customHeight="1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88"/>
      <c r="P824" s="88"/>
      <c r="Q824" s="88"/>
      <c r="R824" s="88"/>
      <c r="S824" s="88"/>
      <c r="T824" s="88"/>
      <c r="U824" s="88"/>
      <c r="V824" s="88"/>
      <c r="W824" s="88"/>
      <c r="X824" s="88"/>
      <c r="Y824" s="88"/>
      <c r="Z824" s="88"/>
    </row>
    <row r="825" spans="1:26" ht="13.5" customHeight="1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88"/>
      <c r="P825" s="88"/>
      <c r="Q825" s="88"/>
      <c r="R825" s="88"/>
      <c r="S825" s="88"/>
      <c r="T825" s="88"/>
      <c r="U825" s="88"/>
      <c r="V825" s="88"/>
      <c r="W825" s="88"/>
      <c r="X825" s="88"/>
      <c r="Y825" s="88"/>
      <c r="Z825" s="88"/>
    </row>
    <row r="826" spans="1:26" ht="13.5" customHeight="1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88"/>
      <c r="P826" s="88"/>
      <c r="Q826" s="88"/>
      <c r="R826" s="88"/>
      <c r="S826" s="88"/>
      <c r="T826" s="88"/>
      <c r="U826" s="88"/>
      <c r="V826" s="88"/>
      <c r="W826" s="88"/>
      <c r="X826" s="88"/>
      <c r="Y826" s="88"/>
      <c r="Z826" s="88"/>
    </row>
    <row r="827" spans="1:26" ht="13.5" customHeight="1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88"/>
      <c r="P827" s="88"/>
      <c r="Q827" s="88"/>
      <c r="R827" s="88"/>
      <c r="S827" s="88"/>
      <c r="T827" s="88"/>
      <c r="U827" s="88"/>
      <c r="V827" s="88"/>
      <c r="W827" s="88"/>
      <c r="X827" s="88"/>
      <c r="Y827" s="88"/>
      <c r="Z827" s="88"/>
    </row>
    <row r="828" spans="1:26" ht="13.5" customHeight="1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88"/>
      <c r="P828" s="88"/>
      <c r="Q828" s="88"/>
      <c r="R828" s="88"/>
      <c r="S828" s="88"/>
      <c r="T828" s="88"/>
      <c r="U828" s="88"/>
      <c r="V828" s="88"/>
      <c r="W828" s="88"/>
      <c r="X828" s="88"/>
      <c r="Y828" s="88"/>
      <c r="Z828" s="88"/>
    </row>
    <row r="829" spans="1:26" ht="13.5" customHeight="1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88"/>
      <c r="P829" s="88"/>
      <c r="Q829" s="88"/>
      <c r="R829" s="88"/>
      <c r="S829" s="88"/>
      <c r="T829" s="88"/>
      <c r="U829" s="88"/>
      <c r="V829" s="88"/>
      <c r="W829" s="88"/>
      <c r="X829" s="88"/>
      <c r="Y829" s="88"/>
      <c r="Z829" s="88"/>
    </row>
    <row r="830" spans="1:26" ht="13.5" customHeight="1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88"/>
      <c r="P830" s="88"/>
      <c r="Q830" s="88"/>
      <c r="R830" s="88"/>
      <c r="S830" s="88"/>
      <c r="T830" s="88"/>
      <c r="U830" s="88"/>
      <c r="V830" s="88"/>
      <c r="W830" s="88"/>
      <c r="X830" s="88"/>
      <c r="Y830" s="88"/>
      <c r="Z830" s="88"/>
    </row>
    <row r="831" spans="1:26" ht="13.5" customHeight="1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88"/>
      <c r="P831" s="88"/>
      <c r="Q831" s="88"/>
      <c r="R831" s="88"/>
      <c r="S831" s="88"/>
      <c r="T831" s="88"/>
      <c r="U831" s="88"/>
      <c r="V831" s="88"/>
      <c r="W831" s="88"/>
      <c r="X831" s="88"/>
      <c r="Y831" s="88"/>
      <c r="Z831" s="88"/>
    </row>
    <row r="832" spans="1:26" ht="13.5" customHeight="1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88"/>
      <c r="P832" s="88"/>
      <c r="Q832" s="88"/>
      <c r="R832" s="88"/>
      <c r="S832" s="88"/>
      <c r="T832" s="88"/>
      <c r="U832" s="88"/>
      <c r="V832" s="88"/>
      <c r="W832" s="88"/>
      <c r="X832" s="88"/>
      <c r="Y832" s="88"/>
      <c r="Z832" s="88"/>
    </row>
    <row r="833" spans="1:26" ht="13.5" customHeight="1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88"/>
      <c r="P833" s="88"/>
      <c r="Q833" s="88"/>
      <c r="R833" s="88"/>
      <c r="S833" s="88"/>
      <c r="T833" s="88"/>
      <c r="U833" s="88"/>
      <c r="V833" s="88"/>
      <c r="W833" s="88"/>
      <c r="X833" s="88"/>
      <c r="Y833" s="88"/>
      <c r="Z833" s="88"/>
    </row>
    <row r="834" spans="1:26" ht="13.5" customHeight="1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88"/>
      <c r="P834" s="88"/>
      <c r="Q834" s="88"/>
      <c r="R834" s="88"/>
      <c r="S834" s="88"/>
      <c r="T834" s="88"/>
      <c r="U834" s="88"/>
      <c r="V834" s="88"/>
      <c r="W834" s="88"/>
      <c r="X834" s="88"/>
      <c r="Y834" s="88"/>
      <c r="Z834" s="88"/>
    </row>
    <row r="835" spans="1:26" ht="13.5" customHeight="1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88"/>
      <c r="P835" s="88"/>
      <c r="Q835" s="88"/>
      <c r="R835" s="88"/>
      <c r="S835" s="88"/>
      <c r="T835" s="88"/>
      <c r="U835" s="88"/>
      <c r="V835" s="88"/>
      <c r="W835" s="88"/>
      <c r="X835" s="88"/>
      <c r="Y835" s="88"/>
      <c r="Z835" s="88"/>
    </row>
    <row r="836" spans="1:26" ht="13.5" customHeight="1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88"/>
      <c r="T836" s="88"/>
      <c r="U836" s="88"/>
      <c r="V836" s="88"/>
      <c r="W836" s="88"/>
      <c r="X836" s="88"/>
      <c r="Y836" s="88"/>
      <c r="Z836" s="88"/>
    </row>
    <row r="837" spans="1:26" ht="13.5" customHeight="1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88"/>
      <c r="P837" s="88"/>
      <c r="Q837" s="88"/>
      <c r="R837" s="88"/>
      <c r="S837" s="88"/>
      <c r="T837" s="88"/>
      <c r="U837" s="88"/>
      <c r="V837" s="88"/>
      <c r="W837" s="88"/>
      <c r="X837" s="88"/>
      <c r="Y837" s="88"/>
      <c r="Z837" s="88"/>
    </row>
    <row r="838" spans="1:26" ht="13.5" customHeight="1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88"/>
      <c r="P838" s="88"/>
      <c r="Q838" s="88"/>
      <c r="R838" s="88"/>
      <c r="S838" s="88"/>
      <c r="T838" s="88"/>
      <c r="U838" s="88"/>
      <c r="V838" s="88"/>
      <c r="W838" s="88"/>
      <c r="X838" s="88"/>
      <c r="Y838" s="88"/>
      <c r="Z838" s="88"/>
    </row>
    <row r="839" spans="1:26" ht="13.5" customHeight="1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88"/>
      <c r="P839" s="88"/>
      <c r="Q839" s="88"/>
      <c r="R839" s="88"/>
      <c r="S839" s="88"/>
      <c r="T839" s="88"/>
      <c r="U839" s="88"/>
      <c r="V839" s="88"/>
      <c r="W839" s="88"/>
      <c r="X839" s="88"/>
      <c r="Y839" s="88"/>
      <c r="Z839" s="88"/>
    </row>
    <row r="840" spans="1:26" ht="13.5" customHeight="1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88"/>
      <c r="P840" s="88"/>
      <c r="Q840" s="88"/>
      <c r="R840" s="88"/>
      <c r="S840" s="88"/>
      <c r="T840" s="88"/>
      <c r="U840" s="88"/>
      <c r="V840" s="88"/>
      <c r="W840" s="88"/>
      <c r="X840" s="88"/>
      <c r="Y840" s="88"/>
      <c r="Z840" s="88"/>
    </row>
    <row r="841" spans="1:26" ht="13.5" customHeight="1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88"/>
      <c r="P841" s="88"/>
      <c r="Q841" s="88"/>
      <c r="R841" s="88"/>
      <c r="S841" s="88"/>
      <c r="T841" s="88"/>
      <c r="U841" s="88"/>
      <c r="V841" s="88"/>
      <c r="W841" s="88"/>
      <c r="X841" s="88"/>
      <c r="Y841" s="88"/>
      <c r="Z841" s="88"/>
    </row>
    <row r="842" spans="1:26" ht="13.5" customHeight="1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88"/>
      <c r="P842" s="88"/>
      <c r="Q842" s="88"/>
      <c r="R842" s="88"/>
      <c r="S842" s="88"/>
      <c r="T842" s="88"/>
      <c r="U842" s="88"/>
      <c r="V842" s="88"/>
      <c r="W842" s="88"/>
      <c r="X842" s="88"/>
      <c r="Y842" s="88"/>
      <c r="Z842" s="88"/>
    </row>
    <row r="843" spans="1:26" ht="13.5" customHeight="1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88"/>
      <c r="P843" s="88"/>
      <c r="Q843" s="88"/>
      <c r="R843" s="88"/>
      <c r="S843" s="88"/>
      <c r="T843" s="88"/>
      <c r="U843" s="88"/>
      <c r="V843" s="88"/>
      <c r="W843" s="88"/>
      <c r="X843" s="88"/>
      <c r="Y843" s="88"/>
      <c r="Z843" s="88"/>
    </row>
    <row r="844" spans="1:26" ht="13.5" customHeight="1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88"/>
      <c r="P844" s="88"/>
      <c r="Q844" s="88"/>
      <c r="R844" s="88"/>
      <c r="S844" s="88"/>
      <c r="T844" s="88"/>
      <c r="U844" s="88"/>
      <c r="V844" s="88"/>
      <c r="W844" s="88"/>
      <c r="X844" s="88"/>
      <c r="Y844" s="88"/>
      <c r="Z844" s="88"/>
    </row>
    <row r="845" spans="1:26" ht="13.5" customHeight="1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88"/>
      <c r="P845" s="88"/>
      <c r="Q845" s="88"/>
      <c r="R845" s="88"/>
      <c r="S845" s="88"/>
      <c r="T845" s="88"/>
      <c r="U845" s="88"/>
      <c r="V845" s="88"/>
      <c r="W845" s="88"/>
      <c r="X845" s="88"/>
      <c r="Y845" s="88"/>
      <c r="Z845" s="88"/>
    </row>
    <row r="846" spans="1:26" ht="13.5" customHeight="1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88"/>
      <c r="P846" s="88"/>
      <c r="Q846" s="88"/>
      <c r="R846" s="88"/>
      <c r="S846" s="88"/>
      <c r="T846" s="88"/>
      <c r="U846" s="88"/>
      <c r="V846" s="88"/>
      <c r="W846" s="88"/>
      <c r="X846" s="88"/>
      <c r="Y846" s="88"/>
      <c r="Z846" s="88"/>
    </row>
    <row r="847" spans="1:26" ht="13.5" customHeight="1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88"/>
      <c r="P847" s="88"/>
      <c r="Q847" s="88"/>
      <c r="R847" s="88"/>
      <c r="S847" s="88"/>
      <c r="T847" s="88"/>
      <c r="U847" s="88"/>
      <c r="V847" s="88"/>
      <c r="W847" s="88"/>
      <c r="X847" s="88"/>
      <c r="Y847" s="88"/>
      <c r="Z847" s="88"/>
    </row>
    <row r="848" spans="1:26" ht="13.5" customHeight="1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88"/>
      <c r="P848" s="88"/>
      <c r="Q848" s="88"/>
      <c r="R848" s="88"/>
      <c r="S848" s="88"/>
      <c r="T848" s="88"/>
      <c r="U848" s="88"/>
      <c r="V848" s="88"/>
      <c r="W848" s="88"/>
      <c r="X848" s="88"/>
      <c r="Y848" s="88"/>
      <c r="Z848" s="88"/>
    </row>
    <row r="849" spans="1:26" ht="13.5" customHeight="1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88"/>
      <c r="P849" s="88"/>
      <c r="Q849" s="88"/>
      <c r="R849" s="88"/>
      <c r="S849" s="88"/>
      <c r="T849" s="88"/>
      <c r="U849" s="88"/>
      <c r="V849" s="88"/>
      <c r="W849" s="88"/>
      <c r="X849" s="88"/>
      <c r="Y849" s="88"/>
      <c r="Z849" s="88"/>
    </row>
    <row r="850" spans="1:26" ht="13.5" customHeight="1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88"/>
      <c r="P850" s="88"/>
      <c r="Q850" s="88"/>
      <c r="R850" s="88"/>
      <c r="S850" s="88"/>
      <c r="T850" s="88"/>
      <c r="U850" s="88"/>
      <c r="V850" s="88"/>
      <c r="W850" s="88"/>
      <c r="X850" s="88"/>
      <c r="Y850" s="88"/>
      <c r="Z850" s="88"/>
    </row>
    <row r="851" spans="1:26" ht="13.5" customHeight="1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88"/>
      <c r="P851" s="88"/>
      <c r="Q851" s="88"/>
      <c r="R851" s="88"/>
      <c r="S851" s="88"/>
      <c r="T851" s="88"/>
      <c r="U851" s="88"/>
      <c r="V851" s="88"/>
      <c r="W851" s="88"/>
      <c r="X851" s="88"/>
      <c r="Y851" s="88"/>
      <c r="Z851" s="88"/>
    </row>
    <row r="852" spans="1:26" ht="13.5" customHeight="1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88"/>
      <c r="P852" s="88"/>
      <c r="Q852" s="88"/>
      <c r="R852" s="88"/>
      <c r="S852" s="88"/>
      <c r="T852" s="88"/>
      <c r="U852" s="88"/>
      <c r="V852" s="88"/>
      <c r="W852" s="88"/>
      <c r="X852" s="88"/>
      <c r="Y852" s="88"/>
      <c r="Z852" s="88"/>
    </row>
    <row r="853" spans="1:26" ht="13.5" customHeight="1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88"/>
      <c r="P853" s="88"/>
      <c r="Q853" s="88"/>
      <c r="R853" s="88"/>
      <c r="S853" s="88"/>
      <c r="T853" s="88"/>
      <c r="U853" s="88"/>
      <c r="V853" s="88"/>
      <c r="W853" s="88"/>
      <c r="X853" s="88"/>
      <c r="Y853" s="88"/>
      <c r="Z853" s="88"/>
    </row>
    <row r="854" spans="1:26" ht="13.5" customHeight="1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88"/>
      <c r="P854" s="88"/>
      <c r="Q854" s="88"/>
      <c r="R854" s="88"/>
      <c r="S854" s="88"/>
      <c r="T854" s="88"/>
      <c r="U854" s="88"/>
      <c r="V854" s="88"/>
      <c r="W854" s="88"/>
      <c r="X854" s="88"/>
      <c r="Y854" s="88"/>
      <c r="Z854" s="88"/>
    </row>
    <row r="855" spans="1:26" ht="13.5" customHeight="1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88"/>
      <c r="P855" s="88"/>
      <c r="Q855" s="88"/>
      <c r="R855" s="88"/>
      <c r="S855" s="88"/>
      <c r="T855" s="88"/>
      <c r="U855" s="88"/>
      <c r="V855" s="88"/>
      <c r="W855" s="88"/>
      <c r="X855" s="88"/>
      <c r="Y855" s="88"/>
      <c r="Z855" s="88"/>
    </row>
    <row r="856" spans="1:26" ht="13.5" customHeight="1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88"/>
      <c r="P856" s="88"/>
      <c r="Q856" s="88"/>
      <c r="R856" s="88"/>
      <c r="S856" s="88"/>
      <c r="T856" s="88"/>
      <c r="U856" s="88"/>
      <c r="V856" s="88"/>
      <c r="W856" s="88"/>
      <c r="X856" s="88"/>
      <c r="Y856" s="88"/>
      <c r="Z856" s="88"/>
    </row>
    <row r="857" spans="1:26" ht="13.5" customHeight="1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88"/>
      <c r="P857" s="88"/>
      <c r="Q857" s="88"/>
      <c r="R857" s="88"/>
      <c r="S857" s="88"/>
      <c r="T857" s="88"/>
      <c r="U857" s="88"/>
      <c r="V857" s="88"/>
      <c r="W857" s="88"/>
      <c r="X857" s="88"/>
      <c r="Y857" s="88"/>
      <c r="Z857" s="88"/>
    </row>
    <row r="858" spans="1:26" ht="13.5" customHeight="1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  <c r="S858" s="88"/>
      <c r="T858" s="88"/>
      <c r="U858" s="88"/>
      <c r="V858" s="88"/>
      <c r="W858" s="88"/>
      <c r="X858" s="88"/>
      <c r="Y858" s="88"/>
      <c r="Z858" s="88"/>
    </row>
    <row r="859" spans="1:26" ht="13.5" customHeight="1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  <c r="S859" s="88"/>
      <c r="T859" s="88"/>
      <c r="U859" s="88"/>
      <c r="V859" s="88"/>
      <c r="W859" s="88"/>
      <c r="X859" s="88"/>
      <c r="Y859" s="88"/>
      <c r="Z859" s="88"/>
    </row>
    <row r="860" spans="1:26" ht="13.5" customHeight="1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  <c r="S860" s="88"/>
      <c r="T860" s="88"/>
      <c r="U860" s="88"/>
      <c r="V860" s="88"/>
      <c r="W860" s="88"/>
      <c r="X860" s="88"/>
      <c r="Y860" s="88"/>
      <c r="Z860" s="88"/>
    </row>
    <row r="861" spans="1:26" ht="13.5" customHeight="1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  <c r="S861" s="88"/>
      <c r="T861" s="88"/>
      <c r="U861" s="88"/>
      <c r="V861" s="88"/>
      <c r="W861" s="88"/>
      <c r="X861" s="88"/>
      <c r="Y861" s="88"/>
      <c r="Z861" s="88"/>
    </row>
    <row r="862" spans="1:26" ht="13.5" customHeight="1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  <c r="S862" s="88"/>
      <c r="T862" s="88"/>
      <c r="U862" s="88"/>
      <c r="V862" s="88"/>
      <c r="W862" s="88"/>
      <c r="X862" s="88"/>
      <c r="Y862" s="88"/>
      <c r="Z862" s="88"/>
    </row>
    <row r="863" spans="1:26" ht="13.5" customHeight="1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88"/>
      <c r="T863" s="88"/>
      <c r="U863" s="88"/>
      <c r="V863" s="88"/>
      <c r="W863" s="88"/>
      <c r="X863" s="88"/>
      <c r="Y863" s="88"/>
      <c r="Z863" s="88"/>
    </row>
    <row r="864" spans="1:26" ht="13.5" customHeight="1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88"/>
      <c r="P864" s="88"/>
      <c r="Q864" s="88"/>
      <c r="R864" s="88"/>
      <c r="S864" s="88"/>
      <c r="T864" s="88"/>
      <c r="U864" s="88"/>
      <c r="V864" s="88"/>
      <c r="W864" s="88"/>
      <c r="X864" s="88"/>
      <c r="Y864" s="88"/>
      <c r="Z864" s="88"/>
    </row>
    <row r="865" spans="1:26" ht="13.5" customHeight="1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88"/>
      <c r="P865" s="88"/>
      <c r="Q865" s="88"/>
      <c r="R865" s="88"/>
      <c r="S865" s="88"/>
      <c r="T865" s="88"/>
      <c r="U865" s="88"/>
      <c r="V865" s="88"/>
      <c r="W865" s="88"/>
      <c r="X865" s="88"/>
      <c r="Y865" s="88"/>
      <c r="Z865" s="88"/>
    </row>
    <row r="866" spans="1:26" ht="13.5" customHeight="1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88"/>
      <c r="P866" s="88"/>
      <c r="Q866" s="88"/>
      <c r="R866" s="88"/>
      <c r="S866" s="88"/>
      <c r="T866" s="88"/>
      <c r="U866" s="88"/>
      <c r="V866" s="88"/>
      <c r="W866" s="88"/>
      <c r="X866" s="88"/>
      <c r="Y866" s="88"/>
      <c r="Z866" s="88"/>
    </row>
    <row r="867" spans="1:26" ht="13.5" customHeight="1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88"/>
      <c r="P867" s="88"/>
      <c r="Q867" s="88"/>
      <c r="R867" s="88"/>
      <c r="S867" s="88"/>
      <c r="T867" s="88"/>
      <c r="U867" s="88"/>
      <c r="V867" s="88"/>
      <c r="W867" s="88"/>
      <c r="X867" s="88"/>
      <c r="Y867" s="88"/>
      <c r="Z867" s="88"/>
    </row>
    <row r="868" spans="1:26" ht="13.5" customHeight="1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88"/>
      <c r="P868" s="88"/>
      <c r="Q868" s="88"/>
      <c r="R868" s="88"/>
      <c r="S868" s="88"/>
      <c r="T868" s="88"/>
      <c r="U868" s="88"/>
      <c r="V868" s="88"/>
      <c r="W868" s="88"/>
      <c r="X868" s="88"/>
      <c r="Y868" s="88"/>
      <c r="Z868" s="88"/>
    </row>
    <row r="869" spans="1:26" ht="13.5" customHeight="1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88"/>
      <c r="P869" s="88"/>
      <c r="Q869" s="88"/>
      <c r="R869" s="88"/>
      <c r="S869" s="88"/>
      <c r="T869" s="88"/>
      <c r="U869" s="88"/>
      <c r="V869" s="88"/>
      <c r="W869" s="88"/>
      <c r="X869" s="88"/>
      <c r="Y869" s="88"/>
      <c r="Z869" s="88"/>
    </row>
    <row r="870" spans="1:26" ht="13.5" customHeight="1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88"/>
      <c r="P870" s="88"/>
      <c r="Q870" s="88"/>
      <c r="R870" s="88"/>
      <c r="S870" s="88"/>
      <c r="T870" s="88"/>
      <c r="U870" s="88"/>
      <c r="V870" s="88"/>
      <c r="W870" s="88"/>
      <c r="X870" s="88"/>
      <c r="Y870" s="88"/>
      <c r="Z870" s="88"/>
    </row>
    <row r="871" spans="1:26" ht="13.5" customHeight="1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88"/>
      <c r="P871" s="88"/>
      <c r="Q871" s="88"/>
      <c r="R871" s="88"/>
      <c r="S871" s="88"/>
      <c r="T871" s="88"/>
      <c r="U871" s="88"/>
      <c r="V871" s="88"/>
      <c r="W871" s="88"/>
      <c r="X871" s="88"/>
      <c r="Y871" s="88"/>
      <c r="Z871" s="88"/>
    </row>
    <row r="872" spans="1:26" ht="13.5" customHeight="1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88"/>
      <c r="P872" s="88"/>
      <c r="Q872" s="88"/>
      <c r="R872" s="88"/>
      <c r="S872" s="88"/>
      <c r="T872" s="88"/>
      <c r="U872" s="88"/>
      <c r="V872" s="88"/>
      <c r="W872" s="88"/>
      <c r="X872" s="88"/>
      <c r="Y872" s="88"/>
      <c r="Z872" s="88"/>
    </row>
    <row r="873" spans="1:26" ht="13.5" customHeight="1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88"/>
      <c r="P873" s="88"/>
      <c r="Q873" s="88"/>
      <c r="R873" s="88"/>
      <c r="S873" s="88"/>
      <c r="T873" s="88"/>
      <c r="U873" s="88"/>
      <c r="V873" s="88"/>
      <c r="W873" s="88"/>
      <c r="X873" s="88"/>
      <c r="Y873" s="88"/>
      <c r="Z873" s="88"/>
    </row>
    <row r="874" spans="1:26" ht="13.5" customHeight="1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88"/>
      <c r="P874" s="88"/>
      <c r="Q874" s="88"/>
      <c r="R874" s="88"/>
      <c r="S874" s="88"/>
      <c r="T874" s="88"/>
      <c r="U874" s="88"/>
      <c r="V874" s="88"/>
      <c r="W874" s="88"/>
      <c r="X874" s="88"/>
      <c r="Y874" s="88"/>
      <c r="Z874" s="88"/>
    </row>
    <row r="875" spans="1:26" ht="13.5" customHeight="1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88"/>
      <c r="P875" s="88"/>
      <c r="Q875" s="88"/>
      <c r="R875" s="88"/>
      <c r="S875" s="88"/>
      <c r="T875" s="88"/>
      <c r="U875" s="88"/>
      <c r="V875" s="88"/>
      <c r="W875" s="88"/>
      <c r="X875" s="88"/>
      <c r="Y875" s="88"/>
      <c r="Z875" s="88"/>
    </row>
    <row r="876" spans="1:26" ht="13.5" customHeight="1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88"/>
      <c r="P876" s="88"/>
      <c r="Q876" s="88"/>
      <c r="R876" s="88"/>
      <c r="S876" s="88"/>
      <c r="T876" s="88"/>
      <c r="U876" s="88"/>
      <c r="V876" s="88"/>
      <c r="W876" s="88"/>
      <c r="X876" s="88"/>
      <c r="Y876" s="88"/>
      <c r="Z876" s="88"/>
    </row>
    <row r="877" spans="1:26" ht="13.5" customHeight="1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88"/>
      <c r="P877" s="88"/>
      <c r="Q877" s="88"/>
      <c r="R877" s="88"/>
      <c r="S877" s="88"/>
      <c r="T877" s="88"/>
      <c r="U877" s="88"/>
      <c r="V877" s="88"/>
      <c r="W877" s="88"/>
      <c r="X877" s="88"/>
      <c r="Y877" s="88"/>
      <c r="Z877" s="88"/>
    </row>
    <row r="878" spans="1:26" ht="13.5" customHeight="1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88"/>
      <c r="P878" s="88"/>
      <c r="Q878" s="88"/>
      <c r="R878" s="88"/>
      <c r="S878" s="88"/>
      <c r="T878" s="88"/>
      <c r="U878" s="88"/>
      <c r="V878" s="88"/>
      <c r="W878" s="88"/>
      <c r="X878" s="88"/>
      <c r="Y878" s="88"/>
      <c r="Z878" s="88"/>
    </row>
    <row r="879" spans="1:26" ht="13.5" customHeight="1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88"/>
      <c r="P879" s="88"/>
      <c r="Q879" s="88"/>
      <c r="R879" s="88"/>
      <c r="S879" s="88"/>
      <c r="T879" s="88"/>
      <c r="U879" s="88"/>
      <c r="V879" s="88"/>
      <c r="W879" s="88"/>
      <c r="X879" s="88"/>
      <c r="Y879" s="88"/>
      <c r="Z879" s="88"/>
    </row>
    <row r="880" spans="1:26" ht="13.5" customHeight="1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88"/>
      <c r="P880" s="88"/>
      <c r="Q880" s="88"/>
      <c r="R880" s="88"/>
      <c r="S880" s="88"/>
      <c r="T880" s="88"/>
      <c r="U880" s="88"/>
      <c r="V880" s="88"/>
      <c r="W880" s="88"/>
      <c r="X880" s="88"/>
      <c r="Y880" s="88"/>
      <c r="Z880" s="88"/>
    </row>
    <row r="881" spans="1:26" ht="13.5" customHeight="1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88"/>
      <c r="P881" s="88"/>
      <c r="Q881" s="88"/>
      <c r="R881" s="88"/>
      <c r="S881" s="88"/>
      <c r="T881" s="88"/>
      <c r="U881" s="88"/>
      <c r="V881" s="88"/>
      <c r="W881" s="88"/>
      <c r="X881" s="88"/>
      <c r="Y881" s="88"/>
      <c r="Z881" s="88"/>
    </row>
    <row r="882" spans="1:26" ht="13.5" customHeight="1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88"/>
      <c r="P882" s="88"/>
      <c r="Q882" s="88"/>
      <c r="R882" s="88"/>
      <c r="S882" s="88"/>
      <c r="T882" s="88"/>
      <c r="U882" s="88"/>
      <c r="V882" s="88"/>
      <c r="W882" s="88"/>
      <c r="X882" s="88"/>
      <c r="Y882" s="88"/>
      <c r="Z882" s="88"/>
    </row>
    <row r="883" spans="1:26" ht="13.5" customHeight="1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88"/>
      <c r="P883" s="88"/>
      <c r="Q883" s="88"/>
      <c r="R883" s="88"/>
      <c r="S883" s="88"/>
      <c r="T883" s="88"/>
      <c r="U883" s="88"/>
      <c r="V883" s="88"/>
      <c r="W883" s="88"/>
      <c r="X883" s="88"/>
      <c r="Y883" s="88"/>
      <c r="Z883" s="88"/>
    </row>
    <row r="884" spans="1:26" ht="13.5" customHeight="1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88"/>
      <c r="P884" s="88"/>
      <c r="Q884" s="88"/>
      <c r="R884" s="88"/>
      <c r="S884" s="88"/>
      <c r="T884" s="88"/>
      <c r="U884" s="88"/>
      <c r="V884" s="88"/>
      <c r="W884" s="88"/>
      <c r="X884" s="88"/>
      <c r="Y884" s="88"/>
      <c r="Z884" s="88"/>
    </row>
    <row r="885" spans="1:26" ht="13.5" customHeight="1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88"/>
      <c r="P885" s="88"/>
      <c r="Q885" s="88"/>
      <c r="R885" s="88"/>
      <c r="S885" s="88"/>
      <c r="T885" s="88"/>
      <c r="U885" s="88"/>
      <c r="V885" s="88"/>
      <c r="W885" s="88"/>
      <c r="X885" s="88"/>
      <c r="Y885" s="88"/>
      <c r="Z885" s="88"/>
    </row>
    <row r="886" spans="1:26" ht="13.5" customHeight="1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88"/>
      <c r="P886" s="88"/>
      <c r="Q886" s="88"/>
      <c r="R886" s="88"/>
      <c r="S886" s="88"/>
      <c r="T886" s="88"/>
      <c r="U886" s="88"/>
      <c r="V886" s="88"/>
      <c r="W886" s="88"/>
      <c r="X886" s="88"/>
      <c r="Y886" s="88"/>
      <c r="Z886" s="88"/>
    </row>
    <row r="887" spans="1:26" ht="13.5" customHeight="1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88"/>
      <c r="P887" s="88"/>
      <c r="Q887" s="88"/>
      <c r="R887" s="88"/>
      <c r="S887" s="88"/>
      <c r="T887" s="88"/>
      <c r="U887" s="88"/>
      <c r="V887" s="88"/>
      <c r="W887" s="88"/>
      <c r="X887" s="88"/>
      <c r="Y887" s="88"/>
      <c r="Z887" s="88"/>
    </row>
    <row r="888" spans="1:26" ht="13.5" customHeight="1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88"/>
      <c r="P888" s="88"/>
      <c r="Q888" s="88"/>
      <c r="R888" s="88"/>
      <c r="S888" s="88"/>
      <c r="T888" s="88"/>
      <c r="U888" s="88"/>
      <c r="V888" s="88"/>
      <c r="W888" s="88"/>
      <c r="X888" s="88"/>
      <c r="Y888" s="88"/>
      <c r="Z888" s="88"/>
    </row>
    <row r="889" spans="1:26" ht="13.5" customHeight="1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88"/>
      <c r="P889" s="88"/>
      <c r="Q889" s="88"/>
      <c r="R889" s="88"/>
      <c r="S889" s="88"/>
      <c r="T889" s="88"/>
      <c r="U889" s="88"/>
      <c r="V889" s="88"/>
      <c r="W889" s="88"/>
      <c r="X889" s="88"/>
      <c r="Y889" s="88"/>
      <c r="Z889" s="88"/>
    </row>
    <row r="890" spans="1:26" ht="13.5" customHeight="1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88"/>
      <c r="T890" s="88"/>
      <c r="U890" s="88"/>
      <c r="V890" s="88"/>
      <c r="W890" s="88"/>
      <c r="X890" s="88"/>
      <c r="Y890" s="88"/>
      <c r="Z890" s="88"/>
    </row>
    <row r="891" spans="1:26" ht="13.5" customHeight="1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88"/>
      <c r="P891" s="88"/>
      <c r="Q891" s="88"/>
      <c r="R891" s="88"/>
      <c r="S891" s="88"/>
      <c r="T891" s="88"/>
      <c r="U891" s="88"/>
      <c r="V891" s="88"/>
      <c r="W891" s="88"/>
      <c r="X891" s="88"/>
      <c r="Y891" s="88"/>
      <c r="Z891" s="88"/>
    </row>
    <row r="892" spans="1:26" ht="13.5" customHeight="1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88"/>
      <c r="P892" s="88"/>
      <c r="Q892" s="88"/>
      <c r="R892" s="88"/>
      <c r="S892" s="88"/>
      <c r="T892" s="88"/>
      <c r="U892" s="88"/>
      <c r="V892" s="88"/>
      <c r="W892" s="88"/>
      <c r="X892" s="88"/>
      <c r="Y892" s="88"/>
      <c r="Z892" s="88"/>
    </row>
    <row r="893" spans="1:26" ht="13.5" customHeight="1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88"/>
      <c r="P893" s="88"/>
      <c r="Q893" s="88"/>
      <c r="R893" s="88"/>
      <c r="S893" s="88"/>
      <c r="T893" s="88"/>
      <c r="U893" s="88"/>
      <c r="V893" s="88"/>
      <c r="W893" s="88"/>
      <c r="X893" s="88"/>
      <c r="Y893" s="88"/>
      <c r="Z893" s="88"/>
    </row>
    <row r="894" spans="1:26" ht="13.5" customHeight="1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88"/>
      <c r="P894" s="88"/>
      <c r="Q894" s="88"/>
      <c r="R894" s="88"/>
      <c r="S894" s="88"/>
      <c r="T894" s="88"/>
      <c r="U894" s="88"/>
      <c r="V894" s="88"/>
      <c r="W894" s="88"/>
      <c r="X894" s="88"/>
      <c r="Y894" s="88"/>
      <c r="Z894" s="88"/>
    </row>
    <row r="895" spans="1:26" ht="13.5" customHeight="1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88"/>
      <c r="P895" s="88"/>
      <c r="Q895" s="88"/>
      <c r="R895" s="88"/>
      <c r="S895" s="88"/>
      <c r="T895" s="88"/>
      <c r="U895" s="88"/>
      <c r="V895" s="88"/>
      <c r="W895" s="88"/>
      <c r="X895" s="88"/>
      <c r="Y895" s="88"/>
      <c r="Z895" s="88"/>
    </row>
    <row r="896" spans="1:26" ht="13.5" customHeight="1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88"/>
      <c r="P896" s="88"/>
      <c r="Q896" s="88"/>
      <c r="R896" s="88"/>
      <c r="S896" s="88"/>
      <c r="T896" s="88"/>
      <c r="U896" s="88"/>
      <c r="V896" s="88"/>
      <c r="W896" s="88"/>
      <c r="X896" s="88"/>
      <c r="Y896" s="88"/>
      <c r="Z896" s="88"/>
    </row>
    <row r="897" spans="1:26" ht="13.5" customHeight="1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88"/>
      <c r="P897" s="88"/>
      <c r="Q897" s="88"/>
      <c r="R897" s="88"/>
      <c r="S897" s="88"/>
      <c r="T897" s="88"/>
      <c r="U897" s="88"/>
      <c r="V897" s="88"/>
      <c r="W897" s="88"/>
      <c r="X897" s="88"/>
      <c r="Y897" s="88"/>
      <c r="Z897" s="88"/>
    </row>
    <row r="898" spans="1:26" ht="13.5" customHeight="1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88"/>
      <c r="P898" s="88"/>
      <c r="Q898" s="88"/>
      <c r="R898" s="88"/>
      <c r="S898" s="88"/>
      <c r="T898" s="88"/>
      <c r="U898" s="88"/>
      <c r="V898" s="88"/>
      <c r="W898" s="88"/>
      <c r="X898" s="88"/>
      <c r="Y898" s="88"/>
      <c r="Z898" s="88"/>
    </row>
    <row r="899" spans="1:26" ht="13.5" customHeight="1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88"/>
      <c r="P899" s="88"/>
      <c r="Q899" s="88"/>
      <c r="R899" s="88"/>
      <c r="S899" s="88"/>
      <c r="T899" s="88"/>
      <c r="U899" s="88"/>
      <c r="V899" s="88"/>
      <c r="W899" s="88"/>
      <c r="X899" s="88"/>
      <c r="Y899" s="88"/>
      <c r="Z899" s="88"/>
    </row>
    <row r="900" spans="1:26" ht="13.5" customHeight="1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  <c r="L900" s="88"/>
      <c r="M900" s="88"/>
      <c r="N900" s="88"/>
      <c r="O900" s="88"/>
      <c r="P900" s="88"/>
      <c r="Q900" s="88"/>
      <c r="R900" s="88"/>
      <c r="S900" s="88"/>
      <c r="T900" s="88"/>
      <c r="U900" s="88"/>
      <c r="V900" s="88"/>
      <c r="W900" s="88"/>
      <c r="X900" s="88"/>
      <c r="Y900" s="88"/>
      <c r="Z900" s="88"/>
    </row>
    <row r="901" spans="1:26" ht="13.5" customHeight="1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  <c r="L901" s="88"/>
      <c r="M901" s="88"/>
      <c r="N901" s="88"/>
      <c r="O901" s="88"/>
      <c r="P901" s="88"/>
      <c r="Q901" s="88"/>
      <c r="R901" s="88"/>
      <c r="S901" s="88"/>
      <c r="T901" s="88"/>
      <c r="U901" s="88"/>
      <c r="V901" s="88"/>
      <c r="W901" s="88"/>
      <c r="X901" s="88"/>
      <c r="Y901" s="88"/>
      <c r="Z901" s="88"/>
    </row>
    <row r="902" spans="1:26" ht="13.5" customHeight="1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  <c r="L902" s="88"/>
      <c r="M902" s="88"/>
      <c r="N902" s="88"/>
      <c r="O902" s="88"/>
      <c r="P902" s="88"/>
      <c r="Q902" s="88"/>
      <c r="R902" s="88"/>
      <c r="S902" s="88"/>
      <c r="T902" s="88"/>
      <c r="U902" s="88"/>
      <c r="V902" s="88"/>
      <c r="W902" s="88"/>
      <c r="X902" s="88"/>
      <c r="Y902" s="88"/>
      <c r="Z902" s="88"/>
    </row>
    <row r="903" spans="1:26" ht="13.5" customHeight="1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  <c r="L903" s="88"/>
      <c r="M903" s="88"/>
      <c r="N903" s="88"/>
      <c r="O903" s="88"/>
      <c r="P903" s="88"/>
      <c r="Q903" s="88"/>
      <c r="R903" s="88"/>
      <c r="S903" s="88"/>
      <c r="T903" s="88"/>
      <c r="U903" s="88"/>
      <c r="V903" s="88"/>
      <c r="W903" s="88"/>
      <c r="X903" s="88"/>
      <c r="Y903" s="88"/>
      <c r="Z903" s="88"/>
    </row>
    <row r="904" spans="1:26" ht="13.5" customHeight="1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  <c r="L904" s="88"/>
      <c r="M904" s="88"/>
      <c r="N904" s="88"/>
      <c r="O904" s="88"/>
      <c r="P904" s="88"/>
      <c r="Q904" s="88"/>
      <c r="R904" s="88"/>
      <c r="S904" s="88"/>
      <c r="T904" s="88"/>
      <c r="U904" s="88"/>
      <c r="V904" s="88"/>
      <c r="W904" s="88"/>
      <c r="X904" s="88"/>
      <c r="Y904" s="88"/>
      <c r="Z904" s="88"/>
    </row>
    <row r="905" spans="1:26" ht="13.5" customHeight="1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  <c r="L905" s="88"/>
      <c r="M905" s="88"/>
      <c r="N905" s="88"/>
      <c r="O905" s="88"/>
      <c r="P905" s="88"/>
      <c r="Q905" s="88"/>
      <c r="R905" s="88"/>
      <c r="S905" s="88"/>
      <c r="T905" s="88"/>
      <c r="U905" s="88"/>
      <c r="V905" s="88"/>
      <c r="W905" s="88"/>
      <c r="X905" s="88"/>
      <c r="Y905" s="88"/>
      <c r="Z905" s="88"/>
    </row>
    <row r="906" spans="1:26" ht="13.5" customHeight="1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  <c r="L906" s="88"/>
      <c r="M906" s="88"/>
      <c r="N906" s="88"/>
      <c r="O906" s="88"/>
      <c r="P906" s="88"/>
      <c r="Q906" s="88"/>
      <c r="R906" s="88"/>
      <c r="S906" s="88"/>
      <c r="T906" s="88"/>
      <c r="U906" s="88"/>
      <c r="V906" s="88"/>
      <c r="W906" s="88"/>
      <c r="X906" s="88"/>
      <c r="Y906" s="88"/>
      <c r="Z906" s="88"/>
    </row>
    <row r="907" spans="1:26" ht="13.5" customHeight="1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  <c r="L907" s="88"/>
      <c r="M907" s="88"/>
      <c r="N907" s="88"/>
      <c r="O907" s="88"/>
      <c r="P907" s="88"/>
      <c r="Q907" s="88"/>
      <c r="R907" s="88"/>
      <c r="S907" s="88"/>
      <c r="T907" s="88"/>
      <c r="U907" s="88"/>
      <c r="V907" s="88"/>
      <c r="W907" s="88"/>
      <c r="X907" s="88"/>
      <c r="Y907" s="88"/>
      <c r="Z907" s="88"/>
    </row>
    <row r="908" spans="1:26" ht="13.5" customHeight="1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  <c r="L908" s="88"/>
      <c r="M908" s="88"/>
      <c r="N908" s="88"/>
      <c r="O908" s="88"/>
      <c r="P908" s="88"/>
      <c r="Q908" s="88"/>
      <c r="R908" s="88"/>
      <c r="S908" s="88"/>
      <c r="T908" s="88"/>
      <c r="U908" s="88"/>
      <c r="V908" s="88"/>
      <c r="W908" s="88"/>
      <c r="X908" s="88"/>
      <c r="Y908" s="88"/>
      <c r="Z908" s="88"/>
    </row>
    <row r="909" spans="1:26" ht="13.5" customHeight="1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  <c r="L909" s="88"/>
      <c r="M909" s="88"/>
      <c r="N909" s="88"/>
      <c r="O909" s="88"/>
      <c r="P909" s="88"/>
      <c r="Q909" s="88"/>
      <c r="R909" s="88"/>
      <c r="S909" s="88"/>
      <c r="T909" s="88"/>
      <c r="U909" s="88"/>
      <c r="V909" s="88"/>
      <c r="W909" s="88"/>
      <c r="X909" s="88"/>
      <c r="Y909" s="88"/>
      <c r="Z909" s="88"/>
    </row>
    <row r="910" spans="1:26" ht="13.5" customHeight="1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  <c r="L910" s="88"/>
      <c r="M910" s="88"/>
      <c r="N910" s="88"/>
      <c r="O910" s="88"/>
      <c r="P910" s="88"/>
      <c r="Q910" s="88"/>
      <c r="R910" s="88"/>
      <c r="S910" s="88"/>
      <c r="T910" s="88"/>
      <c r="U910" s="88"/>
      <c r="V910" s="88"/>
      <c r="W910" s="88"/>
      <c r="X910" s="88"/>
      <c r="Y910" s="88"/>
      <c r="Z910" s="88"/>
    </row>
    <row r="911" spans="1:26" ht="13.5" customHeight="1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  <c r="L911" s="88"/>
      <c r="M911" s="88"/>
      <c r="N911" s="88"/>
      <c r="O911" s="88"/>
      <c r="P911" s="88"/>
      <c r="Q911" s="88"/>
      <c r="R911" s="88"/>
      <c r="S911" s="88"/>
      <c r="T911" s="88"/>
      <c r="U911" s="88"/>
      <c r="V911" s="88"/>
      <c r="W911" s="88"/>
      <c r="X911" s="88"/>
      <c r="Y911" s="88"/>
      <c r="Z911" s="88"/>
    </row>
    <row r="912" spans="1:26" ht="13.5" customHeight="1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  <c r="L912" s="88"/>
      <c r="M912" s="88"/>
      <c r="N912" s="88"/>
      <c r="O912" s="88"/>
      <c r="P912" s="88"/>
      <c r="Q912" s="88"/>
      <c r="R912" s="88"/>
      <c r="S912" s="88"/>
      <c r="T912" s="88"/>
      <c r="U912" s="88"/>
      <c r="V912" s="88"/>
      <c r="W912" s="88"/>
      <c r="X912" s="88"/>
      <c r="Y912" s="88"/>
      <c r="Z912" s="88"/>
    </row>
    <row r="913" spans="1:26" ht="13.5" customHeight="1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  <c r="L913" s="88"/>
      <c r="M913" s="88"/>
      <c r="N913" s="88"/>
      <c r="O913" s="88"/>
      <c r="P913" s="88"/>
      <c r="Q913" s="88"/>
      <c r="R913" s="88"/>
      <c r="S913" s="88"/>
      <c r="T913" s="88"/>
      <c r="U913" s="88"/>
      <c r="V913" s="88"/>
      <c r="W913" s="88"/>
      <c r="X913" s="88"/>
      <c r="Y913" s="88"/>
      <c r="Z913" s="88"/>
    </row>
    <row r="914" spans="1:26" ht="13.5" customHeight="1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  <c r="L914" s="88"/>
      <c r="M914" s="88"/>
      <c r="N914" s="88"/>
      <c r="O914" s="88"/>
      <c r="P914" s="88"/>
      <c r="Q914" s="88"/>
      <c r="R914" s="88"/>
      <c r="S914" s="88"/>
      <c r="T914" s="88"/>
      <c r="U914" s="88"/>
      <c r="V914" s="88"/>
      <c r="W914" s="88"/>
      <c r="X914" s="88"/>
      <c r="Y914" s="88"/>
      <c r="Z914" s="88"/>
    </row>
    <row r="915" spans="1:26" ht="13.5" customHeight="1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  <c r="L915" s="88"/>
      <c r="M915" s="88"/>
      <c r="N915" s="88"/>
      <c r="O915" s="88"/>
      <c r="P915" s="88"/>
      <c r="Q915" s="88"/>
      <c r="R915" s="88"/>
      <c r="S915" s="88"/>
      <c r="T915" s="88"/>
      <c r="U915" s="88"/>
      <c r="V915" s="88"/>
      <c r="W915" s="88"/>
      <c r="X915" s="88"/>
      <c r="Y915" s="88"/>
      <c r="Z915" s="88"/>
    </row>
    <row r="916" spans="1:26" ht="13.5" customHeight="1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  <c r="L916" s="88"/>
      <c r="M916" s="88"/>
      <c r="N916" s="88"/>
      <c r="O916" s="88"/>
      <c r="P916" s="88"/>
      <c r="Q916" s="88"/>
      <c r="R916" s="88"/>
      <c r="S916" s="88"/>
      <c r="T916" s="88"/>
      <c r="U916" s="88"/>
      <c r="V916" s="88"/>
      <c r="W916" s="88"/>
      <c r="X916" s="88"/>
      <c r="Y916" s="88"/>
      <c r="Z916" s="88"/>
    </row>
    <row r="917" spans="1:26" ht="13.5" customHeight="1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  <c r="S917" s="88"/>
      <c r="T917" s="88"/>
      <c r="U917" s="88"/>
      <c r="V917" s="88"/>
      <c r="W917" s="88"/>
      <c r="X917" s="88"/>
      <c r="Y917" s="88"/>
      <c r="Z917" s="88"/>
    </row>
    <row r="918" spans="1:26" ht="13.5" customHeight="1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  <c r="L918" s="88"/>
      <c r="M918" s="88"/>
      <c r="N918" s="88"/>
      <c r="O918" s="88"/>
      <c r="P918" s="88"/>
      <c r="Q918" s="88"/>
      <c r="R918" s="88"/>
      <c r="S918" s="88"/>
      <c r="T918" s="88"/>
      <c r="U918" s="88"/>
      <c r="V918" s="88"/>
      <c r="W918" s="88"/>
      <c r="X918" s="88"/>
      <c r="Y918" s="88"/>
      <c r="Z918" s="88"/>
    </row>
    <row r="919" spans="1:26" ht="13.5" customHeight="1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  <c r="L919" s="88"/>
      <c r="M919" s="88"/>
      <c r="N919" s="88"/>
      <c r="O919" s="88"/>
      <c r="P919" s="88"/>
      <c r="Q919" s="88"/>
      <c r="R919" s="88"/>
      <c r="S919" s="88"/>
      <c r="T919" s="88"/>
      <c r="U919" s="88"/>
      <c r="V919" s="88"/>
      <c r="W919" s="88"/>
      <c r="X919" s="88"/>
      <c r="Y919" s="88"/>
      <c r="Z919" s="88"/>
    </row>
    <row r="920" spans="1:26" ht="13.5" customHeight="1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  <c r="L920" s="88"/>
      <c r="M920" s="88"/>
      <c r="N920" s="88"/>
      <c r="O920" s="88"/>
      <c r="P920" s="88"/>
      <c r="Q920" s="88"/>
      <c r="R920" s="88"/>
      <c r="S920" s="88"/>
      <c r="T920" s="88"/>
      <c r="U920" s="88"/>
      <c r="V920" s="88"/>
      <c r="W920" s="88"/>
      <c r="X920" s="88"/>
      <c r="Y920" s="88"/>
      <c r="Z920" s="88"/>
    </row>
    <row r="921" spans="1:26" ht="13.5" customHeight="1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  <c r="L921" s="88"/>
      <c r="M921" s="88"/>
      <c r="N921" s="88"/>
      <c r="O921" s="88"/>
      <c r="P921" s="88"/>
      <c r="Q921" s="88"/>
      <c r="R921" s="88"/>
      <c r="S921" s="88"/>
      <c r="T921" s="88"/>
      <c r="U921" s="88"/>
      <c r="V921" s="88"/>
      <c r="W921" s="88"/>
      <c r="X921" s="88"/>
      <c r="Y921" s="88"/>
      <c r="Z921" s="88"/>
    </row>
    <row r="922" spans="1:26" ht="13.5" customHeight="1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  <c r="L922" s="88"/>
      <c r="M922" s="88"/>
      <c r="N922" s="88"/>
      <c r="O922" s="88"/>
      <c r="P922" s="88"/>
      <c r="Q922" s="88"/>
      <c r="R922" s="88"/>
      <c r="S922" s="88"/>
      <c r="T922" s="88"/>
      <c r="U922" s="88"/>
      <c r="V922" s="88"/>
      <c r="W922" s="88"/>
      <c r="X922" s="88"/>
      <c r="Y922" s="88"/>
      <c r="Z922" s="88"/>
    </row>
    <row r="923" spans="1:26" ht="13.5" customHeight="1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  <c r="L923" s="88"/>
      <c r="M923" s="88"/>
      <c r="N923" s="88"/>
      <c r="O923" s="88"/>
      <c r="P923" s="88"/>
      <c r="Q923" s="88"/>
      <c r="R923" s="88"/>
      <c r="S923" s="88"/>
      <c r="T923" s="88"/>
      <c r="U923" s="88"/>
      <c r="V923" s="88"/>
      <c r="W923" s="88"/>
      <c r="X923" s="88"/>
      <c r="Y923" s="88"/>
      <c r="Z923" s="88"/>
    </row>
    <row r="924" spans="1:26" ht="13.5" customHeight="1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  <c r="L924" s="88"/>
      <c r="M924" s="88"/>
      <c r="N924" s="88"/>
      <c r="O924" s="88"/>
      <c r="P924" s="88"/>
      <c r="Q924" s="88"/>
      <c r="R924" s="88"/>
      <c r="S924" s="88"/>
      <c r="T924" s="88"/>
      <c r="U924" s="88"/>
      <c r="V924" s="88"/>
      <c r="W924" s="88"/>
      <c r="X924" s="88"/>
      <c r="Y924" s="88"/>
      <c r="Z924" s="88"/>
    </row>
    <row r="925" spans="1:26" ht="13.5" customHeight="1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  <c r="L925" s="88"/>
      <c r="M925" s="88"/>
      <c r="N925" s="88"/>
      <c r="O925" s="88"/>
      <c r="P925" s="88"/>
      <c r="Q925" s="88"/>
      <c r="R925" s="88"/>
      <c r="S925" s="88"/>
      <c r="T925" s="88"/>
      <c r="U925" s="88"/>
      <c r="V925" s="88"/>
      <c r="W925" s="88"/>
      <c r="X925" s="88"/>
      <c r="Y925" s="88"/>
      <c r="Z925" s="88"/>
    </row>
    <row r="926" spans="1:26" ht="13.5" customHeight="1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8"/>
      <c r="L926" s="88"/>
      <c r="M926" s="88"/>
      <c r="N926" s="88"/>
      <c r="O926" s="88"/>
      <c r="P926" s="88"/>
      <c r="Q926" s="88"/>
      <c r="R926" s="88"/>
      <c r="S926" s="88"/>
      <c r="T926" s="88"/>
      <c r="U926" s="88"/>
      <c r="V926" s="88"/>
      <c r="W926" s="88"/>
      <c r="X926" s="88"/>
      <c r="Y926" s="88"/>
      <c r="Z926" s="88"/>
    </row>
    <row r="927" spans="1:26" ht="13.5" customHeight="1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8"/>
      <c r="L927" s="88"/>
      <c r="M927" s="88"/>
      <c r="N927" s="88"/>
      <c r="O927" s="88"/>
      <c r="P927" s="88"/>
      <c r="Q927" s="88"/>
      <c r="R927" s="88"/>
      <c r="S927" s="88"/>
      <c r="T927" s="88"/>
      <c r="U927" s="88"/>
      <c r="V927" s="88"/>
      <c r="W927" s="88"/>
      <c r="X927" s="88"/>
      <c r="Y927" s="88"/>
      <c r="Z927" s="88"/>
    </row>
    <row r="928" spans="1:26" ht="13.5" customHeight="1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8"/>
      <c r="L928" s="88"/>
      <c r="M928" s="88"/>
      <c r="N928" s="88"/>
      <c r="O928" s="88"/>
      <c r="P928" s="88"/>
      <c r="Q928" s="88"/>
      <c r="R928" s="88"/>
      <c r="S928" s="88"/>
      <c r="T928" s="88"/>
      <c r="U928" s="88"/>
      <c r="V928" s="88"/>
      <c r="W928" s="88"/>
      <c r="X928" s="88"/>
      <c r="Y928" s="88"/>
      <c r="Z928" s="88"/>
    </row>
    <row r="929" spans="1:26" ht="13.5" customHeight="1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8"/>
      <c r="L929" s="88"/>
      <c r="M929" s="88"/>
      <c r="N929" s="88"/>
      <c r="O929" s="88"/>
      <c r="P929" s="88"/>
      <c r="Q929" s="88"/>
      <c r="R929" s="88"/>
      <c r="S929" s="88"/>
      <c r="T929" s="88"/>
      <c r="U929" s="88"/>
      <c r="V929" s="88"/>
      <c r="W929" s="88"/>
      <c r="X929" s="88"/>
      <c r="Y929" s="88"/>
      <c r="Z929" s="88"/>
    </row>
    <row r="930" spans="1:26" ht="13.5" customHeight="1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8"/>
      <c r="L930" s="88"/>
      <c r="M930" s="88"/>
      <c r="N930" s="88"/>
      <c r="O930" s="88"/>
      <c r="P930" s="88"/>
      <c r="Q930" s="88"/>
      <c r="R930" s="88"/>
      <c r="S930" s="88"/>
      <c r="T930" s="88"/>
      <c r="U930" s="88"/>
      <c r="V930" s="88"/>
      <c r="W930" s="88"/>
      <c r="X930" s="88"/>
      <c r="Y930" s="88"/>
      <c r="Z930" s="88"/>
    </row>
    <row r="931" spans="1:26" ht="13.5" customHeight="1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8"/>
      <c r="L931" s="88"/>
      <c r="M931" s="88"/>
      <c r="N931" s="88"/>
      <c r="O931" s="88"/>
      <c r="P931" s="88"/>
      <c r="Q931" s="88"/>
      <c r="R931" s="88"/>
      <c r="S931" s="88"/>
      <c r="T931" s="88"/>
      <c r="U931" s="88"/>
      <c r="V931" s="88"/>
      <c r="W931" s="88"/>
      <c r="X931" s="88"/>
      <c r="Y931" s="88"/>
      <c r="Z931" s="88"/>
    </row>
    <row r="932" spans="1:26" ht="13.5" customHeight="1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8"/>
      <c r="L932" s="88"/>
      <c r="M932" s="88"/>
      <c r="N932" s="88"/>
      <c r="O932" s="88"/>
      <c r="P932" s="88"/>
      <c r="Q932" s="88"/>
      <c r="R932" s="88"/>
      <c r="S932" s="88"/>
      <c r="T932" s="88"/>
      <c r="U932" s="88"/>
      <c r="V932" s="88"/>
      <c r="W932" s="88"/>
      <c r="X932" s="88"/>
      <c r="Y932" s="88"/>
      <c r="Z932" s="88"/>
    </row>
    <row r="933" spans="1:26" ht="13.5" customHeight="1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8"/>
      <c r="L933" s="88"/>
      <c r="M933" s="88"/>
      <c r="N933" s="88"/>
      <c r="O933" s="88"/>
      <c r="P933" s="88"/>
      <c r="Q933" s="88"/>
      <c r="R933" s="88"/>
      <c r="S933" s="88"/>
      <c r="T933" s="88"/>
      <c r="U933" s="88"/>
      <c r="V933" s="88"/>
      <c r="W933" s="88"/>
      <c r="X933" s="88"/>
      <c r="Y933" s="88"/>
      <c r="Z933" s="88"/>
    </row>
    <row r="934" spans="1:26" ht="13.5" customHeight="1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8"/>
      <c r="L934" s="88"/>
      <c r="M934" s="88"/>
      <c r="N934" s="88"/>
      <c r="O934" s="88"/>
      <c r="P934" s="88"/>
      <c r="Q934" s="88"/>
      <c r="R934" s="88"/>
      <c r="S934" s="88"/>
      <c r="T934" s="88"/>
      <c r="U934" s="88"/>
      <c r="V934" s="88"/>
      <c r="W934" s="88"/>
      <c r="X934" s="88"/>
      <c r="Y934" s="88"/>
      <c r="Z934" s="88"/>
    </row>
    <row r="935" spans="1:26" ht="13.5" customHeight="1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8"/>
      <c r="L935" s="88"/>
      <c r="M935" s="88"/>
      <c r="N935" s="88"/>
      <c r="O935" s="88"/>
      <c r="P935" s="88"/>
      <c r="Q935" s="88"/>
      <c r="R935" s="88"/>
      <c r="S935" s="88"/>
      <c r="T935" s="88"/>
      <c r="U935" s="88"/>
      <c r="V935" s="88"/>
      <c r="W935" s="88"/>
      <c r="X935" s="88"/>
      <c r="Y935" s="88"/>
      <c r="Z935" s="88"/>
    </row>
    <row r="936" spans="1:26" ht="13.5" customHeight="1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8"/>
      <c r="L936" s="88"/>
      <c r="M936" s="88"/>
      <c r="N936" s="88"/>
      <c r="O936" s="88"/>
      <c r="P936" s="88"/>
      <c r="Q936" s="88"/>
      <c r="R936" s="88"/>
      <c r="S936" s="88"/>
      <c r="T936" s="88"/>
      <c r="U936" s="88"/>
      <c r="V936" s="88"/>
      <c r="W936" s="88"/>
      <c r="X936" s="88"/>
      <c r="Y936" s="88"/>
      <c r="Z936" s="88"/>
    </row>
    <row r="937" spans="1:26" ht="13.5" customHeight="1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8"/>
      <c r="L937" s="88"/>
      <c r="M937" s="88"/>
      <c r="N937" s="88"/>
      <c r="O937" s="88"/>
      <c r="P937" s="88"/>
      <c r="Q937" s="88"/>
      <c r="R937" s="88"/>
      <c r="S937" s="88"/>
      <c r="T937" s="88"/>
      <c r="U937" s="88"/>
      <c r="V937" s="88"/>
      <c r="W937" s="88"/>
      <c r="X937" s="88"/>
      <c r="Y937" s="88"/>
      <c r="Z937" s="88"/>
    </row>
    <row r="938" spans="1:26" ht="13.5" customHeight="1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8"/>
      <c r="L938" s="88"/>
      <c r="M938" s="88"/>
      <c r="N938" s="88"/>
      <c r="O938" s="88"/>
      <c r="P938" s="88"/>
      <c r="Q938" s="88"/>
      <c r="R938" s="88"/>
      <c r="S938" s="88"/>
      <c r="T938" s="88"/>
      <c r="U938" s="88"/>
      <c r="V938" s="88"/>
      <c r="W938" s="88"/>
      <c r="X938" s="88"/>
      <c r="Y938" s="88"/>
      <c r="Z938" s="88"/>
    </row>
    <row r="939" spans="1:26" ht="13.5" customHeight="1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8"/>
      <c r="L939" s="88"/>
      <c r="M939" s="88"/>
      <c r="N939" s="88"/>
      <c r="O939" s="88"/>
      <c r="P939" s="88"/>
      <c r="Q939" s="88"/>
      <c r="R939" s="88"/>
      <c r="S939" s="88"/>
      <c r="T939" s="88"/>
      <c r="U939" s="88"/>
      <c r="V939" s="88"/>
      <c r="W939" s="88"/>
      <c r="X939" s="88"/>
      <c r="Y939" s="88"/>
      <c r="Z939" s="88"/>
    </row>
    <row r="940" spans="1:26" ht="13.5" customHeight="1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8"/>
      <c r="L940" s="88"/>
      <c r="M940" s="88"/>
      <c r="N940" s="88"/>
      <c r="O940" s="88"/>
      <c r="P940" s="88"/>
      <c r="Q940" s="88"/>
      <c r="R940" s="88"/>
      <c r="S940" s="88"/>
      <c r="T940" s="88"/>
      <c r="U940" s="88"/>
      <c r="V940" s="88"/>
      <c r="W940" s="88"/>
      <c r="X940" s="88"/>
      <c r="Y940" s="88"/>
      <c r="Z940" s="88"/>
    </row>
    <row r="941" spans="1:26" ht="13.5" customHeight="1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8"/>
      <c r="L941" s="88"/>
      <c r="M941" s="88"/>
      <c r="N941" s="88"/>
      <c r="O941" s="88"/>
      <c r="P941" s="88"/>
      <c r="Q941" s="88"/>
      <c r="R941" s="88"/>
      <c r="S941" s="88"/>
      <c r="T941" s="88"/>
      <c r="U941" s="88"/>
      <c r="V941" s="88"/>
      <c r="W941" s="88"/>
      <c r="X941" s="88"/>
      <c r="Y941" s="88"/>
      <c r="Z941" s="88"/>
    </row>
    <row r="942" spans="1:26" ht="13.5" customHeight="1">
      <c r="A942" s="88"/>
      <c r="B942" s="88"/>
      <c r="C942" s="88"/>
      <c r="D942" s="88"/>
      <c r="E942" s="88"/>
      <c r="F942" s="88"/>
      <c r="G942" s="88"/>
      <c r="H942" s="88"/>
      <c r="I942" s="88"/>
      <c r="J942" s="88"/>
      <c r="K942" s="88"/>
      <c r="L942" s="88"/>
      <c r="M942" s="88"/>
      <c r="N942" s="88"/>
      <c r="O942" s="88"/>
      <c r="P942" s="88"/>
      <c r="Q942" s="88"/>
      <c r="R942" s="88"/>
      <c r="S942" s="88"/>
      <c r="T942" s="88"/>
      <c r="U942" s="88"/>
      <c r="V942" s="88"/>
      <c r="W942" s="88"/>
      <c r="X942" s="88"/>
      <c r="Y942" s="88"/>
      <c r="Z942" s="88"/>
    </row>
    <row r="943" spans="1:26" ht="13.5" customHeight="1">
      <c r="A943" s="88"/>
      <c r="B943" s="88"/>
      <c r="C943" s="88"/>
      <c r="D943" s="88"/>
      <c r="E943" s="88"/>
      <c r="F943" s="88"/>
      <c r="G943" s="88"/>
      <c r="H943" s="88"/>
      <c r="I943" s="88"/>
      <c r="J943" s="88"/>
      <c r="K943" s="88"/>
      <c r="L943" s="88"/>
      <c r="M943" s="88"/>
      <c r="N943" s="88"/>
      <c r="O943" s="88"/>
      <c r="P943" s="88"/>
      <c r="Q943" s="88"/>
      <c r="R943" s="88"/>
      <c r="S943" s="88"/>
      <c r="T943" s="88"/>
      <c r="U943" s="88"/>
      <c r="V943" s="88"/>
      <c r="W943" s="88"/>
      <c r="X943" s="88"/>
      <c r="Y943" s="88"/>
      <c r="Z943" s="88"/>
    </row>
    <row r="944" spans="1:26" ht="13.5" customHeight="1">
      <c r="A944" s="88"/>
      <c r="B944" s="88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8"/>
      <c r="R944" s="88"/>
      <c r="S944" s="88"/>
      <c r="T944" s="88"/>
      <c r="U944" s="88"/>
      <c r="V944" s="88"/>
      <c r="W944" s="88"/>
      <c r="X944" s="88"/>
      <c r="Y944" s="88"/>
      <c r="Z944" s="88"/>
    </row>
    <row r="945" spans="1:26" ht="13.5" customHeight="1">
      <c r="A945" s="88"/>
      <c r="B945" s="88"/>
      <c r="C945" s="88"/>
      <c r="D945" s="88"/>
      <c r="E945" s="88"/>
      <c r="F945" s="88"/>
      <c r="G945" s="88"/>
      <c r="H945" s="88"/>
      <c r="I945" s="88"/>
      <c r="J945" s="88"/>
      <c r="K945" s="88"/>
      <c r="L945" s="88"/>
      <c r="M945" s="88"/>
      <c r="N945" s="88"/>
      <c r="O945" s="88"/>
      <c r="P945" s="88"/>
      <c r="Q945" s="88"/>
      <c r="R945" s="88"/>
      <c r="S945" s="88"/>
      <c r="T945" s="88"/>
      <c r="U945" s="88"/>
      <c r="V945" s="88"/>
      <c r="W945" s="88"/>
      <c r="X945" s="88"/>
      <c r="Y945" s="88"/>
      <c r="Z945" s="88"/>
    </row>
    <row r="946" spans="1:26" ht="13.5" customHeight="1">
      <c r="A946" s="88"/>
      <c r="B946" s="88"/>
      <c r="C946" s="88"/>
      <c r="D946" s="88"/>
      <c r="E946" s="88"/>
      <c r="F946" s="88"/>
      <c r="G946" s="88"/>
      <c r="H946" s="88"/>
      <c r="I946" s="88"/>
      <c r="J946" s="88"/>
      <c r="K946" s="88"/>
      <c r="L946" s="88"/>
      <c r="M946" s="88"/>
      <c r="N946" s="88"/>
      <c r="O946" s="88"/>
      <c r="P946" s="88"/>
      <c r="Q946" s="88"/>
      <c r="R946" s="88"/>
      <c r="S946" s="88"/>
      <c r="T946" s="88"/>
      <c r="U946" s="88"/>
      <c r="V946" s="88"/>
      <c r="W946" s="88"/>
      <c r="X946" s="88"/>
      <c r="Y946" s="88"/>
      <c r="Z946" s="88"/>
    </row>
    <row r="947" spans="1:26" ht="13.5" customHeight="1">
      <c r="A947" s="88"/>
      <c r="B947" s="88"/>
      <c r="C947" s="88"/>
      <c r="D947" s="88"/>
      <c r="E947" s="88"/>
      <c r="F947" s="88"/>
      <c r="G947" s="88"/>
      <c r="H947" s="88"/>
      <c r="I947" s="88"/>
      <c r="J947" s="88"/>
      <c r="K947" s="88"/>
      <c r="L947" s="88"/>
      <c r="M947" s="88"/>
      <c r="N947" s="88"/>
      <c r="O947" s="88"/>
      <c r="P947" s="88"/>
      <c r="Q947" s="88"/>
      <c r="R947" s="88"/>
      <c r="S947" s="88"/>
      <c r="T947" s="88"/>
      <c r="U947" s="88"/>
      <c r="V947" s="88"/>
      <c r="W947" s="88"/>
      <c r="X947" s="88"/>
      <c r="Y947" s="88"/>
      <c r="Z947" s="88"/>
    </row>
    <row r="948" spans="1:26" ht="13.5" customHeight="1">
      <c r="A948" s="88"/>
      <c r="B948" s="88"/>
      <c r="C948" s="88"/>
      <c r="D948" s="88"/>
      <c r="E948" s="88"/>
      <c r="F948" s="88"/>
      <c r="G948" s="88"/>
      <c r="H948" s="88"/>
      <c r="I948" s="88"/>
      <c r="J948" s="88"/>
      <c r="K948" s="88"/>
      <c r="L948" s="88"/>
      <c r="M948" s="88"/>
      <c r="N948" s="88"/>
      <c r="O948" s="88"/>
      <c r="P948" s="88"/>
      <c r="Q948" s="88"/>
      <c r="R948" s="88"/>
      <c r="S948" s="88"/>
      <c r="T948" s="88"/>
      <c r="U948" s="88"/>
      <c r="V948" s="88"/>
      <c r="W948" s="88"/>
      <c r="X948" s="88"/>
      <c r="Y948" s="88"/>
      <c r="Z948" s="88"/>
    </row>
    <row r="949" spans="1:26" ht="13.5" customHeight="1">
      <c r="A949" s="88"/>
      <c r="B949" s="88"/>
      <c r="C949" s="88"/>
      <c r="D949" s="88"/>
      <c r="E949" s="88"/>
      <c r="F949" s="88"/>
      <c r="G949" s="88"/>
      <c r="H949" s="88"/>
      <c r="I949" s="88"/>
      <c r="J949" s="88"/>
      <c r="K949" s="88"/>
      <c r="L949" s="88"/>
      <c r="M949" s="88"/>
      <c r="N949" s="88"/>
      <c r="O949" s="88"/>
      <c r="P949" s="88"/>
      <c r="Q949" s="88"/>
      <c r="R949" s="88"/>
      <c r="S949" s="88"/>
      <c r="T949" s="88"/>
      <c r="U949" s="88"/>
      <c r="V949" s="88"/>
      <c r="W949" s="88"/>
      <c r="X949" s="88"/>
      <c r="Y949" s="88"/>
      <c r="Z949" s="88"/>
    </row>
    <row r="950" spans="1:26" ht="13.5" customHeight="1">
      <c r="A950" s="88"/>
      <c r="B950" s="88"/>
      <c r="C950" s="88"/>
      <c r="D950" s="88"/>
      <c r="E950" s="88"/>
      <c r="F950" s="88"/>
      <c r="G950" s="88"/>
      <c r="H950" s="88"/>
      <c r="I950" s="88"/>
      <c r="J950" s="88"/>
      <c r="K950" s="88"/>
      <c r="L950" s="88"/>
      <c r="M950" s="88"/>
      <c r="N950" s="88"/>
      <c r="O950" s="88"/>
      <c r="P950" s="88"/>
      <c r="Q950" s="88"/>
      <c r="R950" s="88"/>
      <c r="S950" s="88"/>
      <c r="T950" s="88"/>
      <c r="U950" s="88"/>
      <c r="V950" s="88"/>
      <c r="W950" s="88"/>
      <c r="X950" s="88"/>
      <c r="Y950" s="88"/>
      <c r="Z950" s="88"/>
    </row>
    <row r="951" spans="1:26" ht="13.5" customHeight="1">
      <c r="A951" s="88"/>
      <c r="B951" s="88"/>
      <c r="C951" s="88"/>
      <c r="D951" s="88"/>
      <c r="E951" s="88"/>
      <c r="F951" s="88"/>
      <c r="G951" s="88"/>
      <c r="H951" s="88"/>
      <c r="I951" s="88"/>
      <c r="J951" s="88"/>
      <c r="K951" s="88"/>
      <c r="L951" s="88"/>
      <c r="M951" s="88"/>
      <c r="N951" s="88"/>
      <c r="O951" s="88"/>
      <c r="P951" s="88"/>
      <c r="Q951" s="88"/>
      <c r="R951" s="88"/>
      <c r="S951" s="88"/>
      <c r="T951" s="88"/>
      <c r="U951" s="88"/>
      <c r="V951" s="88"/>
      <c r="W951" s="88"/>
      <c r="X951" s="88"/>
      <c r="Y951" s="88"/>
      <c r="Z951" s="88"/>
    </row>
    <row r="952" spans="1:26" ht="13.5" customHeight="1">
      <c r="A952" s="88"/>
      <c r="B952" s="88"/>
      <c r="C952" s="88"/>
      <c r="D952" s="88"/>
      <c r="E952" s="88"/>
      <c r="F952" s="88"/>
      <c r="G952" s="88"/>
      <c r="H952" s="88"/>
      <c r="I952" s="88"/>
      <c r="J952" s="88"/>
      <c r="K952" s="88"/>
      <c r="L952" s="88"/>
      <c r="M952" s="88"/>
      <c r="N952" s="88"/>
      <c r="O952" s="88"/>
      <c r="P952" s="88"/>
      <c r="Q952" s="88"/>
      <c r="R952" s="88"/>
      <c r="S952" s="88"/>
      <c r="T952" s="88"/>
      <c r="U952" s="88"/>
      <c r="V952" s="88"/>
      <c r="W952" s="88"/>
      <c r="X952" s="88"/>
      <c r="Y952" s="88"/>
      <c r="Z952" s="88"/>
    </row>
    <row r="953" spans="1:26" ht="13.5" customHeight="1">
      <c r="A953" s="88"/>
      <c r="B953" s="88"/>
      <c r="C953" s="88"/>
      <c r="D953" s="88"/>
      <c r="E953" s="88"/>
      <c r="F953" s="88"/>
      <c r="G953" s="88"/>
      <c r="H953" s="88"/>
      <c r="I953" s="88"/>
      <c r="J953" s="88"/>
      <c r="K953" s="88"/>
      <c r="L953" s="88"/>
      <c r="M953" s="88"/>
      <c r="N953" s="88"/>
      <c r="O953" s="88"/>
      <c r="P953" s="88"/>
      <c r="Q953" s="88"/>
      <c r="R953" s="88"/>
      <c r="S953" s="88"/>
      <c r="T953" s="88"/>
      <c r="U953" s="88"/>
      <c r="V953" s="88"/>
      <c r="W953" s="88"/>
      <c r="X953" s="88"/>
      <c r="Y953" s="88"/>
      <c r="Z953" s="88"/>
    </row>
    <row r="954" spans="1:26" ht="13.5" customHeight="1">
      <c r="A954" s="88"/>
      <c r="B954" s="88"/>
      <c r="C954" s="88"/>
      <c r="D954" s="88"/>
      <c r="E954" s="88"/>
      <c r="F954" s="88"/>
      <c r="G954" s="88"/>
      <c r="H954" s="88"/>
      <c r="I954" s="88"/>
      <c r="J954" s="88"/>
      <c r="K954" s="88"/>
      <c r="L954" s="88"/>
      <c r="M954" s="88"/>
      <c r="N954" s="88"/>
      <c r="O954" s="88"/>
      <c r="P954" s="88"/>
      <c r="Q954" s="88"/>
      <c r="R954" s="88"/>
      <c r="S954" s="88"/>
      <c r="T954" s="88"/>
      <c r="U954" s="88"/>
      <c r="V954" s="88"/>
      <c r="W954" s="88"/>
      <c r="X954" s="88"/>
      <c r="Y954" s="88"/>
      <c r="Z954" s="88"/>
    </row>
    <row r="955" spans="1:26" ht="13.5" customHeight="1">
      <c r="A955" s="88"/>
      <c r="B955" s="88"/>
      <c r="C955" s="88"/>
      <c r="D955" s="88"/>
      <c r="E955" s="88"/>
      <c r="F955" s="88"/>
      <c r="G955" s="88"/>
      <c r="H955" s="88"/>
      <c r="I955" s="88"/>
      <c r="J955" s="88"/>
      <c r="K955" s="88"/>
      <c r="L955" s="88"/>
      <c r="M955" s="88"/>
      <c r="N955" s="88"/>
      <c r="O955" s="88"/>
      <c r="P955" s="88"/>
      <c r="Q955" s="88"/>
      <c r="R955" s="88"/>
      <c r="S955" s="88"/>
      <c r="T955" s="88"/>
      <c r="U955" s="88"/>
      <c r="V955" s="88"/>
      <c r="W955" s="88"/>
      <c r="X955" s="88"/>
      <c r="Y955" s="88"/>
      <c r="Z955" s="88"/>
    </row>
    <row r="956" spans="1:26" ht="13.5" customHeight="1">
      <c r="A956" s="88"/>
      <c r="B956" s="88"/>
      <c r="C956" s="88"/>
      <c r="D956" s="88"/>
      <c r="E956" s="88"/>
      <c r="F956" s="88"/>
      <c r="G956" s="88"/>
      <c r="H956" s="88"/>
      <c r="I956" s="88"/>
      <c r="J956" s="88"/>
      <c r="K956" s="88"/>
      <c r="L956" s="88"/>
      <c r="M956" s="88"/>
      <c r="N956" s="88"/>
      <c r="O956" s="88"/>
      <c r="P956" s="88"/>
      <c r="Q956" s="88"/>
      <c r="R956" s="88"/>
      <c r="S956" s="88"/>
      <c r="T956" s="88"/>
      <c r="U956" s="88"/>
      <c r="V956" s="88"/>
      <c r="W956" s="88"/>
      <c r="X956" s="88"/>
      <c r="Y956" s="88"/>
      <c r="Z956" s="88"/>
    </row>
    <row r="957" spans="1:26" ht="13.5" customHeight="1">
      <c r="A957" s="88"/>
      <c r="B957" s="88"/>
      <c r="C957" s="88"/>
      <c r="D957" s="88"/>
      <c r="E957" s="88"/>
      <c r="F957" s="88"/>
      <c r="G957" s="88"/>
      <c r="H957" s="88"/>
      <c r="I957" s="88"/>
      <c r="J957" s="88"/>
      <c r="K957" s="88"/>
      <c r="L957" s="88"/>
      <c r="M957" s="88"/>
      <c r="N957" s="88"/>
      <c r="O957" s="88"/>
      <c r="P957" s="88"/>
      <c r="Q957" s="88"/>
      <c r="R957" s="88"/>
      <c r="S957" s="88"/>
      <c r="T957" s="88"/>
      <c r="U957" s="88"/>
      <c r="V957" s="88"/>
      <c r="W957" s="88"/>
      <c r="X957" s="88"/>
      <c r="Y957" s="88"/>
      <c r="Z957" s="88"/>
    </row>
    <row r="958" spans="1:26" ht="13.5" customHeight="1">
      <c r="A958" s="88"/>
      <c r="B958" s="88"/>
      <c r="C958" s="88"/>
      <c r="D958" s="88"/>
      <c r="E958" s="88"/>
      <c r="F958" s="88"/>
      <c r="G958" s="88"/>
      <c r="H958" s="88"/>
      <c r="I958" s="88"/>
      <c r="J958" s="88"/>
      <c r="K958" s="88"/>
      <c r="L958" s="88"/>
      <c r="M958" s="88"/>
      <c r="N958" s="88"/>
      <c r="O958" s="88"/>
      <c r="P958" s="88"/>
      <c r="Q958" s="88"/>
      <c r="R958" s="88"/>
      <c r="S958" s="88"/>
      <c r="T958" s="88"/>
      <c r="U958" s="88"/>
      <c r="V958" s="88"/>
      <c r="W958" s="88"/>
      <c r="X958" s="88"/>
      <c r="Y958" s="88"/>
      <c r="Z958" s="88"/>
    </row>
    <row r="959" spans="1:26" ht="13.5" customHeight="1">
      <c r="A959" s="88"/>
      <c r="B959" s="88"/>
      <c r="C959" s="88"/>
      <c r="D959" s="88"/>
      <c r="E959" s="88"/>
      <c r="F959" s="88"/>
      <c r="G959" s="88"/>
      <c r="H959" s="88"/>
      <c r="I959" s="88"/>
      <c r="J959" s="88"/>
      <c r="K959" s="88"/>
      <c r="L959" s="88"/>
      <c r="M959" s="88"/>
      <c r="N959" s="88"/>
      <c r="O959" s="88"/>
      <c r="P959" s="88"/>
      <c r="Q959" s="88"/>
      <c r="R959" s="88"/>
      <c r="S959" s="88"/>
      <c r="T959" s="88"/>
      <c r="U959" s="88"/>
      <c r="V959" s="88"/>
      <c r="W959" s="88"/>
      <c r="X959" s="88"/>
      <c r="Y959" s="88"/>
      <c r="Z959" s="88"/>
    </row>
    <row r="960" spans="1:26" ht="13.5" customHeight="1">
      <c r="A960" s="88"/>
      <c r="B960" s="88"/>
      <c r="C960" s="88"/>
      <c r="D960" s="88"/>
      <c r="E960" s="88"/>
      <c r="F960" s="88"/>
      <c r="G960" s="88"/>
      <c r="H960" s="88"/>
      <c r="I960" s="88"/>
      <c r="J960" s="88"/>
      <c r="K960" s="88"/>
      <c r="L960" s="88"/>
      <c r="M960" s="88"/>
      <c r="N960" s="88"/>
      <c r="O960" s="88"/>
      <c r="P960" s="88"/>
      <c r="Q960" s="88"/>
      <c r="R960" s="88"/>
      <c r="S960" s="88"/>
      <c r="T960" s="88"/>
      <c r="U960" s="88"/>
      <c r="V960" s="88"/>
      <c r="W960" s="88"/>
      <c r="X960" s="88"/>
      <c r="Y960" s="88"/>
      <c r="Z960" s="88"/>
    </row>
    <row r="961" spans="1:26" ht="13.5" customHeight="1">
      <c r="A961" s="88"/>
      <c r="B961" s="88"/>
      <c r="C961" s="88"/>
      <c r="D961" s="88"/>
      <c r="E961" s="88"/>
      <c r="F961" s="88"/>
      <c r="G961" s="88"/>
      <c r="H961" s="88"/>
      <c r="I961" s="88"/>
      <c r="J961" s="88"/>
      <c r="K961" s="88"/>
      <c r="L961" s="88"/>
      <c r="M961" s="88"/>
      <c r="N961" s="88"/>
      <c r="O961" s="88"/>
      <c r="P961" s="88"/>
      <c r="Q961" s="88"/>
      <c r="R961" s="88"/>
      <c r="S961" s="88"/>
      <c r="T961" s="88"/>
      <c r="U961" s="88"/>
      <c r="V961" s="88"/>
      <c r="W961" s="88"/>
      <c r="X961" s="88"/>
      <c r="Y961" s="88"/>
      <c r="Z961" s="88"/>
    </row>
    <row r="962" spans="1:26" ht="13.5" customHeight="1">
      <c r="A962" s="88"/>
      <c r="B962" s="88"/>
      <c r="C962" s="88"/>
      <c r="D962" s="88"/>
      <c r="E962" s="88"/>
      <c r="F962" s="88"/>
      <c r="G962" s="88"/>
      <c r="H962" s="88"/>
      <c r="I962" s="88"/>
      <c r="J962" s="88"/>
      <c r="K962" s="88"/>
      <c r="L962" s="88"/>
      <c r="M962" s="88"/>
      <c r="N962" s="88"/>
      <c r="O962" s="88"/>
      <c r="P962" s="88"/>
      <c r="Q962" s="88"/>
      <c r="R962" s="88"/>
      <c r="S962" s="88"/>
      <c r="T962" s="88"/>
      <c r="U962" s="88"/>
      <c r="V962" s="88"/>
      <c r="W962" s="88"/>
      <c r="X962" s="88"/>
      <c r="Y962" s="88"/>
      <c r="Z962" s="88"/>
    </row>
    <row r="963" spans="1:26" ht="13.5" customHeight="1">
      <c r="A963" s="88"/>
      <c r="B963" s="88"/>
      <c r="C963" s="88"/>
      <c r="D963" s="88"/>
      <c r="E963" s="88"/>
      <c r="F963" s="88"/>
      <c r="G963" s="88"/>
      <c r="H963" s="88"/>
      <c r="I963" s="88"/>
      <c r="J963" s="88"/>
      <c r="K963" s="88"/>
      <c r="L963" s="88"/>
      <c r="M963" s="88"/>
      <c r="N963" s="88"/>
      <c r="O963" s="88"/>
      <c r="P963" s="88"/>
      <c r="Q963" s="88"/>
      <c r="R963" s="88"/>
      <c r="S963" s="88"/>
      <c r="T963" s="88"/>
      <c r="U963" s="88"/>
      <c r="V963" s="88"/>
      <c r="W963" s="88"/>
      <c r="X963" s="88"/>
      <c r="Y963" s="88"/>
      <c r="Z963" s="88"/>
    </row>
    <row r="964" spans="1:26" ht="13.5" customHeight="1">
      <c r="A964" s="88"/>
      <c r="B964" s="88"/>
      <c r="C964" s="88"/>
      <c r="D964" s="88"/>
      <c r="E964" s="88"/>
      <c r="F964" s="88"/>
      <c r="G964" s="88"/>
      <c r="H964" s="88"/>
      <c r="I964" s="88"/>
      <c r="J964" s="88"/>
      <c r="K964" s="88"/>
      <c r="L964" s="88"/>
      <c r="M964" s="88"/>
      <c r="N964" s="88"/>
      <c r="O964" s="88"/>
      <c r="P964" s="88"/>
      <c r="Q964" s="88"/>
      <c r="R964" s="88"/>
      <c r="S964" s="88"/>
      <c r="T964" s="88"/>
      <c r="U964" s="88"/>
      <c r="V964" s="88"/>
      <c r="W964" s="88"/>
      <c r="X964" s="88"/>
      <c r="Y964" s="88"/>
      <c r="Z964" s="88"/>
    </row>
    <row r="965" spans="1:26" ht="13.5" customHeight="1">
      <c r="A965" s="88"/>
      <c r="B965" s="88"/>
      <c r="C965" s="88"/>
      <c r="D965" s="88"/>
      <c r="E965" s="88"/>
      <c r="F965" s="88"/>
      <c r="G965" s="88"/>
      <c r="H965" s="88"/>
      <c r="I965" s="88"/>
      <c r="J965" s="88"/>
      <c r="K965" s="88"/>
      <c r="L965" s="88"/>
      <c r="M965" s="88"/>
      <c r="N965" s="88"/>
      <c r="O965" s="88"/>
      <c r="P965" s="88"/>
      <c r="Q965" s="88"/>
      <c r="R965" s="88"/>
      <c r="S965" s="88"/>
      <c r="T965" s="88"/>
      <c r="U965" s="88"/>
      <c r="V965" s="88"/>
      <c r="W965" s="88"/>
      <c r="X965" s="88"/>
      <c r="Y965" s="88"/>
      <c r="Z965" s="88"/>
    </row>
    <row r="966" spans="1:26" ht="13.5" customHeight="1">
      <c r="A966" s="88"/>
      <c r="B966" s="88"/>
      <c r="C966" s="88"/>
      <c r="D966" s="88"/>
      <c r="E966" s="88"/>
      <c r="F966" s="88"/>
      <c r="G966" s="88"/>
      <c r="H966" s="88"/>
      <c r="I966" s="88"/>
      <c r="J966" s="88"/>
      <c r="K966" s="88"/>
      <c r="L966" s="88"/>
      <c r="M966" s="88"/>
      <c r="N966" s="88"/>
      <c r="O966" s="88"/>
      <c r="P966" s="88"/>
      <c r="Q966" s="88"/>
      <c r="R966" s="88"/>
      <c r="S966" s="88"/>
      <c r="T966" s="88"/>
      <c r="U966" s="88"/>
      <c r="V966" s="88"/>
      <c r="W966" s="88"/>
      <c r="X966" s="88"/>
      <c r="Y966" s="88"/>
      <c r="Z966" s="88"/>
    </row>
    <row r="967" spans="1:26" ht="13.5" customHeight="1">
      <c r="A967" s="88"/>
      <c r="B967" s="88"/>
      <c r="C967" s="88"/>
      <c r="D967" s="88"/>
      <c r="E967" s="88"/>
      <c r="F967" s="88"/>
      <c r="G967" s="88"/>
      <c r="H967" s="88"/>
      <c r="I967" s="88"/>
      <c r="J967" s="88"/>
      <c r="K967" s="88"/>
      <c r="L967" s="88"/>
      <c r="M967" s="88"/>
      <c r="N967" s="88"/>
      <c r="O967" s="88"/>
      <c r="P967" s="88"/>
      <c r="Q967" s="88"/>
      <c r="R967" s="88"/>
      <c r="S967" s="88"/>
      <c r="T967" s="88"/>
      <c r="U967" s="88"/>
      <c r="V967" s="88"/>
      <c r="W967" s="88"/>
      <c r="X967" s="88"/>
      <c r="Y967" s="88"/>
      <c r="Z967" s="88"/>
    </row>
    <row r="968" spans="1:26" ht="13.5" customHeight="1">
      <c r="A968" s="88"/>
      <c r="B968" s="88"/>
      <c r="C968" s="88"/>
      <c r="D968" s="88"/>
      <c r="E968" s="88"/>
      <c r="F968" s="88"/>
      <c r="G968" s="88"/>
      <c r="H968" s="88"/>
      <c r="I968" s="88"/>
      <c r="J968" s="88"/>
      <c r="K968" s="88"/>
      <c r="L968" s="88"/>
      <c r="M968" s="88"/>
      <c r="N968" s="88"/>
      <c r="O968" s="88"/>
      <c r="P968" s="88"/>
      <c r="Q968" s="88"/>
      <c r="R968" s="88"/>
      <c r="S968" s="88"/>
      <c r="T968" s="88"/>
      <c r="U968" s="88"/>
      <c r="V968" s="88"/>
      <c r="W968" s="88"/>
      <c r="X968" s="88"/>
      <c r="Y968" s="88"/>
      <c r="Z968" s="88"/>
    </row>
    <row r="969" spans="1:26" ht="13.5" customHeight="1">
      <c r="A969" s="88"/>
      <c r="B969" s="88"/>
      <c r="C969" s="88"/>
      <c r="D969" s="88"/>
      <c r="E969" s="88"/>
      <c r="F969" s="88"/>
      <c r="G969" s="88"/>
      <c r="H969" s="88"/>
      <c r="I969" s="88"/>
      <c r="J969" s="88"/>
      <c r="K969" s="88"/>
      <c r="L969" s="88"/>
      <c r="M969" s="88"/>
      <c r="N969" s="88"/>
      <c r="O969" s="88"/>
      <c r="P969" s="88"/>
      <c r="Q969" s="88"/>
      <c r="R969" s="88"/>
      <c r="S969" s="88"/>
      <c r="T969" s="88"/>
      <c r="U969" s="88"/>
      <c r="V969" s="88"/>
      <c r="W969" s="88"/>
      <c r="X969" s="88"/>
      <c r="Y969" s="88"/>
      <c r="Z969" s="88"/>
    </row>
    <row r="970" spans="1:26" ht="13.5" customHeight="1">
      <c r="A970" s="88"/>
      <c r="B970" s="88"/>
      <c r="C970" s="88"/>
      <c r="D970" s="88"/>
      <c r="E970" s="88"/>
      <c r="F970" s="88"/>
      <c r="G970" s="88"/>
      <c r="H970" s="88"/>
      <c r="I970" s="88"/>
      <c r="J970" s="88"/>
      <c r="K970" s="88"/>
      <c r="L970" s="88"/>
      <c r="M970" s="88"/>
      <c r="N970" s="88"/>
      <c r="O970" s="88"/>
      <c r="P970" s="88"/>
      <c r="Q970" s="88"/>
      <c r="R970" s="88"/>
      <c r="S970" s="88"/>
      <c r="T970" s="88"/>
      <c r="U970" s="88"/>
      <c r="V970" s="88"/>
      <c r="W970" s="88"/>
      <c r="X970" s="88"/>
      <c r="Y970" s="88"/>
      <c r="Z970" s="88"/>
    </row>
    <row r="971" spans="1:26" ht="13.5" customHeight="1">
      <c r="A971" s="88"/>
      <c r="B971" s="88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8"/>
      <c r="R971" s="88"/>
      <c r="S971" s="88"/>
      <c r="T971" s="88"/>
      <c r="U971" s="88"/>
      <c r="V971" s="88"/>
      <c r="W971" s="88"/>
      <c r="X971" s="88"/>
      <c r="Y971" s="88"/>
      <c r="Z971" s="88"/>
    </row>
    <row r="972" spans="1:26" ht="13.5" customHeight="1">
      <c r="A972" s="88"/>
      <c r="B972" s="88"/>
      <c r="C972" s="88"/>
      <c r="D972" s="88"/>
      <c r="E972" s="88"/>
      <c r="F972" s="88"/>
      <c r="G972" s="88"/>
      <c r="H972" s="88"/>
      <c r="I972" s="88"/>
      <c r="J972" s="88"/>
      <c r="K972" s="88"/>
      <c r="L972" s="88"/>
      <c r="M972" s="88"/>
      <c r="N972" s="88"/>
      <c r="O972" s="88"/>
      <c r="P972" s="88"/>
      <c r="Q972" s="88"/>
      <c r="R972" s="88"/>
      <c r="S972" s="88"/>
      <c r="T972" s="88"/>
      <c r="U972" s="88"/>
      <c r="V972" s="88"/>
      <c r="W972" s="88"/>
      <c r="X972" s="88"/>
      <c r="Y972" s="88"/>
      <c r="Z972" s="88"/>
    </row>
    <row r="973" spans="1:26" ht="13.5" customHeight="1">
      <c r="A973" s="88"/>
      <c r="B973" s="88"/>
      <c r="C973" s="88"/>
      <c r="D973" s="88"/>
      <c r="E973" s="88"/>
      <c r="F973" s="88"/>
      <c r="G973" s="88"/>
      <c r="H973" s="88"/>
      <c r="I973" s="88"/>
      <c r="J973" s="88"/>
      <c r="K973" s="88"/>
      <c r="L973" s="88"/>
      <c r="M973" s="88"/>
      <c r="N973" s="88"/>
      <c r="O973" s="88"/>
      <c r="P973" s="88"/>
      <c r="Q973" s="88"/>
      <c r="R973" s="88"/>
      <c r="S973" s="88"/>
      <c r="T973" s="88"/>
      <c r="U973" s="88"/>
      <c r="V973" s="88"/>
      <c r="W973" s="88"/>
      <c r="X973" s="88"/>
      <c r="Y973" s="88"/>
      <c r="Z973" s="88"/>
    </row>
    <row r="974" spans="1:26" ht="13.5" customHeight="1">
      <c r="A974" s="88"/>
      <c r="B974" s="88"/>
      <c r="C974" s="88"/>
      <c r="D974" s="88"/>
      <c r="E974" s="88"/>
      <c r="F974" s="88"/>
      <c r="G974" s="88"/>
      <c r="H974" s="88"/>
      <c r="I974" s="88"/>
      <c r="J974" s="88"/>
      <c r="K974" s="88"/>
      <c r="L974" s="88"/>
      <c r="M974" s="88"/>
      <c r="N974" s="88"/>
      <c r="O974" s="88"/>
      <c r="P974" s="88"/>
      <c r="Q974" s="88"/>
      <c r="R974" s="88"/>
      <c r="S974" s="88"/>
      <c r="T974" s="88"/>
      <c r="U974" s="88"/>
      <c r="V974" s="88"/>
      <c r="W974" s="88"/>
      <c r="X974" s="88"/>
      <c r="Y974" s="88"/>
      <c r="Z974" s="88"/>
    </row>
    <row r="975" spans="1:26" ht="13.5" customHeight="1">
      <c r="A975" s="88"/>
      <c r="B975" s="88"/>
      <c r="C975" s="88"/>
      <c r="D975" s="88"/>
      <c r="E975" s="88"/>
      <c r="F975" s="88"/>
      <c r="G975" s="88"/>
      <c r="H975" s="88"/>
      <c r="I975" s="88"/>
      <c r="J975" s="88"/>
      <c r="K975" s="88"/>
      <c r="L975" s="88"/>
      <c r="M975" s="88"/>
      <c r="N975" s="88"/>
      <c r="O975" s="88"/>
      <c r="P975" s="88"/>
      <c r="Q975" s="88"/>
      <c r="R975" s="88"/>
      <c r="S975" s="88"/>
      <c r="T975" s="88"/>
      <c r="U975" s="88"/>
      <c r="V975" s="88"/>
      <c r="W975" s="88"/>
      <c r="X975" s="88"/>
      <c r="Y975" s="88"/>
      <c r="Z975" s="88"/>
    </row>
    <row r="976" spans="1:26" ht="13.5" customHeight="1">
      <c r="A976" s="88"/>
      <c r="B976" s="88"/>
      <c r="C976" s="88"/>
      <c r="D976" s="88"/>
      <c r="E976" s="88"/>
      <c r="F976" s="88"/>
      <c r="G976" s="88"/>
      <c r="H976" s="88"/>
      <c r="I976" s="88"/>
      <c r="J976" s="88"/>
      <c r="K976" s="88"/>
      <c r="L976" s="88"/>
      <c r="M976" s="88"/>
      <c r="N976" s="88"/>
      <c r="O976" s="88"/>
      <c r="P976" s="88"/>
      <c r="Q976" s="88"/>
      <c r="R976" s="88"/>
      <c r="S976" s="88"/>
      <c r="T976" s="88"/>
      <c r="U976" s="88"/>
      <c r="V976" s="88"/>
      <c r="W976" s="88"/>
      <c r="X976" s="88"/>
      <c r="Y976" s="88"/>
      <c r="Z976" s="88"/>
    </row>
    <row r="977" spans="1:26" ht="13.5" customHeight="1">
      <c r="A977" s="88"/>
      <c r="B977" s="88"/>
      <c r="C977" s="88"/>
      <c r="D977" s="88"/>
      <c r="E977" s="88"/>
      <c r="F977" s="88"/>
      <c r="G977" s="88"/>
      <c r="H977" s="88"/>
      <c r="I977" s="88"/>
      <c r="J977" s="88"/>
      <c r="K977" s="88"/>
      <c r="L977" s="88"/>
      <c r="M977" s="88"/>
      <c r="N977" s="88"/>
      <c r="O977" s="88"/>
      <c r="P977" s="88"/>
      <c r="Q977" s="88"/>
      <c r="R977" s="88"/>
      <c r="S977" s="88"/>
      <c r="T977" s="88"/>
      <c r="U977" s="88"/>
      <c r="V977" s="88"/>
      <c r="W977" s="88"/>
      <c r="X977" s="88"/>
      <c r="Y977" s="88"/>
      <c r="Z977" s="88"/>
    </row>
    <row r="978" spans="1:26" ht="13.5" customHeight="1">
      <c r="A978" s="88"/>
      <c r="B978" s="88"/>
      <c r="C978" s="88"/>
      <c r="D978" s="88"/>
      <c r="E978" s="88"/>
      <c r="F978" s="88"/>
      <c r="G978" s="88"/>
      <c r="H978" s="88"/>
      <c r="I978" s="88"/>
      <c r="J978" s="88"/>
      <c r="K978" s="88"/>
      <c r="L978" s="88"/>
      <c r="M978" s="88"/>
      <c r="N978" s="88"/>
      <c r="O978" s="88"/>
      <c r="P978" s="88"/>
      <c r="Q978" s="88"/>
      <c r="R978" s="88"/>
      <c r="S978" s="88"/>
      <c r="T978" s="88"/>
      <c r="U978" s="88"/>
      <c r="V978" s="88"/>
      <c r="W978" s="88"/>
      <c r="X978" s="88"/>
      <c r="Y978" s="88"/>
      <c r="Z978" s="88"/>
    </row>
    <row r="979" spans="1:26" ht="13.5" customHeight="1">
      <c r="A979" s="88"/>
      <c r="B979" s="88"/>
      <c r="C979" s="88"/>
      <c r="D979" s="88"/>
      <c r="E979" s="88"/>
      <c r="F979" s="88"/>
      <c r="G979" s="88"/>
      <c r="H979" s="88"/>
      <c r="I979" s="88"/>
      <c r="J979" s="88"/>
      <c r="K979" s="88"/>
      <c r="L979" s="88"/>
      <c r="M979" s="88"/>
      <c r="N979" s="88"/>
      <c r="O979" s="88"/>
      <c r="P979" s="88"/>
      <c r="Q979" s="88"/>
      <c r="R979" s="88"/>
      <c r="S979" s="88"/>
      <c r="T979" s="88"/>
      <c r="U979" s="88"/>
      <c r="V979" s="88"/>
      <c r="W979" s="88"/>
      <c r="X979" s="88"/>
      <c r="Y979" s="88"/>
      <c r="Z979" s="88"/>
    </row>
    <row r="980" spans="1:26" ht="13.5" customHeight="1">
      <c r="A980" s="88"/>
      <c r="B980" s="88"/>
      <c r="C980" s="88"/>
      <c r="D980" s="88"/>
      <c r="E980" s="88"/>
      <c r="F980" s="88"/>
      <c r="G980" s="88"/>
      <c r="H980" s="88"/>
      <c r="I980" s="88"/>
      <c r="J980" s="88"/>
      <c r="K980" s="88"/>
      <c r="L980" s="88"/>
      <c r="M980" s="88"/>
      <c r="N980" s="88"/>
      <c r="O980" s="88"/>
      <c r="P980" s="88"/>
      <c r="Q980" s="88"/>
      <c r="R980" s="88"/>
      <c r="S980" s="88"/>
      <c r="T980" s="88"/>
      <c r="U980" s="88"/>
      <c r="V980" s="88"/>
      <c r="W980" s="88"/>
      <c r="X980" s="88"/>
      <c r="Y980" s="88"/>
      <c r="Z980" s="88"/>
    </row>
    <row r="981" spans="1:26" ht="13.5" customHeight="1">
      <c r="A981" s="88"/>
      <c r="B981" s="88"/>
      <c r="C981" s="88"/>
      <c r="D981" s="88"/>
      <c r="E981" s="88"/>
      <c r="F981" s="88"/>
      <c r="G981" s="88"/>
      <c r="H981" s="88"/>
      <c r="I981" s="88"/>
      <c r="J981" s="88"/>
      <c r="K981" s="88"/>
      <c r="L981" s="88"/>
      <c r="M981" s="88"/>
      <c r="N981" s="88"/>
      <c r="O981" s="88"/>
      <c r="P981" s="88"/>
      <c r="Q981" s="88"/>
      <c r="R981" s="88"/>
      <c r="S981" s="88"/>
      <c r="T981" s="88"/>
      <c r="U981" s="88"/>
      <c r="V981" s="88"/>
      <c r="W981" s="88"/>
      <c r="X981" s="88"/>
      <c r="Y981" s="88"/>
      <c r="Z981" s="88"/>
    </row>
    <row r="982" spans="1:26" ht="13.5" customHeight="1">
      <c r="A982" s="88"/>
      <c r="B982" s="88"/>
      <c r="C982" s="88"/>
      <c r="D982" s="88"/>
      <c r="E982" s="88"/>
      <c r="F982" s="88"/>
      <c r="G982" s="88"/>
      <c r="H982" s="88"/>
      <c r="I982" s="88"/>
      <c r="J982" s="88"/>
      <c r="K982" s="88"/>
      <c r="L982" s="88"/>
      <c r="M982" s="88"/>
      <c r="N982" s="88"/>
      <c r="O982" s="88"/>
      <c r="P982" s="88"/>
      <c r="Q982" s="88"/>
      <c r="R982" s="88"/>
      <c r="S982" s="88"/>
      <c r="T982" s="88"/>
      <c r="U982" s="88"/>
      <c r="V982" s="88"/>
      <c r="W982" s="88"/>
      <c r="X982" s="88"/>
      <c r="Y982" s="88"/>
      <c r="Z982" s="88"/>
    </row>
    <row r="983" spans="1:26" ht="13.5" customHeight="1">
      <c r="A983" s="88"/>
      <c r="B983" s="88"/>
      <c r="C983" s="88"/>
      <c r="D983" s="88"/>
      <c r="E983" s="88"/>
      <c r="F983" s="88"/>
      <c r="G983" s="88"/>
      <c r="H983" s="88"/>
      <c r="I983" s="88"/>
      <c r="J983" s="88"/>
      <c r="K983" s="88"/>
      <c r="L983" s="88"/>
      <c r="M983" s="88"/>
      <c r="N983" s="88"/>
      <c r="O983" s="88"/>
      <c r="P983" s="88"/>
      <c r="Q983" s="88"/>
      <c r="R983" s="88"/>
      <c r="S983" s="88"/>
      <c r="T983" s="88"/>
      <c r="U983" s="88"/>
      <c r="V983" s="88"/>
      <c r="W983" s="88"/>
      <c r="X983" s="88"/>
      <c r="Y983" s="88"/>
      <c r="Z983" s="88"/>
    </row>
    <row r="984" spans="1:26" ht="13.5" customHeight="1">
      <c r="A984" s="88"/>
      <c r="B984" s="88"/>
      <c r="C984" s="88"/>
      <c r="D984" s="88"/>
      <c r="E984" s="88"/>
      <c r="F984" s="88"/>
      <c r="G984" s="88"/>
      <c r="H984" s="88"/>
      <c r="I984" s="88"/>
      <c r="J984" s="88"/>
      <c r="K984" s="88"/>
      <c r="L984" s="88"/>
      <c r="M984" s="88"/>
      <c r="N984" s="88"/>
      <c r="O984" s="88"/>
      <c r="P984" s="88"/>
      <c r="Q984" s="88"/>
      <c r="R984" s="88"/>
      <c r="S984" s="88"/>
      <c r="T984" s="88"/>
      <c r="U984" s="88"/>
      <c r="V984" s="88"/>
      <c r="W984" s="88"/>
      <c r="X984" s="88"/>
      <c r="Y984" s="88"/>
      <c r="Z984" s="88"/>
    </row>
    <row r="985" spans="1:26" ht="13.5" customHeight="1">
      <c r="A985" s="88"/>
      <c r="B985" s="88"/>
      <c r="C985" s="88"/>
      <c r="D985" s="88"/>
      <c r="E985" s="88"/>
      <c r="F985" s="88"/>
      <c r="G985" s="88"/>
      <c r="H985" s="88"/>
      <c r="I985" s="88"/>
      <c r="J985" s="88"/>
      <c r="K985" s="88"/>
      <c r="L985" s="88"/>
      <c r="M985" s="88"/>
      <c r="N985" s="88"/>
      <c r="O985" s="88"/>
      <c r="P985" s="88"/>
      <c r="Q985" s="88"/>
      <c r="R985" s="88"/>
      <c r="S985" s="88"/>
      <c r="T985" s="88"/>
      <c r="U985" s="88"/>
      <c r="V985" s="88"/>
      <c r="W985" s="88"/>
      <c r="X985" s="88"/>
      <c r="Y985" s="88"/>
      <c r="Z985" s="88"/>
    </row>
    <row r="986" spans="1:26" ht="13.5" customHeight="1">
      <c r="A986" s="88"/>
      <c r="B986" s="88"/>
      <c r="C986" s="88"/>
      <c r="D986" s="88"/>
      <c r="E986" s="88"/>
      <c r="F986" s="88"/>
      <c r="G986" s="88"/>
      <c r="H986" s="88"/>
      <c r="I986" s="88"/>
      <c r="J986" s="88"/>
      <c r="K986" s="88"/>
      <c r="L986" s="88"/>
      <c r="M986" s="88"/>
      <c r="N986" s="88"/>
      <c r="O986" s="88"/>
      <c r="P986" s="88"/>
      <c r="Q986" s="88"/>
      <c r="R986" s="88"/>
      <c r="S986" s="88"/>
      <c r="T986" s="88"/>
      <c r="U986" s="88"/>
      <c r="V986" s="88"/>
      <c r="W986" s="88"/>
      <c r="X986" s="88"/>
      <c r="Y986" s="88"/>
      <c r="Z986" s="88"/>
    </row>
    <row r="987" spans="1:26" ht="13.5" customHeight="1">
      <c r="A987" s="88"/>
      <c r="B987" s="88"/>
      <c r="C987" s="88"/>
      <c r="D987" s="88"/>
      <c r="E987" s="88"/>
      <c r="F987" s="88"/>
      <c r="G987" s="88"/>
      <c r="H987" s="88"/>
      <c r="I987" s="88"/>
      <c r="J987" s="88"/>
      <c r="K987" s="88"/>
      <c r="L987" s="88"/>
      <c r="M987" s="88"/>
      <c r="N987" s="88"/>
      <c r="O987" s="88"/>
      <c r="P987" s="88"/>
      <c r="Q987" s="88"/>
      <c r="R987" s="88"/>
      <c r="S987" s="88"/>
      <c r="T987" s="88"/>
      <c r="U987" s="88"/>
      <c r="V987" s="88"/>
      <c r="W987" s="88"/>
      <c r="X987" s="88"/>
      <c r="Y987" s="88"/>
      <c r="Z987" s="88"/>
    </row>
    <row r="988" spans="1:26" ht="13.5" customHeight="1">
      <c r="A988" s="88"/>
      <c r="B988" s="88"/>
      <c r="C988" s="88"/>
      <c r="D988" s="88"/>
      <c r="E988" s="88"/>
      <c r="F988" s="88"/>
      <c r="G988" s="88"/>
      <c r="H988" s="88"/>
      <c r="I988" s="88"/>
      <c r="J988" s="88"/>
      <c r="K988" s="88"/>
      <c r="L988" s="88"/>
      <c r="M988" s="88"/>
      <c r="N988" s="88"/>
      <c r="O988" s="88"/>
      <c r="P988" s="88"/>
      <c r="Q988" s="88"/>
      <c r="R988" s="88"/>
      <c r="S988" s="88"/>
      <c r="T988" s="88"/>
      <c r="U988" s="88"/>
      <c r="V988" s="88"/>
      <c r="W988" s="88"/>
      <c r="X988" s="88"/>
      <c r="Y988" s="88"/>
      <c r="Z988" s="88"/>
    </row>
    <row r="989" spans="1:26" ht="13.5" customHeight="1">
      <c r="A989" s="88"/>
      <c r="B989" s="88"/>
      <c r="C989" s="88"/>
      <c r="D989" s="88"/>
      <c r="E989" s="88"/>
      <c r="F989" s="88"/>
      <c r="G989" s="88"/>
      <c r="H989" s="88"/>
      <c r="I989" s="88"/>
      <c r="J989" s="88"/>
      <c r="K989" s="88"/>
      <c r="L989" s="88"/>
      <c r="M989" s="88"/>
      <c r="N989" s="88"/>
      <c r="O989" s="88"/>
      <c r="P989" s="88"/>
      <c r="Q989" s="88"/>
      <c r="R989" s="88"/>
      <c r="S989" s="88"/>
      <c r="T989" s="88"/>
      <c r="U989" s="88"/>
      <c r="V989" s="88"/>
      <c r="W989" s="88"/>
      <c r="X989" s="88"/>
      <c r="Y989" s="88"/>
      <c r="Z989" s="88"/>
    </row>
    <row r="990" spans="1:26" ht="13.5" customHeight="1">
      <c r="A990" s="88"/>
      <c r="B990" s="88"/>
      <c r="C990" s="88"/>
      <c r="D990" s="88"/>
      <c r="E990" s="88"/>
      <c r="F990" s="88"/>
      <c r="G990" s="88"/>
      <c r="H990" s="88"/>
      <c r="I990" s="88"/>
      <c r="J990" s="88"/>
      <c r="K990" s="88"/>
      <c r="L990" s="88"/>
      <c r="M990" s="88"/>
      <c r="N990" s="88"/>
      <c r="O990" s="88"/>
      <c r="P990" s="88"/>
      <c r="Q990" s="88"/>
      <c r="R990" s="88"/>
      <c r="S990" s="88"/>
      <c r="T990" s="88"/>
      <c r="U990" s="88"/>
      <c r="V990" s="88"/>
      <c r="W990" s="88"/>
      <c r="X990" s="88"/>
      <c r="Y990" s="88"/>
      <c r="Z990" s="88"/>
    </row>
    <row r="991" spans="1:26" ht="13.5" customHeight="1">
      <c r="A991" s="88"/>
      <c r="B991" s="88"/>
      <c r="C991" s="88"/>
      <c r="D991" s="88"/>
      <c r="E991" s="88"/>
      <c r="F991" s="88"/>
      <c r="G991" s="88"/>
      <c r="H991" s="88"/>
      <c r="I991" s="88"/>
      <c r="J991" s="88"/>
      <c r="K991" s="88"/>
      <c r="L991" s="88"/>
      <c r="M991" s="88"/>
      <c r="N991" s="88"/>
      <c r="O991" s="88"/>
      <c r="P991" s="88"/>
      <c r="Q991" s="88"/>
      <c r="R991" s="88"/>
      <c r="S991" s="88"/>
      <c r="T991" s="88"/>
      <c r="U991" s="88"/>
      <c r="V991" s="88"/>
      <c r="W991" s="88"/>
      <c r="X991" s="88"/>
      <c r="Y991" s="88"/>
      <c r="Z991" s="88"/>
    </row>
    <row r="992" spans="1:26" ht="13.5" customHeight="1">
      <c r="A992" s="88"/>
      <c r="B992" s="88"/>
      <c r="C992" s="88"/>
      <c r="D992" s="88"/>
      <c r="E992" s="88"/>
      <c r="F992" s="88"/>
      <c r="G992" s="88"/>
      <c r="H992" s="88"/>
      <c r="I992" s="88"/>
      <c r="J992" s="88"/>
      <c r="K992" s="88"/>
      <c r="L992" s="88"/>
      <c r="M992" s="88"/>
      <c r="N992" s="88"/>
      <c r="O992" s="88"/>
      <c r="P992" s="88"/>
      <c r="Q992" s="88"/>
      <c r="R992" s="88"/>
      <c r="S992" s="88"/>
      <c r="T992" s="88"/>
      <c r="U992" s="88"/>
      <c r="V992" s="88"/>
      <c r="W992" s="88"/>
      <c r="X992" s="88"/>
      <c r="Y992" s="88"/>
      <c r="Z992" s="88"/>
    </row>
    <row r="993" spans="1:26" ht="13.5" customHeight="1">
      <c r="A993" s="88"/>
      <c r="B993" s="88"/>
      <c r="C993" s="88"/>
      <c r="D993" s="88"/>
      <c r="E993" s="88"/>
      <c r="F993" s="88"/>
      <c r="G993" s="88"/>
      <c r="H993" s="88"/>
      <c r="I993" s="88"/>
      <c r="J993" s="88"/>
      <c r="K993" s="88"/>
      <c r="L993" s="88"/>
      <c r="M993" s="88"/>
      <c r="N993" s="88"/>
      <c r="O993" s="88"/>
      <c r="P993" s="88"/>
      <c r="Q993" s="88"/>
      <c r="R993" s="88"/>
      <c r="S993" s="88"/>
      <c r="T993" s="88"/>
      <c r="U993" s="88"/>
      <c r="V993" s="88"/>
      <c r="W993" s="88"/>
      <c r="X993" s="88"/>
      <c r="Y993" s="88"/>
      <c r="Z993" s="88"/>
    </row>
    <row r="994" spans="1:26" ht="13.5" customHeight="1">
      <c r="A994" s="88"/>
      <c r="B994" s="88"/>
      <c r="C994" s="88"/>
      <c r="D994" s="88"/>
      <c r="E994" s="88"/>
      <c r="F994" s="88"/>
      <c r="G994" s="88"/>
      <c r="H994" s="88"/>
      <c r="I994" s="88"/>
      <c r="J994" s="88"/>
      <c r="K994" s="88"/>
      <c r="L994" s="88"/>
      <c r="M994" s="88"/>
      <c r="N994" s="88"/>
      <c r="O994" s="88"/>
      <c r="P994" s="88"/>
      <c r="Q994" s="88"/>
      <c r="R994" s="88"/>
      <c r="S994" s="88"/>
      <c r="T994" s="88"/>
      <c r="U994" s="88"/>
      <c r="V994" s="88"/>
      <c r="W994" s="88"/>
      <c r="X994" s="88"/>
      <c r="Y994" s="88"/>
      <c r="Z994" s="88"/>
    </row>
    <row r="995" spans="1:26" ht="13.5" customHeight="1">
      <c r="A995" s="88"/>
      <c r="B995" s="88"/>
      <c r="C995" s="88"/>
      <c r="D995" s="88"/>
      <c r="E995" s="88"/>
      <c r="F995" s="88"/>
      <c r="G995" s="88"/>
      <c r="H995" s="88"/>
      <c r="I995" s="88"/>
      <c r="J995" s="88"/>
      <c r="K995" s="88"/>
      <c r="L995" s="88"/>
      <c r="M995" s="88"/>
      <c r="N995" s="88"/>
      <c r="O995" s="88"/>
      <c r="P995" s="88"/>
      <c r="Q995" s="88"/>
      <c r="R995" s="88"/>
      <c r="S995" s="88"/>
      <c r="T995" s="88"/>
      <c r="U995" s="88"/>
      <c r="V995" s="88"/>
      <c r="W995" s="88"/>
      <c r="X995" s="88"/>
      <c r="Y995" s="88"/>
      <c r="Z995" s="88"/>
    </row>
    <row r="996" spans="1:26" ht="13.5" customHeight="1">
      <c r="A996" s="88"/>
      <c r="B996" s="88"/>
      <c r="C996" s="88"/>
      <c r="D996" s="88"/>
      <c r="E996" s="88"/>
      <c r="F996" s="88"/>
      <c r="G996" s="88"/>
      <c r="H996" s="88"/>
      <c r="I996" s="88"/>
      <c r="J996" s="88"/>
      <c r="K996" s="88"/>
      <c r="L996" s="88"/>
      <c r="M996" s="88"/>
      <c r="N996" s="88"/>
      <c r="O996" s="88"/>
      <c r="P996" s="88"/>
      <c r="Q996" s="88"/>
      <c r="R996" s="88"/>
      <c r="S996" s="88"/>
      <c r="T996" s="88"/>
      <c r="U996" s="88"/>
      <c r="V996" s="88"/>
      <c r="W996" s="88"/>
      <c r="X996" s="88"/>
      <c r="Y996" s="88"/>
      <c r="Z996" s="88"/>
    </row>
    <row r="997" spans="1:26" ht="13.5" customHeight="1">
      <c r="A997" s="88"/>
      <c r="B997" s="88"/>
      <c r="C997" s="88"/>
      <c r="D997" s="88"/>
      <c r="E997" s="88"/>
      <c r="F997" s="88"/>
      <c r="G997" s="88"/>
      <c r="H997" s="88"/>
      <c r="I997" s="88"/>
      <c r="J997" s="88"/>
      <c r="K997" s="88"/>
      <c r="L997" s="88"/>
      <c r="M997" s="88"/>
      <c r="N997" s="88"/>
      <c r="O997" s="88"/>
      <c r="P997" s="88"/>
      <c r="Q997" s="88"/>
      <c r="R997" s="88"/>
      <c r="S997" s="88"/>
      <c r="T997" s="88"/>
      <c r="U997" s="88"/>
      <c r="V997" s="88"/>
      <c r="W997" s="88"/>
      <c r="X997" s="88"/>
      <c r="Y997" s="88"/>
      <c r="Z997" s="88"/>
    </row>
    <row r="998" spans="1:26" ht="13.5" customHeight="1">
      <c r="A998" s="88"/>
      <c r="B998" s="88"/>
      <c r="C998" s="88"/>
      <c r="D998" s="88"/>
      <c r="E998" s="88"/>
      <c r="F998" s="88"/>
      <c r="G998" s="88"/>
      <c r="H998" s="88"/>
      <c r="I998" s="88"/>
      <c r="J998" s="88"/>
      <c r="K998" s="88"/>
      <c r="L998" s="88"/>
      <c r="M998" s="88"/>
      <c r="N998" s="88"/>
      <c r="O998" s="88"/>
      <c r="P998" s="88"/>
      <c r="Q998" s="88"/>
      <c r="R998" s="88"/>
      <c r="S998" s="88"/>
      <c r="T998" s="88"/>
      <c r="U998" s="88"/>
      <c r="V998" s="88"/>
      <c r="W998" s="88"/>
      <c r="X998" s="88"/>
      <c r="Y998" s="88"/>
      <c r="Z998" s="88"/>
    </row>
    <row r="999" spans="1:26" ht="13.5" customHeight="1">
      <c r="A999" s="88"/>
      <c r="B999" s="88"/>
      <c r="C999" s="88"/>
      <c r="D999" s="88"/>
      <c r="E999" s="88"/>
      <c r="F999" s="88"/>
      <c r="G999" s="88"/>
      <c r="H999" s="88"/>
      <c r="I999" s="88"/>
      <c r="J999" s="88"/>
      <c r="K999" s="88"/>
      <c r="L999" s="88"/>
      <c r="M999" s="88"/>
      <c r="N999" s="88"/>
      <c r="O999" s="88"/>
      <c r="P999" s="88"/>
      <c r="Q999" s="88"/>
      <c r="R999" s="88"/>
      <c r="S999" s="88"/>
      <c r="T999" s="88"/>
      <c r="U999" s="88"/>
      <c r="V999" s="88"/>
      <c r="W999" s="88"/>
      <c r="X999" s="88"/>
      <c r="Y999" s="88"/>
      <c r="Z999" s="88"/>
    </row>
    <row r="1000" spans="1:26" ht="13.5" customHeight="1">
      <c r="A1000" s="88"/>
      <c r="B1000" s="88"/>
      <c r="C1000" s="88"/>
      <c r="D1000" s="88"/>
      <c r="E1000" s="88"/>
      <c r="F1000" s="88"/>
      <c r="G1000" s="88"/>
      <c r="H1000" s="88"/>
      <c r="I1000" s="88"/>
      <c r="J1000" s="88"/>
      <c r="K1000" s="88"/>
      <c r="L1000" s="88"/>
      <c r="M1000" s="88"/>
      <c r="N1000" s="88"/>
      <c r="O1000" s="88"/>
      <c r="P1000" s="88"/>
      <c r="Q1000" s="88"/>
      <c r="R1000" s="88"/>
      <c r="S1000" s="88"/>
      <c r="T1000" s="88"/>
      <c r="U1000" s="88"/>
      <c r="V1000" s="88"/>
      <c r="W1000" s="88"/>
      <c r="X1000" s="88"/>
      <c r="Y1000" s="88"/>
      <c r="Z1000" s="88"/>
    </row>
  </sheetData>
  <mergeCells count="9">
    <mergeCell ref="A9:E9"/>
    <mergeCell ref="A10:E10"/>
    <mergeCell ref="D2:E2"/>
    <mergeCell ref="A3:E3"/>
    <mergeCell ref="A4:C4"/>
    <mergeCell ref="A5:C5"/>
    <mergeCell ref="A6:C6"/>
    <mergeCell ref="A7:C7"/>
    <mergeCell ref="A8:C8"/>
  </mergeCells>
  <conditionalFormatting sqref="A5:A8">
    <cfRule type="expression" dxfId="1" priority="1" stopIfTrue="1">
      <formula>AND(COUNTIF(#REF!, A5)+COUNTIF(#REF!, A5)&gt;1,NOT(ISBLANK(A5)))</formula>
    </cfRule>
  </conditionalFormatting>
  <printOptions horizontalCentered="1" verticalCentered="1"/>
  <pageMargins left="0.51181102362204722" right="0.51181102362204722" top="0.78740157480314965" bottom="0.78740157480314965" header="0" footer="0"/>
  <pageSetup paperSize="9" scale="91" orientation="landscape" r:id="rId1"/>
  <headerFooter>
    <oddHeader>&amp;CPREFEITURA MUNICIPAL DE JABOATÃO DOS GUARARAPES SECRETARIA MUNICIPAL DE EDUCAÇÃO E ESPORTES</oddHeader>
    <oddFooter>&amp;CAvenida Barreto de Menezes, 1648 – Bairro: Prazeres – Jaboatão dos Guararapes – CEP: 54310-310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A1:Z1000"/>
  <sheetViews>
    <sheetView tabSelected="1" workbookViewId="0">
      <selection activeCell="A9" sqref="A9:C9"/>
    </sheetView>
  </sheetViews>
  <sheetFormatPr defaultColWidth="12.625" defaultRowHeight="15" customHeight="1"/>
  <cols>
    <col min="1" max="2" width="12.875" customWidth="1"/>
    <col min="3" max="3" width="83.625" customWidth="1"/>
    <col min="4" max="4" width="8.875" hidden="1" customWidth="1"/>
    <col min="5" max="26" width="8.875" customWidth="1"/>
  </cols>
  <sheetData>
    <row r="1" spans="1:26" ht="13.5" customHeight="1">
      <c r="A1" s="128"/>
      <c r="B1" s="129"/>
      <c r="C1" s="144" t="s">
        <v>0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</row>
    <row r="2" spans="1:26" ht="109.5" customHeight="1">
      <c r="A2" s="134"/>
      <c r="B2" s="135"/>
      <c r="C2" s="145" t="s">
        <v>3</v>
      </c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</row>
    <row r="3" spans="1:26" ht="13.5" customHeight="1">
      <c r="A3" s="276" t="s">
        <v>2111</v>
      </c>
      <c r="B3" s="277"/>
      <c r="C3" s="275"/>
      <c r="D3" s="88"/>
      <c r="E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1:26" ht="13.5" customHeight="1">
      <c r="A4" s="278" t="s">
        <v>2112</v>
      </c>
      <c r="B4" s="252"/>
      <c r="C4" s="253"/>
      <c r="D4" s="88"/>
      <c r="E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51.75" customHeight="1">
      <c r="A5" s="280" t="s">
        <v>189</v>
      </c>
      <c r="B5" s="252"/>
      <c r="C5" s="253"/>
      <c r="D5" s="88" t="s">
        <v>1758</v>
      </c>
      <c r="E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</row>
    <row r="6" spans="1:26" ht="51.75" customHeight="1">
      <c r="A6" s="280" t="s">
        <v>180</v>
      </c>
      <c r="B6" s="252"/>
      <c r="C6" s="253"/>
      <c r="D6" s="88" t="s">
        <v>1759</v>
      </c>
      <c r="E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</row>
    <row r="7" spans="1:26" ht="49.5" customHeight="1">
      <c r="A7" s="280" t="s">
        <v>292</v>
      </c>
      <c r="B7" s="252"/>
      <c r="C7" s="253"/>
      <c r="D7" s="88" t="s">
        <v>1760</v>
      </c>
      <c r="E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</row>
    <row r="8" spans="1:26" ht="49.5" customHeight="1">
      <c r="A8" s="281" t="s">
        <v>381</v>
      </c>
      <c r="B8" s="248"/>
      <c r="C8" s="249"/>
      <c r="D8" s="88" t="s">
        <v>1761</v>
      </c>
      <c r="E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</row>
    <row r="9" spans="1:26" ht="57.75" customHeight="1">
      <c r="A9" s="203"/>
      <c r="B9" s="204"/>
      <c r="C9" s="205"/>
      <c r="D9" s="88"/>
      <c r="E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</row>
    <row r="10" spans="1:26" ht="70.5" customHeight="1">
      <c r="A10" s="203" t="s">
        <v>41</v>
      </c>
      <c r="B10" s="204"/>
      <c r="C10" s="205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spans="1:26" ht="13.5" customHeight="1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</row>
    <row r="12" spans="1:26" ht="13.5" customHeight="1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</row>
    <row r="13" spans="1:26" ht="13.5" customHeight="1">
      <c r="A13" s="88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</row>
    <row r="14" spans="1:26" ht="13.5" customHeight="1">
      <c r="A14" s="88"/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</row>
    <row r="15" spans="1:26" ht="13.5" customHeight="1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</row>
    <row r="16" spans="1:26" ht="13.5" customHeight="1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</row>
    <row r="17" spans="1:26" ht="13.5" customHeight="1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</row>
    <row r="18" spans="1:26" ht="13.5" customHeight="1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spans="1:26" ht="13.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</row>
    <row r="20" spans="1:26" ht="13.5" customHeigh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</row>
    <row r="21" spans="1:26" ht="13.5" customHeight="1">
      <c r="A21" s="88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</row>
    <row r="22" spans="1:26" ht="13.5" customHeight="1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</row>
    <row r="23" spans="1:26" ht="13.5" customHeight="1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</row>
    <row r="24" spans="1:26" ht="13.5" customHeight="1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</row>
    <row r="25" spans="1:26" ht="13.5" customHeight="1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</row>
    <row r="26" spans="1:26" ht="13.5" customHeight="1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</row>
    <row r="27" spans="1:26" ht="13.5" customHeight="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</row>
    <row r="28" spans="1:26" ht="13.5" customHeight="1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</row>
    <row r="29" spans="1:26" ht="13.5" customHeight="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</row>
    <row r="30" spans="1:26" ht="13.5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</row>
    <row r="31" spans="1:26" ht="13.5" customHeight="1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</row>
    <row r="32" spans="1:26" ht="13.5" customHeight="1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spans="1:26" ht="13.5" customHeight="1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</row>
    <row r="34" spans="1:26" ht="13.5" customHeight="1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</row>
    <row r="35" spans="1:26" ht="13.5" customHeight="1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</row>
    <row r="36" spans="1:26" ht="13.5" customHeight="1">
      <c r="A36" s="88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 ht="13.5" customHeight="1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3.5" customHeight="1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3.5" customHeight="1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3.5" customHeight="1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3.5" customHeight="1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3.5" customHeight="1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3.5" customHeight="1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3.5" customHeight="1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</row>
    <row r="45" spans="1:26" ht="13.5" customHeight="1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</row>
    <row r="46" spans="1:26" ht="13.5" customHeight="1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</row>
    <row r="47" spans="1:26" ht="13.5" customHeight="1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</row>
    <row r="48" spans="1:26" ht="13.5" customHeight="1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</row>
    <row r="49" spans="1:26" ht="13.5" customHeight="1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</row>
    <row r="50" spans="1:26" ht="13.5" customHeight="1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</row>
    <row r="51" spans="1:26" ht="13.5" customHeight="1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</row>
    <row r="52" spans="1:26" ht="13.5" customHeight="1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</row>
    <row r="53" spans="1:26" ht="13.5" customHeight="1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</row>
    <row r="54" spans="1:26" ht="13.5" customHeight="1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</row>
    <row r="55" spans="1:26" ht="13.5" customHeight="1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</row>
    <row r="56" spans="1:26" ht="13.5" customHeight="1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</row>
    <row r="57" spans="1:26" ht="13.5" customHeight="1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</row>
    <row r="58" spans="1:26" ht="13.5" customHeight="1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</row>
    <row r="59" spans="1:26" ht="13.5" customHeight="1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</row>
    <row r="60" spans="1:26" ht="13.5" customHeight="1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</row>
    <row r="61" spans="1:26" ht="13.5" customHeight="1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</row>
    <row r="62" spans="1:26" ht="13.5" customHeight="1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</row>
    <row r="63" spans="1:26" ht="13.5" customHeight="1">
      <c r="A63" s="88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</row>
    <row r="64" spans="1:26" ht="13.5" customHeight="1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</row>
    <row r="65" spans="1:26" ht="13.5" customHeight="1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</row>
    <row r="66" spans="1:26" ht="13.5" customHeight="1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</row>
    <row r="67" spans="1:26" ht="13.5" customHeight="1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</row>
    <row r="68" spans="1:26" ht="13.5" customHeight="1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</row>
    <row r="69" spans="1:26" ht="13.5" customHeight="1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</row>
    <row r="70" spans="1:26" ht="13.5" customHeight="1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</row>
    <row r="71" spans="1:26" ht="13.5" customHeight="1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</row>
    <row r="72" spans="1:26" ht="13.5" customHeight="1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</row>
    <row r="73" spans="1:26" ht="13.5" customHeight="1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spans="1:26" ht="13.5" customHeight="1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</row>
    <row r="75" spans="1:26" ht="13.5" customHeight="1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spans="1:26" ht="13.5" customHeight="1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</row>
    <row r="77" spans="1:26" ht="13.5" customHeight="1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spans="1:26" ht="13.5" customHeight="1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</row>
    <row r="79" spans="1:26" ht="13.5" customHeight="1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spans="1:26" ht="13.5" customHeight="1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</row>
    <row r="81" spans="1:26" ht="13.5" customHeight="1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 ht="13.5" customHeight="1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spans="1:26" ht="13.5" customHeight="1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spans="1:26" ht="13.5" customHeight="1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spans="1:26" ht="13.5" customHeight="1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</row>
    <row r="86" spans="1:26" ht="13.5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spans="1:26" ht="13.5" customHeight="1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</row>
    <row r="88" spans="1:26" ht="13.5" customHeight="1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spans="1:26" ht="13.5" customHeight="1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</row>
    <row r="90" spans="1:26" ht="13.5" customHeight="1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spans="1:26" ht="13.5" customHeight="1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  <row r="92" spans="1:26" ht="13.5" customHeight="1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spans="1:26" ht="13.5" customHeight="1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</row>
    <row r="94" spans="1:26" ht="13.5" customHeight="1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spans="1:26" ht="13.5" customHeight="1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spans="1:26" ht="13.5" customHeight="1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spans="1:26" ht="13.5" customHeight="1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spans="1:26" ht="13.5" customHeight="1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spans="1:26" ht="13.5" customHeight="1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spans="1:26" ht="13.5" customHeight="1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</row>
    <row r="101" spans="1:26" ht="13.5" customHeight="1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spans="1:26" ht="13.5" customHeight="1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</row>
    <row r="103" spans="1:26" ht="13.5" customHeight="1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spans="1:26" ht="13.5" customHeight="1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</row>
    <row r="105" spans="1:26" ht="13.5" customHeight="1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spans="1:26" ht="13.5" customHeight="1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spans="1:26" ht="13.5" customHeight="1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spans="1:26" ht="13.5" customHeight="1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spans="1:26" ht="13.5" customHeight="1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spans="1:26" ht="13.5" customHeight="1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spans="1:26" ht="13.5" customHeight="1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spans="1:26" ht="13.5" customHeight="1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 spans="1:26" ht="13.5" customHeight="1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spans="1:26" ht="13.5" customHeight="1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 spans="1:26" ht="13.5" customHeight="1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spans="1:26" ht="13.5" customHeight="1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 spans="1:26" ht="13.5" customHeight="1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spans="1:26" ht="13.5" customHeight="1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 spans="1:26" ht="13.5" customHeight="1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 spans="1:26" ht="13.5" customHeight="1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 spans="1:26" ht="13.5" customHeight="1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 spans="1:26" ht="13.5" customHeight="1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 spans="1:26" ht="13.5" customHeight="1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 spans="1:26" ht="13.5" customHeight="1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spans="1:26" ht="13.5" customHeight="1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 spans="1:26" ht="13.5" customHeight="1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spans="1:26" ht="13.5" customHeight="1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 spans="1:26" ht="13.5" customHeight="1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 spans="1:26" ht="13.5" customHeight="1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 spans="1:26" ht="13.5" customHeight="1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 spans="1:26" ht="13.5" customHeight="1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 spans="1:26" ht="13.5" customHeight="1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 spans="1:26" ht="13.5" customHeight="1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spans="1:26" ht="13.5" customHeight="1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 spans="1:26" ht="13.5" customHeight="1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 spans="1:26" ht="13.5" customHeight="1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 spans="1:26" ht="13.5" customHeight="1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 spans="1:26" ht="13.5" customHeight="1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 spans="1:26" ht="13.5" customHeight="1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 spans="1:26" ht="13.5" customHeight="1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 spans="1:26" ht="13.5" customHeight="1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spans="1:26" ht="13.5" customHeight="1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 spans="1:26" ht="13.5" customHeight="1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 spans="1:26" ht="13.5" customHeight="1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 spans="1:26" ht="13.5" customHeight="1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 spans="1:26" ht="13.5" customHeight="1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 spans="1:26" ht="13.5" customHeight="1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 spans="1:26" ht="13.5" customHeight="1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 spans="1:26" ht="13.5" customHeight="1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 spans="1:26" ht="13.5" customHeight="1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 spans="1:26" ht="13.5" customHeight="1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 spans="1:26" ht="13.5" customHeight="1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 spans="1:26" ht="13.5" customHeight="1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 spans="1:26" ht="13.5" customHeight="1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spans="1:26" ht="13.5" customHeight="1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spans="1:26" ht="13.5" customHeight="1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spans="1:26" ht="13.5" customHeight="1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spans="1:26" ht="13.5" customHeight="1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spans="1:26" ht="13.5" customHeight="1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  <row r="160" spans="1:26" ht="13.5" customHeight="1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spans="1:26" ht="13.5" customHeight="1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spans="1:26" ht="13.5" customHeight="1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spans="1:26" ht="13.5" customHeight="1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</row>
    <row r="164" spans="1:26" ht="13.5" customHeight="1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spans="1:26" ht="13.5" customHeight="1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</row>
    <row r="166" spans="1:26" ht="13.5" customHeight="1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spans="1:26" ht="13.5" customHeight="1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</row>
    <row r="168" spans="1:26" ht="13.5" customHeight="1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spans="1:26" ht="13.5" customHeight="1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</row>
    <row r="170" spans="1:26" ht="13.5" customHeight="1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spans="1:26" ht="13.5" customHeight="1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spans="1:26" ht="13.5" customHeight="1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spans="1:26" ht="13.5" customHeight="1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spans="1:26" ht="13.5" customHeight="1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spans="1:26" ht="13.5" customHeight="1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spans="1:26" ht="13.5" customHeight="1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spans="1:26" ht="13.5" customHeight="1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spans="1:26" ht="13.5" customHeight="1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spans="1:26" ht="13.5" customHeight="1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spans="1:26" ht="13.5" customHeight="1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</row>
    <row r="181" spans="1:26" ht="13.5" customHeight="1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spans="1:26" ht="13.5" customHeight="1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</row>
    <row r="183" spans="1:26" ht="13.5" customHeight="1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spans="1:26" ht="13.5" customHeight="1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spans="1:26" ht="13.5" customHeight="1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spans="1:26" ht="13.5" customHeight="1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spans="1:26" ht="13.5" customHeight="1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spans="1:26" ht="13.5" customHeight="1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spans="1:26" ht="13.5" customHeight="1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spans="1:26" ht="13.5" customHeight="1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spans="1:26" ht="13.5" customHeight="1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spans="1:26" ht="13.5" customHeight="1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spans="1:26" ht="13.5" customHeight="1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</row>
    <row r="194" spans="1:26" ht="13.5" customHeight="1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spans="1:26" ht="13.5" customHeight="1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</row>
    <row r="196" spans="1:26" ht="13.5" customHeight="1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spans="1:26" ht="13.5" customHeight="1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</row>
    <row r="198" spans="1:26" ht="13.5" customHeight="1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spans="1:26" ht="13.5" customHeight="1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</row>
    <row r="200" spans="1:26" ht="13.5" customHeight="1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spans="1:26" ht="13.5" customHeight="1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</row>
    <row r="202" spans="1:26" ht="13.5" customHeight="1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</row>
    <row r="203" spans="1:26" ht="13.5" customHeight="1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spans="1:26" ht="13.5" customHeight="1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</row>
    <row r="205" spans="1:26" ht="13.5" customHeight="1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spans="1:26" ht="13.5" customHeight="1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</row>
    <row r="207" spans="1:26" ht="13.5" customHeight="1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</row>
    <row r="208" spans="1:26" ht="13.5" customHeight="1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</row>
    <row r="209" spans="1:26" ht="13.5" customHeight="1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</row>
    <row r="210" spans="1:26" ht="13.5" customHeight="1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</row>
    <row r="211" spans="1:26" ht="13.5" customHeight="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</row>
    <row r="212" spans="1:26" ht="13.5" customHeight="1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</row>
    <row r="213" spans="1:26" ht="13.5" customHeight="1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</row>
    <row r="214" spans="1:26" ht="13.5" customHeight="1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</row>
    <row r="215" spans="1:26" ht="13.5" customHeight="1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</row>
    <row r="216" spans="1:26" ht="13.5" customHeight="1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</row>
    <row r="217" spans="1:26" ht="13.5" customHeight="1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</row>
    <row r="218" spans="1:26" ht="13.5" customHeight="1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</row>
    <row r="219" spans="1:26" ht="13.5" customHeight="1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</row>
    <row r="220" spans="1:26" ht="13.5" customHeight="1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</row>
    <row r="221" spans="1:26" ht="13.5" customHeight="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</row>
    <row r="222" spans="1:26" ht="13.5" customHeight="1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</row>
    <row r="223" spans="1:26" ht="13.5" customHeight="1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</row>
    <row r="224" spans="1:26" ht="13.5" customHeight="1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</row>
    <row r="225" spans="1:26" ht="13.5" customHeight="1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</row>
    <row r="226" spans="1:26" ht="13.5" customHeight="1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</row>
    <row r="227" spans="1:26" ht="13.5" customHeight="1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</row>
    <row r="228" spans="1:26" ht="13.5" customHeight="1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</row>
    <row r="229" spans="1:26" ht="13.5" customHeight="1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</row>
    <row r="230" spans="1:26" ht="13.5" customHeight="1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</row>
    <row r="231" spans="1:26" ht="13.5" customHeight="1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</row>
    <row r="232" spans="1:26" ht="13.5" customHeight="1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</row>
    <row r="233" spans="1:26" ht="13.5" customHeight="1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</row>
    <row r="234" spans="1:26" ht="13.5" customHeight="1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</row>
    <row r="235" spans="1:26" ht="13.5" customHeight="1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</row>
    <row r="236" spans="1:26" ht="13.5" customHeight="1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</row>
    <row r="237" spans="1:26" ht="13.5" customHeight="1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</row>
    <row r="238" spans="1:26" ht="13.5" customHeight="1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</row>
    <row r="239" spans="1:26" ht="13.5" customHeight="1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</row>
    <row r="240" spans="1:26" ht="13.5" customHeight="1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</row>
    <row r="241" spans="1:26" ht="13.5" customHeight="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</row>
    <row r="242" spans="1:26" ht="13.5" customHeight="1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</row>
    <row r="243" spans="1:26" ht="13.5" customHeight="1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</row>
    <row r="244" spans="1:26" ht="13.5" customHeight="1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spans="1:26" ht="13.5" customHeight="1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spans="1:26" ht="13.5" customHeight="1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spans="1:26" ht="13.5" customHeight="1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spans="1:26" ht="13.5" customHeight="1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spans="1:26" ht="13.5" customHeight="1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spans="1:26" ht="13.5" customHeight="1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spans="1:26" ht="13.5" customHeight="1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spans="1:26" ht="13.5" customHeight="1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spans="1:26" ht="13.5" customHeight="1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spans="1:26" ht="13.5" customHeight="1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spans="1:26" ht="13.5" customHeight="1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spans="1:26" ht="13.5" customHeight="1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spans="1:26" ht="13.5" customHeight="1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spans="1:26" ht="13.5" customHeight="1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spans="1:26" ht="13.5" customHeight="1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spans="1:26" ht="13.5" customHeight="1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spans="1:26" ht="13.5" customHeight="1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spans="1:26" ht="13.5" customHeight="1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spans="1:26" ht="13.5" customHeight="1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spans="1:26" ht="13.5" customHeight="1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</row>
    <row r="265" spans="1:26" ht="13.5" customHeight="1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spans="1:26" ht="13.5" customHeight="1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spans="1:26" ht="13.5" customHeight="1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spans="1:26" ht="13.5" customHeight="1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</row>
    <row r="269" spans="1:26" ht="13.5" customHeight="1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spans="1:26" ht="13.5" customHeight="1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spans="1:26" ht="13.5" customHeight="1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spans="1:26" ht="13.5" customHeight="1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spans="1:26" ht="13.5" customHeight="1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spans="1:26" ht="13.5" customHeight="1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</row>
    <row r="275" spans="1:26" ht="13.5" customHeight="1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spans="1:26" ht="13.5" customHeight="1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spans="1:26" ht="13.5" customHeight="1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spans="1:26" ht="13.5" customHeight="1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spans="1:26" ht="13.5" customHeight="1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spans="1:26" ht="13.5" customHeight="1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spans="1:26" ht="13.5" customHeight="1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spans="1:26" ht="13.5" customHeight="1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spans="1:26" ht="13.5" customHeight="1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spans="1:26" ht="13.5" customHeight="1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spans="1:26" ht="13.5" customHeight="1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spans="1:26" ht="13.5" customHeight="1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spans="1:26" ht="13.5" customHeight="1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spans="1:26" ht="13.5" customHeight="1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spans="1:26" ht="13.5" customHeight="1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spans="1:26" ht="13.5" customHeight="1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spans="1:26" ht="13.5" customHeight="1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spans="1:26" ht="13.5" customHeight="1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spans="1:26" ht="13.5" customHeight="1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spans="1:26" ht="13.5" customHeight="1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spans="1:26" ht="13.5" customHeight="1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spans="1:26" ht="13.5" customHeight="1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spans="1:26" ht="13.5" customHeight="1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spans="1:26" ht="13.5" customHeight="1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spans="1:26" ht="13.5" customHeight="1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spans="1:26" ht="13.5" customHeight="1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spans="1:26" ht="13.5" customHeight="1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spans="1:26" ht="13.5" customHeight="1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spans="1:26" ht="13.5" customHeight="1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spans="1:26" ht="13.5" customHeight="1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spans="1:26" ht="13.5" customHeight="1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spans="1:26" ht="13.5" customHeight="1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spans="1:26" ht="13.5" customHeight="1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spans="1:26" ht="13.5" customHeight="1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spans="1:26" ht="13.5" customHeight="1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spans="1:26" ht="13.5" customHeight="1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spans="1:26" ht="13.5" customHeight="1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spans="1:26" ht="13.5" customHeight="1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spans="1:26" ht="13.5" customHeight="1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spans="1:26" ht="13.5" customHeight="1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spans="1:26" ht="13.5" customHeight="1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spans="1:26" ht="13.5" customHeight="1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spans="1:26" ht="13.5" customHeight="1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spans="1:26" ht="13.5" customHeight="1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spans="1:26" ht="13.5" customHeight="1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spans="1:26" ht="13.5" customHeight="1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spans="1:26" ht="13.5" customHeight="1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spans="1:26" ht="13.5" customHeight="1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spans="1:26" ht="13.5" customHeight="1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spans="1:26" ht="13.5" customHeight="1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spans="1:26" ht="13.5" customHeight="1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spans="1:26" ht="13.5" customHeight="1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  <row r="327" spans="1:26" ht="13.5" customHeight="1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</row>
    <row r="328" spans="1:26" ht="13.5" customHeight="1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</row>
    <row r="329" spans="1:26" ht="13.5" customHeight="1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</row>
    <row r="330" spans="1:26" ht="13.5" customHeight="1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</row>
    <row r="331" spans="1:26" ht="13.5" customHeight="1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</row>
    <row r="332" spans="1:26" ht="13.5" customHeight="1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</row>
    <row r="333" spans="1:26" ht="13.5" customHeight="1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</row>
    <row r="334" spans="1:26" ht="13.5" customHeight="1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</row>
    <row r="335" spans="1:26" ht="13.5" customHeight="1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</row>
    <row r="336" spans="1:26" ht="13.5" customHeight="1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</row>
    <row r="337" spans="1:26" ht="13.5" customHeight="1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</row>
    <row r="338" spans="1:26" ht="13.5" customHeight="1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</row>
    <row r="339" spans="1:26" ht="13.5" customHeight="1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</row>
    <row r="340" spans="1:26" ht="13.5" customHeight="1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</row>
    <row r="341" spans="1:26" ht="13.5" customHeight="1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</row>
    <row r="342" spans="1:26" ht="13.5" customHeight="1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</row>
    <row r="343" spans="1:26" ht="13.5" customHeight="1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</row>
    <row r="344" spans="1:26" ht="13.5" customHeight="1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</row>
    <row r="345" spans="1:26" ht="13.5" customHeight="1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</row>
    <row r="346" spans="1:26" ht="13.5" customHeight="1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</row>
    <row r="347" spans="1:26" ht="13.5" customHeight="1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</row>
    <row r="348" spans="1:26" ht="13.5" customHeight="1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</row>
    <row r="349" spans="1:26" ht="13.5" customHeight="1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</row>
    <row r="350" spans="1:26" ht="13.5" customHeight="1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  <c r="X350" s="88"/>
      <c r="Y350" s="88"/>
      <c r="Z350" s="88"/>
    </row>
    <row r="351" spans="1:26" ht="13.5" customHeight="1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  <c r="X351" s="88"/>
      <c r="Y351" s="88"/>
      <c r="Z351" s="88"/>
    </row>
    <row r="352" spans="1:26" ht="13.5" customHeight="1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  <c r="X352" s="88"/>
      <c r="Y352" s="88"/>
      <c r="Z352" s="88"/>
    </row>
    <row r="353" spans="1:26" ht="13.5" customHeight="1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  <c r="X353" s="88"/>
      <c r="Y353" s="88"/>
      <c r="Z353" s="88"/>
    </row>
    <row r="354" spans="1:26" ht="13.5" customHeight="1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  <c r="X354" s="88"/>
      <c r="Y354" s="88"/>
      <c r="Z354" s="88"/>
    </row>
    <row r="355" spans="1:26" ht="13.5" customHeight="1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  <c r="X355" s="88"/>
      <c r="Y355" s="88"/>
      <c r="Z355" s="88"/>
    </row>
    <row r="356" spans="1:26" ht="13.5" customHeight="1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  <c r="X356" s="88"/>
      <c r="Y356" s="88"/>
      <c r="Z356" s="88"/>
    </row>
    <row r="357" spans="1:26" ht="13.5" customHeight="1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  <c r="X357" s="88"/>
      <c r="Y357" s="88"/>
      <c r="Z357" s="88"/>
    </row>
    <row r="358" spans="1:26" ht="13.5" customHeight="1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  <c r="X358" s="88"/>
      <c r="Y358" s="88"/>
      <c r="Z358" s="88"/>
    </row>
    <row r="359" spans="1:26" ht="13.5" customHeight="1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  <c r="X359" s="88"/>
      <c r="Y359" s="88"/>
      <c r="Z359" s="88"/>
    </row>
    <row r="360" spans="1:26" ht="13.5" customHeight="1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  <c r="X360" s="88"/>
      <c r="Y360" s="88"/>
      <c r="Z360" s="88"/>
    </row>
    <row r="361" spans="1:26" ht="13.5" customHeight="1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  <c r="X361" s="88"/>
      <c r="Y361" s="88"/>
      <c r="Z361" s="88"/>
    </row>
    <row r="362" spans="1:26" ht="13.5" customHeight="1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  <c r="X362" s="88"/>
      <c r="Y362" s="88"/>
      <c r="Z362" s="88"/>
    </row>
    <row r="363" spans="1:26" ht="13.5" customHeight="1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  <c r="X363" s="88"/>
      <c r="Y363" s="88"/>
      <c r="Z363" s="88"/>
    </row>
    <row r="364" spans="1:26" ht="13.5" customHeight="1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  <c r="X364" s="88"/>
      <c r="Y364" s="88"/>
      <c r="Z364" s="88"/>
    </row>
    <row r="365" spans="1:26" ht="13.5" customHeight="1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</row>
    <row r="366" spans="1:26" ht="13.5" customHeight="1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</row>
    <row r="367" spans="1:26" ht="13.5" customHeight="1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</row>
    <row r="368" spans="1:26" ht="13.5" customHeight="1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</row>
    <row r="369" spans="1:26" ht="13.5" customHeight="1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</row>
    <row r="370" spans="1:26" ht="13.5" customHeight="1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</row>
    <row r="371" spans="1:26" ht="13.5" customHeight="1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</row>
    <row r="372" spans="1:26" ht="13.5" customHeight="1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</row>
    <row r="373" spans="1:26" ht="13.5" customHeight="1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</row>
    <row r="374" spans="1:26" ht="13.5" customHeight="1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</row>
    <row r="375" spans="1:26" ht="13.5" customHeight="1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</row>
    <row r="376" spans="1:26" ht="13.5" customHeight="1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</row>
    <row r="377" spans="1:26" ht="13.5" customHeight="1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</row>
    <row r="378" spans="1:26" ht="13.5" customHeight="1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</row>
    <row r="379" spans="1:26" ht="13.5" customHeight="1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</row>
    <row r="380" spans="1:26" ht="13.5" customHeight="1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  <c r="X380" s="88"/>
      <c r="Y380" s="88"/>
      <c r="Z380" s="88"/>
    </row>
    <row r="381" spans="1:26" ht="13.5" customHeight="1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  <c r="X381" s="88"/>
      <c r="Y381" s="88"/>
      <c r="Z381" s="88"/>
    </row>
    <row r="382" spans="1:26" ht="13.5" customHeight="1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  <c r="X382" s="88"/>
      <c r="Y382" s="88"/>
      <c r="Z382" s="88"/>
    </row>
    <row r="383" spans="1:26" ht="13.5" customHeight="1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  <c r="X383" s="88"/>
      <c r="Y383" s="88"/>
      <c r="Z383" s="88"/>
    </row>
    <row r="384" spans="1:26" ht="13.5" customHeight="1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</row>
    <row r="385" spans="1:26" ht="13.5" customHeight="1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</row>
    <row r="386" spans="1:26" ht="13.5" customHeight="1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</row>
    <row r="387" spans="1:26" ht="13.5" customHeight="1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</row>
    <row r="388" spans="1:26" ht="13.5" customHeight="1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</row>
    <row r="389" spans="1:26" ht="13.5" customHeight="1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</row>
    <row r="390" spans="1:26" ht="13.5" customHeight="1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</row>
    <row r="391" spans="1:26" ht="13.5" customHeight="1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</row>
    <row r="392" spans="1:26" ht="13.5" customHeight="1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</row>
    <row r="393" spans="1:26" ht="13.5" customHeight="1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</row>
    <row r="394" spans="1:26" ht="13.5" customHeight="1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</row>
    <row r="395" spans="1:26" ht="13.5" customHeight="1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</row>
    <row r="396" spans="1:26" ht="13.5" customHeight="1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</row>
    <row r="397" spans="1:26" ht="13.5" customHeight="1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</row>
    <row r="398" spans="1:26" ht="13.5" customHeight="1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</row>
    <row r="399" spans="1:26" ht="13.5" customHeight="1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</row>
    <row r="400" spans="1:26" ht="13.5" customHeight="1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</row>
    <row r="401" spans="1:26" ht="13.5" customHeight="1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</row>
    <row r="402" spans="1:26" ht="13.5" customHeight="1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</row>
    <row r="403" spans="1:26" ht="13.5" customHeight="1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</row>
    <row r="404" spans="1:26" ht="13.5" customHeight="1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</row>
    <row r="405" spans="1:26" ht="13.5" customHeight="1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</row>
    <row r="406" spans="1:26" ht="13.5" customHeight="1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</row>
    <row r="407" spans="1:26" ht="13.5" customHeight="1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</row>
    <row r="408" spans="1:26" ht="13.5" customHeight="1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</row>
    <row r="409" spans="1:26" ht="13.5" customHeight="1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</row>
    <row r="410" spans="1:26" ht="13.5" customHeight="1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</row>
    <row r="411" spans="1:26" ht="13.5" customHeight="1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</row>
    <row r="412" spans="1:26" ht="13.5" customHeight="1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</row>
    <row r="413" spans="1:26" ht="13.5" customHeight="1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</row>
    <row r="414" spans="1:26" ht="13.5" customHeight="1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</row>
    <row r="415" spans="1:26" ht="13.5" customHeight="1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</row>
    <row r="416" spans="1:26" ht="13.5" customHeight="1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</row>
    <row r="417" spans="1:26" ht="13.5" customHeight="1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</row>
    <row r="418" spans="1:26" ht="13.5" customHeight="1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</row>
    <row r="419" spans="1:26" ht="13.5" customHeight="1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</row>
    <row r="420" spans="1:26" ht="13.5" customHeight="1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</row>
    <row r="421" spans="1:26" ht="13.5" customHeight="1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</row>
    <row r="422" spans="1:26" ht="13.5" customHeight="1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</row>
    <row r="423" spans="1:26" ht="13.5" customHeight="1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</row>
    <row r="424" spans="1:26" ht="13.5" customHeight="1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</row>
    <row r="425" spans="1:26" ht="13.5" customHeight="1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</row>
    <row r="426" spans="1:26" ht="13.5" customHeight="1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</row>
    <row r="427" spans="1:26" ht="13.5" customHeight="1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</row>
    <row r="428" spans="1:26" ht="13.5" customHeight="1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</row>
    <row r="429" spans="1:26" ht="13.5" customHeight="1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</row>
    <row r="430" spans="1:26" ht="13.5" customHeight="1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</row>
    <row r="431" spans="1:26" ht="13.5" customHeight="1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</row>
    <row r="432" spans="1:26" ht="13.5" customHeight="1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</row>
    <row r="433" spans="1:26" ht="13.5" customHeight="1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</row>
    <row r="434" spans="1:26" ht="13.5" customHeight="1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</row>
    <row r="435" spans="1:26" ht="13.5" customHeight="1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</row>
    <row r="436" spans="1:26" ht="13.5" customHeight="1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</row>
    <row r="437" spans="1:26" ht="13.5" customHeight="1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</row>
    <row r="438" spans="1:26" ht="13.5" customHeight="1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</row>
    <row r="439" spans="1:26" ht="13.5" customHeight="1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</row>
    <row r="440" spans="1:26" ht="13.5" customHeight="1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</row>
    <row r="441" spans="1:26" ht="13.5" customHeight="1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</row>
    <row r="442" spans="1:26" ht="13.5" customHeight="1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</row>
    <row r="443" spans="1:26" ht="13.5" customHeight="1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</row>
    <row r="444" spans="1:26" ht="13.5" customHeight="1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</row>
    <row r="445" spans="1:26" ht="13.5" customHeight="1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</row>
    <row r="446" spans="1:26" ht="13.5" customHeight="1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</row>
    <row r="447" spans="1:26" ht="13.5" customHeight="1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</row>
    <row r="448" spans="1:26" ht="13.5" customHeight="1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</row>
    <row r="449" spans="1:26" ht="13.5" customHeight="1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</row>
    <row r="450" spans="1:26" ht="13.5" customHeight="1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</row>
    <row r="451" spans="1:26" ht="13.5" customHeight="1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</row>
    <row r="452" spans="1:26" ht="13.5" customHeight="1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</row>
    <row r="453" spans="1:26" ht="13.5" customHeight="1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</row>
    <row r="454" spans="1:26" ht="13.5" customHeight="1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</row>
    <row r="455" spans="1:26" ht="13.5" customHeight="1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</row>
    <row r="456" spans="1:26" ht="13.5" customHeight="1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</row>
    <row r="457" spans="1:26" ht="13.5" customHeight="1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</row>
    <row r="458" spans="1:26" ht="13.5" customHeight="1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</row>
    <row r="459" spans="1:26" ht="13.5" customHeight="1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</row>
    <row r="460" spans="1:26" ht="13.5" customHeight="1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</row>
    <row r="461" spans="1:26" ht="13.5" customHeight="1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</row>
    <row r="462" spans="1:26" ht="13.5" customHeight="1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</row>
    <row r="463" spans="1:26" ht="13.5" customHeight="1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</row>
    <row r="464" spans="1:26" ht="13.5" customHeight="1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</row>
    <row r="465" spans="1:26" ht="13.5" customHeight="1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</row>
    <row r="466" spans="1:26" ht="13.5" customHeight="1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</row>
    <row r="467" spans="1:26" ht="13.5" customHeight="1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</row>
    <row r="468" spans="1:26" ht="13.5" customHeight="1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</row>
    <row r="469" spans="1:26" ht="13.5" customHeight="1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</row>
    <row r="470" spans="1:26" ht="13.5" customHeight="1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</row>
    <row r="471" spans="1:26" ht="13.5" customHeight="1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</row>
    <row r="472" spans="1:26" ht="13.5" customHeight="1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</row>
    <row r="473" spans="1:26" ht="13.5" customHeight="1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</row>
    <row r="474" spans="1:26" ht="13.5" customHeight="1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</row>
    <row r="475" spans="1:26" ht="13.5" customHeight="1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</row>
    <row r="476" spans="1:26" ht="13.5" customHeight="1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</row>
    <row r="477" spans="1:26" ht="13.5" customHeight="1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</row>
    <row r="478" spans="1:26" ht="13.5" customHeight="1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</row>
    <row r="479" spans="1:26" ht="13.5" customHeight="1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</row>
    <row r="480" spans="1:26" ht="13.5" customHeight="1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</row>
    <row r="481" spans="1:26" ht="13.5" customHeight="1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</row>
    <row r="482" spans="1:26" ht="13.5" customHeight="1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</row>
    <row r="483" spans="1:26" ht="13.5" customHeight="1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</row>
    <row r="484" spans="1:26" ht="13.5" customHeight="1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</row>
    <row r="485" spans="1:26" ht="13.5" customHeight="1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</row>
    <row r="486" spans="1:26" ht="13.5" customHeight="1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</row>
    <row r="487" spans="1:26" ht="13.5" customHeight="1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</row>
    <row r="488" spans="1:26" ht="13.5" customHeight="1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</row>
    <row r="489" spans="1:26" ht="13.5" customHeight="1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</row>
    <row r="490" spans="1:26" ht="13.5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</row>
    <row r="491" spans="1:26" ht="13.5" customHeight="1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</row>
    <row r="492" spans="1:26" ht="13.5" customHeight="1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</row>
    <row r="493" spans="1:26" ht="13.5" customHeight="1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</row>
    <row r="494" spans="1:26" ht="13.5" customHeight="1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</row>
    <row r="495" spans="1:26" ht="13.5" customHeight="1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</row>
    <row r="496" spans="1:26" ht="13.5" customHeight="1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</row>
    <row r="497" spans="1:26" ht="13.5" customHeight="1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</row>
    <row r="498" spans="1:26" ht="13.5" customHeight="1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</row>
    <row r="499" spans="1:26" ht="13.5" customHeight="1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</row>
    <row r="500" spans="1:26" ht="13.5" customHeight="1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</row>
    <row r="501" spans="1:26" ht="13.5" customHeight="1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</row>
    <row r="502" spans="1:26" ht="13.5" customHeight="1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</row>
    <row r="503" spans="1:26" ht="13.5" customHeight="1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</row>
    <row r="504" spans="1:26" ht="13.5" customHeight="1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</row>
    <row r="505" spans="1:26" ht="13.5" customHeight="1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</row>
    <row r="506" spans="1:26" ht="13.5" customHeight="1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</row>
    <row r="507" spans="1:26" ht="13.5" customHeight="1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</row>
    <row r="508" spans="1:26" ht="13.5" customHeight="1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</row>
    <row r="509" spans="1:26" ht="13.5" customHeight="1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</row>
    <row r="510" spans="1:26" ht="13.5" customHeight="1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</row>
    <row r="511" spans="1:26" ht="13.5" customHeight="1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</row>
    <row r="512" spans="1:26" ht="13.5" customHeight="1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</row>
    <row r="513" spans="1:26" ht="13.5" customHeight="1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</row>
    <row r="514" spans="1:26" ht="13.5" customHeight="1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</row>
    <row r="515" spans="1:26" ht="13.5" customHeight="1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</row>
    <row r="516" spans="1:26" ht="13.5" customHeight="1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</row>
    <row r="517" spans="1:26" ht="13.5" customHeight="1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</row>
    <row r="518" spans="1:26" ht="13.5" customHeight="1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</row>
    <row r="519" spans="1:26" ht="13.5" customHeight="1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</row>
    <row r="520" spans="1:26" ht="13.5" customHeight="1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</row>
    <row r="521" spans="1:26" ht="13.5" customHeight="1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</row>
    <row r="522" spans="1:26" ht="13.5" customHeight="1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</row>
    <row r="523" spans="1:26" ht="13.5" customHeight="1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</row>
    <row r="524" spans="1:26" ht="13.5" customHeight="1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</row>
    <row r="525" spans="1:26" ht="13.5" customHeight="1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</row>
    <row r="526" spans="1:26" ht="13.5" customHeight="1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</row>
    <row r="527" spans="1:26" ht="13.5" customHeight="1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</row>
    <row r="528" spans="1:26" ht="13.5" customHeight="1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</row>
    <row r="529" spans="1:26" ht="13.5" customHeight="1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</row>
    <row r="530" spans="1:26" ht="13.5" customHeight="1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</row>
    <row r="531" spans="1:26" ht="13.5" customHeight="1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</row>
    <row r="532" spans="1:26" ht="13.5" customHeight="1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</row>
    <row r="533" spans="1:26" ht="13.5" customHeight="1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  <c r="X533" s="88"/>
      <c r="Y533" s="88"/>
      <c r="Z533" s="88"/>
    </row>
    <row r="534" spans="1:26" ht="13.5" customHeight="1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  <c r="X534" s="88"/>
      <c r="Y534" s="88"/>
      <c r="Z534" s="88"/>
    </row>
    <row r="535" spans="1:26" ht="13.5" customHeight="1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  <c r="X535" s="88"/>
      <c r="Y535" s="88"/>
      <c r="Z535" s="88"/>
    </row>
    <row r="536" spans="1:26" ht="13.5" customHeight="1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  <c r="X536" s="88"/>
      <c r="Y536" s="88"/>
      <c r="Z536" s="88"/>
    </row>
    <row r="537" spans="1:26" ht="13.5" customHeight="1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  <c r="X537" s="88"/>
      <c r="Y537" s="88"/>
      <c r="Z537" s="88"/>
    </row>
    <row r="538" spans="1:26" ht="13.5" customHeight="1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  <c r="X538" s="88"/>
      <c r="Y538" s="88"/>
      <c r="Z538" s="88"/>
    </row>
    <row r="539" spans="1:26" ht="13.5" customHeight="1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  <c r="X539" s="88"/>
      <c r="Y539" s="88"/>
      <c r="Z539" s="88"/>
    </row>
    <row r="540" spans="1:26" ht="13.5" customHeight="1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  <c r="X540" s="88"/>
      <c r="Y540" s="88"/>
      <c r="Z540" s="88"/>
    </row>
    <row r="541" spans="1:26" ht="13.5" customHeight="1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  <c r="X541" s="88"/>
      <c r="Y541" s="88"/>
      <c r="Z541" s="88"/>
    </row>
    <row r="542" spans="1:26" ht="13.5" customHeight="1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  <c r="X542" s="88"/>
      <c r="Y542" s="88"/>
      <c r="Z542" s="88"/>
    </row>
    <row r="543" spans="1:26" ht="13.5" customHeight="1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  <c r="X543" s="88"/>
      <c r="Y543" s="88"/>
      <c r="Z543" s="88"/>
    </row>
    <row r="544" spans="1:26" ht="13.5" customHeight="1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  <c r="X544" s="88"/>
      <c r="Y544" s="88"/>
      <c r="Z544" s="88"/>
    </row>
    <row r="545" spans="1:26" ht="13.5" customHeight="1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  <c r="X545" s="88"/>
      <c r="Y545" s="88"/>
      <c r="Z545" s="88"/>
    </row>
    <row r="546" spans="1:26" ht="13.5" customHeight="1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  <c r="X546" s="88"/>
      <c r="Y546" s="88"/>
      <c r="Z546" s="88"/>
    </row>
    <row r="547" spans="1:26" ht="13.5" customHeight="1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  <c r="X547" s="88"/>
      <c r="Y547" s="88"/>
      <c r="Z547" s="88"/>
    </row>
    <row r="548" spans="1:26" ht="13.5" customHeight="1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  <c r="X548" s="88"/>
      <c r="Y548" s="88"/>
      <c r="Z548" s="88"/>
    </row>
    <row r="549" spans="1:26" ht="13.5" customHeight="1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  <c r="X549" s="88"/>
      <c r="Y549" s="88"/>
      <c r="Z549" s="88"/>
    </row>
    <row r="550" spans="1:26" ht="13.5" customHeight="1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  <c r="X550" s="88"/>
      <c r="Y550" s="88"/>
      <c r="Z550" s="88"/>
    </row>
    <row r="551" spans="1:26" ht="13.5" customHeight="1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  <c r="X551" s="88"/>
      <c r="Y551" s="88"/>
      <c r="Z551" s="88"/>
    </row>
    <row r="552" spans="1:26" ht="13.5" customHeight="1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  <c r="X552" s="88"/>
      <c r="Y552" s="88"/>
      <c r="Z552" s="88"/>
    </row>
    <row r="553" spans="1:26" ht="13.5" customHeight="1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  <c r="X553" s="88"/>
      <c r="Y553" s="88"/>
      <c r="Z553" s="88"/>
    </row>
    <row r="554" spans="1:26" ht="13.5" customHeight="1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  <c r="X554" s="88"/>
      <c r="Y554" s="88"/>
      <c r="Z554" s="88"/>
    </row>
    <row r="555" spans="1:26" ht="13.5" customHeight="1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  <c r="X555" s="88"/>
      <c r="Y555" s="88"/>
      <c r="Z555" s="88"/>
    </row>
    <row r="556" spans="1:26" ht="13.5" customHeight="1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  <c r="X556" s="88"/>
      <c r="Y556" s="88"/>
      <c r="Z556" s="88"/>
    </row>
    <row r="557" spans="1:26" ht="13.5" customHeight="1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  <c r="X557" s="88"/>
      <c r="Y557" s="88"/>
      <c r="Z557" s="88"/>
    </row>
    <row r="558" spans="1:26" ht="13.5" customHeight="1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  <c r="X558" s="88"/>
      <c r="Y558" s="88"/>
      <c r="Z558" s="88"/>
    </row>
    <row r="559" spans="1:26" ht="13.5" customHeight="1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  <c r="X559" s="88"/>
      <c r="Y559" s="88"/>
      <c r="Z559" s="88"/>
    </row>
    <row r="560" spans="1:26" ht="13.5" customHeight="1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  <c r="X560" s="88"/>
      <c r="Y560" s="88"/>
      <c r="Z560" s="88"/>
    </row>
    <row r="561" spans="1:26" ht="13.5" customHeight="1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  <c r="X561" s="88"/>
      <c r="Y561" s="88"/>
      <c r="Z561" s="88"/>
    </row>
    <row r="562" spans="1:26" ht="13.5" customHeight="1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  <c r="X562" s="88"/>
      <c r="Y562" s="88"/>
      <c r="Z562" s="88"/>
    </row>
    <row r="563" spans="1:26" ht="13.5" customHeight="1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</row>
    <row r="564" spans="1:26" ht="13.5" customHeight="1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  <c r="X564" s="88"/>
      <c r="Y564" s="88"/>
      <c r="Z564" s="88"/>
    </row>
    <row r="565" spans="1:26" ht="13.5" customHeight="1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  <c r="X565" s="88"/>
      <c r="Y565" s="88"/>
      <c r="Z565" s="88"/>
    </row>
    <row r="566" spans="1:26" ht="13.5" customHeight="1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  <c r="X566" s="88"/>
      <c r="Y566" s="88"/>
      <c r="Z566" s="88"/>
    </row>
    <row r="567" spans="1:26" ht="13.5" customHeight="1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  <c r="X567" s="88"/>
      <c r="Y567" s="88"/>
      <c r="Z567" s="88"/>
    </row>
    <row r="568" spans="1:26" ht="13.5" customHeight="1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  <c r="X568" s="88"/>
      <c r="Y568" s="88"/>
      <c r="Z568" s="88"/>
    </row>
    <row r="569" spans="1:26" ht="13.5" customHeight="1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  <c r="X569" s="88"/>
      <c r="Y569" s="88"/>
      <c r="Z569" s="88"/>
    </row>
    <row r="570" spans="1:26" ht="13.5" customHeight="1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  <c r="X570" s="88"/>
      <c r="Y570" s="88"/>
      <c r="Z570" s="88"/>
    </row>
    <row r="571" spans="1:26" ht="13.5" customHeight="1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  <c r="X571" s="88"/>
      <c r="Y571" s="88"/>
      <c r="Z571" s="88"/>
    </row>
    <row r="572" spans="1:26" ht="13.5" customHeight="1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  <c r="X572" s="88"/>
      <c r="Y572" s="88"/>
      <c r="Z572" s="88"/>
    </row>
    <row r="573" spans="1:26" ht="13.5" customHeight="1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  <c r="X573" s="88"/>
      <c r="Y573" s="88"/>
      <c r="Z573" s="88"/>
    </row>
    <row r="574" spans="1:26" ht="13.5" customHeight="1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  <c r="X574" s="88"/>
      <c r="Y574" s="88"/>
      <c r="Z574" s="88"/>
    </row>
    <row r="575" spans="1:26" ht="13.5" customHeight="1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  <c r="X575" s="88"/>
      <c r="Y575" s="88"/>
      <c r="Z575" s="88"/>
    </row>
    <row r="576" spans="1:26" ht="13.5" customHeight="1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  <c r="X576" s="88"/>
      <c r="Y576" s="88"/>
      <c r="Z576" s="88"/>
    </row>
    <row r="577" spans="1:26" ht="13.5" customHeight="1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  <c r="X577" s="88"/>
      <c r="Y577" s="88"/>
      <c r="Z577" s="88"/>
    </row>
    <row r="578" spans="1:26" ht="13.5" customHeight="1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  <c r="X578" s="88"/>
      <c r="Y578" s="88"/>
      <c r="Z578" s="88"/>
    </row>
    <row r="579" spans="1:26" ht="13.5" customHeight="1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  <c r="X579" s="88"/>
      <c r="Y579" s="88"/>
      <c r="Z579" s="88"/>
    </row>
    <row r="580" spans="1:26" ht="13.5" customHeight="1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  <c r="X580" s="88"/>
      <c r="Y580" s="88"/>
      <c r="Z580" s="88"/>
    </row>
    <row r="581" spans="1:26" ht="13.5" customHeight="1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  <c r="X581" s="88"/>
      <c r="Y581" s="88"/>
      <c r="Z581" s="88"/>
    </row>
    <row r="582" spans="1:26" ht="13.5" customHeight="1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  <c r="X582" s="88"/>
      <c r="Y582" s="88"/>
      <c r="Z582" s="88"/>
    </row>
    <row r="583" spans="1:26" ht="13.5" customHeight="1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  <c r="X583" s="88"/>
      <c r="Y583" s="88"/>
      <c r="Z583" s="88"/>
    </row>
    <row r="584" spans="1:26" ht="13.5" customHeight="1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  <c r="X584" s="88"/>
      <c r="Y584" s="88"/>
      <c r="Z584" s="88"/>
    </row>
    <row r="585" spans="1:26" ht="13.5" customHeight="1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  <c r="X585" s="88"/>
      <c r="Y585" s="88"/>
      <c r="Z585" s="88"/>
    </row>
    <row r="586" spans="1:26" ht="13.5" customHeight="1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  <c r="X586" s="88"/>
      <c r="Y586" s="88"/>
      <c r="Z586" s="88"/>
    </row>
    <row r="587" spans="1:26" ht="13.5" customHeight="1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  <c r="X587" s="88"/>
      <c r="Y587" s="88"/>
      <c r="Z587" s="88"/>
    </row>
    <row r="588" spans="1:26" ht="13.5" customHeight="1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  <c r="X588" s="88"/>
      <c r="Y588" s="88"/>
      <c r="Z588" s="88"/>
    </row>
    <row r="589" spans="1:26" ht="13.5" customHeight="1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  <c r="X589" s="88"/>
      <c r="Y589" s="88"/>
      <c r="Z589" s="88"/>
    </row>
    <row r="590" spans="1:26" ht="13.5" customHeight="1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  <c r="X590" s="88"/>
      <c r="Y590" s="88"/>
      <c r="Z590" s="88"/>
    </row>
    <row r="591" spans="1:26" ht="13.5" customHeight="1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  <c r="X591" s="88"/>
      <c r="Y591" s="88"/>
      <c r="Z591" s="88"/>
    </row>
    <row r="592" spans="1:26" ht="13.5" customHeight="1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  <c r="X592" s="88"/>
      <c r="Y592" s="88"/>
      <c r="Z592" s="88"/>
    </row>
    <row r="593" spans="1:26" ht="13.5" customHeight="1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  <c r="X593" s="88"/>
      <c r="Y593" s="88"/>
      <c r="Z593" s="88"/>
    </row>
    <row r="594" spans="1:26" ht="13.5" customHeight="1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  <c r="X594" s="88"/>
      <c r="Y594" s="88"/>
      <c r="Z594" s="88"/>
    </row>
    <row r="595" spans="1:26" ht="13.5" customHeight="1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  <c r="X595" s="88"/>
      <c r="Y595" s="88"/>
      <c r="Z595" s="88"/>
    </row>
    <row r="596" spans="1:26" ht="13.5" customHeight="1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  <c r="X596" s="88"/>
      <c r="Y596" s="88"/>
      <c r="Z596" s="88"/>
    </row>
    <row r="597" spans="1:26" ht="13.5" customHeight="1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  <c r="X597" s="88"/>
      <c r="Y597" s="88"/>
      <c r="Z597" s="88"/>
    </row>
    <row r="598" spans="1:26" ht="13.5" customHeight="1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  <c r="X598" s="88"/>
      <c r="Y598" s="88"/>
      <c r="Z598" s="88"/>
    </row>
    <row r="599" spans="1:26" ht="13.5" customHeight="1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  <c r="X599" s="88"/>
      <c r="Y599" s="88"/>
      <c r="Z599" s="88"/>
    </row>
    <row r="600" spans="1:26" ht="13.5" customHeight="1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  <c r="X600" s="88"/>
      <c r="Y600" s="88"/>
      <c r="Z600" s="88"/>
    </row>
    <row r="601" spans="1:26" ht="13.5" customHeight="1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  <c r="X601" s="88"/>
      <c r="Y601" s="88"/>
      <c r="Z601" s="88"/>
    </row>
    <row r="602" spans="1:26" ht="13.5" customHeight="1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  <c r="X602" s="88"/>
      <c r="Y602" s="88"/>
      <c r="Z602" s="88"/>
    </row>
    <row r="603" spans="1:26" ht="13.5" customHeight="1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  <c r="X603" s="88"/>
      <c r="Y603" s="88"/>
      <c r="Z603" s="88"/>
    </row>
    <row r="604" spans="1:26" ht="13.5" customHeight="1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  <c r="X604" s="88"/>
      <c r="Y604" s="88"/>
      <c r="Z604" s="88"/>
    </row>
    <row r="605" spans="1:26" ht="13.5" customHeight="1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  <c r="X605" s="88"/>
      <c r="Y605" s="88"/>
      <c r="Z605" s="88"/>
    </row>
    <row r="606" spans="1:26" ht="13.5" customHeight="1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  <c r="X606" s="88"/>
      <c r="Y606" s="88"/>
      <c r="Z606" s="88"/>
    </row>
    <row r="607" spans="1:26" ht="13.5" customHeight="1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  <c r="X607" s="88"/>
      <c r="Y607" s="88"/>
      <c r="Z607" s="88"/>
    </row>
    <row r="608" spans="1:26" ht="13.5" customHeight="1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  <c r="X608" s="88"/>
      <c r="Y608" s="88"/>
      <c r="Z608" s="88"/>
    </row>
    <row r="609" spans="1:26" ht="13.5" customHeight="1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  <c r="X609" s="88"/>
      <c r="Y609" s="88"/>
      <c r="Z609" s="88"/>
    </row>
    <row r="610" spans="1:26" ht="13.5" customHeight="1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  <c r="X610" s="88"/>
      <c r="Y610" s="88"/>
      <c r="Z610" s="88"/>
    </row>
    <row r="611" spans="1:26" ht="13.5" customHeight="1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  <c r="X611" s="88"/>
      <c r="Y611" s="88"/>
      <c r="Z611" s="88"/>
    </row>
    <row r="612" spans="1:26" ht="13.5" customHeight="1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  <c r="X612" s="88"/>
      <c r="Y612" s="88"/>
      <c r="Z612" s="88"/>
    </row>
    <row r="613" spans="1:26" ht="13.5" customHeight="1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  <c r="X613" s="88"/>
      <c r="Y613" s="88"/>
      <c r="Z613" s="88"/>
    </row>
    <row r="614" spans="1:26" ht="13.5" customHeight="1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  <c r="X614" s="88"/>
      <c r="Y614" s="88"/>
      <c r="Z614" s="88"/>
    </row>
    <row r="615" spans="1:26" ht="13.5" customHeight="1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  <c r="X615" s="88"/>
      <c r="Y615" s="88"/>
      <c r="Z615" s="88"/>
    </row>
    <row r="616" spans="1:26" ht="13.5" customHeight="1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  <c r="X616" s="88"/>
      <c r="Y616" s="88"/>
      <c r="Z616" s="88"/>
    </row>
    <row r="617" spans="1:26" ht="13.5" customHeight="1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  <c r="X617" s="88"/>
      <c r="Y617" s="88"/>
      <c r="Z617" s="88"/>
    </row>
    <row r="618" spans="1:26" ht="13.5" customHeight="1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  <c r="X618" s="88"/>
      <c r="Y618" s="88"/>
      <c r="Z618" s="88"/>
    </row>
    <row r="619" spans="1:26" ht="13.5" customHeight="1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  <c r="X619" s="88"/>
      <c r="Y619" s="88"/>
      <c r="Z619" s="88"/>
    </row>
    <row r="620" spans="1:26" ht="13.5" customHeight="1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  <c r="X620" s="88"/>
      <c r="Y620" s="88"/>
      <c r="Z620" s="88"/>
    </row>
    <row r="621" spans="1:26" ht="13.5" customHeight="1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  <c r="X621" s="88"/>
      <c r="Y621" s="88"/>
      <c r="Z621" s="88"/>
    </row>
    <row r="622" spans="1:26" ht="13.5" customHeight="1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  <c r="X622" s="88"/>
      <c r="Y622" s="88"/>
      <c r="Z622" s="88"/>
    </row>
    <row r="623" spans="1:26" ht="13.5" customHeight="1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  <c r="X623" s="88"/>
      <c r="Y623" s="88"/>
      <c r="Z623" s="88"/>
    </row>
    <row r="624" spans="1:26" ht="13.5" customHeight="1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  <c r="X624" s="88"/>
      <c r="Y624" s="88"/>
      <c r="Z624" s="88"/>
    </row>
    <row r="625" spans="1:26" ht="13.5" customHeight="1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  <c r="X625" s="88"/>
      <c r="Y625" s="88"/>
      <c r="Z625" s="88"/>
    </row>
    <row r="626" spans="1:26" ht="13.5" customHeight="1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  <c r="X626" s="88"/>
      <c r="Y626" s="88"/>
      <c r="Z626" s="88"/>
    </row>
    <row r="627" spans="1:26" ht="13.5" customHeight="1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  <c r="X627" s="88"/>
      <c r="Y627" s="88"/>
      <c r="Z627" s="88"/>
    </row>
    <row r="628" spans="1:26" ht="13.5" customHeight="1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  <c r="X628" s="88"/>
      <c r="Y628" s="88"/>
      <c r="Z628" s="88"/>
    </row>
    <row r="629" spans="1:26" ht="13.5" customHeight="1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  <c r="X629" s="88"/>
      <c r="Y629" s="88"/>
      <c r="Z629" s="88"/>
    </row>
    <row r="630" spans="1:26" ht="13.5" customHeight="1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  <c r="X630" s="88"/>
      <c r="Y630" s="88"/>
      <c r="Z630" s="88"/>
    </row>
    <row r="631" spans="1:26" ht="13.5" customHeight="1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  <c r="X631" s="88"/>
      <c r="Y631" s="88"/>
      <c r="Z631" s="88"/>
    </row>
    <row r="632" spans="1:26" ht="13.5" customHeight="1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  <c r="X632" s="88"/>
      <c r="Y632" s="88"/>
      <c r="Z632" s="88"/>
    </row>
    <row r="633" spans="1:26" ht="13.5" customHeight="1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  <c r="X633" s="88"/>
      <c r="Y633" s="88"/>
      <c r="Z633" s="88"/>
    </row>
    <row r="634" spans="1:26" ht="13.5" customHeight="1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  <c r="X634" s="88"/>
      <c r="Y634" s="88"/>
      <c r="Z634" s="88"/>
    </row>
    <row r="635" spans="1:26" ht="13.5" customHeight="1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  <c r="X635" s="88"/>
      <c r="Y635" s="88"/>
      <c r="Z635" s="88"/>
    </row>
    <row r="636" spans="1:26" ht="13.5" customHeight="1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  <c r="X636" s="88"/>
      <c r="Y636" s="88"/>
      <c r="Z636" s="88"/>
    </row>
    <row r="637" spans="1:26" ht="13.5" customHeight="1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  <c r="X637" s="88"/>
      <c r="Y637" s="88"/>
      <c r="Z637" s="88"/>
    </row>
    <row r="638" spans="1:26" ht="13.5" customHeight="1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  <c r="X638" s="88"/>
      <c r="Y638" s="88"/>
      <c r="Z638" s="88"/>
    </row>
    <row r="639" spans="1:26" ht="13.5" customHeight="1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  <c r="X639" s="88"/>
      <c r="Y639" s="88"/>
      <c r="Z639" s="88"/>
    </row>
    <row r="640" spans="1:26" ht="13.5" customHeight="1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  <c r="X640" s="88"/>
      <c r="Y640" s="88"/>
      <c r="Z640" s="88"/>
    </row>
    <row r="641" spans="1:26" ht="13.5" customHeight="1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  <c r="X641" s="88"/>
      <c r="Y641" s="88"/>
      <c r="Z641" s="88"/>
    </row>
    <row r="642" spans="1:26" ht="13.5" customHeight="1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  <c r="X642" s="88"/>
      <c r="Y642" s="88"/>
      <c r="Z642" s="88"/>
    </row>
    <row r="643" spans="1:26" ht="13.5" customHeight="1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  <c r="X643" s="88"/>
      <c r="Y643" s="88"/>
      <c r="Z643" s="88"/>
    </row>
    <row r="644" spans="1:26" ht="13.5" customHeight="1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  <c r="X644" s="88"/>
      <c r="Y644" s="88"/>
      <c r="Z644" s="88"/>
    </row>
    <row r="645" spans="1:26" ht="13.5" customHeight="1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  <c r="X645" s="88"/>
      <c r="Y645" s="88"/>
      <c r="Z645" s="88"/>
    </row>
    <row r="646" spans="1:26" ht="13.5" customHeight="1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  <c r="X646" s="88"/>
      <c r="Y646" s="88"/>
      <c r="Z646" s="88"/>
    </row>
    <row r="647" spans="1:26" ht="13.5" customHeight="1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  <c r="X647" s="88"/>
      <c r="Y647" s="88"/>
      <c r="Z647" s="88"/>
    </row>
    <row r="648" spans="1:26" ht="13.5" customHeight="1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  <c r="X648" s="88"/>
      <c r="Y648" s="88"/>
      <c r="Z648" s="88"/>
    </row>
    <row r="649" spans="1:26" ht="13.5" customHeight="1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  <c r="X649" s="88"/>
      <c r="Y649" s="88"/>
      <c r="Z649" s="88"/>
    </row>
    <row r="650" spans="1:26" ht="13.5" customHeight="1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  <c r="X650" s="88"/>
      <c r="Y650" s="88"/>
      <c r="Z650" s="88"/>
    </row>
    <row r="651" spans="1:26" ht="13.5" customHeight="1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  <c r="X651" s="88"/>
      <c r="Y651" s="88"/>
      <c r="Z651" s="88"/>
    </row>
    <row r="652" spans="1:26" ht="13.5" customHeight="1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  <c r="X652" s="88"/>
      <c r="Y652" s="88"/>
      <c r="Z652" s="88"/>
    </row>
    <row r="653" spans="1:26" ht="13.5" customHeight="1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  <c r="X653" s="88"/>
      <c r="Y653" s="88"/>
      <c r="Z653" s="88"/>
    </row>
    <row r="654" spans="1:26" ht="13.5" customHeight="1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  <c r="S654" s="88"/>
      <c r="T654" s="88"/>
      <c r="U654" s="88"/>
      <c r="V654" s="88"/>
      <c r="W654" s="88"/>
      <c r="X654" s="88"/>
      <c r="Y654" s="88"/>
      <c r="Z654" s="88"/>
    </row>
    <row r="655" spans="1:26" ht="13.5" customHeight="1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  <c r="S655" s="88"/>
      <c r="T655" s="88"/>
      <c r="U655" s="88"/>
      <c r="V655" s="88"/>
      <c r="W655" s="88"/>
      <c r="X655" s="88"/>
      <c r="Y655" s="88"/>
      <c r="Z655" s="88"/>
    </row>
    <row r="656" spans="1:26" ht="13.5" customHeight="1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  <c r="S656" s="88"/>
      <c r="T656" s="88"/>
      <c r="U656" s="88"/>
      <c r="V656" s="88"/>
      <c r="W656" s="88"/>
      <c r="X656" s="88"/>
      <c r="Y656" s="88"/>
      <c r="Z656" s="88"/>
    </row>
    <row r="657" spans="1:26" ht="13.5" customHeight="1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  <c r="S657" s="88"/>
      <c r="T657" s="88"/>
      <c r="U657" s="88"/>
      <c r="V657" s="88"/>
      <c r="W657" s="88"/>
      <c r="X657" s="88"/>
      <c r="Y657" s="88"/>
      <c r="Z657" s="88"/>
    </row>
    <row r="658" spans="1:26" ht="13.5" customHeight="1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  <c r="S658" s="88"/>
      <c r="T658" s="88"/>
      <c r="U658" s="88"/>
      <c r="V658" s="88"/>
      <c r="W658" s="88"/>
      <c r="X658" s="88"/>
      <c r="Y658" s="88"/>
      <c r="Z658" s="88"/>
    </row>
    <row r="659" spans="1:26" ht="13.5" customHeight="1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  <c r="S659" s="88"/>
      <c r="T659" s="88"/>
      <c r="U659" s="88"/>
      <c r="V659" s="88"/>
      <c r="W659" s="88"/>
      <c r="X659" s="88"/>
      <c r="Y659" s="88"/>
      <c r="Z659" s="88"/>
    </row>
    <row r="660" spans="1:26" ht="13.5" customHeight="1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  <c r="S660" s="88"/>
      <c r="T660" s="88"/>
      <c r="U660" s="88"/>
      <c r="V660" s="88"/>
      <c r="W660" s="88"/>
      <c r="X660" s="88"/>
      <c r="Y660" s="88"/>
      <c r="Z660" s="88"/>
    </row>
    <row r="661" spans="1:26" ht="13.5" customHeight="1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  <c r="S661" s="88"/>
      <c r="T661" s="88"/>
      <c r="U661" s="88"/>
      <c r="V661" s="88"/>
      <c r="W661" s="88"/>
      <c r="X661" s="88"/>
      <c r="Y661" s="88"/>
      <c r="Z661" s="88"/>
    </row>
    <row r="662" spans="1:26" ht="13.5" customHeight="1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  <c r="S662" s="88"/>
      <c r="T662" s="88"/>
      <c r="U662" s="88"/>
      <c r="V662" s="88"/>
      <c r="W662" s="88"/>
      <c r="X662" s="88"/>
      <c r="Y662" s="88"/>
      <c r="Z662" s="88"/>
    </row>
    <row r="663" spans="1:26" ht="13.5" customHeight="1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  <c r="S663" s="88"/>
      <c r="T663" s="88"/>
      <c r="U663" s="88"/>
      <c r="V663" s="88"/>
      <c r="W663" s="88"/>
      <c r="X663" s="88"/>
      <c r="Y663" s="88"/>
      <c r="Z663" s="88"/>
    </row>
    <row r="664" spans="1:26" ht="13.5" customHeight="1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  <c r="S664" s="88"/>
      <c r="T664" s="88"/>
      <c r="U664" s="88"/>
      <c r="V664" s="88"/>
      <c r="W664" s="88"/>
      <c r="X664" s="88"/>
      <c r="Y664" s="88"/>
      <c r="Z664" s="88"/>
    </row>
    <row r="665" spans="1:26" ht="13.5" customHeight="1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  <c r="S665" s="88"/>
      <c r="T665" s="88"/>
      <c r="U665" s="88"/>
      <c r="V665" s="88"/>
      <c r="W665" s="88"/>
      <c r="X665" s="88"/>
      <c r="Y665" s="88"/>
      <c r="Z665" s="88"/>
    </row>
    <row r="666" spans="1:26" ht="13.5" customHeight="1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  <c r="S666" s="88"/>
      <c r="T666" s="88"/>
      <c r="U666" s="88"/>
      <c r="V666" s="88"/>
      <c r="W666" s="88"/>
      <c r="X666" s="88"/>
      <c r="Y666" s="88"/>
      <c r="Z666" s="88"/>
    </row>
    <row r="667" spans="1:26" ht="13.5" customHeight="1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  <c r="S667" s="88"/>
      <c r="T667" s="88"/>
      <c r="U667" s="88"/>
      <c r="V667" s="88"/>
      <c r="W667" s="88"/>
      <c r="X667" s="88"/>
      <c r="Y667" s="88"/>
      <c r="Z667" s="88"/>
    </row>
    <row r="668" spans="1:26" ht="13.5" customHeight="1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  <c r="S668" s="88"/>
      <c r="T668" s="88"/>
      <c r="U668" s="88"/>
      <c r="V668" s="88"/>
      <c r="W668" s="88"/>
      <c r="X668" s="88"/>
      <c r="Y668" s="88"/>
      <c r="Z668" s="88"/>
    </row>
    <row r="669" spans="1:26" ht="13.5" customHeight="1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  <c r="S669" s="88"/>
      <c r="T669" s="88"/>
      <c r="U669" s="88"/>
      <c r="V669" s="88"/>
      <c r="W669" s="88"/>
      <c r="X669" s="88"/>
      <c r="Y669" s="88"/>
      <c r="Z669" s="88"/>
    </row>
    <row r="670" spans="1:26" ht="13.5" customHeight="1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  <c r="S670" s="88"/>
      <c r="T670" s="88"/>
      <c r="U670" s="88"/>
      <c r="V670" s="88"/>
      <c r="W670" s="88"/>
      <c r="X670" s="88"/>
      <c r="Y670" s="88"/>
      <c r="Z670" s="88"/>
    </row>
    <row r="671" spans="1:26" ht="13.5" customHeight="1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  <c r="S671" s="88"/>
      <c r="T671" s="88"/>
      <c r="U671" s="88"/>
      <c r="V671" s="88"/>
      <c r="W671" s="88"/>
      <c r="X671" s="88"/>
      <c r="Y671" s="88"/>
      <c r="Z671" s="88"/>
    </row>
    <row r="672" spans="1:26" ht="13.5" customHeight="1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  <c r="S672" s="88"/>
      <c r="T672" s="88"/>
      <c r="U672" s="88"/>
      <c r="V672" s="88"/>
      <c r="W672" s="88"/>
      <c r="X672" s="88"/>
      <c r="Y672" s="88"/>
      <c r="Z672" s="88"/>
    </row>
    <row r="673" spans="1:26" ht="13.5" customHeight="1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  <c r="S673" s="88"/>
      <c r="T673" s="88"/>
      <c r="U673" s="88"/>
      <c r="V673" s="88"/>
      <c r="W673" s="88"/>
      <c r="X673" s="88"/>
      <c r="Y673" s="88"/>
      <c r="Z673" s="88"/>
    </row>
    <row r="674" spans="1:26" ht="13.5" customHeight="1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  <c r="X674" s="88"/>
      <c r="Y674" s="88"/>
      <c r="Z674" s="88"/>
    </row>
    <row r="675" spans="1:26" ht="13.5" customHeight="1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  <c r="X675" s="88"/>
      <c r="Y675" s="88"/>
      <c r="Z675" s="88"/>
    </row>
    <row r="676" spans="1:26" ht="13.5" customHeight="1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  <c r="X676" s="88"/>
      <c r="Y676" s="88"/>
      <c r="Z676" s="88"/>
    </row>
    <row r="677" spans="1:26" ht="13.5" customHeight="1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  <c r="X677" s="88"/>
      <c r="Y677" s="88"/>
      <c r="Z677" s="88"/>
    </row>
    <row r="678" spans="1:26" ht="13.5" customHeight="1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  <c r="X678" s="88"/>
      <c r="Y678" s="88"/>
      <c r="Z678" s="88"/>
    </row>
    <row r="679" spans="1:26" ht="13.5" customHeight="1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  <c r="X679" s="88"/>
      <c r="Y679" s="88"/>
      <c r="Z679" s="88"/>
    </row>
    <row r="680" spans="1:26" ht="13.5" customHeight="1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  <c r="S680" s="88"/>
      <c r="T680" s="88"/>
      <c r="U680" s="88"/>
      <c r="V680" s="88"/>
      <c r="W680" s="88"/>
      <c r="X680" s="88"/>
      <c r="Y680" s="88"/>
      <c r="Z680" s="88"/>
    </row>
    <row r="681" spans="1:26" ht="13.5" customHeight="1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  <c r="S681" s="88"/>
      <c r="T681" s="88"/>
      <c r="U681" s="88"/>
      <c r="V681" s="88"/>
      <c r="W681" s="88"/>
      <c r="X681" s="88"/>
      <c r="Y681" s="88"/>
      <c r="Z681" s="88"/>
    </row>
    <row r="682" spans="1:26" ht="13.5" customHeight="1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  <c r="S682" s="88"/>
      <c r="T682" s="88"/>
      <c r="U682" s="88"/>
      <c r="V682" s="88"/>
      <c r="W682" s="88"/>
      <c r="X682" s="88"/>
      <c r="Y682" s="88"/>
      <c r="Z682" s="88"/>
    </row>
    <row r="683" spans="1:26" ht="13.5" customHeight="1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  <c r="S683" s="88"/>
      <c r="T683" s="88"/>
      <c r="U683" s="88"/>
      <c r="V683" s="88"/>
      <c r="W683" s="88"/>
      <c r="X683" s="88"/>
      <c r="Y683" s="88"/>
      <c r="Z683" s="88"/>
    </row>
    <row r="684" spans="1:26" ht="13.5" customHeight="1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  <c r="S684" s="88"/>
      <c r="T684" s="88"/>
      <c r="U684" s="88"/>
      <c r="V684" s="88"/>
      <c r="W684" s="88"/>
      <c r="X684" s="88"/>
      <c r="Y684" s="88"/>
      <c r="Z684" s="88"/>
    </row>
    <row r="685" spans="1:26" ht="13.5" customHeight="1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  <c r="S685" s="88"/>
      <c r="T685" s="88"/>
      <c r="U685" s="88"/>
      <c r="V685" s="88"/>
      <c r="W685" s="88"/>
      <c r="X685" s="88"/>
      <c r="Y685" s="88"/>
      <c r="Z685" s="88"/>
    </row>
    <row r="686" spans="1:26" ht="13.5" customHeight="1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  <c r="S686" s="88"/>
      <c r="T686" s="88"/>
      <c r="U686" s="88"/>
      <c r="V686" s="88"/>
      <c r="W686" s="88"/>
      <c r="X686" s="88"/>
      <c r="Y686" s="88"/>
      <c r="Z686" s="88"/>
    </row>
    <row r="687" spans="1:26" ht="13.5" customHeight="1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  <c r="S687" s="88"/>
      <c r="T687" s="88"/>
      <c r="U687" s="88"/>
      <c r="V687" s="88"/>
      <c r="W687" s="88"/>
      <c r="X687" s="88"/>
      <c r="Y687" s="88"/>
      <c r="Z687" s="88"/>
    </row>
    <row r="688" spans="1:26" ht="13.5" customHeight="1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  <c r="S688" s="88"/>
      <c r="T688" s="88"/>
      <c r="U688" s="88"/>
      <c r="V688" s="88"/>
      <c r="W688" s="88"/>
      <c r="X688" s="88"/>
      <c r="Y688" s="88"/>
      <c r="Z688" s="88"/>
    </row>
    <row r="689" spans="1:26" ht="13.5" customHeight="1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  <c r="S689" s="88"/>
      <c r="T689" s="88"/>
      <c r="U689" s="88"/>
      <c r="V689" s="88"/>
      <c r="W689" s="88"/>
      <c r="X689" s="88"/>
      <c r="Y689" s="88"/>
      <c r="Z689" s="88"/>
    </row>
    <row r="690" spans="1:26" ht="13.5" customHeight="1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  <c r="S690" s="88"/>
      <c r="T690" s="88"/>
      <c r="U690" s="88"/>
      <c r="V690" s="88"/>
      <c r="W690" s="88"/>
      <c r="X690" s="88"/>
      <c r="Y690" s="88"/>
      <c r="Z690" s="88"/>
    </row>
    <row r="691" spans="1:26" ht="13.5" customHeight="1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  <c r="S691" s="88"/>
      <c r="T691" s="88"/>
      <c r="U691" s="88"/>
      <c r="V691" s="88"/>
      <c r="W691" s="88"/>
      <c r="X691" s="88"/>
      <c r="Y691" s="88"/>
      <c r="Z691" s="88"/>
    </row>
    <row r="692" spans="1:26" ht="13.5" customHeight="1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  <c r="S692" s="88"/>
      <c r="T692" s="88"/>
      <c r="U692" s="88"/>
      <c r="V692" s="88"/>
      <c r="W692" s="88"/>
      <c r="X692" s="88"/>
      <c r="Y692" s="88"/>
      <c r="Z692" s="88"/>
    </row>
    <row r="693" spans="1:26" ht="13.5" customHeight="1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  <c r="S693" s="88"/>
      <c r="T693" s="88"/>
      <c r="U693" s="88"/>
      <c r="V693" s="88"/>
      <c r="W693" s="88"/>
      <c r="X693" s="88"/>
      <c r="Y693" s="88"/>
      <c r="Z693" s="88"/>
    </row>
    <row r="694" spans="1:26" ht="13.5" customHeight="1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  <c r="X694" s="88"/>
      <c r="Y694" s="88"/>
      <c r="Z694" s="88"/>
    </row>
    <row r="695" spans="1:26" ht="13.5" customHeight="1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  <c r="S695" s="88"/>
      <c r="T695" s="88"/>
      <c r="U695" s="88"/>
      <c r="V695" s="88"/>
      <c r="W695" s="88"/>
      <c r="X695" s="88"/>
      <c r="Y695" s="88"/>
      <c r="Z695" s="88"/>
    </row>
    <row r="696" spans="1:26" ht="13.5" customHeight="1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  <c r="S696" s="88"/>
      <c r="T696" s="88"/>
      <c r="U696" s="88"/>
      <c r="V696" s="88"/>
      <c r="W696" s="88"/>
      <c r="X696" s="88"/>
      <c r="Y696" s="88"/>
      <c r="Z696" s="88"/>
    </row>
    <row r="697" spans="1:26" ht="13.5" customHeight="1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  <c r="X697" s="88"/>
      <c r="Y697" s="88"/>
      <c r="Z697" s="88"/>
    </row>
    <row r="698" spans="1:26" ht="13.5" customHeight="1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  <c r="S698" s="88"/>
      <c r="T698" s="88"/>
      <c r="U698" s="88"/>
      <c r="V698" s="88"/>
      <c r="W698" s="88"/>
      <c r="X698" s="88"/>
      <c r="Y698" s="88"/>
      <c r="Z698" s="88"/>
    </row>
    <row r="699" spans="1:26" ht="13.5" customHeight="1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  <c r="S699" s="88"/>
      <c r="T699" s="88"/>
      <c r="U699" s="88"/>
      <c r="V699" s="88"/>
      <c r="W699" s="88"/>
      <c r="X699" s="88"/>
      <c r="Y699" s="88"/>
      <c r="Z699" s="88"/>
    </row>
    <row r="700" spans="1:26" ht="13.5" customHeight="1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  <c r="S700" s="88"/>
      <c r="T700" s="88"/>
      <c r="U700" s="88"/>
      <c r="V700" s="88"/>
      <c r="W700" s="88"/>
      <c r="X700" s="88"/>
      <c r="Y700" s="88"/>
      <c r="Z700" s="88"/>
    </row>
    <row r="701" spans="1:26" ht="13.5" customHeight="1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88"/>
      <c r="T701" s="88"/>
      <c r="U701" s="88"/>
      <c r="V701" s="88"/>
      <c r="W701" s="88"/>
      <c r="X701" s="88"/>
      <c r="Y701" s="88"/>
      <c r="Z701" s="88"/>
    </row>
    <row r="702" spans="1:26" ht="13.5" customHeight="1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  <c r="S702" s="88"/>
      <c r="T702" s="88"/>
      <c r="U702" s="88"/>
      <c r="V702" s="88"/>
      <c r="W702" s="88"/>
      <c r="X702" s="88"/>
      <c r="Y702" s="88"/>
      <c r="Z702" s="88"/>
    </row>
    <row r="703" spans="1:26" ht="13.5" customHeight="1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  <c r="S703" s="88"/>
      <c r="T703" s="88"/>
      <c r="U703" s="88"/>
      <c r="V703" s="88"/>
      <c r="W703" s="88"/>
      <c r="X703" s="88"/>
      <c r="Y703" s="88"/>
      <c r="Z703" s="88"/>
    </row>
    <row r="704" spans="1:26" ht="13.5" customHeight="1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  <c r="S704" s="88"/>
      <c r="T704" s="88"/>
      <c r="U704" s="88"/>
      <c r="V704" s="88"/>
      <c r="W704" s="88"/>
      <c r="X704" s="88"/>
      <c r="Y704" s="88"/>
      <c r="Z704" s="88"/>
    </row>
    <row r="705" spans="1:26" ht="13.5" customHeight="1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  <c r="S705" s="88"/>
      <c r="T705" s="88"/>
      <c r="U705" s="88"/>
      <c r="V705" s="88"/>
      <c r="W705" s="88"/>
      <c r="X705" s="88"/>
      <c r="Y705" s="88"/>
      <c r="Z705" s="88"/>
    </row>
    <row r="706" spans="1:26" ht="13.5" customHeight="1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  <c r="S706" s="88"/>
      <c r="T706" s="88"/>
      <c r="U706" s="88"/>
      <c r="V706" s="88"/>
      <c r="W706" s="88"/>
      <c r="X706" s="88"/>
      <c r="Y706" s="88"/>
      <c r="Z706" s="88"/>
    </row>
    <row r="707" spans="1:26" ht="13.5" customHeight="1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  <c r="S707" s="88"/>
      <c r="T707" s="88"/>
      <c r="U707" s="88"/>
      <c r="V707" s="88"/>
      <c r="W707" s="88"/>
      <c r="X707" s="88"/>
      <c r="Y707" s="88"/>
      <c r="Z707" s="88"/>
    </row>
    <row r="708" spans="1:26" ht="13.5" customHeight="1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  <c r="S708" s="88"/>
      <c r="T708" s="88"/>
      <c r="U708" s="88"/>
      <c r="V708" s="88"/>
      <c r="W708" s="88"/>
      <c r="X708" s="88"/>
      <c r="Y708" s="88"/>
      <c r="Z708" s="88"/>
    </row>
    <row r="709" spans="1:26" ht="13.5" customHeight="1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  <c r="S709" s="88"/>
      <c r="T709" s="88"/>
      <c r="U709" s="88"/>
      <c r="V709" s="88"/>
      <c r="W709" s="88"/>
      <c r="X709" s="88"/>
      <c r="Y709" s="88"/>
      <c r="Z709" s="88"/>
    </row>
    <row r="710" spans="1:26" ht="13.5" customHeight="1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  <c r="S710" s="88"/>
      <c r="T710" s="88"/>
      <c r="U710" s="88"/>
      <c r="V710" s="88"/>
      <c r="W710" s="88"/>
      <c r="X710" s="88"/>
      <c r="Y710" s="88"/>
      <c r="Z710" s="88"/>
    </row>
    <row r="711" spans="1:26" ht="13.5" customHeight="1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  <c r="S711" s="88"/>
      <c r="T711" s="88"/>
      <c r="U711" s="88"/>
      <c r="V711" s="88"/>
      <c r="W711" s="88"/>
      <c r="X711" s="88"/>
      <c r="Y711" s="88"/>
      <c r="Z711" s="88"/>
    </row>
    <row r="712" spans="1:26" ht="13.5" customHeight="1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  <c r="S712" s="88"/>
      <c r="T712" s="88"/>
      <c r="U712" s="88"/>
      <c r="V712" s="88"/>
      <c r="W712" s="88"/>
      <c r="X712" s="88"/>
      <c r="Y712" s="88"/>
      <c r="Z712" s="88"/>
    </row>
    <row r="713" spans="1:26" ht="13.5" customHeight="1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  <c r="S713" s="88"/>
      <c r="T713" s="88"/>
      <c r="U713" s="88"/>
      <c r="V713" s="88"/>
      <c r="W713" s="88"/>
      <c r="X713" s="88"/>
      <c r="Y713" s="88"/>
      <c r="Z713" s="88"/>
    </row>
    <row r="714" spans="1:26" ht="13.5" customHeight="1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  <c r="S714" s="88"/>
      <c r="T714" s="88"/>
      <c r="U714" s="88"/>
      <c r="V714" s="88"/>
      <c r="W714" s="88"/>
      <c r="X714" s="88"/>
      <c r="Y714" s="88"/>
      <c r="Z714" s="88"/>
    </row>
    <row r="715" spans="1:26" ht="13.5" customHeight="1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  <c r="S715" s="88"/>
      <c r="T715" s="88"/>
      <c r="U715" s="88"/>
      <c r="V715" s="88"/>
      <c r="W715" s="88"/>
      <c r="X715" s="88"/>
      <c r="Y715" s="88"/>
      <c r="Z715" s="88"/>
    </row>
    <row r="716" spans="1:26" ht="13.5" customHeight="1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  <c r="S716" s="88"/>
      <c r="T716" s="88"/>
      <c r="U716" s="88"/>
      <c r="V716" s="88"/>
      <c r="W716" s="88"/>
      <c r="X716" s="88"/>
      <c r="Y716" s="88"/>
      <c r="Z716" s="88"/>
    </row>
    <row r="717" spans="1:26" ht="13.5" customHeight="1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  <c r="S717" s="88"/>
      <c r="T717" s="88"/>
      <c r="U717" s="88"/>
      <c r="V717" s="88"/>
      <c r="W717" s="88"/>
      <c r="X717" s="88"/>
      <c r="Y717" s="88"/>
      <c r="Z717" s="88"/>
    </row>
    <row r="718" spans="1:26" ht="13.5" customHeight="1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  <c r="S718" s="88"/>
      <c r="T718" s="88"/>
      <c r="U718" s="88"/>
      <c r="V718" s="88"/>
      <c r="W718" s="88"/>
      <c r="X718" s="88"/>
      <c r="Y718" s="88"/>
      <c r="Z718" s="88"/>
    </row>
    <row r="719" spans="1:26" ht="13.5" customHeight="1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  <c r="S719" s="88"/>
      <c r="T719" s="88"/>
      <c r="U719" s="88"/>
      <c r="V719" s="88"/>
      <c r="W719" s="88"/>
      <c r="X719" s="88"/>
      <c r="Y719" s="88"/>
      <c r="Z719" s="88"/>
    </row>
    <row r="720" spans="1:26" ht="13.5" customHeight="1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  <c r="S720" s="88"/>
      <c r="T720" s="88"/>
      <c r="U720" s="88"/>
      <c r="V720" s="88"/>
      <c r="W720" s="88"/>
      <c r="X720" s="88"/>
      <c r="Y720" s="88"/>
      <c r="Z720" s="88"/>
    </row>
    <row r="721" spans="1:26" ht="13.5" customHeight="1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  <c r="S721" s="88"/>
      <c r="T721" s="88"/>
      <c r="U721" s="88"/>
      <c r="V721" s="88"/>
      <c r="W721" s="88"/>
      <c r="X721" s="88"/>
      <c r="Y721" s="88"/>
      <c r="Z721" s="88"/>
    </row>
    <row r="722" spans="1:26" ht="13.5" customHeight="1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  <c r="S722" s="88"/>
      <c r="T722" s="88"/>
      <c r="U722" s="88"/>
      <c r="V722" s="88"/>
      <c r="W722" s="88"/>
      <c r="X722" s="88"/>
      <c r="Y722" s="88"/>
      <c r="Z722" s="88"/>
    </row>
    <row r="723" spans="1:26" ht="13.5" customHeight="1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  <c r="S723" s="88"/>
      <c r="T723" s="88"/>
      <c r="U723" s="88"/>
      <c r="V723" s="88"/>
      <c r="W723" s="88"/>
      <c r="X723" s="88"/>
      <c r="Y723" s="88"/>
      <c r="Z723" s="88"/>
    </row>
    <row r="724" spans="1:26" ht="13.5" customHeight="1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  <c r="S724" s="88"/>
      <c r="T724" s="88"/>
      <c r="U724" s="88"/>
      <c r="V724" s="88"/>
      <c r="W724" s="88"/>
      <c r="X724" s="88"/>
      <c r="Y724" s="88"/>
      <c r="Z724" s="88"/>
    </row>
    <row r="725" spans="1:26" ht="13.5" customHeight="1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  <c r="S725" s="88"/>
      <c r="T725" s="88"/>
      <c r="U725" s="88"/>
      <c r="V725" s="88"/>
      <c r="W725" s="88"/>
      <c r="X725" s="88"/>
      <c r="Y725" s="88"/>
      <c r="Z725" s="88"/>
    </row>
    <row r="726" spans="1:26" ht="13.5" customHeight="1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  <c r="S726" s="88"/>
      <c r="T726" s="88"/>
      <c r="U726" s="88"/>
      <c r="V726" s="88"/>
      <c r="W726" s="88"/>
      <c r="X726" s="88"/>
      <c r="Y726" s="88"/>
      <c r="Z726" s="88"/>
    </row>
    <row r="727" spans="1:26" ht="13.5" customHeight="1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  <c r="S727" s="88"/>
      <c r="T727" s="88"/>
      <c r="U727" s="88"/>
      <c r="V727" s="88"/>
      <c r="W727" s="88"/>
      <c r="X727" s="88"/>
      <c r="Y727" s="88"/>
      <c r="Z727" s="88"/>
    </row>
    <row r="728" spans="1:26" ht="13.5" customHeight="1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88"/>
      <c r="T728" s="88"/>
      <c r="U728" s="88"/>
      <c r="V728" s="88"/>
      <c r="W728" s="88"/>
      <c r="X728" s="88"/>
      <c r="Y728" s="88"/>
      <c r="Z728" s="88"/>
    </row>
    <row r="729" spans="1:26" ht="13.5" customHeight="1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  <c r="S729" s="88"/>
      <c r="T729" s="88"/>
      <c r="U729" s="88"/>
      <c r="V729" s="88"/>
      <c r="W729" s="88"/>
      <c r="X729" s="88"/>
      <c r="Y729" s="88"/>
      <c r="Z729" s="88"/>
    </row>
    <row r="730" spans="1:26" ht="13.5" customHeight="1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</row>
    <row r="731" spans="1:26" ht="13.5" customHeight="1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  <c r="S731" s="88"/>
      <c r="T731" s="88"/>
      <c r="U731" s="88"/>
      <c r="V731" s="88"/>
      <c r="W731" s="88"/>
      <c r="X731" s="88"/>
      <c r="Y731" s="88"/>
      <c r="Z731" s="88"/>
    </row>
    <row r="732" spans="1:26" ht="13.5" customHeight="1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  <c r="S732" s="88"/>
      <c r="T732" s="88"/>
      <c r="U732" s="88"/>
      <c r="V732" s="88"/>
      <c r="W732" s="88"/>
      <c r="X732" s="88"/>
      <c r="Y732" s="88"/>
      <c r="Z732" s="88"/>
    </row>
    <row r="733" spans="1:26" ht="13.5" customHeight="1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  <c r="S733" s="88"/>
      <c r="T733" s="88"/>
      <c r="U733" s="88"/>
      <c r="V733" s="88"/>
      <c r="W733" s="88"/>
      <c r="X733" s="88"/>
      <c r="Y733" s="88"/>
      <c r="Z733" s="88"/>
    </row>
    <row r="734" spans="1:26" ht="13.5" customHeight="1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  <c r="S734" s="88"/>
      <c r="T734" s="88"/>
      <c r="U734" s="88"/>
      <c r="V734" s="88"/>
      <c r="W734" s="88"/>
      <c r="X734" s="88"/>
      <c r="Y734" s="88"/>
      <c r="Z734" s="88"/>
    </row>
    <row r="735" spans="1:26" ht="13.5" customHeight="1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  <c r="S735" s="88"/>
      <c r="T735" s="88"/>
      <c r="U735" s="88"/>
      <c r="V735" s="88"/>
      <c r="W735" s="88"/>
      <c r="X735" s="88"/>
      <c r="Y735" s="88"/>
      <c r="Z735" s="88"/>
    </row>
    <row r="736" spans="1:26" ht="13.5" customHeight="1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  <c r="S736" s="88"/>
      <c r="T736" s="88"/>
      <c r="U736" s="88"/>
      <c r="V736" s="88"/>
      <c r="W736" s="88"/>
      <c r="X736" s="88"/>
      <c r="Y736" s="88"/>
      <c r="Z736" s="88"/>
    </row>
    <row r="737" spans="1:26" ht="13.5" customHeight="1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  <c r="S737" s="88"/>
      <c r="T737" s="88"/>
      <c r="U737" s="88"/>
      <c r="V737" s="88"/>
      <c r="W737" s="88"/>
      <c r="X737" s="88"/>
      <c r="Y737" s="88"/>
      <c r="Z737" s="88"/>
    </row>
    <row r="738" spans="1:26" ht="13.5" customHeight="1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  <c r="S738" s="88"/>
      <c r="T738" s="88"/>
      <c r="U738" s="88"/>
      <c r="V738" s="88"/>
      <c r="W738" s="88"/>
      <c r="X738" s="88"/>
      <c r="Y738" s="88"/>
      <c r="Z738" s="88"/>
    </row>
    <row r="739" spans="1:26" ht="13.5" customHeight="1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  <c r="S739" s="88"/>
      <c r="T739" s="88"/>
      <c r="U739" s="88"/>
      <c r="V739" s="88"/>
      <c r="W739" s="88"/>
      <c r="X739" s="88"/>
      <c r="Y739" s="88"/>
      <c r="Z739" s="88"/>
    </row>
    <row r="740" spans="1:26" ht="13.5" customHeight="1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  <c r="S740" s="88"/>
      <c r="T740" s="88"/>
      <c r="U740" s="88"/>
      <c r="V740" s="88"/>
      <c r="W740" s="88"/>
      <c r="X740" s="88"/>
      <c r="Y740" s="88"/>
      <c r="Z740" s="88"/>
    </row>
    <row r="741" spans="1:26" ht="13.5" customHeight="1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  <c r="S741" s="88"/>
      <c r="T741" s="88"/>
      <c r="U741" s="88"/>
      <c r="V741" s="88"/>
      <c r="W741" s="88"/>
      <c r="X741" s="88"/>
      <c r="Y741" s="88"/>
      <c r="Z741" s="88"/>
    </row>
    <row r="742" spans="1:26" ht="13.5" customHeight="1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  <c r="S742" s="88"/>
      <c r="T742" s="88"/>
      <c r="U742" s="88"/>
      <c r="V742" s="88"/>
      <c r="W742" s="88"/>
      <c r="X742" s="88"/>
      <c r="Y742" s="88"/>
      <c r="Z742" s="88"/>
    </row>
    <row r="743" spans="1:26" ht="13.5" customHeight="1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  <c r="S743" s="88"/>
      <c r="T743" s="88"/>
      <c r="U743" s="88"/>
      <c r="V743" s="88"/>
      <c r="W743" s="88"/>
      <c r="X743" s="88"/>
      <c r="Y743" s="88"/>
      <c r="Z743" s="88"/>
    </row>
    <row r="744" spans="1:26" ht="13.5" customHeight="1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  <c r="S744" s="88"/>
      <c r="T744" s="88"/>
      <c r="U744" s="88"/>
      <c r="V744" s="88"/>
      <c r="W744" s="88"/>
      <c r="X744" s="88"/>
      <c r="Y744" s="88"/>
      <c r="Z744" s="88"/>
    </row>
    <row r="745" spans="1:26" ht="13.5" customHeight="1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  <c r="S745" s="88"/>
      <c r="T745" s="88"/>
      <c r="U745" s="88"/>
      <c r="V745" s="88"/>
      <c r="W745" s="88"/>
      <c r="X745" s="88"/>
      <c r="Y745" s="88"/>
      <c r="Z745" s="88"/>
    </row>
    <row r="746" spans="1:26" ht="13.5" customHeight="1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  <c r="S746" s="88"/>
      <c r="T746" s="88"/>
      <c r="U746" s="88"/>
      <c r="V746" s="88"/>
      <c r="W746" s="88"/>
      <c r="X746" s="88"/>
      <c r="Y746" s="88"/>
      <c r="Z746" s="88"/>
    </row>
    <row r="747" spans="1:26" ht="13.5" customHeight="1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  <c r="S747" s="88"/>
      <c r="T747" s="88"/>
      <c r="U747" s="88"/>
      <c r="V747" s="88"/>
      <c r="W747" s="88"/>
      <c r="X747" s="88"/>
      <c r="Y747" s="88"/>
      <c r="Z747" s="88"/>
    </row>
    <row r="748" spans="1:26" ht="13.5" customHeight="1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  <c r="S748" s="88"/>
      <c r="T748" s="88"/>
      <c r="U748" s="88"/>
      <c r="V748" s="88"/>
      <c r="W748" s="88"/>
      <c r="X748" s="88"/>
      <c r="Y748" s="88"/>
      <c r="Z748" s="88"/>
    </row>
    <row r="749" spans="1:26" ht="13.5" customHeight="1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  <c r="S749" s="88"/>
      <c r="T749" s="88"/>
      <c r="U749" s="88"/>
      <c r="V749" s="88"/>
      <c r="W749" s="88"/>
      <c r="X749" s="88"/>
      <c r="Y749" s="88"/>
      <c r="Z749" s="88"/>
    </row>
    <row r="750" spans="1:26" ht="13.5" customHeight="1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  <c r="S750" s="88"/>
      <c r="T750" s="88"/>
      <c r="U750" s="88"/>
      <c r="V750" s="88"/>
      <c r="W750" s="88"/>
      <c r="X750" s="88"/>
      <c r="Y750" s="88"/>
      <c r="Z750" s="88"/>
    </row>
    <row r="751" spans="1:26" ht="13.5" customHeight="1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  <c r="S751" s="88"/>
      <c r="T751" s="88"/>
      <c r="U751" s="88"/>
      <c r="V751" s="88"/>
      <c r="W751" s="88"/>
      <c r="X751" s="88"/>
      <c r="Y751" s="88"/>
      <c r="Z751" s="88"/>
    </row>
    <row r="752" spans="1:26" ht="13.5" customHeight="1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  <c r="S752" s="88"/>
      <c r="T752" s="88"/>
      <c r="U752" s="88"/>
      <c r="V752" s="88"/>
      <c r="W752" s="88"/>
      <c r="X752" s="88"/>
      <c r="Y752" s="88"/>
      <c r="Z752" s="88"/>
    </row>
    <row r="753" spans="1:26" ht="13.5" customHeight="1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  <c r="S753" s="88"/>
      <c r="T753" s="88"/>
      <c r="U753" s="88"/>
      <c r="V753" s="88"/>
      <c r="W753" s="88"/>
      <c r="X753" s="88"/>
      <c r="Y753" s="88"/>
      <c r="Z753" s="88"/>
    </row>
    <row r="754" spans="1:26" ht="13.5" customHeight="1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  <c r="S754" s="88"/>
      <c r="T754" s="88"/>
      <c r="U754" s="88"/>
      <c r="V754" s="88"/>
      <c r="W754" s="88"/>
      <c r="X754" s="88"/>
      <c r="Y754" s="88"/>
      <c r="Z754" s="88"/>
    </row>
    <row r="755" spans="1:26" ht="13.5" customHeight="1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88"/>
      <c r="T755" s="88"/>
      <c r="U755" s="88"/>
      <c r="V755" s="88"/>
      <c r="W755" s="88"/>
      <c r="X755" s="88"/>
      <c r="Y755" s="88"/>
      <c r="Z755" s="88"/>
    </row>
    <row r="756" spans="1:26" ht="13.5" customHeight="1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  <c r="S756" s="88"/>
      <c r="T756" s="88"/>
      <c r="U756" s="88"/>
      <c r="V756" s="88"/>
      <c r="W756" s="88"/>
      <c r="X756" s="88"/>
      <c r="Y756" s="88"/>
      <c r="Z756" s="88"/>
    </row>
    <row r="757" spans="1:26" ht="13.5" customHeight="1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  <c r="S757" s="88"/>
      <c r="T757" s="88"/>
      <c r="U757" s="88"/>
      <c r="V757" s="88"/>
      <c r="W757" s="88"/>
      <c r="X757" s="88"/>
      <c r="Y757" s="88"/>
      <c r="Z757" s="88"/>
    </row>
    <row r="758" spans="1:26" ht="13.5" customHeight="1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  <c r="S758" s="88"/>
      <c r="T758" s="88"/>
      <c r="U758" s="88"/>
      <c r="V758" s="88"/>
      <c r="W758" s="88"/>
      <c r="X758" s="88"/>
      <c r="Y758" s="88"/>
      <c r="Z758" s="88"/>
    </row>
    <row r="759" spans="1:26" ht="13.5" customHeight="1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  <c r="S759" s="88"/>
      <c r="T759" s="88"/>
      <c r="U759" s="88"/>
      <c r="V759" s="88"/>
      <c r="W759" s="88"/>
      <c r="X759" s="88"/>
      <c r="Y759" s="88"/>
      <c r="Z759" s="88"/>
    </row>
    <row r="760" spans="1:26" ht="13.5" customHeight="1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  <c r="S760" s="88"/>
      <c r="T760" s="88"/>
      <c r="U760" s="88"/>
      <c r="V760" s="88"/>
      <c r="W760" s="88"/>
      <c r="X760" s="88"/>
      <c r="Y760" s="88"/>
      <c r="Z760" s="88"/>
    </row>
    <row r="761" spans="1:26" ht="13.5" customHeight="1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  <c r="S761" s="88"/>
      <c r="T761" s="88"/>
      <c r="U761" s="88"/>
      <c r="V761" s="88"/>
      <c r="W761" s="88"/>
      <c r="X761" s="88"/>
      <c r="Y761" s="88"/>
      <c r="Z761" s="88"/>
    </row>
    <row r="762" spans="1:26" ht="13.5" customHeight="1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  <c r="S762" s="88"/>
      <c r="T762" s="88"/>
      <c r="U762" s="88"/>
      <c r="V762" s="88"/>
      <c r="W762" s="88"/>
      <c r="X762" s="88"/>
      <c r="Y762" s="88"/>
      <c r="Z762" s="88"/>
    </row>
    <row r="763" spans="1:26" ht="13.5" customHeight="1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  <c r="S763" s="88"/>
      <c r="T763" s="88"/>
      <c r="U763" s="88"/>
      <c r="V763" s="88"/>
      <c r="W763" s="88"/>
      <c r="X763" s="88"/>
      <c r="Y763" s="88"/>
      <c r="Z763" s="88"/>
    </row>
    <row r="764" spans="1:26" ht="13.5" customHeight="1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  <c r="S764" s="88"/>
      <c r="T764" s="88"/>
      <c r="U764" s="88"/>
      <c r="V764" s="88"/>
      <c r="W764" s="88"/>
      <c r="X764" s="88"/>
      <c r="Y764" s="88"/>
      <c r="Z764" s="88"/>
    </row>
    <row r="765" spans="1:26" ht="13.5" customHeight="1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  <c r="S765" s="88"/>
      <c r="T765" s="88"/>
      <c r="U765" s="88"/>
      <c r="V765" s="88"/>
      <c r="W765" s="88"/>
      <c r="X765" s="88"/>
      <c r="Y765" s="88"/>
      <c r="Z765" s="88"/>
    </row>
    <row r="766" spans="1:26" ht="13.5" customHeight="1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  <c r="S766" s="88"/>
      <c r="T766" s="88"/>
      <c r="U766" s="88"/>
      <c r="V766" s="88"/>
      <c r="W766" s="88"/>
      <c r="X766" s="88"/>
      <c r="Y766" s="88"/>
      <c r="Z766" s="88"/>
    </row>
    <row r="767" spans="1:26" ht="13.5" customHeight="1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  <c r="S767" s="88"/>
      <c r="T767" s="88"/>
      <c r="U767" s="88"/>
      <c r="V767" s="88"/>
      <c r="W767" s="88"/>
      <c r="X767" s="88"/>
      <c r="Y767" s="88"/>
      <c r="Z767" s="88"/>
    </row>
    <row r="768" spans="1:26" ht="13.5" customHeight="1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  <c r="S768" s="88"/>
      <c r="T768" s="88"/>
      <c r="U768" s="88"/>
      <c r="V768" s="88"/>
      <c r="W768" s="88"/>
      <c r="X768" s="88"/>
      <c r="Y768" s="88"/>
      <c r="Z768" s="88"/>
    </row>
    <row r="769" spans="1:26" ht="13.5" customHeight="1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  <c r="S769" s="88"/>
      <c r="T769" s="88"/>
      <c r="U769" s="88"/>
      <c r="V769" s="88"/>
      <c r="W769" s="88"/>
      <c r="X769" s="88"/>
      <c r="Y769" s="88"/>
      <c r="Z769" s="88"/>
    </row>
    <row r="770" spans="1:26" ht="13.5" customHeight="1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  <c r="S770" s="88"/>
      <c r="T770" s="88"/>
      <c r="U770" s="88"/>
      <c r="V770" s="88"/>
      <c r="W770" s="88"/>
      <c r="X770" s="88"/>
      <c r="Y770" s="88"/>
      <c r="Z770" s="88"/>
    </row>
    <row r="771" spans="1:26" ht="13.5" customHeight="1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  <c r="S771" s="88"/>
      <c r="T771" s="88"/>
      <c r="U771" s="88"/>
      <c r="V771" s="88"/>
      <c r="W771" s="88"/>
      <c r="X771" s="88"/>
      <c r="Y771" s="88"/>
      <c r="Z771" s="88"/>
    </row>
    <row r="772" spans="1:26" ht="13.5" customHeight="1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  <c r="S772" s="88"/>
      <c r="T772" s="88"/>
      <c r="U772" s="88"/>
      <c r="V772" s="88"/>
      <c r="W772" s="88"/>
      <c r="X772" s="88"/>
      <c r="Y772" s="88"/>
      <c r="Z772" s="88"/>
    </row>
    <row r="773" spans="1:26" ht="13.5" customHeight="1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  <c r="S773" s="88"/>
      <c r="T773" s="88"/>
      <c r="U773" s="88"/>
      <c r="V773" s="88"/>
      <c r="W773" s="88"/>
      <c r="X773" s="88"/>
      <c r="Y773" s="88"/>
      <c r="Z773" s="88"/>
    </row>
    <row r="774" spans="1:26" ht="13.5" customHeight="1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  <c r="S774" s="88"/>
      <c r="T774" s="88"/>
      <c r="U774" s="88"/>
      <c r="V774" s="88"/>
      <c r="W774" s="88"/>
      <c r="X774" s="88"/>
      <c r="Y774" s="88"/>
      <c r="Z774" s="88"/>
    </row>
    <row r="775" spans="1:26" ht="13.5" customHeight="1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  <c r="S775" s="88"/>
      <c r="T775" s="88"/>
      <c r="U775" s="88"/>
      <c r="V775" s="88"/>
      <c r="W775" s="88"/>
      <c r="X775" s="88"/>
      <c r="Y775" s="88"/>
      <c r="Z775" s="88"/>
    </row>
    <row r="776" spans="1:26" ht="13.5" customHeight="1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  <c r="S776" s="88"/>
      <c r="T776" s="88"/>
      <c r="U776" s="88"/>
      <c r="V776" s="88"/>
      <c r="W776" s="88"/>
      <c r="X776" s="88"/>
      <c r="Y776" s="88"/>
      <c r="Z776" s="88"/>
    </row>
    <row r="777" spans="1:26" ht="13.5" customHeight="1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  <c r="S777" s="88"/>
      <c r="T777" s="88"/>
      <c r="U777" s="88"/>
      <c r="V777" s="88"/>
      <c r="W777" s="88"/>
      <c r="X777" s="88"/>
      <c r="Y777" s="88"/>
      <c r="Z777" s="88"/>
    </row>
    <row r="778" spans="1:26" ht="13.5" customHeight="1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  <c r="S778" s="88"/>
      <c r="T778" s="88"/>
      <c r="U778" s="88"/>
      <c r="V778" s="88"/>
      <c r="W778" s="88"/>
      <c r="X778" s="88"/>
      <c r="Y778" s="88"/>
      <c r="Z778" s="88"/>
    </row>
    <row r="779" spans="1:26" ht="13.5" customHeight="1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  <c r="S779" s="88"/>
      <c r="T779" s="88"/>
      <c r="U779" s="88"/>
      <c r="V779" s="88"/>
      <c r="W779" s="88"/>
      <c r="X779" s="88"/>
      <c r="Y779" s="88"/>
      <c r="Z779" s="88"/>
    </row>
    <row r="780" spans="1:26" ht="13.5" customHeight="1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  <c r="S780" s="88"/>
      <c r="T780" s="88"/>
      <c r="U780" s="88"/>
      <c r="V780" s="88"/>
      <c r="W780" s="88"/>
      <c r="X780" s="88"/>
      <c r="Y780" s="88"/>
      <c r="Z780" s="88"/>
    </row>
    <row r="781" spans="1:26" ht="13.5" customHeight="1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  <c r="S781" s="88"/>
      <c r="T781" s="88"/>
      <c r="U781" s="88"/>
      <c r="V781" s="88"/>
      <c r="W781" s="88"/>
      <c r="X781" s="88"/>
      <c r="Y781" s="88"/>
      <c r="Z781" s="88"/>
    </row>
    <row r="782" spans="1:26" ht="13.5" customHeight="1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88"/>
      <c r="T782" s="88"/>
      <c r="U782" s="88"/>
      <c r="V782" s="88"/>
      <c r="W782" s="88"/>
      <c r="X782" s="88"/>
      <c r="Y782" s="88"/>
      <c r="Z782" s="88"/>
    </row>
    <row r="783" spans="1:26" ht="13.5" customHeight="1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  <c r="S783" s="88"/>
      <c r="T783" s="88"/>
      <c r="U783" s="88"/>
      <c r="V783" s="88"/>
      <c r="W783" s="88"/>
      <c r="X783" s="88"/>
      <c r="Y783" s="88"/>
      <c r="Z783" s="88"/>
    </row>
    <row r="784" spans="1:26" ht="13.5" customHeight="1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  <c r="S784" s="88"/>
      <c r="T784" s="88"/>
      <c r="U784" s="88"/>
      <c r="V784" s="88"/>
      <c r="W784" s="88"/>
      <c r="X784" s="88"/>
      <c r="Y784" s="88"/>
      <c r="Z784" s="88"/>
    </row>
    <row r="785" spans="1:26" ht="13.5" customHeight="1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  <c r="S785" s="88"/>
      <c r="T785" s="88"/>
      <c r="U785" s="88"/>
      <c r="V785" s="88"/>
      <c r="W785" s="88"/>
      <c r="X785" s="88"/>
      <c r="Y785" s="88"/>
      <c r="Z785" s="88"/>
    </row>
    <row r="786" spans="1:26" ht="13.5" customHeight="1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  <c r="S786" s="88"/>
      <c r="T786" s="88"/>
      <c r="U786" s="88"/>
      <c r="V786" s="88"/>
      <c r="W786" s="88"/>
      <c r="X786" s="88"/>
      <c r="Y786" s="88"/>
      <c r="Z786" s="88"/>
    </row>
    <row r="787" spans="1:26" ht="13.5" customHeight="1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  <c r="S787" s="88"/>
      <c r="T787" s="88"/>
      <c r="U787" s="88"/>
      <c r="V787" s="88"/>
      <c r="W787" s="88"/>
      <c r="X787" s="88"/>
      <c r="Y787" s="88"/>
      <c r="Z787" s="88"/>
    </row>
    <row r="788" spans="1:26" ht="13.5" customHeight="1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  <c r="S788" s="88"/>
      <c r="T788" s="88"/>
      <c r="U788" s="88"/>
      <c r="V788" s="88"/>
      <c r="W788" s="88"/>
      <c r="X788" s="88"/>
      <c r="Y788" s="88"/>
      <c r="Z788" s="88"/>
    </row>
    <row r="789" spans="1:26" ht="13.5" customHeight="1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  <c r="S789" s="88"/>
      <c r="T789" s="88"/>
      <c r="U789" s="88"/>
      <c r="V789" s="88"/>
      <c r="W789" s="88"/>
      <c r="X789" s="88"/>
      <c r="Y789" s="88"/>
      <c r="Z789" s="88"/>
    </row>
    <row r="790" spans="1:26" ht="13.5" customHeight="1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  <c r="S790" s="88"/>
      <c r="T790" s="88"/>
      <c r="U790" s="88"/>
      <c r="V790" s="88"/>
      <c r="W790" s="88"/>
      <c r="X790" s="88"/>
      <c r="Y790" s="88"/>
      <c r="Z790" s="88"/>
    </row>
    <row r="791" spans="1:26" ht="13.5" customHeight="1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  <c r="S791" s="88"/>
      <c r="T791" s="88"/>
      <c r="U791" s="88"/>
      <c r="V791" s="88"/>
      <c r="W791" s="88"/>
      <c r="X791" s="88"/>
      <c r="Y791" s="88"/>
      <c r="Z791" s="88"/>
    </row>
    <row r="792" spans="1:26" ht="13.5" customHeight="1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  <c r="S792" s="88"/>
      <c r="T792" s="88"/>
      <c r="U792" s="88"/>
      <c r="V792" s="88"/>
      <c r="W792" s="88"/>
      <c r="X792" s="88"/>
      <c r="Y792" s="88"/>
      <c r="Z792" s="88"/>
    </row>
    <row r="793" spans="1:26" ht="13.5" customHeight="1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  <c r="S793" s="88"/>
      <c r="T793" s="88"/>
      <c r="U793" s="88"/>
      <c r="V793" s="88"/>
      <c r="W793" s="88"/>
      <c r="X793" s="88"/>
      <c r="Y793" s="88"/>
      <c r="Z793" s="88"/>
    </row>
    <row r="794" spans="1:26" ht="13.5" customHeight="1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  <c r="S794" s="88"/>
      <c r="T794" s="88"/>
      <c r="U794" s="88"/>
      <c r="V794" s="88"/>
      <c r="W794" s="88"/>
      <c r="X794" s="88"/>
      <c r="Y794" s="88"/>
      <c r="Z794" s="88"/>
    </row>
    <row r="795" spans="1:26" ht="13.5" customHeight="1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  <c r="S795" s="88"/>
      <c r="T795" s="88"/>
      <c r="U795" s="88"/>
      <c r="V795" s="88"/>
      <c r="W795" s="88"/>
      <c r="X795" s="88"/>
      <c r="Y795" s="88"/>
      <c r="Z795" s="88"/>
    </row>
    <row r="796" spans="1:26" ht="13.5" customHeight="1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  <c r="S796" s="88"/>
      <c r="T796" s="88"/>
      <c r="U796" s="88"/>
      <c r="V796" s="88"/>
      <c r="W796" s="88"/>
      <c r="X796" s="88"/>
      <c r="Y796" s="88"/>
      <c r="Z796" s="88"/>
    </row>
    <row r="797" spans="1:26" ht="13.5" customHeight="1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  <c r="S797" s="88"/>
      <c r="T797" s="88"/>
      <c r="U797" s="88"/>
      <c r="V797" s="88"/>
      <c r="W797" s="88"/>
      <c r="X797" s="88"/>
      <c r="Y797" s="88"/>
      <c r="Z797" s="88"/>
    </row>
    <row r="798" spans="1:26" ht="13.5" customHeight="1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  <c r="S798" s="88"/>
      <c r="T798" s="88"/>
      <c r="U798" s="88"/>
      <c r="V798" s="88"/>
      <c r="W798" s="88"/>
      <c r="X798" s="88"/>
      <c r="Y798" s="88"/>
      <c r="Z798" s="88"/>
    </row>
    <row r="799" spans="1:26" ht="13.5" customHeight="1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  <c r="S799" s="88"/>
      <c r="T799" s="88"/>
      <c r="U799" s="88"/>
      <c r="V799" s="88"/>
      <c r="W799" s="88"/>
      <c r="X799" s="88"/>
      <c r="Y799" s="88"/>
      <c r="Z799" s="88"/>
    </row>
    <row r="800" spans="1:26" ht="13.5" customHeight="1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  <c r="S800" s="88"/>
      <c r="T800" s="88"/>
      <c r="U800" s="88"/>
      <c r="V800" s="88"/>
      <c r="W800" s="88"/>
      <c r="X800" s="88"/>
      <c r="Y800" s="88"/>
      <c r="Z800" s="88"/>
    </row>
    <row r="801" spans="1:26" ht="13.5" customHeight="1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  <c r="S801" s="88"/>
      <c r="T801" s="88"/>
      <c r="U801" s="88"/>
      <c r="V801" s="88"/>
      <c r="W801" s="88"/>
      <c r="X801" s="88"/>
      <c r="Y801" s="88"/>
      <c r="Z801" s="88"/>
    </row>
    <row r="802" spans="1:26" ht="13.5" customHeight="1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  <c r="S802" s="88"/>
      <c r="T802" s="88"/>
      <c r="U802" s="88"/>
      <c r="V802" s="88"/>
      <c r="W802" s="88"/>
      <c r="X802" s="88"/>
      <c r="Y802" s="88"/>
      <c r="Z802" s="88"/>
    </row>
    <row r="803" spans="1:26" ht="13.5" customHeight="1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  <c r="S803" s="88"/>
      <c r="T803" s="88"/>
      <c r="U803" s="88"/>
      <c r="V803" s="88"/>
      <c r="W803" s="88"/>
      <c r="X803" s="88"/>
      <c r="Y803" s="88"/>
      <c r="Z803" s="88"/>
    </row>
    <row r="804" spans="1:26" ht="13.5" customHeight="1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  <c r="S804" s="88"/>
      <c r="T804" s="88"/>
      <c r="U804" s="88"/>
      <c r="V804" s="88"/>
      <c r="W804" s="88"/>
      <c r="X804" s="88"/>
      <c r="Y804" s="88"/>
      <c r="Z804" s="88"/>
    </row>
    <row r="805" spans="1:26" ht="13.5" customHeight="1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  <c r="S805" s="88"/>
      <c r="T805" s="88"/>
      <c r="U805" s="88"/>
      <c r="V805" s="88"/>
      <c r="W805" s="88"/>
      <c r="X805" s="88"/>
      <c r="Y805" s="88"/>
      <c r="Z805" s="88"/>
    </row>
    <row r="806" spans="1:26" ht="13.5" customHeight="1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  <c r="S806" s="88"/>
      <c r="T806" s="88"/>
      <c r="U806" s="88"/>
      <c r="V806" s="88"/>
      <c r="W806" s="88"/>
      <c r="X806" s="88"/>
      <c r="Y806" s="88"/>
      <c r="Z806" s="88"/>
    </row>
    <row r="807" spans="1:26" ht="13.5" customHeight="1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  <c r="S807" s="88"/>
      <c r="T807" s="88"/>
      <c r="U807" s="88"/>
      <c r="V807" s="88"/>
      <c r="W807" s="88"/>
      <c r="X807" s="88"/>
      <c r="Y807" s="88"/>
      <c r="Z807" s="88"/>
    </row>
    <row r="808" spans="1:26" ht="13.5" customHeight="1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  <c r="S808" s="88"/>
      <c r="T808" s="88"/>
      <c r="U808" s="88"/>
      <c r="V808" s="88"/>
      <c r="W808" s="88"/>
      <c r="X808" s="88"/>
      <c r="Y808" s="88"/>
      <c r="Z808" s="88"/>
    </row>
    <row r="809" spans="1:26" ht="13.5" customHeight="1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88"/>
      <c r="T809" s="88"/>
      <c r="U809" s="88"/>
      <c r="V809" s="88"/>
      <c r="W809" s="88"/>
      <c r="X809" s="88"/>
      <c r="Y809" s="88"/>
      <c r="Z809" s="88"/>
    </row>
    <row r="810" spans="1:26" ht="13.5" customHeight="1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  <c r="S810" s="88"/>
      <c r="T810" s="88"/>
      <c r="U810" s="88"/>
      <c r="V810" s="88"/>
      <c r="W810" s="88"/>
      <c r="X810" s="88"/>
      <c r="Y810" s="88"/>
      <c r="Z810" s="88"/>
    </row>
    <row r="811" spans="1:26" ht="13.5" customHeight="1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  <c r="S811" s="88"/>
      <c r="T811" s="88"/>
      <c r="U811" s="88"/>
      <c r="V811" s="88"/>
      <c r="W811" s="88"/>
      <c r="X811" s="88"/>
      <c r="Y811" s="88"/>
      <c r="Z811" s="88"/>
    </row>
    <row r="812" spans="1:26" ht="13.5" customHeight="1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  <c r="S812" s="88"/>
      <c r="T812" s="88"/>
      <c r="U812" s="88"/>
      <c r="V812" s="88"/>
      <c r="W812" s="88"/>
      <c r="X812" s="88"/>
      <c r="Y812" s="88"/>
      <c r="Z812" s="88"/>
    </row>
    <row r="813" spans="1:26" ht="13.5" customHeight="1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  <c r="S813" s="88"/>
      <c r="T813" s="88"/>
      <c r="U813" s="88"/>
      <c r="V813" s="88"/>
      <c r="W813" s="88"/>
      <c r="X813" s="88"/>
      <c r="Y813" s="88"/>
      <c r="Z813" s="88"/>
    </row>
    <row r="814" spans="1:26" ht="13.5" customHeight="1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  <c r="S814" s="88"/>
      <c r="T814" s="88"/>
      <c r="U814" s="88"/>
      <c r="V814" s="88"/>
      <c r="W814" s="88"/>
      <c r="X814" s="88"/>
      <c r="Y814" s="88"/>
      <c r="Z814" s="88"/>
    </row>
    <row r="815" spans="1:26" ht="13.5" customHeight="1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  <c r="S815" s="88"/>
      <c r="T815" s="88"/>
      <c r="U815" s="88"/>
      <c r="V815" s="88"/>
      <c r="W815" s="88"/>
      <c r="X815" s="88"/>
      <c r="Y815" s="88"/>
      <c r="Z815" s="88"/>
    </row>
    <row r="816" spans="1:26" ht="13.5" customHeight="1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  <c r="S816" s="88"/>
      <c r="T816" s="88"/>
      <c r="U816" s="88"/>
      <c r="V816" s="88"/>
      <c r="W816" s="88"/>
      <c r="X816" s="88"/>
      <c r="Y816" s="88"/>
      <c r="Z816" s="88"/>
    </row>
    <row r="817" spans="1:26" ht="13.5" customHeight="1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  <c r="S817" s="88"/>
      <c r="T817" s="88"/>
      <c r="U817" s="88"/>
      <c r="V817" s="88"/>
      <c r="W817" s="88"/>
      <c r="X817" s="88"/>
      <c r="Y817" s="88"/>
      <c r="Z817" s="88"/>
    </row>
    <row r="818" spans="1:26" ht="13.5" customHeight="1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  <c r="S818" s="88"/>
      <c r="T818" s="88"/>
      <c r="U818" s="88"/>
      <c r="V818" s="88"/>
      <c r="W818" s="88"/>
      <c r="X818" s="88"/>
      <c r="Y818" s="88"/>
      <c r="Z818" s="88"/>
    </row>
    <row r="819" spans="1:26" ht="13.5" customHeight="1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  <c r="S819" s="88"/>
      <c r="T819" s="88"/>
      <c r="U819" s="88"/>
      <c r="V819" s="88"/>
      <c r="W819" s="88"/>
      <c r="X819" s="88"/>
      <c r="Y819" s="88"/>
      <c r="Z819" s="88"/>
    </row>
    <row r="820" spans="1:26" ht="13.5" customHeight="1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  <c r="S820" s="88"/>
      <c r="T820" s="88"/>
      <c r="U820" s="88"/>
      <c r="V820" s="88"/>
      <c r="W820" s="88"/>
      <c r="X820" s="88"/>
      <c r="Y820" s="88"/>
      <c r="Z820" s="88"/>
    </row>
    <row r="821" spans="1:26" ht="13.5" customHeight="1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88"/>
      <c r="P821" s="88"/>
      <c r="Q821" s="88"/>
      <c r="R821" s="88"/>
      <c r="S821" s="88"/>
      <c r="T821" s="88"/>
      <c r="U821" s="88"/>
      <c r="V821" s="88"/>
      <c r="W821" s="88"/>
      <c r="X821" s="88"/>
      <c r="Y821" s="88"/>
      <c r="Z821" s="88"/>
    </row>
    <row r="822" spans="1:26" ht="13.5" customHeight="1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88"/>
      <c r="P822" s="88"/>
      <c r="Q822" s="88"/>
      <c r="R822" s="88"/>
      <c r="S822" s="88"/>
      <c r="T822" s="88"/>
      <c r="U822" s="88"/>
      <c r="V822" s="88"/>
      <c r="W822" s="88"/>
      <c r="X822" s="88"/>
      <c r="Y822" s="88"/>
      <c r="Z822" s="88"/>
    </row>
    <row r="823" spans="1:26" ht="13.5" customHeight="1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88"/>
      <c r="P823" s="88"/>
      <c r="Q823" s="88"/>
      <c r="R823" s="88"/>
      <c r="S823" s="88"/>
      <c r="T823" s="88"/>
      <c r="U823" s="88"/>
      <c r="V823" s="88"/>
      <c r="W823" s="88"/>
      <c r="X823" s="88"/>
      <c r="Y823" s="88"/>
      <c r="Z823" s="88"/>
    </row>
    <row r="824" spans="1:26" ht="13.5" customHeight="1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88"/>
      <c r="P824" s="88"/>
      <c r="Q824" s="88"/>
      <c r="R824" s="88"/>
      <c r="S824" s="88"/>
      <c r="T824" s="88"/>
      <c r="U824" s="88"/>
      <c r="V824" s="88"/>
      <c r="W824" s="88"/>
      <c r="X824" s="88"/>
      <c r="Y824" s="88"/>
      <c r="Z824" s="88"/>
    </row>
    <row r="825" spans="1:26" ht="13.5" customHeight="1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88"/>
      <c r="P825" s="88"/>
      <c r="Q825" s="88"/>
      <c r="R825" s="88"/>
      <c r="S825" s="88"/>
      <c r="T825" s="88"/>
      <c r="U825" s="88"/>
      <c r="V825" s="88"/>
      <c r="W825" s="88"/>
      <c r="X825" s="88"/>
      <c r="Y825" s="88"/>
      <c r="Z825" s="88"/>
    </row>
    <row r="826" spans="1:26" ht="13.5" customHeight="1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88"/>
      <c r="P826" s="88"/>
      <c r="Q826" s="88"/>
      <c r="R826" s="88"/>
      <c r="S826" s="88"/>
      <c r="T826" s="88"/>
      <c r="U826" s="88"/>
      <c r="V826" s="88"/>
      <c r="W826" s="88"/>
      <c r="X826" s="88"/>
      <c r="Y826" s="88"/>
      <c r="Z826" s="88"/>
    </row>
    <row r="827" spans="1:26" ht="13.5" customHeight="1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88"/>
      <c r="P827" s="88"/>
      <c r="Q827" s="88"/>
      <c r="R827" s="88"/>
      <c r="S827" s="88"/>
      <c r="T827" s="88"/>
      <c r="U827" s="88"/>
      <c r="V827" s="88"/>
      <c r="W827" s="88"/>
      <c r="X827" s="88"/>
      <c r="Y827" s="88"/>
      <c r="Z827" s="88"/>
    </row>
    <row r="828" spans="1:26" ht="13.5" customHeight="1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88"/>
      <c r="P828" s="88"/>
      <c r="Q828" s="88"/>
      <c r="R828" s="88"/>
      <c r="S828" s="88"/>
      <c r="T828" s="88"/>
      <c r="U828" s="88"/>
      <c r="V828" s="88"/>
      <c r="W828" s="88"/>
      <c r="X828" s="88"/>
      <c r="Y828" s="88"/>
      <c r="Z828" s="88"/>
    </row>
    <row r="829" spans="1:26" ht="13.5" customHeight="1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88"/>
      <c r="P829" s="88"/>
      <c r="Q829" s="88"/>
      <c r="R829" s="88"/>
      <c r="S829" s="88"/>
      <c r="T829" s="88"/>
      <c r="U829" s="88"/>
      <c r="V829" s="88"/>
      <c r="W829" s="88"/>
      <c r="X829" s="88"/>
      <c r="Y829" s="88"/>
      <c r="Z829" s="88"/>
    </row>
    <row r="830" spans="1:26" ht="13.5" customHeight="1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88"/>
      <c r="P830" s="88"/>
      <c r="Q830" s="88"/>
      <c r="R830" s="88"/>
      <c r="S830" s="88"/>
      <c r="T830" s="88"/>
      <c r="U830" s="88"/>
      <c r="V830" s="88"/>
      <c r="W830" s="88"/>
      <c r="X830" s="88"/>
      <c r="Y830" s="88"/>
      <c r="Z830" s="88"/>
    </row>
    <row r="831" spans="1:26" ht="13.5" customHeight="1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88"/>
      <c r="P831" s="88"/>
      <c r="Q831" s="88"/>
      <c r="R831" s="88"/>
      <c r="S831" s="88"/>
      <c r="T831" s="88"/>
      <c r="U831" s="88"/>
      <c r="V831" s="88"/>
      <c r="W831" s="88"/>
      <c r="X831" s="88"/>
      <c r="Y831" s="88"/>
      <c r="Z831" s="88"/>
    </row>
    <row r="832" spans="1:26" ht="13.5" customHeight="1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88"/>
      <c r="P832" s="88"/>
      <c r="Q832" s="88"/>
      <c r="R832" s="88"/>
      <c r="S832" s="88"/>
      <c r="T832" s="88"/>
      <c r="U832" s="88"/>
      <c r="V832" s="88"/>
      <c r="W832" s="88"/>
      <c r="X832" s="88"/>
      <c r="Y832" s="88"/>
      <c r="Z832" s="88"/>
    </row>
    <row r="833" spans="1:26" ht="13.5" customHeight="1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88"/>
      <c r="P833" s="88"/>
      <c r="Q833" s="88"/>
      <c r="R833" s="88"/>
      <c r="S833" s="88"/>
      <c r="T833" s="88"/>
      <c r="U833" s="88"/>
      <c r="V833" s="88"/>
      <c r="W833" s="88"/>
      <c r="X833" s="88"/>
      <c r="Y833" s="88"/>
      <c r="Z833" s="88"/>
    </row>
    <row r="834" spans="1:26" ht="13.5" customHeight="1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88"/>
      <c r="P834" s="88"/>
      <c r="Q834" s="88"/>
      <c r="R834" s="88"/>
      <c r="S834" s="88"/>
      <c r="T834" s="88"/>
      <c r="U834" s="88"/>
      <c r="V834" s="88"/>
      <c r="W834" s="88"/>
      <c r="X834" s="88"/>
      <c r="Y834" s="88"/>
      <c r="Z834" s="88"/>
    </row>
    <row r="835" spans="1:26" ht="13.5" customHeight="1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88"/>
      <c r="P835" s="88"/>
      <c r="Q835" s="88"/>
      <c r="R835" s="88"/>
      <c r="S835" s="88"/>
      <c r="T835" s="88"/>
      <c r="U835" s="88"/>
      <c r="V835" s="88"/>
      <c r="W835" s="88"/>
      <c r="X835" s="88"/>
      <c r="Y835" s="88"/>
      <c r="Z835" s="88"/>
    </row>
    <row r="836" spans="1:26" ht="13.5" customHeight="1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88"/>
      <c r="T836" s="88"/>
      <c r="U836" s="88"/>
      <c r="V836" s="88"/>
      <c r="W836" s="88"/>
      <c r="X836" s="88"/>
      <c r="Y836" s="88"/>
      <c r="Z836" s="88"/>
    </row>
    <row r="837" spans="1:26" ht="13.5" customHeight="1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88"/>
      <c r="P837" s="88"/>
      <c r="Q837" s="88"/>
      <c r="R837" s="88"/>
      <c r="S837" s="88"/>
      <c r="T837" s="88"/>
      <c r="U837" s="88"/>
      <c r="V837" s="88"/>
      <c r="W837" s="88"/>
      <c r="X837" s="88"/>
      <c r="Y837" s="88"/>
      <c r="Z837" s="88"/>
    </row>
    <row r="838" spans="1:26" ht="13.5" customHeight="1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88"/>
      <c r="P838" s="88"/>
      <c r="Q838" s="88"/>
      <c r="R838" s="88"/>
      <c r="S838" s="88"/>
      <c r="T838" s="88"/>
      <c r="U838" s="88"/>
      <c r="V838" s="88"/>
      <c r="W838" s="88"/>
      <c r="X838" s="88"/>
      <c r="Y838" s="88"/>
      <c r="Z838" s="88"/>
    </row>
    <row r="839" spans="1:26" ht="13.5" customHeight="1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88"/>
      <c r="P839" s="88"/>
      <c r="Q839" s="88"/>
      <c r="R839" s="88"/>
      <c r="S839" s="88"/>
      <c r="T839" s="88"/>
      <c r="U839" s="88"/>
      <c r="V839" s="88"/>
      <c r="W839" s="88"/>
      <c r="X839" s="88"/>
      <c r="Y839" s="88"/>
      <c r="Z839" s="88"/>
    </row>
    <row r="840" spans="1:26" ht="13.5" customHeight="1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88"/>
      <c r="P840" s="88"/>
      <c r="Q840" s="88"/>
      <c r="R840" s="88"/>
      <c r="S840" s="88"/>
      <c r="T840" s="88"/>
      <c r="U840" s="88"/>
      <c r="V840" s="88"/>
      <c r="W840" s="88"/>
      <c r="X840" s="88"/>
      <c r="Y840" s="88"/>
      <c r="Z840" s="88"/>
    </row>
    <row r="841" spans="1:26" ht="13.5" customHeight="1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88"/>
      <c r="P841" s="88"/>
      <c r="Q841" s="88"/>
      <c r="R841" s="88"/>
      <c r="S841" s="88"/>
      <c r="T841" s="88"/>
      <c r="U841" s="88"/>
      <c r="V841" s="88"/>
      <c r="W841" s="88"/>
      <c r="X841" s="88"/>
      <c r="Y841" s="88"/>
      <c r="Z841" s="88"/>
    </row>
    <row r="842" spans="1:26" ht="13.5" customHeight="1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88"/>
      <c r="P842" s="88"/>
      <c r="Q842" s="88"/>
      <c r="R842" s="88"/>
      <c r="S842" s="88"/>
      <c r="T842" s="88"/>
      <c r="U842" s="88"/>
      <c r="V842" s="88"/>
      <c r="W842" s="88"/>
      <c r="X842" s="88"/>
      <c r="Y842" s="88"/>
      <c r="Z842" s="88"/>
    </row>
    <row r="843" spans="1:26" ht="13.5" customHeight="1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88"/>
      <c r="P843" s="88"/>
      <c r="Q843" s="88"/>
      <c r="R843" s="88"/>
      <c r="S843" s="88"/>
      <c r="T843" s="88"/>
      <c r="U843" s="88"/>
      <c r="V843" s="88"/>
      <c r="W843" s="88"/>
      <c r="X843" s="88"/>
      <c r="Y843" s="88"/>
      <c r="Z843" s="88"/>
    </row>
    <row r="844" spans="1:26" ht="13.5" customHeight="1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88"/>
      <c r="P844" s="88"/>
      <c r="Q844" s="88"/>
      <c r="R844" s="88"/>
      <c r="S844" s="88"/>
      <c r="T844" s="88"/>
      <c r="U844" s="88"/>
      <c r="V844" s="88"/>
      <c r="W844" s="88"/>
      <c r="X844" s="88"/>
      <c r="Y844" s="88"/>
      <c r="Z844" s="88"/>
    </row>
    <row r="845" spans="1:26" ht="13.5" customHeight="1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88"/>
      <c r="P845" s="88"/>
      <c r="Q845" s="88"/>
      <c r="R845" s="88"/>
      <c r="S845" s="88"/>
      <c r="T845" s="88"/>
      <c r="U845" s="88"/>
      <c r="V845" s="88"/>
      <c r="W845" s="88"/>
      <c r="X845" s="88"/>
      <c r="Y845" s="88"/>
      <c r="Z845" s="88"/>
    </row>
    <row r="846" spans="1:26" ht="13.5" customHeight="1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88"/>
      <c r="P846" s="88"/>
      <c r="Q846" s="88"/>
      <c r="R846" s="88"/>
      <c r="S846" s="88"/>
      <c r="T846" s="88"/>
      <c r="U846" s="88"/>
      <c r="V846" s="88"/>
      <c r="W846" s="88"/>
      <c r="X846" s="88"/>
      <c r="Y846" s="88"/>
      <c r="Z846" s="88"/>
    </row>
    <row r="847" spans="1:26" ht="13.5" customHeight="1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88"/>
      <c r="P847" s="88"/>
      <c r="Q847" s="88"/>
      <c r="R847" s="88"/>
      <c r="S847" s="88"/>
      <c r="T847" s="88"/>
      <c r="U847" s="88"/>
      <c r="V847" s="88"/>
      <c r="W847" s="88"/>
      <c r="X847" s="88"/>
      <c r="Y847" s="88"/>
      <c r="Z847" s="88"/>
    </row>
    <row r="848" spans="1:26" ht="13.5" customHeight="1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88"/>
      <c r="P848" s="88"/>
      <c r="Q848" s="88"/>
      <c r="R848" s="88"/>
      <c r="S848" s="88"/>
      <c r="T848" s="88"/>
      <c r="U848" s="88"/>
      <c r="V848" s="88"/>
      <c r="W848" s="88"/>
      <c r="X848" s="88"/>
      <c r="Y848" s="88"/>
      <c r="Z848" s="88"/>
    </row>
    <row r="849" spans="1:26" ht="13.5" customHeight="1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88"/>
      <c r="P849" s="88"/>
      <c r="Q849" s="88"/>
      <c r="R849" s="88"/>
      <c r="S849" s="88"/>
      <c r="T849" s="88"/>
      <c r="U849" s="88"/>
      <c r="V849" s="88"/>
      <c r="W849" s="88"/>
      <c r="X849" s="88"/>
      <c r="Y849" s="88"/>
      <c r="Z849" s="88"/>
    </row>
    <row r="850" spans="1:26" ht="13.5" customHeight="1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88"/>
      <c r="P850" s="88"/>
      <c r="Q850" s="88"/>
      <c r="R850" s="88"/>
      <c r="S850" s="88"/>
      <c r="T850" s="88"/>
      <c r="U850" s="88"/>
      <c r="V850" s="88"/>
      <c r="W850" s="88"/>
      <c r="X850" s="88"/>
      <c r="Y850" s="88"/>
      <c r="Z850" s="88"/>
    </row>
    <row r="851" spans="1:26" ht="13.5" customHeight="1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88"/>
      <c r="P851" s="88"/>
      <c r="Q851" s="88"/>
      <c r="R851" s="88"/>
      <c r="S851" s="88"/>
      <c r="T851" s="88"/>
      <c r="U851" s="88"/>
      <c r="V851" s="88"/>
      <c r="W851" s="88"/>
      <c r="X851" s="88"/>
      <c r="Y851" s="88"/>
      <c r="Z851" s="88"/>
    </row>
    <row r="852" spans="1:26" ht="13.5" customHeight="1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88"/>
      <c r="P852" s="88"/>
      <c r="Q852" s="88"/>
      <c r="R852" s="88"/>
      <c r="S852" s="88"/>
      <c r="T852" s="88"/>
      <c r="U852" s="88"/>
      <c r="V852" s="88"/>
      <c r="W852" s="88"/>
      <c r="X852" s="88"/>
      <c r="Y852" s="88"/>
      <c r="Z852" s="88"/>
    </row>
    <row r="853" spans="1:26" ht="13.5" customHeight="1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88"/>
      <c r="P853" s="88"/>
      <c r="Q853" s="88"/>
      <c r="R853" s="88"/>
      <c r="S853" s="88"/>
      <c r="T853" s="88"/>
      <c r="U853" s="88"/>
      <c r="V853" s="88"/>
      <c r="W853" s="88"/>
      <c r="X853" s="88"/>
      <c r="Y853" s="88"/>
      <c r="Z853" s="88"/>
    </row>
    <row r="854" spans="1:26" ht="13.5" customHeight="1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88"/>
      <c r="P854" s="88"/>
      <c r="Q854" s="88"/>
      <c r="R854" s="88"/>
      <c r="S854" s="88"/>
      <c r="T854" s="88"/>
      <c r="U854" s="88"/>
      <c r="V854" s="88"/>
      <c r="W854" s="88"/>
      <c r="X854" s="88"/>
      <c r="Y854" s="88"/>
      <c r="Z854" s="88"/>
    </row>
    <row r="855" spans="1:26" ht="13.5" customHeight="1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88"/>
      <c r="P855" s="88"/>
      <c r="Q855" s="88"/>
      <c r="R855" s="88"/>
      <c r="S855" s="88"/>
      <c r="T855" s="88"/>
      <c r="U855" s="88"/>
      <c r="V855" s="88"/>
      <c r="W855" s="88"/>
      <c r="X855" s="88"/>
      <c r="Y855" s="88"/>
      <c r="Z855" s="88"/>
    </row>
    <row r="856" spans="1:26" ht="13.5" customHeight="1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88"/>
      <c r="P856" s="88"/>
      <c r="Q856" s="88"/>
      <c r="R856" s="88"/>
      <c r="S856" s="88"/>
      <c r="T856" s="88"/>
      <c r="U856" s="88"/>
      <c r="V856" s="88"/>
      <c r="W856" s="88"/>
      <c r="X856" s="88"/>
      <c r="Y856" s="88"/>
      <c r="Z856" s="88"/>
    </row>
    <row r="857" spans="1:26" ht="13.5" customHeight="1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88"/>
      <c r="P857" s="88"/>
      <c r="Q857" s="88"/>
      <c r="R857" s="88"/>
      <c r="S857" s="88"/>
      <c r="T857" s="88"/>
      <c r="U857" s="88"/>
      <c r="V857" s="88"/>
      <c r="W857" s="88"/>
      <c r="X857" s="88"/>
      <c r="Y857" s="88"/>
      <c r="Z857" s="88"/>
    </row>
    <row r="858" spans="1:26" ht="13.5" customHeight="1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  <c r="S858" s="88"/>
      <c r="T858" s="88"/>
      <c r="U858" s="88"/>
      <c r="V858" s="88"/>
      <c r="W858" s="88"/>
      <c r="X858" s="88"/>
      <c r="Y858" s="88"/>
      <c r="Z858" s="88"/>
    </row>
    <row r="859" spans="1:26" ht="13.5" customHeight="1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  <c r="S859" s="88"/>
      <c r="T859" s="88"/>
      <c r="U859" s="88"/>
      <c r="V859" s="88"/>
      <c r="W859" s="88"/>
      <c r="X859" s="88"/>
      <c r="Y859" s="88"/>
      <c r="Z859" s="88"/>
    </row>
    <row r="860" spans="1:26" ht="13.5" customHeight="1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  <c r="S860" s="88"/>
      <c r="T860" s="88"/>
      <c r="U860" s="88"/>
      <c r="V860" s="88"/>
      <c r="W860" s="88"/>
      <c r="X860" s="88"/>
      <c r="Y860" s="88"/>
      <c r="Z860" s="88"/>
    </row>
    <row r="861" spans="1:26" ht="13.5" customHeight="1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  <c r="S861" s="88"/>
      <c r="T861" s="88"/>
      <c r="U861" s="88"/>
      <c r="V861" s="88"/>
      <c r="W861" s="88"/>
      <c r="X861" s="88"/>
      <c r="Y861" s="88"/>
      <c r="Z861" s="88"/>
    </row>
    <row r="862" spans="1:26" ht="13.5" customHeight="1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  <c r="S862" s="88"/>
      <c r="T862" s="88"/>
      <c r="U862" s="88"/>
      <c r="V862" s="88"/>
      <c r="W862" s="88"/>
      <c r="X862" s="88"/>
      <c r="Y862" s="88"/>
      <c r="Z862" s="88"/>
    </row>
    <row r="863" spans="1:26" ht="13.5" customHeight="1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88"/>
      <c r="T863" s="88"/>
      <c r="U863" s="88"/>
      <c r="V863" s="88"/>
      <c r="W863" s="88"/>
      <c r="X863" s="88"/>
      <c r="Y863" s="88"/>
      <c r="Z863" s="88"/>
    </row>
    <row r="864" spans="1:26" ht="13.5" customHeight="1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88"/>
      <c r="P864" s="88"/>
      <c r="Q864" s="88"/>
      <c r="R864" s="88"/>
      <c r="S864" s="88"/>
      <c r="T864" s="88"/>
      <c r="U864" s="88"/>
      <c r="V864" s="88"/>
      <c r="W864" s="88"/>
      <c r="X864" s="88"/>
      <c r="Y864" s="88"/>
      <c r="Z864" s="88"/>
    </row>
    <row r="865" spans="1:26" ht="13.5" customHeight="1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88"/>
      <c r="P865" s="88"/>
      <c r="Q865" s="88"/>
      <c r="R865" s="88"/>
      <c r="S865" s="88"/>
      <c r="T865" s="88"/>
      <c r="U865" s="88"/>
      <c r="V865" s="88"/>
      <c r="W865" s="88"/>
      <c r="X865" s="88"/>
      <c r="Y865" s="88"/>
      <c r="Z865" s="88"/>
    </row>
    <row r="866" spans="1:26" ht="13.5" customHeight="1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88"/>
      <c r="P866" s="88"/>
      <c r="Q866" s="88"/>
      <c r="R866" s="88"/>
      <c r="S866" s="88"/>
      <c r="T866" s="88"/>
      <c r="U866" s="88"/>
      <c r="V866" s="88"/>
      <c r="W866" s="88"/>
      <c r="X866" s="88"/>
      <c r="Y866" s="88"/>
      <c r="Z866" s="88"/>
    </row>
    <row r="867" spans="1:26" ht="13.5" customHeight="1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88"/>
      <c r="P867" s="88"/>
      <c r="Q867" s="88"/>
      <c r="R867" s="88"/>
      <c r="S867" s="88"/>
      <c r="T867" s="88"/>
      <c r="U867" s="88"/>
      <c r="V867" s="88"/>
      <c r="W867" s="88"/>
      <c r="X867" s="88"/>
      <c r="Y867" s="88"/>
      <c r="Z867" s="88"/>
    </row>
    <row r="868" spans="1:26" ht="13.5" customHeight="1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88"/>
      <c r="P868" s="88"/>
      <c r="Q868" s="88"/>
      <c r="R868" s="88"/>
      <c r="S868" s="88"/>
      <c r="T868" s="88"/>
      <c r="U868" s="88"/>
      <c r="V868" s="88"/>
      <c r="W868" s="88"/>
      <c r="X868" s="88"/>
      <c r="Y868" s="88"/>
      <c r="Z868" s="88"/>
    </row>
    <row r="869" spans="1:26" ht="13.5" customHeight="1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88"/>
      <c r="P869" s="88"/>
      <c r="Q869" s="88"/>
      <c r="R869" s="88"/>
      <c r="S869" s="88"/>
      <c r="T869" s="88"/>
      <c r="U869" s="88"/>
      <c r="V869" s="88"/>
      <c r="W869" s="88"/>
      <c r="X869" s="88"/>
      <c r="Y869" s="88"/>
      <c r="Z869" s="88"/>
    </row>
    <row r="870" spans="1:26" ht="13.5" customHeight="1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88"/>
      <c r="P870" s="88"/>
      <c r="Q870" s="88"/>
      <c r="R870" s="88"/>
      <c r="S870" s="88"/>
      <c r="T870" s="88"/>
      <c r="U870" s="88"/>
      <c r="V870" s="88"/>
      <c r="W870" s="88"/>
      <c r="X870" s="88"/>
      <c r="Y870" s="88"/>
      <c r="Z870" s="88"/>
    </row>
    <row r="871" spans="1:26" ht="13.5" customHeight="1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88"/>
      <c r="P871" s="88"/>
      <c r="Q871" s="88"/>
      <c r="R871" s="88"/>
      <c r="S871" s="88"/>
      <c r="T871" s="88"/>
      <c r="U871" s="88"/>
      <c r="V871" s="88"/>
      <c r="W871" s="88"/>
      <c r="X871" s="88"/>
      <c r="Y871" s="88"/>
      <c r="Z871" s="88"/>
    </row>
    <row r="872" spans="1:26" ht="13.5" customHeight="1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88"/>
      <c r="P872" s="88"/>
      <c r="Q872" s="88"/>
      <c r="R872" s="88"/>
      <c r="S872" s="88"/>
      <c r="T872" s="88"/>
      <c r="U872" s="88"/>
      <c r="V872" s="88"/>
      <c r="W872" s="88"/>
      <c r="X872" s="88"/>
      <c r="Y872" s="88"/>
      <c r="Z872" s="88"/>
    </row>
    <row r="873" spans="1:26" ht="13.5" customHeight="1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88"/>
      <c r="P873" s="88"/>
      <c r="Q873" s="88"/>
      <c r="R873" s="88"/>
      <c r="S873" s="88"/>
      <c r="T873" s="88"/>
      <c r="U873" s="88"/>
      <c r="V873" s="88"/>
      <c r="W873" s="88"/>
      <c r="X873" s="88"/>
      <c r="Y873" s="88"/>
      <c r="Z873" s="88"/>
    </row>
    <row r="874" spans="1:26" ht="13.5" customHeight="1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88"/>
      <c r="P874" s="88"/>
      <c r="Q874" s="88"/>
      <c r="R874" s="88"/>
      <c r="S874" s="88"/>
      <c r="T874" s="88"/>
      <c r="U874" s="88"/>
      <c r="V874" s="88"/>
      <c r="W874" s="88"/>
      <c r="X874" s="88"/>
      <c r="Y874" s="88"/>
      <c r="Z874" s="88"/>
    </row>
    <row r="875" spans="1:26" ht="13.5" customHeight="1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88"/>
      <c r="P875" s="88"/>
      <c r="Q875" s="88"/>
      <c r="R875" s="88"/>
      <c r="S875" s="88"/>
      <c r="T875" s="88"/>
      <c r="U875" s="88"/>
      <c r="V875" s="88"/>
      <c r="W875" s="88"/>
      <c r="X875" s="88"/>
      <c r="Y875" s="88"/>
      <c r="Z875" s="88"/>
    </row>
    <row r="876" spans="1:26" ht="13.5" customHeight="1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88"/>
      <c r="P876" s="88"/>
      <c r="Q876" s="88"/>
      <c r="R876" s="88"/>
      <c r="S876" s="88"/>
      <c r="T876" s="88"/>
      <c r="U876" s="88"/>
      <c r="V876" s="88"/>
      <c r="W876" s="88"/>
      <c r="X876" s="88"/>
      <c r="Y876" s="88"/>
      <c r="Z876" s="88"/>
    </row>
    <row r="877" spans="1:26" ht="13.5" customHeight="1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88"/>
      <c r="P877" s="88"/>
      <c r="Q877" s="88"/>
      <c r="R877" s="88"/>
      <c r="S877" s="88"/>
      <c r="T877" s="88"/>
      <c r="U877" s="88"/>
      <c r="V877" s="88"/>
      <c r="W877" s="88"/>
      <c r="X877" s="88"/>
      <c r="Y877" s="88"/>
      <c r="Z877" s="88"/>
    </row>
    <row r="878" spans="1:26" ht="13.5" customHeight="1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88"/>
      <c r="P878" s="88"/>
      <c r="Q878" s="88"/>
      <c r="R878" s="88"/>
      <c r="S878" s="88"/>
      <c r="T878" s="88"/>
      <c r="U878" s="88"/>
      <c r="V878" s="88"/>
      <c r="W878" s="88"/>
      <c r="X878" s="88"/>
      <c r="Y878" s="88"/>
      <c r="Z878" s="88"/>
    </row>
    <row r="879" spans="1:26" ht="13.5" customHeight="1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88"/>
      <c r="P879" s="88"/>
      <c r="Q879" s="88"/>
      <c r="R879" s="88"/>
      <c r="S879" s="88"/>
      <c r="T879" s="88"/>
      <c r="U879" s="88"/>
      <c r="V879" s="88"/>
      <c r="W879" s="88"/>
      <c r="X879" s="88"/>
      <c r="Y879" s="88"/>
      <c r="Z879" s="88"/>
    </row>
    <row r="880" spans="1:26" ht="13.5" customHeight="1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88"/>
      <c r="P880" s="88"/>
      <c r="Q880" s="88"/>
      <c r="R880" s="88"/>
      <c r="S880" s="88"/>
      <c r="T880" s="88"/>
      <c r="U880" s="88"/>
      <c r="V880" s="88"/>
      <c r="W880" s="88"/>
      <c r="X880" s="88"/>
      <c r="Y880" s="88"/>
      <c r="Z880" s="88"/>
    </row>
    <row r="881" spans="1:26" ht="13.5" customHeight="1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88"/>
      <c r="P881" s="88"/>
      <c r="Q881" s="88"/>
      <c r="R881" s="88"/>
      <c r="S881" s="88"/>
      <c r="T881" s="88"/>
      <c r="U881" s="88"/>
      <c r="V881" s="88"/>
      <c r="W881" s="88"/>
      <c r="X881" s="88"/>
      <c r="Y881" s="88"/>
      <c r="Z881" s="88"/>
    </row>
    <row r="882" spans="1:26" ht="13.5" customHeight="1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88"/>
      <c r="P882" s="88"/>
      <c r="Q882" s="88"/>
      <c r="R882" s="88"/>
      <c r="S882" s="88"/>
      <c r="T882" s="88"/>
      <c r="U882" s="88"/>
      <c r="V882" s="88"/>
      <c r="W882" s="88"/>
      <c r="X882" s="88"/>
      <c r="Y882" s="88"/>
      <c r="Z882" s="88"/>
    </row>
    <row r="883" spans="1:26" ht="13.5" customHeight="1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88"/>
      <c r="P883" s="88"/>
      <c r="Q883" s="88"/>
      <c r="R883" s="88"/>
      <c r="S883" s="88"/>
      <c r="T883" s="88"/>
      <c r="U883" s="88"/>
      <c r="V883" s="88"/>
      <c r="W883" s="88"/>
      <c r="X883" s="88"/>
      <c r="Y883" s="88"/>
      <c r="Z883" s="88"/>
    </row>
    <row r="884" spans="1:26" ht="13.5" customHeight="1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88"/>
      <c r="P884" s="88"/>
      <c r="Q884" s="88"/>
      <c r="R884" s="88"/>
      <c r="S884" s="88"/>
      <c r="T884" s="88"/>
      <c r="U884" s="88"/>
      <c r="V884" s="88"/>
      <c r="W884" s="88"/>
      <c r="X884" s="88"/>
      <c r="Y884" s="88"/>
      <c r="Z884" s="88"/>
    </row>
    <row r="885" spans="1:26" ht="13.5" customHeight="1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88"/>
      <c r="P885" s="88"/>
      <c r="Q885" s="88"/>
      <c r="R885" s="88"/>
      <c r="S885" s="88"/>
      <c r="T885" s="88"/>
      <c r="U885" s="88"/>
      <c r="V885" s="88"/>
      <c r="W885" s="88"/>
      <c r="X885" s="88"/>
      <c r="Y885" s="88"/>
      <c r="Z885" s="88"/>
    </row>
    <row r="886" spans="1:26" ht="13.5" customHeight="1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88"/>
      <c r="P886" s="88"/>
      <c r="Q886" s="88"/>
      <c r="R886" s="88"/>
      <c r="S886" s="88"/>
      <c r="T886" s="88"/>
      <c r="U886" s="88"/>
      <c r="V886" s="88"/>
      <c r="W886" s="88"/>
      <c r="X886" s="88"/>
      <c r="Y886" s="88"/>
      <c r="Z886" s="88"/>
    </row>
    <row r="887" spans="1:26" ht="13.5" customHeight="1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88"/>
      <c r="P887" s="88"/>
      <c r="Q887" s="88"/>
      <c r="R887" s="88"/>
      <c r="S887" s="88"/>
      <c r="T887" s="88"/>
      <c r="U887" s="88"/>
      <c r="V887" s="88"/>
      <c r="W887" s="88"/>
      <c r="X887" s="88"/>
      <c r="Y887" s="88"/>
      <c r="Z887" s="88"/>
    </row>
    <row r="888" spans="1:26" ht="13.5" customHeight="1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88"/>
      <c r="P888" s="88"/>
      <c r="Q888" s="88"/>
      <c r="R888" s="88"/>
      <c r="S888" s="88"/>
      <c r="T888" s="88"/>
      <c r="U888" s="88"/>
      <c r="V888" s="88"/>
      <c r="W888" s="88"/>
      <c r="X888" s="88"/>
      <c r="Y888" s="88"/>
      <c r="Z888" s="88"/>
    </row>
    <row r="889" spans="1:26" ht="13.5" customHeight="1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88"/>
      <c r="P889" s="88"/>
      <c r="Q889" s="88"/>
      <c r="R889" s="88"/>
      <c r="S889" s="88"/>
      <c r="T889" s="88"/>
      <c r="U889" s="88"/>
      <c r="V889" s="88"/>
      <c r="W889" s="88"/>
      <c r="X889" s="88"/>
      <c r="Y889" s="88"/>
      <c r="Z889" s="88"/>
    </row>
    <row r="890" spans="1:26" ht="13.5" customHeight="1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88"/>
      <c r="T890" s="88"/>
      <c r="U890" s="88"/>
      <c r="V890" s="88"/>
      <c r="W890" s="88"/>
      <c r="X890" s="88"/>
      <c r="Y890" s="88"/>
      <c r="Z890" s="88"/>
    </row>
    <row r="891" spans="1:26" ht="13.5" customHeight="1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88"/>
      <c r="P891" s="88"/>
      <c r="Q891" s="88"/>
      <c r="R891" s="88"/>
      <c r="S891" s="88"/>
      <c r="T891" s="88"/>
      <c r="U891" s="88"/>
      <c r="V891" s="88"/>
      <c r="W891" s="88"/>
      <c r="X891" s="88"/>
      <c r="Y891" s="88"/>
      <c r="Z891" s="88"/>
    </row>
    <row r="892" spans="1:26" ht="13.5" customHeight="1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88"/>
      <c r="P892" s="88"/>
      <c r="Q892" s="88"/>
      <c r="R892" s="88"/>
      <c r="S892" s="88"/>
      <c r="T892" s="88"/>
      <c r="U892" s="88"/>
      <c r="V892" s="88"/>
      <c r="W892" s="88"/>
      <c r="X892" s="88"/>
      <c r="Y892" s="88"/>
      <c r="Z892" s="88"/>
    </row>
    <row r="893" spans="1:26" ht="13.5" customHeight="1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88"/>
      <c r="P893" s="88"/>
      <c r="Q893" s="88"/>
      <c r="R893" s="88"/>
      <c r="S893" s="88"/>
      <c r="T893" s="88"/>
      <c r="U893" s="88"/>
      <c r="V893" s="88"/>
      <c r="W893" s="88"/>
      <c r="X893" s="88"/>
      <c r="Y893" s="88"/>
      <c r="Z893" s="88"/>
    </row>
    <row r="894" spans="1:26" ht="13.5" customHeight="1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88"/>
      <c r="P894" s="88"/>
      <c r="Q894" s="88"/>
      <c r="R894" s="88"/>
      <c r="S894" s="88"/>
      <c r="T894" s="88"/>
      <c r="U894" s="88"/>
      <c r="V894" s="88"/>
      <c r="W894" s="88"/>
      <c r="X894" s="88"/>
      <c r="Y894" s="88"/>
      <c r="Z894" s="88"/>
    </row>
    <row r="895" spans="1:26" ht="13.5" customHeight="1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88"/>
      <c r="P895" s="88"/>
      <c r="Q895" s="88"/>
      <c r="R895" s="88"/>
      <c r="S895" s="88"/>
      <c r="T895" s="88"/>
      <c r="U895" s="88"/>
      <c r="V895" s="88"/>
      <c r="W895" s="88"/>
      <c r="X895" s="88"/>
      <c r="Y895" s="88"/>
      <c r="Z895" s="88"/>
    </row>
    <row r="896" spans="1:26" ht="13.5" customHeight="1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88"/>
      <c r="P896" s="88"/>
      <c r="Q896" s="88"/>
      <c r="R896" s="88"/>
      <c r="S896" s="88"/>
      <c r="T896" s="88"/>
      <c r="U896" s="88"/>
      <c r="V896" s="88"/>
      <c r="W896" s="88"/>
      <c r="X896" s="88"/>
      <c r="Y896" s="88"/>
      <c r="Z896" s="88"/>
    </row>
    <row r="897" spans="1:26" ht="13.5" customHeight="1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88"/>
      <c r="P897" s="88"/>
      <c r="Q897" s="88"/>
      <c r="R897" s="88"/>
      <c r="S897" s="88"/>
      <c r="T897" s="88"/>
      <c r="U897" s="88"/>
      <c r="V897" s="88"/>
      <c r="W897" s="88"/>
      <c r="X897" s="88"/>
      <c r="Y897" s="88"/>
      <c r="Z897" s="88"/>
    </row>
    <row r="898" spans="1:26" ht="13.5" customHeight="1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88"/>
      <c r="P898" s="88"/>
      <c r="Q898" s="88"/>
      <c r="R898" s="88"/>
      <c r="S898" s="88"/>
      <c r="T898" s="88"/>
      <c r="U898" s="88"/>
      <c r="V898" s="88"/>
      <c r="W898" s="88"/>
      <c r="X898" s="88"/>
      <c r="Y898" s="88"/>
      <c r="Z898" s="88"/>
    </row>
    <row r="899" spans="1:26" ht="13.5" customHeight="1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88"/>
      <c r="P899" s="88"/>
      <c r="Q899" s="88"/>
      <c r="R899" s="88"/>
      <c r="S899" s="88"/>
      <c r="T899" s="88"/>
      <c r="U899" s="88"/>
      <c r="V899" s="88"/>
      <c r="W899" s="88"/>
      <c r="X899" s="88"/>
      <c r="Y899" s="88"/>
      <c r="Z899" s="88"/>
    </row>
    <row r="900" spans="1:26" ht="13.5" customHeight="1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  <c r="L900" s="88"/>
      <c r="M900" s="88"/>
      <c r="N900" s="88"/>
      <c r="O900" s="88"/>
      <c r="P900" s="88"/>
      <c r="Q900" s="88"/>
      <c r="R900" s="88"/>
      <c r="S900" s="88"/>
      <c r="T900" s="88"/>
      <c r="U900" s="88"/>
      <c r="V900" s="88"/>
      <c r="W900" s="88"/>
      <c r="X900" s="88"/>
      <c r="Y900" s="88"/>
      <c r="Z900" s="88"/>
    </row>
    <row r="901" spans="1:26" ht="13.5" customHeight="1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  <c r="L901" s="88"/>
      <c r="M901" s="88"/>
      <c r="N901" s="88"/>
      <c r="O901" s="88"/>
      <c r="P901" s="88"/>
      <c r="Q901" s="88"/>
      <c r="R901" s="88"/>
      <c r="S901" s="88"/>
      <c r="T901" s="88"/>
      <c r="U901" s="88"/>
      <c r="V901" s="88"/>
      <c r="W901" s="88"/>
      <c r="X901" s="88"/>
      <c r="Y901" s="88"/>
      <c r="Z901" s="88"/>
    </row>
    <row r="902" spans="1:26" ht="13.5" customHeight="1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  <c r="L902" s="88"/>
      <c r="M902" s="88"/>
      <c r="N902" s="88"/>
      <c r="O902" s="88"/>
      <c r="P902" s="88"/>
      <c r="Q902" s="88"/>
      <c r="R902" s="88"/>
      <c r="S902" s="88"/>
      <c r="T902" s="88"/>
      <c r="U902" s="88"/>
      <c r="V902" s="88"/>
      <c r="W902" s="88"/>
      <c r="X902" s="88"/>
      <c r="Y902" s="88"/>
      <c r="Z902" s="88"/>
    </row>
    <row r="903" spans="1:26" ht="13.5" customHeight="1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  <c r="L903" s="88"/>
      <c r="M903" s="88"/>
      <c r="N903" s="88"/>
      <c r="O903" s="88"/>
      <c r="P903" s="88"/>
      <c r="Q903" s="88"/>
      <c r="R903" s="88"/>
      <c r="S903" s="88"/>
      <c r="T903" s="88"/>
      <c r="U903" s="88"/>
      <c r="V903" s="88"/>
      <c r="W903" s="88"/>
      <c r="X903" s="88"/>
      <c r="Y903" s="88"/>
      <c r="Z903" s="88"/>
    </row>
    <row r="904" spans="1:26" ht="13.5" customHeight="1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  <c r="L904" s="88"/>
      <c r="M904" s="88"/>
      <c r="N904" s="88"/>
      <c r="O904" s="88"/>
      <c r="P904" s="88"/>
      <c r="Q904" s="88"/>
      <c r="R904" s="88"/>
      <c r="S904" s="88"/>
      <c r="T904" s="88"/>
      <c r="U904" s="88"/>
      <c r="V904" s="88"/>
      <c r="W904" s="88"/>
      <c r="X904" s="88"/>
      <c r="Y904" s="88"/>
      <c r="Z904" s="88"/>
    </row>
    <row r="905" spans="1:26" ht="13.5" customHeight="1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  <c r="L905" s="88"/>
      <c r="M905" s="88"/>
      <c r="N905" s="88"/>
      <c r="O905" s="88"/>
      <c r="P905" s="88"/>
      <c r="Q905" s="88"/>
      <c r="R905" s="88"/>
      <c r="S905" s="88"/>
      <c r="T905" s="88"/>
      <c r="U905" s="88"/>
      <c r="V905" s="88"/>
      <c r="W905" s="88"/>
      <c r="X905" s="88"/>
      <c r="Y905" s="88"/>
      <c r="Z905" s="88"/>
    </row>
    <row r="906" spans="1:26" ht="13.5" customHeight="1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  <c r="L906" s="88"/>
      <c r="M906" s="88"/>
      <c r="N906" s="88"/>
      <c r="O906" s="88"/>
      <c r="P906" s="88"/>
      <c r="Q906" s="88"/>
      <c r="R906" s="88"/>
      <c r="S906" s="88"/>
      <c r="T906" s="88"/>
      <c r="U906" s="88"/>
      <c r="V906" s="88"/>
      <c r="W906" s="88"/>
      <c r="X906" s="88"/>
      <c r="Y906" s="88"/>
      <c r="Z906" s="88"/>
    </row>
    <row r="907" spans="1:26" ht="13.5" customHeight="1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  <c r="L907" s="88"/>
      <c r="M907" s="88"/>
      <c r="N907" s="88"/>
      <c r="O907" s="88"/>
      <c r="P907" s="88"/>
      <c r="Q907" s="88"/>
      <c r="R907" s="88"/>
      <c r="S907" s="88"/>
      <c r="T907" s="88"/>
      <c r="U907" s="88"/>
      <c r="V907" s="88"/>
      <c r="W907" s="88"/>
      <c r="X907" s="88"/>
      <c r="Y907" s="88"/>
      <c r="Z907" s="88"/>
    </row>
    <row r="908" spans="1:26" ht="13.5" customHeight="1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  <c r="L908" s="88"/>
      <c r="M908" s="88"/>
      <c r="N908" s="88"/>
      <c r="O908" s="88"/>
      <c r="P908" s="88"/>
      <c r="Q908" s="88"/>
      <c r="R908" s="88"/>
      <c r="S908" s="88"/>
      <c r="T908" s="88"/>
      <c r="U908" s="88"/>
      <c r="V908" s="88"/>
      <c r="W908" s="88"/>
      <c r="X908" s="88"/>
      <c r="Y908" s="88"/>
      <c r="Z908" s="88"/>
    </row>
    <row r="909" spans="1:26" ht="13.5" customHeight="1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  <c r="L909" s="88"/>
      <c r="M909" s="88"/>
      <c r="N909" s="88"/>
      <c r="O909" s="88"/>
      <c r="P909" s="88"/>
      <c r="Q909" s="88"/>
      <c r="R909" s="88"/>
      <c r="S909" s="88"/>
      <c r="T909" s="88"/>
      <c r="U909" s="88"/>
      <c r="V909" s="88"/>
      <c r="W909" s="88"/>
      <c r="X909" s="88"/>
      <c r="Y909" s="88"/>
      <c r="Z909" s="88"/>
    </row>
    <row r="910" spans="1:26" ht="13.5" customHeight="1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  <c r="L910" s="88"/>
      <c r="M910" s="88"/>
      <c r="N910" s="88"/>
      <c r="O910" s="88"/>
      <c r="P910" s="88"/>
      <c r="Q910" s="88"/>
      <c r="R910" s="88"/>
      <c r="S910" s="88"/>
      <c r="T910" s="88"/>
      <c r="U910" s="88"/>
      <c r="V910" s="88"/>
      <c r="W910" s="88"/>
      <c r="X910" s="88"/>
      <c r="Y910" s="88"/>
      <c r="Z910" s="88"/>
    </row>
    <row r="911" spans="1:26" ht="13.5" customHeight="1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  <c r="L911" s="88"/>
      <c r="M911" s="88"/>
      <c r="N911" s="88"/>
      <c r="O911" s="88"/>
      <c r="P911" s="88"/>
      <c r="Q911" s="88"/>
      <c r="R911" s="88"/>
      <c r="S911" s="88"/>
      <c r="T911" s="88"/>
      <c r="U911" s="88"/>
      <c r="V911" s="88"/>
      <c r="W911" s="88"/>
      <c r="X911" s="88"/>
      <c r="Y911" s="88"/>
      <c r="Z911" s="88"/>
    </row>
    <row r="912" spans="1:26" ht="13.5" customHeight="1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  <c r="L912" s="88"/>
      <c r="M912" s="88"/>
      <c r="N912" s="88"/>
      <c r="O912" s="88"/>
      <c r="P912" s="88"/>
      <c r="Q912" s="88"/>
      <c r="R912" s="88"/>
      <c r="S912" s="88"/>
      <c r="T912" s="88"/>
      <c r="U912" s="88"/>
      <c r="V912" s="88"/>
      <c r="W912" s="88"/>
      <c r="X912" s="88"/>
      <c r="Y912" s="88"/>
      <c r="Z912" s="88"/>
    </row>
    <row r="913" spans="1:26" ht="13.5" customHeight="1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  <c r="L913" s="88"/>
      <c r="M913" s="88"/>
      <c r="N913" s="88"/>
      <c r="O913" s="88"/>
      <c r="P913" s="88"/>
      <c r="Q913" s="88"/>
      <c r="R913" s="88"/>
      <c r="S913" s="88"/>
      <c r="T913" s="88"/>
      <c r="U913" s="88"/>
      <c r="V913" s="88"/>
      <c r="W913" s="88"/>
      <c r="X913" s="88"/>
      <c r="Y913" s="88"/>
      <c r="Z913" s="88"/>
    </row>
    <row r="914" spans="1:26" ht="13.5" customHeight="1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  <c r="L914" s="88"/>
      <c r="M914" s="88"/>
      <c r="N914" s="88"/>
      <c r="O914" s="88"/>
      <c r="P914" s="88"/>
      <c r="Q914" s="88"/>
      <c r="R914" s="88"/>
      <c r="S914" s="88"/>
      <c r="T914" s="88"/>
      <c r="U914" s="88"/>
      <c r="V914" s="88"/>
      <c r="W914" s="88"/>
      <c r="X914" s="88"/>
      <c r="Y914" s="88"/>
      <c r="Z914" s="88"/>
    </row>
    <row r="915" spans="1:26" ht="13.5" customHeight="1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  <c r="L915" s="88"/>
      <c r="M915" s="88"/>
      <c r="N915" s="88"/>
      <c r="O915" s="88"/>
      <c r="P915" s="88"/>
      <c r="Q915" s="88"/>
      <c r="R915" s="88"/>
      <c r="S915" s="88"/>
      <c r="T915" s="88"/>
      <c r="U915" s="88"/>
      <c r="V915" s="88"/>
      <c r="W915" s="88"/>
      <c r="X915" s="88"/>
      <c r="Y915" s="88"/>
      <c r="Z915" s="88"/>
    </row>
    <row r="916" spans="1:26" ht="13.5" customHeight="1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  <c r="L916" s="88"/>
      <c r="M916" s="88"/>
      <c r="N916" s="88"/>
      <c r="O916" s="88"/>
      <c r="P916" s="88"/>
      <c r="Q916" s="88"/>
      <c r="R916" s="88"/>
      <c r="S916" s="88"/>
      <c r="T916" s="88"/>
      <c r="U916" s="88"/>
      <c r="V916" s="88"/>
      <c r="W916" s="88"/>
      <c r="X916" s="88"/>
      <c r="Y916" s="88"/>
      <c r="Z916" s="88"/>
    </row>
    <row r="917" spans="1:26" ht="13.5" customHeight="1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  <c r="S917" s="88"/>
      <c r="T917" s="88"/>
      <c r="U917" s="88"/>
      <c r="V917" s="88"/>
      <c r="W917" s="88"/>
      <c r="X917" s="88"/>
      <c r="Y917" s="88"/>
      <c r="Z917" s="88"/>
    </row>
    <row r="918" spans="1:26" ht="13.5" customHeight="1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  <c r="L918" s="88"/>
      <c r="M918" s="88"/>
      <c r="N918" s="88"/>
      <c r="O918" s="88"/>
      <c r="P918" s="88"/>
      <c r="Q918" s="88"/>
      <c r="R918" s="88"/>
      <c r="S918" s="88"/>
      <c r="T918" s="88"/>
      <c r="U918" s="88"/>
      <c r="V918" s="88"/>
      <c r="W918" s="88"/>
      <c r="X918" s="88"/>
      <c r="Y918" s="88"/>
      <c r="Z918" s="88"/>
    </row>
    <row r="919" spans="1:26" ht="13.5" customHeight="1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  <c r="L919" s="88"/>
      <c r="M919" s="88"/>
      <c r="N919" s="88"/>
      <c r="O919" s="88"/>
      <c r="P919" s="88"/>
      <c r="Q919" s="88"/>
      <c r="R919" s="88"/>
      <c r="S919" s="88"/>
      <c r="T919" s="88"/>
      <c r="U919" s="88"/>
      <c r="V919" s="88"/>
      <c r="W919" s="88"/>
      <c r="X919" s="88"/>
      <c r="Y919" s="88"/>
      <c r="Z919" s="88"/>
    </row>
    <row r="920" spans="1:26" ht="13.5" customHeight="1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  <c r="L920" s="88"/>
      <c r="M920" s="88"/>
      <c r="N920" s="88"/>
      <c r="O920" s="88"/>
      <c r="P920" s="88"/>
      <c r="Q920" s="88"/>
      <c r="R920" s="88"/>
      <c r="S920" s="88"/>
      <c r="T920" s="88"/>
      <c r="U920" s="88"/>
      <c r="V920" s="88"/>
      <c r="W920" s="88"/>
      <c r="X920" s="88"/>
      <c r="Y920" s="88"/>
      <c r="Z920" s="88"/>
    </row>
    <row r="921" spans="1:26" ht="13.5" customHeight="1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  <c r="L921" s="88"/>
      <c r="M921" s="88"/>
      <c r="N921" s="88"/>
      <c r="O921" s="88"/>
      <c r="P921" s="88"/>
      <c r="Q921" s="88"/>
      <c r="R921" s="88"/>
      <c r="S921" s="88"/>
      <c r="T921" s="88"/>
      <c r="U921" s="88"/>
      <c r="V921" s="88"/>
      <c r="W921" s="88"/>
      <c r="X921" s="88"/>
      <c r="Y921" s="88"/>
      <c r="Z921" s="88"/>
    </row>
    <row r="922" spans="1:26" ht="13.5" customHeight="1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  <c r="L922" s="88"/>
      <c r="M922" s="88"/>
      <c r="N922" s="88"/>
      <c r="O922" s="88"/>
      <c r="P922" s="88"/>
      <c r="Q922" s="88"/>
      <c r="R922" s="88"/>
      <c r="S922" s="88"/>
      <c r="T922" s="88"/>
      <c r="U922" s="88"/>
      <c r="V922" s="88"/>
      <c r="W922" s="88"/>
      <c r="X922" s="88"/>
      <c r="Y922" s="88"/>
      <c r="Z922" s="88"/>
    </row>
    <row r="923" spans="1:26" ht="13.5" customHeight="1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  <c r="L923" s="88"/>
      <c r="M923" s="88"/>
      <c r="N923" s="88"/>
      <c r="O923" s="88"/>
      <c r="P923" s="88"/>
      <c r="Q923" s="88"/>
      <c r="R923" s="88"/>
      <c r="S923" s="88"/>
      <c r="T923" s="88"/>
      <c r="U923" s="88"/>
      <c r="V923" s="88"/>
      <c r="W923" s="88"/>
      <c r="X923" s="88"/>
      <c r="Y923" s="88"/>
      <c r="Z923" s="88"/>
    </row>
    <row r="924" spans="1:26" ht="13.5" customHeight="1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  <c r="L924" s="88"/>
      <c r="M924" s="88"/>
      <c r="N924" s="88"/>
      <c r="O924" s="88"/>
      <c r="P924" s="88"/>
      <c r="Q924" s="88"/>
      <c r="R924" s="88"/>
      <c r="S924" s="88"/>
      <c r="T924" s="88"/>
      <c r="U924" s="88"/>
      <c r="V924" s="88"/>
      <c r="W924" s="88"/>
      <c r="X924" s="88"/>
      <c r="Y924" s="88"/>
      <c r="Z924" s="88"/>
    </row>
    <row r="925" spans="1:26" ht="13.5" customHeight="1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  <c r="L925" s="88"/>
      <c r="M925" s="88"/>
      <c r="N925" s="88"/>
      <c r="O925" s="88"/>
      <c r="P925" s="88"/>
      <c r="Q925" s="88"/>
      <c r="R925" s="88"/>
      <c r="S925" s="88"/>
      <c r="T925" s="88"/>
      <c r="U925" s="88"/>
      <c r="V925" s="88"/>
      <c r="W925" s="88"/>
      <c r="X925" s="88"/>
      <c r="Y925" s="88"/>
      <c r="Z925" s="88"/>
    </row>
    <row r="926" spans="1:26" ht="13.5" customHeight="1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8"/>
      <c r="L926" s="88"/>
      <c r="M926" s="88"/>
      <c r="N926" s="88"/>
      <c r="O926" s="88"/>
      <c r="P926" s="88"/>
      <c r="Q926" s="88"/>
      <c r="R926" s="88"/>
      <c r="S926" s="88"/>
      <c r="T926" s="88"/>
      <c r="U926" s="88"/>
      <c r="V926" s="88"/>
      <c r="W926" s="88"/>
      <c r="X926" s="88"/>
      <c r="Y926" s="88"/>
      <c r="Z926" s="88"/>
    </row>
    <row r="927" spans="1:26" ht="13.5" customHeight="1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8"/>
      <c r="L927" s="88"/>
      <c r="M927" s="88"/>
      <c r="N927" s="88"/>
      <c r="O927" s="88"/>
      <c r="P927" s="88"/>
      <c r="Q927" s="88"/>
      <c r="R927" s="88"/>
      <c r="S927" s="88"/>
      <c r="T927" s="88"/>
      <c r="U927" s="88"/>
      <c r="V927" s="88"/>
      <c r="W927" s="88"/>
      <c r="X927" s="88"/>
      <c r="Y927" s="88"/>
      <c r="Z927" s="88"/>
    </row>
    <row r="928" spans="1:26" ht="13.5" customHeight="1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8"/>
      <c r="L928" s="88"/>
      <c r="M928" s="88"/>
      <c r="N928" s="88"/>
      <c r="O928" s="88"/>
      <c r="P928" s="88"/>
      <c r="Q928" s="88"/>
      <c r="R928" s="88"/>
      <c r="S928" s="88"/>
      <c r="T928" s="88"/>
      <c r="U928" s="88"/>
      <c r="V928" s="88"/>
      <c r="W928" s="88"/>
      <c r="X928" s="88"/>
      <c r="Y928" s="88"/>
      <c r="Z928" s="88"/>
    </row>
    <row r="929" spans="1:26" ht="13.5" customHeight="1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8"/>
      <c r="L929" s="88"/>
      <c r="M929" s="88"/>
      <c r="N929" s="88"/>
      <c r="O929" s="88"/>
      <c r="P929" s="88"/>
      <c r="Q929" s="88"/>
      <c r="R929" s="88"/>
      <c r="S929" s="88"/>
      <c r="T929" s="88"/>
      <c r="U929" s="88"/>
      <c r="V929" s="88"/>
      <c r="W929" s="88"/>
      <c r="X929" s="88"/>
      <c r="Y929" s="88"/>
      <c r="Z929" s="88"/>
    </row>
    <row r="930" spans="1:26" ht="13.5" customHeight="1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8"/>
      <c r="L930" s="88"/>
      <c r="M930" s="88"/>
      <c r="N930" s="88"/>
      <c r="O930" s="88"/>
      <c r="P930" s="88"/>
      <c r="Q930" s="88"/>
      <c r="R930" s="88"/>
      <c r="S930" s="88"/>
      <c r="T930" s="88"/>
      <c r="U930" s="88"/>
      <c r="V930" s="88"/>
      <c r="W930" s="88"/>
      <c r="X930" s="88"/>
      <c r="Y930" s="88"/>
      <c r="Z930" s="88"/>
    </row>
    <row r="931" spans="1:26" ht="13.5" customHeight="1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8"/>
      <c r="L931" s="88"/>
      <c r="M931" s="88"/>
      <c r="N931" s="88"/>
      <c r="O931" s="88"/>
      <c r="P931" s="88"/>
      <c r="Q931" s="88"/>
      <c r="R931" s="88"/>
      <c r="S931" s="88"/>
      <c r="T931" s="88"/>
      <c r="U931" s="88"/>
      <c r="V931" s="88"/>
      <c r="W931" s="88"/>
      <c r="X931" s="88"/>
      <c r="Y931" s="88"/>
      <c r="Z931" s="88"/>
    </row>
    <row r="932" spans="1:26" ht="13.5" customHeight="1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8"/>
      <c r="L932" s="88"/>
      <c r="M932" s="88"/>
      <c r="N932" s="88"/>
      <c r="O932" s="88"/>
      <c r="P932" s="88"/>
      <c r="Q932" s="88"/>
      <c r="R932" s="88"/>
      <c r="S932" s="88"/>
      <c r="T932" s="88"/>
      <c r="U932" s="88"/>
      <c r="V932" s="88"/>
      <c r="W932" s="88"/>
      <c r="X932" s="88"/>
      <c r="Y932" s="88"/>
      <c r="Z932" s="88"/>
    </row>
    <row r="933" spans="1:26" ht="13.5" customHeight="1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8"/>
      <c r="L933" s="88"/>
      <c r="M933" s="88"/>
      <c r="N933" s="88"/>
      <c r="O933" s="88"/>
      <c r="P933" s="88"/>
      <c r="Q933" s="88"/>
      <c r="R933" s="88"/>
      <c r="S933" s="88"/>
      <c r="T933" s="88"/>
      <c r="U933" s="88"/>
      <c r="V933" s="88"/>
      <c r="W933" s="88"/>
      <c r="X933" s="88"/>
      <c r="Y933" s="88"/>
      <c r="Z933" s="88"/>
    </row>
    <row r="934" spans="1:26" ht="13.5" customHeight="1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8"/>
      <c r="L934" s="88"/>
      <c r="M934" s="88"/>
      <c r="N934" s="88"/>
      <c r="O934" s="88"/>
      <c r="P934" s="88"/>
      <c r="Q934" s="88"/>
      <c r="R934" s="88"/>
      <c r="S934" s="88"/>
      <c r="T934" s="88"/>
      <c r="U934" s="88"/>
      <c r="V934" s="88"/>
      <c r="W934" s="88"/>
      <c r="X934" s="88"/>
      <c r="Y934" s="88"/>
      <c r="Z934" s="88"/>
    </row>
    <row r="935" spans="1:26" ht="13.5" customHeight="1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8"/>
      <c r="L935" s="88"/>
      <c r="M935" s="88"/>
      <c r="N935" s="88"/>
      <c r="O935" s="88"/>
      <c r="P935" s="88"/>
      <c r="Q935" s="88"/>
      <c r="R935" s="88"/>
      <c r="S935" s="88"/>
      <c r="T935" s="88"/>
      <c r="U935" s="88"/>
      <c r="V935" s="88"/>
      <c r="W935" s="88"/>
      <c r="X935" s="88"/>
      <c r="Y935" s="88"/>
      <c r="Z935" s="88"/>
    </row>
    <row r="936" spans="1:26" ht="13.5" customHeight="1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8"/>
      <c r="L936" s="88"/>
      <c r="M936" s="88"/>
      <c r="N936" s="88"/>
      <c r="O936" s="88"/>
      <c r="P936" s="88"/>
      <c r="Q936" s="88"/>
      <c r="R936" s="88"/>
      <c r="S936" s="88"/>
      <c r="T936" s="88"/>
      <c r="U936" s="88"/>
      <c r="V936" s="88"/>
      <c r="W936" s="88"/>
      <c r="X936" s="88"/>
      <c r="Y936" s="88"/>
      <c r="Z936" s="88"/>
    </row>
    <row r="937" spans="1:26" ht="13.5" customHeight="1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8"/>
      <c r="L937" s="88"/>
      <c r="M937" s="88"/>
      <c r="N937" s="88"/>
      <c r="O937" s="88"/>
      <c r="P937" s="88"/>
      <c r="Q937" s="88"/>
      <c r="R937" s="88"/>
      <c r="S937" s="88"/>
      <c r="T937" s="88"/>
      <c r="U937" s="88"/>
      <c r="V937" s="88"/>
      <c r="W937" s="88"/>
      <c r="X937" s="88"/>
      <c r="Y937" s="88"/>
      <c r="Z937" s="88"/>
    </row>
    <row r="938" spans="1:26" ht="13.5" customHeight="1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8"/>
      <c r="L938" s="88"/>
      <c r="M938" s="88"/>
      <c r="N938" s="88"/>
      <c r="O938" s="88"/>
      <c r="P938" s="88"/>
      <c r="Q938" s="88"/>
      <c r="R938" s="88"/>
      <c r="S938" s="88"/>
      <c r="T938" s="88"/>
      <c r="U938" s="88"/>
      <c r="V938" s="88"/>
      <c r="W938" s="88"/>
      <c r="X938" s="88"/>
      <c r="Y938" s="88"/>
      <c r="Z938" s="88"/>
    </row>
    <row r="939" spans="1:26" ht="13.5" customHeight="1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8"/>
      <c r="L939" s="88"/>
      <c r="M939" s="88"/>
      <c r="N939" s="88"/>
      <c r="O939" s="88"/>
      <c r="P939" s="88"/>
      <c r="Q939" s="88"/>
      <c r="R939" s="88"/>
      <c r="S939" s="88"/>
      <c r="T939" s="88"/>
      <c r="U939" s="88"/>
      <c r="V939" s="88"/>
      <c r="W939" s="88"/>
      <c r="X939" s="88"/>
      <c r="Y939" s="88"/>
      <c r="Z939" s="88"/>
    </row>
    <row r="940" spans="1:26" ht="13.5" customHeight="1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8"/>
      <c r="L940" s="88"/>
      <c r="M940" s="88"/>
      <c r="N940" s="88"/>
      <c r="O940" s="88"/>
      <c r="P940" s="88"/>
      <c r="Q940" s="88"/>
      <c r="R940" s="88"/>
      <c r="S940" s="88"/>
      <c r="T940" s="88"/>
      <c r="U940" s="88"/>
      <c r="V940" s="88"/>
      <c r="W940" s="88"/>
      <c r="X940" s="88"/>
      <c r="Y940" s="88"/>
      <c r="Z940" s="88"/>
    </row>
    <row r="941" spans="1:26" ht="13.5" customHeight="1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8"/>
      <c r="L941" s="88"/>
      <c r="M941" s="88"/>
      <c r="N941" s="88"/>
      <c r="O941" s="88"/>
      <c r="P941" s="88"/>
      <c r="Q941" s="88"/>
      <c r="R941" s="88"/>
      <c r="S941" s="88"/>
      <c r="T941" s="88"/>
      <c r="U941" s="88"/>
      <c r="V941" s="88"/>
      <c r="W941" s="88"/>
      <c r="X941" s="88"/>
      <c r="Y941" s="88"/>
      <c r="Z941" s="88"/>
    </row>
    <row r="942" spans="1:26" ht="13.5" customHeight="1">
      <c r="A942" s="88"/>
      <c r="B942" s="88"/>
      <c r="C942" s="88"/>
      <c r="D942" s="88"/>
      <c r="E942" s="88"/>
      <c r="F942" s="88"/>
      <c r="G942" s="88"/>
      <c r="H942" s="88"/>
      <c r="I942" s="88"/>
      <c r="J942" s="88"/>
      <c r="K942" s="88"/>
      <c r="L942" s="88"/>
      <c r="M942" s="88"/>
      <c r="N942" s="88"/>
      <c r="O942" s="88"/>
      <c r="P942" s="88"/>
      <c r="Q942" s="88"/>
      <c r="R942" s="88"/>
      <c r="S942" s="88"/>
      <c r="T942" s="88"/>
      <c r="U942" s="88"/>
      <c r="V942" s="88"/>
      <c r="W942" s="88"/>
      <c r="X942" s="88"/>
      <c r="Y942" s="88"/>
      <c r="Z942" s="88"/>
    </row>
    <row r="943" spans="1:26" ht="13.5" customHeight="1">
      <c r="A943" s="88"/>
      <c r="B943" s="88"/>
      <c r="C943" s="88"/>
      <c r="D943" s="88"/>
      <c r="E943" s="88"/>
      <c r="F943" s="88"/>
      <c r="G943" s="88"/>
      <c r="H943" s="88"/>
      <c r="I943" s="88"/>
      <c r="J943" s="88"/>
      <c r="K943" s="88"/>
      <c r="L943" s="88"/>
      <c r="M943" s="88"/>
      <c r="N943" s="88"/>
      <c r="O943" s="88"/>
      <c r="P943" s="88"/>
      <c r="Q943" s="88"/>
      <c r="R943" s="88"/>
      <c r="S943" s="88"/>
      <c r="T943" s="88"/>
      <c r="U943" s="88"/>
      <c r="V943" s="88"/>
      <c r="W943" s="88"/>
      <c r="X943" s="88"/>
      <c r="Y943" s="88"/>
      <c r="Z943" s="88"/>
    </row>
    <row r="944" spans="1:26" ht="13.5" customHeight="1">
      <c r="A944" s="88"/>
      <c r="B944" s="88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8"/>
      <c r="R944" s="88"/>
      <c r="S944" s="88"/>
      <c r="T944" s="88"/>
      <c r="U944" s="88"/>
      <c r="V944" s="88"/>
      <c r="W944" s="88"/>
      <c r="X944" s="88"/>
      <c r="Y944" s="88"/>
      <c r="Z944" s="88"/>
    </row>
    <row r="945" spans="1:26" ht="13.5" customHeight="1">
      <c r="A945" s="88"/>
      <c r="B945" s="88"/>
      <c r="C945" s="88"/>
      <c r="D945" s="88"/>
      <c r="E945" s="88"/>
      <c r="F945" s="88"/>
      <c r="G945" s="88"/>
      <c r="H945" s="88"/>
      <c r="I945" s="88"/>
      <c r="J945" s="88"/>
      <c r="K945" s="88"/>
      <c r="L945" s="88"/>
      <c r="M945" s="88"/>
      <c r="N945" s="88"/>
      <c r="O945" s="88"/>
      <c r="P945" s="88"/>
      <c r="Q945" s="88"/>
      <c r="R945" s="88"/>
      <c r="S945" s="88"/>
      <c r="T945" s="88"/>
      <c r="U945" s="88"/>
      <c r="V945" s="88"/>
      <c r="W945" s="88"/>
      <c r="X945" s="88"/>
      <c r="Y945" s="88"/>
      <c r="Z945" s="88"/>
    </row>
    <row r="946" spans="1:26" ht="13.5" customHeight="1">
      <c r="A946" s="88"/>
      <c r="B946" s="88"/>
      <c r="C946" s="88"/>
      <c r="D946" s="88"/>
      <c r="E946" s="88"/>
      <c r="F946" s="88"/>
      <c r="G946" s="88"/>
      <c r="H946" s="88"/>
      <c r="I946" s="88"/>
      <c r="J946" s="88"/>
      <c r="K946" s="88"/>
      <c r="L946" s="88"/>
      <c r="M946" s="88"/>
      <c r="N946" s="88"/>
      <c r="O946" s="88"/>
      <c r="P946" s="88"/>
      <c r="Q946" s="88"/>
      <c r="R946" s="88"/>
      <c r="S946" s="88"/>
      <c r="T946" s="88"/>
      <c r="U946" s="88"/>
      <c r="V946" s="88"/>
      <c r="W946" s="88"/>
      <c r="X946" s="88"/>
      <c r="Y946" s="88"/>
      <c r="Z946" s="88"/>
    </row>
    <row r="947" spans="1:26" ht="13.5" customHeight="1">
      <c r="A947" s="88"/>
      <c r="B947" s="88"/>
      <c r="C947" s="88"/>
      <c r="D947" s="88"/>
      <c r="E947" s="88"/>
      <c r="F947" s="88"/>
      <c r="G947" s="88"/>
      <c r="H947" s="88"/>
      <c r="I947" s="88"/>
      <c r="J947" s="88"/>
      <c r="K947" s="88"/>
      <c r="L947" s="88"/>
      <c r="M947" s="88"/>
      <c r="N947" s="88"/>
      <c r="O947" s="88"/>
      <c r="P947" s="88"/>
      <c r="Q947" s="88"/>
      <c r="R947" s="88"/>
      <c r="S947" s="88"/>
      <c r="T947" s="88"/>
      <c r="U947" s="88"/>
      <c r="V947" s="88"/>
      <c r="W947" s="88"/>
      <c r="X947" s="88"/>
      <c r="Y947" s="88"/>
      <c r="Z947" s="88"/>
    </row>
    <row r="948" spans="1:26" ht="13.5" customHeight="1">
      <c r="A948" s="88"/>
      <c r="B948" s="88"/>
      <c r="C948" s="88"/>
      <c r="D948" s="88"/>
      <c r="E948" s="88"/>
      <c r="F948" s="88"/>
      <c r="G948" s="88"/>
      <c r="H948" s="88"/>
      <c r="I948" s="88"/>
      <c r="J948" s="88"/>
      <c r="K948" s="88"/>
      <c r="L948" s="88"/>
      <c r="M948" s="88"/>
      <c r="N948" s="88"/>
      <c r="O948" s="88"/>
      <c r="P948" s="88"/>
      <c r="Q948" s="88"/>
      <c r="R948" s="88"/>
      <c r="S948" s="88"/>
      <c r="T948" s="88"/>
      <c r="U948" s="88"/>
      <c r="V948" s="88"/>
      <c r="W948" s="88"/>
      <c r="X948" s="88"/>
      <c r="Y948" s="88"/>
      <c r="Z948" s="88"/>
    </row>
    <row r="949" spans="1:26" ht="13.5" customHeight="1">
      <c r="A949" s="88"/>
      <c r="B949" s="88"/>
      <c r="C949" s="88"/>
      <c r="D949" s="88"/>
      <c r="E949" s="88"/>
      <c r="F949" s="88"/>
      <c r="G949" s="88"/>
      <c r="H949" s="88"/>
      <c r="I949" s="88"/>
      <c r="J949" s="88"/>
      <c r="K949" s="88"/>
      <c r="L949" s="88"/>
      <c r="M949" s="88"/>
      <c r="N949" s="88"/>
      <c r="O949" s="88"/>
      <c r="P949" s="88"/>
      <c r="Q949" s="88"/>
      <c r="R949" s="88"/>
      <c r="S949" s="88"/>
      <c r="T949" s="88"/>
      <c r="U949" s="88"/>
      <c r="V949" s="88"/>
      <c r="W949" s="88"/>
      <c r="X949" s="88"/>
      <c r="Y949" s="88"/>
      <c r="Z949" s="88"/>
    </row>
    <row r="950" spans="1:26" ht="13.5" customHeight="1">
      <c r="A950" s="88"/>
      <c r="B950" s="88"/>
      <c r="C950" s="88"/>
      <c r="D950" s="88"/>
      <c r="E950" s="88"/>
      <c r="F950" s="88"/>
      <c r="G950" s="88"/>
      <c r="H950" s="88"/>
      <c r="I950" s="88"/>
      <c r="J950" s="88"/>
      <c r="K950" s="88"/>
      <c r="L950" s="88"/>
      <c r="M950" s="88"/>
      <c r="N950" s="88"/>
      <c r="O950" s="88"/>
      <c r="P950" s="88"/>
      <c r="Q950" s="88"/>
      <c r="R950" s="88"/>
      <c r="S950" s="88"/>
      <c r="T950" s="88"/>
      <c r="U950" s="88"/>
      <c r="V950" s="88"/>
      <c r="W950" s="88"/>
      <c r="X950" s="88"/>
      <c r="Y950" s="88"/>
      <c r="Z950" s="88"/>
    </row>
    <row r="951" spans="1:26" ht="13.5" customHeight="1">
      <c r="A951" s="88"/>
      <c r="B951" s="88"/>
      <c r="C951" s="88"/>
      <c r="D951" s="88"/>
      <c r="E951" s="88"/>
      <c r="F951" s="88"/>
      <c r="G951" s="88"/>
      <c r="H951" s="88"/>
      <c r="I951" s="88"/>
      <c r="J951" s="88"/>
      <c r="K951" s="88"/>
      <c r="L951" s="88"/>
      <c r="M951" s="88"/>
      <c r="N951" s="88"/>
      <c r="O951" s="88"/>
      <c r="P951" s="88"/>
      <c r="Q951" s="88"/>
      <c r="R951" s="88"/>
      <c r="S951" s="88"/>
      <c r="T951" s="88"/>
      <c r="U951" s="88"/>
      <c r="V951" s="88"/>
      <c r="W951" s="88"/>
      <c r="X951" s="88"/>
      <c r="Y951" s="88"/>
      <c r="Z951" s="88"/>
    </row>
    <row r="952" spans="1:26" ht="13.5" customHeight="1">
      <c r="A952" s="88"/>
      <c r="B952" s="88"/>
      <c r="C952" s="88"/>
      <c r="D952" s="88"/>
      <c r="E952" s="88"/>
      <c r="F952" s="88"/>
      <c r="G952" s="88"/>
      <c r="H952" s="88"/>
      <c r="I952" s="88"/>
      <c r="J952" s="88"/>
      <c r="K952" s="88"/>
      <c r="L952" s="88"/>
      <c r="M952" s="88"/>
      <c r="N952" s="88"/>
      <c r="O952" s="88"/>
      <c r="P952" s="88"/>
      <c r="Q952" s="88"/>
      <c r="R952" s="88"/>
      <c r="S952" s="88"/>
      <c r="T952" s="88"/>
      <c r="U952" s="88"/>
      <c r="V952" s="88"/>
      <c r="W952" s="88"/>
      <c r="X952" s="88"/>
      <c r="Y952" s="88"/>
      <c r="Z952" s="88"/>
    </row>
    <row r="953" spans="1:26" ht="13.5" customHeight="1">
      <c r="A953" s="88"/>
      <c r="B953" s="88"/>
      <c r="C953" s="88"/>
      <c r="D953" s="88"/>
      <c r="E953" s="88"/>
      <c r="F953" s="88"/>
      <c r="G953" s="88"/>
      <c r="H953" s="88"/>
      <c r="I953" s="88"/>
      <c r="J953" s="88"/>
      <c r="K953" s="88"/>
      <c r="L953" s="88"/>
      <c r="M953" s="88"/>
      <c r="N953" s="88"/>
      <c r="O953" s="88"/>
      <c r="P953" s="88"/>
      <c r="Q953" s="88"/>
      <c r="R953" s="88"/>
      <c r="S953" s="88"/>
      <c r="T953" s="88"/>
      <c r="U953" s="88"/>
      <c r="V953" s="88"/>
      <c r="W953" s="88"/>
      <c r="X953" s="88"/>
      <c r="Y953" s="88"/>
      <c r="Z953" s="88"/>
    </row>
    <row r="954" spans="1:26" ht="13.5" customHeight="1">
      <c r="A954" s="88"/>
      <c r="B954" s="88"/>
      <c r="C954" s="88"/>
      <c r="D954" s="88"/>
      <c r="E954" s="88"/>
      <c r="F954" s="88"/>
      <c r="G954" s="88"/>
      <c r="H954" s="88"/>
      <c r="I954" s="88"/>
      <c r="J954" s="88"/>
      <c r="K954" s="88"/>
      <c r="L954" s="88"/>
      <c r="M954" s="88"/>
      <c r="N954" s="88"/>
      <c r="O954" s="88"/>
      <c r="P954" s="88"/>
      <c r="Q954" s="88"/>
      <c r="R954" s="88"/>
      <c r="S954" s="88"/>
      <c r="T954" s="88"/>
      <c r="U954" s="88"/>
      <c r="V954" s="88"/>
      <c r="W954" s="88"/>
      <c r="X954" s="88"/>
      <c r="Y954" s="88"/>
      <c r="Z954" s="88"/>
    </row>
    <row r="955" spans="1:26" ht="13.5" customHeight="1">
      <c r="A955" s="88"/>
      <c r="B955" s="88"/>
      <c r="C955" s="88"/>
      <c r="D955" s="88"/>
      <c r="E955" s="88"/>
      <c r="F955" s="88"/>
      <c r="G955" s="88"/>
      <c r="H955" s="88"/>
      <c r="I955" s="88"/>
      <c r="J955" s="88"/>
      <c r="K955" s="88"/>
      <c r="L955" s="88"/>
      <c r="M955" s="88"/>
      <c r="N955" s="88"/>
      <c r="O955" s="88"/>
      <c r="P955" s="88"/>
      <c r="Q955" s="88"/>
      <c r="R955" s="88"/>
      <c r="S955" s="88"/>
      <c r="T955" s="88"/>
      <c r="U955" s="88"/>
      <c r="V955" s="88"/>
      <c r="W955" s="88"/>
      <c r="X955" s="88"/>
      <c r="Y955" s="88"/>
      <c r="Z955" s="88"/>
    </row>
    <row r="956" spans="1:26" ht="13.5" customHeight="1">
      <c r="A956" s="88"/>
      <c r="B956" s="88"/>
      <c r="C956" s="88"/>
      <c r="D956" s="88"/>
      <c r="E956" s="88"/>
      <c r="F956" s="88"/>
      <c r="G956" s="88"/>
      <c r="H956" s="88"/>
      <c r="I956" s="88"/>
      <c r="J956" s="88"/>
      <c r="K956" s="88"/>
      <c r="L956" s="88"/>
      <c r="M956" s="88"/>
      <c r="N956" s="88"/>
      <c r="O956" s="88"/>
      <c r="P956" s="88"/>
      <c r="Q956" s="88"/>
      <c r="R956" s="88"/>
      <c r="S956" s="88"/>
      <c r="T956" s="88"/>
      <c r="U956" s="88"/>
      <c r="V956" s="88"/>
      <c r="W956" s="88"/>
      <c r="X956" s="88"/>
      <c r="Y956" s="88"/>
      <c r="Z956" s="88"/>
    </row>
    <row r="957" spans="1:26" ht="13.5" customHeight="1">
      <c r="A957" s="88"/>
      <c r="B957" s="88"/>
      <c r="C957" s="88"/>
      <c r="D957" s="88"/>
      <c r="E957" s="88"/>
      <c r="F957" s="88"/>
      <c r="G957" s="88"/>
      <c r="H957" s="88"/>
      <c r="I957" s="88"/>
      <c r="J957" s="88"/>
      <c r="K957" s="88"/>
      <c r="L957" s="88"/>
      <c r="M957" s="88"/>
      <c r="N957" s="88"/>
      <c r="O957" s="88"/>
      <c r="P957" s="88"/>
      <c r="Q957" s="88"/>
      <c r="R957" s="88"/>
      <c r="S957" s="88"/>
      <c r="T957" s="88"/>
      <c r="U957" s="88"/>
      <c r="V957" s="88"/>
      <c r="W957" s="88"/>
      <c r="X957" s="88"/>
      <c r="Y957" s="88"/>
      <c r="Z957" s="88"/>
    </row>
    <row r="958" spans="1:26" ht="13.5" customHeight="1">
      <c r="A958" s="88"/>
      <c r="B958" s="88"/>
      <c r="C958" s="88"/>
      <c r="D958" s="88"/>
      <c r="E958" s="88"/>
      <c r="F958" s="88"/>
      <c r="G958" s="88"/>
      <c r="H958" s="88"/>
      <c r="I958" s="88"/>
      <c r="J958" s="88"/>
      <c r="K958" s="88"/>
      <c r="L958" s="88"/>
      <c r="M958" s="88"/>
      <c r="N958" s="88"/>
      <c r="O958" s="88"/>
      <c r="P958" s="88"/>
      <c r="Q958" s="88"/>
      <c r="R958" s="88"/>
      <c r="S958" s="88"/>
      <c r="T958" s="88"/>
      <c r="U958" s="88"/>
      <c r="V958" s="88"/>
      <c r="W958" s="88"/>
      <c r="X958" s="88"/>
      <c r="Y958" s="88"/>
      <c r="Z958" s="88"/>
    </row>
    <row r="959" spans="1:26" ht="13.5" customHeight="1">
      <c r="A959" s="88"/>
      <c r="B959" s="88"/>
      <c r="C959" s="88"/>
      <c r="D959" s="88"/>
      <c r="E959" s="88"/>
      <c r="F959" s="88"/>
      <c r="G959" s="88"/>
      <c r="H959" s="88"/>
      <c r="I959" s="88"/>
      <c r="J959" s="88"/>
      <c r="K959" s="88"/>
      <c r="L959" s="88"/>
      <c r="M959" s="88"/>
      <c r="N959" s="88"/>
      <c r="O959" s="88"/>
      <c r="P959" s="88"/>
      <c r="Q959" s="88"/>
      <c r="R959" s="88"/>
      <c r="S959" s="88"/>
      <c r="T959" s="88"/>
      <c r="U959" s="88"/>
      <c r="V959" s="88"/>
      <c r="W959" s="88"/>
      <c r="X959" s="88"/>
      <c r="Y959" s="88"/>
      <c r="Z959" s="88"/>
    </row>
    <row r="960" spans="1:26" ht="13.5" customHeight="1">
      <c r="A960" s="88"/>
      <c r="B960" s="88"/>
      <c r="C960" s="88"/>
      <c r="D960" s="88"/>
      <c r="E960" s="88"/>
      <c r="F960" s="88"/>
      <c r="G960" s="88"/>
      <c r="H960" s="88"/>
      <c r="I960" s="88"/>
      <c r="J960" s="88"/>
      <c r="K960" s="88"/>
      <c r="L960" s="88"/>
      <c r="M960" s="88"/>
      <c r="N960" s="88"/>
      <c r="O960" s="88"/>
      <c r="P960" s="88"/>
      <c r="Q960" s="88"/>
      <c r="R960" s="88"/>
      <c r="S960" s="88"/>
      <c r="T960" s="88"/>
      <c r="U960" s="88"/>
      <c r="V960" s="88"/>
      <c r="W960" s="88"/>
      <c r="X960" s="88"/>
      <c r="Y960" s="88"/>
      <c r="Z960" s="88"/>
    </row>
    <row r="961" spans="1:26" ht="13.5" customHeight="1">
      <c r="A961" s="88"/>
      <c r="B961" s="88"/>
      <c r="C961" s="88"/>
      <c r="D961" s="88"/>
      <c r="E961" s="88"/>
      <c r="F961" s="88"/>
      <c r="G961" s="88"/>
      <c r="H961" s="88"/>
      <c r="I961" s="88"/>
      <c r="J961" s="88"/>
      <c r="K961" s="88"/>
      <c r="L961" s="88"/>
      <c r="M961" s="88"/>
      <c r="N961" s="88"/>
      <c r="O961" s="88"/>
      <c r="P961" s="88"/>
      <c r="Q961" s="88"/>
      <c r="R961" s="88"/>
      <c r="S961" s="88"/>
      <c r="T961" s="88"/>
      <c r="U961" s="88"/>
      <c r="V961" s="88"/>
      <c r="W961" s="88"/>
      <c r="X961" s="88"/>
      <c r="Y961" s="88"/>
      <c r="Z961" s="88"/>
    </row>
    <row r="962" spans="1:26" ht="13.5" customHeight="1">
      <c r="A962" s="88"/>
      <c r="B962" s="88"/>
      <c r="C962" s="88"/>
      <c r="D962" s="88"/>
      <c r="E962" s="88"/>
      <c r="F962" s="88"/>
      <c r="G962" s="88"/>
      <c r="H962" s="88"/>
      <c r="I962" s="88"/>
      <c r="J962" s="88"/>
      <c r="K962" s="88"/>
      <c r="L962" s="88"/>
      <c r="M962" s="88"/>
      <c r="N962" s="88"/>
      <c r="O962" s="88"/>
      <c r="P962" s="88"/>
      <c r="Q962" s="88"/>
      <c r="R962" s="88"/>
      <c r="S962" s="88"/>
      <c r="T962" s="88"/>
      <c r="U962" s="88"/>
      <c r="V962" s="88"/>
      <c r="W962" s="88"/>
      <c r="X962" s="88"/>
      <c r="Y962" s="88"/>
      <c r="Z962" s="88"/>
    </row>
    <row r="963" spans="1:26" ht="13.5" customHeight="1">
      <c r="A963" s="88"/>
      <c r="B963" s="88"/>
      <c r="C963" s="88"/>
      <c r="D963" s="88"/>
      <c r="E963" s="88"/>
      <c r="F963" s="88"/>
      <c r="G963" s="88"/>
      <c r="H963" s="88"/>
      <c r="I963" s="88"/>
      <c r="J963" s="88"/>
      <c r="K963" s="88"/>
      <c r="L963" s="88"/>
      <c r="M963" s="88"/>
      <c r="N963" s="88"/>
      <c r="O963" s="88"/>
      <c r="P963" s="88"/>
      <c r="Q963" s="88"/>
      <c r="R963" s="88"/>
      <c r="S963" s="88"/>
      <c r="T963" s="88"/>
      <c r="U963" s="88"/>
      <c r="V963" s="88"/>
      <c r="W963" s="88"/>
      <c r="X963" s="88"/>
      <c r="Y963" s="88"/>
      <c r="Z963" s="88"/>
    </row>
    <row r="964" spans="1:26" ht="13.5" customHeight="1">
      <c r="A964" s="88"/>
      <c r="B964" s="88"/>
      <c r="C964" s="88"/>
      <c r="D964" s="88"/>
      <c r="E964" s="88"/>
      <c r="F964" s="88"/>
      <c r="G964" s="88"/>
      <c r="H964" s="88"/>
      <c r="I964" s="88"/>
      <c r="J964" s="88"/>
      <c r="K964" s="88"/>
      <c r="L964" s="88"/>
      <c r="M964" s="88"/>
      <c r="N964" s="88"/>
      <c r="O964" s="88"/>
      <c r="P964" s="88"/>
      <c r="Q964" s="88"/>
      <c r="R964" s="88"/>
      <c r="S964" s="88"/>
      <c r="T964" s="88"/>
      <c r="U964" s="88"/>
      <c r="V964" s="88"/>
      <c r="W964" s="88"/>
      <c r="X964" s="88"/>
      <c r="Y964" s="88"/>
      <c r="Z964" s="88"/>
    </row>
    <row r="965" spans="1:26" ht="13.5" customHeight="1">
      <c r="A965" s="88"/>
      <c r="B965" s="88"/>
      <c r="C965" s="88"/>
      <c r="D965" s="88"/>
      <c r="E965" s="88"/>
      <c r="F965" s="88"/>
      <c r="G965" s="88"/>
      <c r="H965" s="88"/>
      <c r="I965" s="88"/>
      <c r="J965" s="88"/>
      <c r="K965" s="88"/>
      <c r="L965" s="88"/>
      <c r="M965" s="88"/>
      <c r="N965" s="88"/>
      <c r="O965" s="88"/>
      <c r="P965" s="88"/>
      <c r="Q965" s="88"/>
      <c r="R965" s="88"/>
      <c r="S965" s="88"/>
      <c r="T965" s="88"/>
      <c r="U965" s="88"/>
      <c r="V965" s="88"/>
      <c r="W965" s="88"/>
      <c r="X965" s="88"/>
      <c r="Y965" s="88"/>
      <c r="Z965" s="88"/>
    </row>
    <row r="966" spans="1:26" ht="13.5" customHeight="1">
      <c r="A966" s="88"/>
      <c r="B966" s="88"/>
      <c r="C966" s="88"/>
      <c r="D966" s="88"/>
      <c r="E966" s="88"/>
      <c r="F966" s="88"/>
      <c r="G966" s="88"/>
      <c r="H966" s="88"/>
      <c r="I966" s="88"/>
      <c r="J966" s="88"/>
      <c r="K966" s="88"/>
      <c r="L966" s="88"/>
      <c r="M966" s="88"/>
      <c r="N966" s="88"/>
      <c r="O966" s="88"/>
      <c r="P966" s="88"/>
      <c r="Q966" s="88"/>
      <c r="R966" s="88"/>
      <c r="S966" s="88"/>
      <c r="T966" s="88"/>
      <c r="U966" s="88"/>
      <c r="V966" s="88"/>
      <c r="W966" s="88"/>
      <c r="X966" s="88"/>
      <c r="Y966" s="88"/>
      <c r="Z966" s="88"/>
    </row>
    <row r="967" spans="1:26" ht="13.5" customHeight="1">
      <c r="A967" s="88"/>
      <c r="B967" s="88"/>
      <c r="C967" s="88"/>
      <c r="D967" s="88"/>
      <c r="E967" s="88"/>
      <c r="F967" s="88"/>
      <c r="G967" s="88"/>
      <c r="H967" s="88"/>
      <c r="I967" s="88"/>
      <c r="J967" s="88"/>
      <c r="K967" s="88"/>
      <c r="L967" s="88"/>
      <c r="M967" s="88"/>
      <c r="N967" s="88"/>
      <c r="O967" s="88"/>
      <c r="P967" s="88"/>
      <c r="Q967" s="88"/>
      <c r="R967" s="88"/>
      <c r="S967" s="88"/>
      <c r="T967" s="88"/>
      <c r="U967" s="88"/>
      <c r="V967" s="88"/>
      <c r="W967" s="88"/>
      <c r="X967" s="88"/>
      <c r="Y967" s="88"/>
      <c r="Z967" s="88"/>
    </row>
    <row r="968" spans="1:26" ht="13.5" customHeight="1">
      <c r="A968" s="88"/>
      <c r="B968" s="88"/>
      <c r="C968" s="88"/>
      <c r="D968" s="88"/>
      <c r="E968" s="88"/>
      <c r="F968" s="88"/>
      <c r="G968" s="88"/>
      <c r="H968" s="88"/>
      <c r="I968" s="88"/>
      <c r="J968" s="88"/>
      <c r="K968" s="88"/>
      <c r="L968" s="88"/>
      <c r="M968" s="88"/>
      <c r="N968" s="88"/>
      <c r="O968" s="88"/>
      <c r="P968" s="88"/>
      <c r="Q968" s="88"/>
      <c r="R968" s="88"/>
      <c r="S968" s="88"/>
      <c r="T968" s="88"/>
      <c r="U968" s="88"/>
      <c r="V968" s="88"/>
      <c r="W968" s="88"/>
      <c r="X968" s="88"/>
      <c r="Y968" s="88"/>
      <c r="Z968" s="88"/>
    </row>
    <row r="969" spans="1:26" ht="13.5" customHeight="1">
      <c r="A969" s="88"/>
      <c r="B969" s="88"/>
      <c r="C969" s="88"/>
      <c r="D969" s="88"/>
      <c r="E969" s="88"/>
      <c r="F969" s="88"/>
      <c r="G969" s="88"/>
      <c r="H969" s="88"/>
      <c r="I969" s="88"/>
      <c r="J969" s="88"/>
      <c r="K969" s="88"/>
      <c r="L969" s="88"/>
      <c r="M969" s="88"/>
      <c r="N969" s="88"/>
      <c r="O969" s="88"/>
      <c r="P969" s="88"/>
      <c r="Q969" s="88"/>
      <c r="R969" s="88"/>
      <c r="S969" s="88"/>
      <c r="T969" s="88"/>
      <c r="U969" s="88"/>
      <c r="V969" s="88"/>
      <c r="W969" s="88"/>
      <c r="X969" s="88"/>
      <c r="Y969" s="88"/>
      <c r="Z969" s="88"/>
    </row>
    <row r="970" spans="1:26" ht="13.5" customHeight="1">
      <c r="A970" s="88"/>
      <c r="B970" s="88"/>
      <c r="C970" s="88"/>
      <c r="D970" s="88"/>
      <c r="E970" s="88"/>
      <c r="F970" s="88"/>
      <c r="G970" s="88"/>
      <c r="H970" s="88"/>
      <c r="I970" s="88"/>
      <c r="J970" s="88"/>
      <c r="K970" s="88"/>
      <c r="L970" s="88"/>
      <c r="M970" s="88"/>
      <c r="N970" s="88"/>
      <c r="O970" s="88"/>
      <c r="P970" s="88"/>
      <c r="Q970" s="88"/>
      <c r="R970" s="88"/>
      <c r="S970" s="88"/>
      <c r="T970" s="88"/>
      <c r="U970" s="88"/>
      <c r="V970" s="88"/>
      <c r="W970" s="88"/>
      <c r="X970" s="88"/>
      <c r="Y970" s="88"/>
      <c r="Z970" s="88"/>
    </row>
    <row r="971" spans="1:26" ht="13.5" customHeight="1">
      <c r="A971" s="88"/>
      <c r="B971" s="88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8"/>
      <c r="R971" s="88"/>
      <c r="S971" s="88"/>
      <c r="T971" s="88"/>
      <c r="U971" s="88"/>
      <c r="V971" s="88"/>
      <c r="W971" s="88"/>
      <c r="X971" s="88"/>
      <c r="Y971" s="88"/>
      <c r="Z971" s="88"/>
    </row>
    <row r="972" spans="1:26" ht="13.5" customHeight="1">
      <c r="A972" s="88"/>
      <c r="B972" s="88"/>
      <c r="C972" s="88"/>
      <c r="D972" s="88"/>
      <c r="E972" s="88"/>
      <c r="F972" s="88"/>
      <c r="G972" s="88"/>
      <c r="H972" s="88"/>
      <c r="I972" s="88"/>
      <c r="J972" s="88"/>
      <c r="K972" s="88"/>
      <c r="L972" s="88"/>
      <c r="M972" s="88"/>
      <c r="N972" s="88"/>
      <c r="O972" s="88"/>
      <c r="P972" s="88"/>
      <c r="Q972" s="88"/>
      <c r="R972" s="88"/>
      <c r="S972" s="88"/>
      <c r="T972" s="88"/>
      <c r="U972" s="88"/>
      <c r="V972" s="88"/>
      <c r="W972" s="88"/>
      <c r="X972" s="88"/>
      <c r="Y972" s="88"/>
      <c r="Z972" s="88"/>
    </row>
    <row r="973" spans="1:26" ht="13.5" customHeight="1">
      <c r="A973" s="88"/>
      <c r="B973" s="88"/>
      <c r="C973" s="88"/>
      <c r="D973" s="88"/>
      <c r="E973" s="88"/>
      <c r="F973" s="88"/>
      <c r="G973" s="88"/>
      <c r="H973" s="88"/>
      <c r="I973" s="88"/>
      <c r="J973" s="88"/>
      <c r="K973" s="88"/>
      <c r="L973" s="88"/>
      <c r="M973" s="88"/>
      <c r="N973" s="88"/>
      <c r="O973" s="88"/>
      <c r="P973" s="88"/>
      <c r="Q973" s="88"/>
      <c r="R973" s="88"/>
      <c r="S973" s="88"/>
      <c r="T973" s="88"/>
      <c r="U973" s="88"/>
      <c r="V973" s="88"/>
      <c r="W973" s="88"/>
      <c r="X973" s="88"/>
      <c r="Y973" s="88"/>
      <c r="Z973" s="88"/>
    </row>
    <row r="974" spans="1:26" ht="13.5" customHeight="1">
      <c r="A974" s="88"/>
      <c r="B974" s="88"/>
      <c r="C974" s="88"/>
      <c r="D974" s="88"/>
      <c r="E974" s="88"/>
      <c r="F974" s="88"/>
      <c r="G974" s="88"/>
      <c r="H974" s="88"/>
      <c r="I974" s="88"/>
      <c r="J974" s="88"/>
      <c r="K974" s="88"/>
      <c r="L974" s="88"/>
      <c r="M974" s="88"/>
      <c r="N974" s="88"/>
      <c r="O974" s="88"/>
      <c r="P974" s="88"/>
      <c r="Q974" s="88"/>
      <c r="R974" s="88"/>
      <c r="S974" s="88"/>
      <c r="T974" s="88"/>
      <c r="U974" s="88"/>
      <c r="V974" s="88"/>
      <c r="W974" s="88"/>
      <c r="X974" s="88"/>
      <c r="Y974" s="88"/>
      <c r="Z974" s="88"/>
    </row>
    <row r="975" spans="1:26" ht="13.5" customHeight="1">
      <c r="A975" s="88"/>
      <c r="B975" s="88"/>
      <c r="C975" s="88"/>
      <c r="D975" s="88"/>
      <c r="E975" s="88"/>
      <c r="F975" s="88"/>
      <c r="G975" s="88"/>
      <c r="H975" s="88"/>
      <c r="I975" s="88"/>
      <c r="J975" s="88"/>
      <c r="K975" s="88"/>
      <c r="L975" s="88"/>
      <c r="M975" s="88"/>
      <c r="N975" s="88"/>
      <c r="O975" s="88"/>
      <c r="P975" s="88"/>
      <c r="Q975" s="88"/>
      <c r="R975" s="88"/>
      <c r="S975" s="88"/>
      <c r="T975" s="88"/>
      <c r="U975" s="88"/>
      <c r="V975" s="88"/>
      <c r="W975" s="88"/>
      <c r="X975" s="88"/>
      <c r="Y975" s="88"/>
      <c r="Z975" s="88"/>
    </row>
    <row r="976" spans="1:26" ht="13.5" customHeight="1">
      <c r="A976" s="88"/>
      <c r="B976" s="88"/>
      <c r="C976" s="88"/>
      <c r="D976" s="88"/>
      <c r="E976" s="88"/>
      <c r="F976" s="88"/>
      <c r="G976" s="88"/>
      <c r="H976" s="88"/>
      <c r="I976" s="88"/>
      <c r="J976" s="88"/>
      <c r="K976" s="88"/>
      <c r="L976" s="88"/>
      <c r="M976" s="88"/>
      <c r="N976" s="88"/>
      <c r="O976" s="88"/>
      <c r="P976" s="88"/>
      <c r="Q976" s="88"/>
      <c r="R976" s="88"/>
      <c r="S976" s="88"/>
      <c r="T976" s="88"/>
      <c r="U976" s="88"/>
      <c r="V976" s="88"/>
      <c r="W976" s="88"/>
      <c r="X976" s="88"/>
      <c r="Y976" s="88"/>
      <c r="Z976" s="88"/>
    </row>
    <row r="977" spans="1:26" ht="13.5" customHeight="1">
      <c r="A977" s="88"/>
      <c r="B977" s="88"/>
      <c r="C977" s="88"/>
      <c r="D977" s="88"/>
      <c r="E977" s="88"/>
      <c r="F977" s="88"/>
      <c r="G977" s="88"/>
      <c r="H977" s="88"/>
      <c r="I977" s="88"/>
      <c r="J977" s="88"/>
      <c r="K977" s="88"/>
      <c r="L977" s="88"/>
      <c r="M977" s="88"/>
      <c r="N977" s="88"/>
      <c r="O977" s="88"/>
      <c r="P977" s="88"/>
      <c r="Q977" s="88"/>
      <c r="R977" s="88"/>
      <c r="S977" s="88"/>
      <c r="T977" s="88"/>
      <c r="U977" s="88"/>
      <c r="V977" s="88"/>
      <c r="W977" s="88"/>
      <c r="X977" s="88"/>
      <c r="Y977" s="88"/>
      <c r="Z977" s="88"/>
    </row>
    <row r="978" spans="1:26" ht="13.5" customHeight="1">
      <c r="A978" s="88"/>
      <c r="B978" s="88"/>
      <c r="C978" s="88"/>
      <c r="D978" s="88"/>
      <c r="E978" s="88"/>
      <c r="F978" s="88"/>
      <c r="G978" s="88"/>
      <c r="H978" s="88"/>
      <c r="I978" s="88"/>
      <c r="J978" s="88"/>
      <c r="K978" s="88"/>
      <c r="L978" s="88"/>
      <c r="M978" s="88"/>
      <c r="N978" s="88"/>
      <c r="O978" s="88"/>
      <c r="P978" s="88"/>
      <c r="Q978" s="88"/>
      <c r="R978" s="88"/>
      <c r="S978" s="88"/>
      <c r="T978" s="88"/>
      <c r="U978" s="88"/>
      <c r="V978" s="88"/>
      <c r="W978" s="88"/>
      <c r="X978" s="88"/>
      <c r="Y978" s="88"/>
      <c r="Z978" s="88"/>
    </row>
    <row r="979" spans="1:26" ht="13.5" customHeight="1">
      <c r="A979" s="88"/>
      <c r="B979" s="88"/>
      <c r="C979" s="88"/>
      <c r="D979" s="88"/>
      <c r="E979" s="88"/>
      <c r="F979" s="88"/>
      <c r="G979" s="88"/>
      <c r="H979" s="88"/>
      <c r="I979" s="88"/>
      <c r="J979" s="88"/>
      <c r="K979" s="88"/>
      <c r="L979" s="88"/>
      <c r="M979" s="88"/>
      <c r="N979" s="88"/>
      <c r="O979" s="88"/>
      <c r="P979" s="88"/>
      <c r="Q979" s="88"/>
      <c r="R979" s="88"/>
      <c r="S979" s="88"/>
      <c r="T979" s="88"/>
      <c r="U979" s="88"/>
      <c r="V979" s="88"/>
      <c r="W979" s="88"/>
      <c r="X979" s="88"/>
      <c r="Y979" s="88"/>
      <c r="Z979" s="88"/>
    </row>
    <row r="980" spans="1:26" ht="13.5" customHeight="1">
      <c r="A980" s="88"/>
      <c r="B980" s="88"/>
      <c r="C980" s="88"/>
      <c r="D980" s="88"/>
      <c r="E980" s="88"/>
      <c r="F980" s="88"/>
      <c r="G980" s="88"/>
      <c r="H980" s="88"/>
      <c r="I980" s="88"/>
      <c r="J980" s="88"/>
      <c r="K980" s="88"/>
      <c r="L980" s="88"/>
      <c r="M980" s="88"/>
      <c r="N980" s="88"/>
      <c r="O980" s="88"/>
      <c r="P980" s="88"/>
      <c r="Q980" s="88"/>
      <c r="R980" s="88"/>
      <c r="S980" s="88"/>
      <c r="T980" s="88"/>
      <c r="U980" s="88"/>
      <c r="V980" s="88"/>
      <c r="W980" s="88"/>
      <c r="X980" s="88"/>
      <c r="Y980" s="88"/>
      <c r="Z980" s="88"/>
    </row>
    <row r="981" spans="1:26" ht="13.5" customHeight="1">
      <c r="A981" s="88"/>
      <c r="B981" s="88"/>
      <c r="C981" s="88"/>
      <c r="D981" s="88"/>
      <c r="E981" s="88"/>
      <c r="F981" s="88"/>
      <c r="G981" s="88"/>
      <c r="H981" s="88"/>
      <c r="I981" s="88"/>
      <c r="J981" s="88"/>
      <c r="K981" s="88"/>
      <c r="L981" s="88"/>
      <c r="M981" s="88"/>
      <c r="N981" s="88"/>
      <c r="O981" s="88"/>
      <c r="P981" s="88"/>
      <c r="Q981" s="88"/>
      <c r="R981" s="88"/>
      <c r="S981" s="88"/>
      <c r="T981" s="88"/>
      <c r="U981" s="88"/>
      <c r="V981" s="88"/>
      <c r="W981" s="88"/>
      <c r="X981" s="88"/>
      <c r="Y981" s="88"/>
      <c r="Z981" s="88"/>
    </row>
    <row r="982" spans="1:26" ht="13.5" customHeight="1">
      <c r="A982" s="88"/>
      <c r="B982" s="88"/>
      <c r="C982" s="88"/>
      <c r="D982" s="88"/>
      <c r="E982" s="88"/>
      <c r="F982" s="88"/>
      <c r="G982" s="88"/>
      <c r="H982" s="88"/>
      <c r="I982" s="88"/>
      <c r="J982" s="88"/>
      <c r="K982" s="88"/>
      <c r="L982" s="88"/>
      <c r="M982" s="88"/>
      <c r="N982" s="88"/>
      <c r="O982" s="88"/>
      <c r="P982" s="88"/>
      <c r="Q982" s="88"/>
      <c r="R982" s="88"/>
      <c r="S982" s="88"/>
      <c r="T982" s="88"/>
      <c r="U982" s="88"/>
      <c r="V982" s="88"/>
      <c r="W982" s="88"/>
      <c r="X982" s="88"/>
      <c r="Y982" s="88"/>
      <c r="Z982" s="88"/>
    </row>
    <row r="983" spans="1:26" ht="13.5" customHeight="1">
      <c r="A983" s="88"/>
      <c r="B983" s="88"/>
      <c r="C983" s="88"/>
      <c r="D983" s="88"/>
      <c r="E983" s="88"/>
      <c r="F983" s="88"/>
      <c r="G983" s="88"/>
      <c r="H983" s="88"/>
      <c r="I983" s="88"/>
      <c r="J983" s="88"/>
      <c r="K983" s="88"/>
      <c r="L983" s="88"/>
      <c r="M983" s="88"/>
      <c r="N983" s="88"/>
      <c r="O983" s="88"/>
      <c r="P983" s="88"/>
      <c r="Q983" s="88"/>
      <c r="R983" s="88"/>
      <c r="S983" s="88"/>
      <c r="T983" s="88"/>
      <c r="U983" s="88"/>
      <c r="V983" s="88"/>
      <c r="W983" s="88"/>
      <c r="X983" s="88"/>
      <c r="Y983" s="88"/>
      <c r="Z983" s="88"/>
    </row>
    <row r="984" spans="1:26" ht="13.5" customHeight="1">
      <c r="A984" s="88"/>
      <c r="B984" s="88"/>
      <c r="C984" s="88"/>
      <c r="D984" s="88"/>
      <c r="E984" s="88"/>
      <c r="F984" s="88"/>
      <c r="G984" s="88"/>
      <c r="H984" s="88"/>
      <c r="I984" s="88"/>
      <c r="J984" s="88"/>
      <c r="K984" s="88"/>
      <c r="L984" s="88"/>
      <c r="M984" s="88"/>
      <c r="N984" s="88"/>
      <c r="O984" s="88"/>
      <c r="P984" s="88"/>
      <c r="Q984" s="88"/>
      <c r="R984" s="88"/>
      <c r="S984" s="88"/>
      <c r="T984" s="88"/>
      <c r="U984" s="88"/>
      <c r="V984" s="88"/>
      <c r="W984" s="88"/>
      <c r="X984" s="88"/>
      <c r="Y984" s="88"/>
      <c r="Z984" s="88"/>
    </row>
    <row r="985" spans="1:26" ht="13.5" customHeight="1">
      <c r="A985" s="88"/>
      <c r="B985" s="88"/>
      <c r="C985" s="88"/>
      <c r="D985" s="88"/>
      <c r="E985" s="88"/>
      <c r="F985" s="88"/>
      <c r="G985" s="88"/>
      <c r="H985" s="88"/>
      <c r="I985" s="88"/>
      <c r="J985" s="88"/>
      <c r="K985" s="88"/>
      <c r="L985" s="88"/>
      <c r="M985" s="88"/>
      <c r="N985" s="88"/>
      <c r="O985" s="88"/>
      <c r="P985" s="88"/>
      <c r="Q985" s="88"/>
      <c r="R985" s="88"/>
      <c r="S985" s="88"/>
      <c r="T985" s="88"/>
      <c r="U985" s="88"/>
      <c r="V985" s="88"/>
      <c r="W985" s="88"/>
      <c r="X985" s="88"/>
      <c r="Y985" s="88"/>
      <c r="Z985" s="88"/>
    </row>
    <row r="986" spans="1:26" ht="13.5" customHeight="1">
      <c r="A986" s="88"/>
      <c r="B986" s="88"/>
      <c r="C986" s="88"/>
      <c r="D986" s="88"/>
      <c r="E986" s="88"/>
      <c r="F986" s="88"/>
      <c r="G986" s="88"/>
      <c r="H986" s="88"/>
      <c r="I986" s="88"/>
      <c r="J986" s="88"/>
      <c r="K986" s="88"/>
      <c r="L986" s="88"/>
      <c r="M986" s="88"/>
      <c r="N986" s="88"/>
      <c r="O986" s="88"/>
      <c r="P986" s="88"/>
      <c r="Q986" s="88"/>
      <c r="R986" s="88"/>
      <c r="S986" s="88"/>
      <c r="T986" s="88"/>
      <c r="U986" s="88"/>
      <c r="V986" s="88"/>
      <c r="W986" s="88"/>
      <c r="X986" s="88"/>
      <c r="Y986" s="88"/>
      <c r="Z986" s="88"/>
    </row>
    <row r="987" spans="1:26" ht="13.5" customHeight="1">
      <c r="A987" s="88"/>
      <c r="B987" s="88"/>
      <c r="C987" s="88"/>
      <c r="D987" s="88"/>
      <c r="E987" s="88"/>
      <c r="F987" s="88"/>
      <c r="G987" s="88"/>
      <c r="H987" s="88"/>
      <c r="I987" s="88"/>
      <c r="J987" s="88"/>
      <c r="K987" s="88"/>
      <c r="L987" s="88"/>
      <c r="M987" s="88"/>
      <c r="N987" s="88"/>
      <c r="O987" s="88"/>
      <c r="P987" s="88"/>
      <c r="Q987" s="88"/>
      <c r="R987" s="88"/>
      <c r="S987" s="88"/>
      <c r="T987" s="88"/>
      <c r="U987" s="88"/>
      <c r="V987" s="88"/>
      <c r="W987" s="88"/>
      <c r="X987" s="88"/>
      <c r="Y987" s="88"/>
      <c r="Z987" s="88"/>
    </row>
    <row r="988" spans="1:26" ht="13.5" customHeight="1">
      <c r="A988" s="88"/>
      <c r="B988" s="88"/>
      <c r="C988" s="88"/>
      <c r="D988" s="88"/>
      <c r="E988" s="88"/>
      <c r="F988" s="88"/>
      <c r="G988" s="88"/>
      <c r="H988" s="88"/>
      <c r="I988" s="88"/>
      <c r="J988" s="88"/>
      <c r="K988" s="88"/>
      <c r="L988" s="88"/>
      <c r="M988" s="88"/>
      <c r="N988" s="88"/>
      <c r="O988" s="88"/>
      <c r="P988" s="88"/>
      <c r="Q988" s="88"/>
      <c r="R988" s="88"/>
      <c r="S988" s="88"/>
      <c r="T988" s="88"/>
      <c r="U988" s="88"/>
      <c r="V988" s="88"/>
      <c r="W988" s="88"/>
      <c r="X988" s="88"/>
      <c r="Y988" s="88"/>
      <c r="Z988" s="88"/>
    </row>
    <row r="989" spans="1:26" ht="13.5" customHeight="1">
      <c r="A989" s="88"/>
      <c r="B989" s="88"/>
      <c r="C989" s="88"/>
      <c r="D989" s="88"/>
      <c r="E989" s="88"/>
      <c r="F989" s="88"/>
      <c r="G989" s="88"/>
      <c r="H989" s="88"/>
      <c r="I989" s="88"/>
      <c r="J989" s="88"/>
      <c r="K989" s="88"/>
      <c r="L989" s="88"/>
      <c r="M989" s="88"/>
      <c r="N989" s="88"/>
      <c r="O989" s="88"/>
      <c r="P989" s="88"/>
      <c r="Q989" s="88"/>
      <c r="R989" s="88"/>
      <c r="S989" s="88"/>
      <c r="T989" s="88"/>
      <c r="U989" s="88"/>
      <c r="V989" s="88"/>
      <c r="W989" s="88"/>
      <c r="X989" s="88"/>
      <c r="Y989" s="88"/>
      <c r="Z989" s="88"/>
    </row>
    <row r="990" spans="1:26" ht="13.5" customHeight="1">
      <c r="A990" s="88"/>
      <c r="B990" s="88"/>
      <c r="C990" s="88"/>
      <c r="D990" s="88"/>
      <c r="E990" s="88"/>
      <c r="F990" s="88"/>
      <c r="G990" s="88"/>
      <c r="H990" s="88"/>
      <c r="I990" s="88"/>
      <c r="J990" s="88"/>
      <c r="K990" s="88"/>
      <c r="L990" s="88"/>
      <c r="M990" s="88"/>
      <c r="N990" s="88"/>
      <c r="O990" s="88"/>
      <c r="P990" s="88"/>
      <c r="Q990" s="88"/>
      <c r="R990" s="88"/>
      <c r="S990" s="88"/>
      <c r="T990" s="88"/>
      <c r="U990" s="88"/>
      <c r="V990" s="88"/>
      <c r="W990" s="88"/>
      <c r="X990" s="88"/>
      <c r="Y990" s="88"/>
      <c r="Z990" s="88"/>
    </row>
    <row r="991" spans="1:26" ht="13.5" customHeight="1">
      <c r="A991" s="88"/>
      <c r="B991" s="88"/>
      <c r="C991" s="88"/>
      <c r="D991" s="88"/>
      <c r="E991" s="88"/>
      <c r="F991" s="88"/>
      <c r="G991" s="88"/>
      <c r="H991" s="88"/>
      <c r="I991" s="88"/>
      <c r="J991" s="88"/>
      <c r="K991" s="88"/>
      <c r="L991" s="88"/>
      <c r="M991" s="88"/>
      <c r="N991" s="88"/>
      <c r="O991" s="88"/>
      <c r="P991" s="88"/>
      <c r="Q991" s="88"/>
      <c r="R991" s="88"/>
      <c r="S991" s="88"/>
      <c r="T991" s="88"/>
      <c r="U991" s="88"/>
      <c r="V991" s="88"/>
      <c r="W991" s="88"/>
      <c r="X991" s="88"/>
      <c r="Y991" s="88"/>
      <c r="Z991" s="88"/>
    </row>
    <row r="992" spans="1:26" ht="13.5" customHeight="1">
      <c r="A992" s="88"/>
      <c r="B992" s="88"/>
      <c r="C992" s="88"/>
      <c r="D992" s="88"/>
      <c r="E992" s="88"/>
      <c r="F992" s="88"/>
      <c r="G992" s="88"/>
      <c r="H992" s="88"/>
      <c r="I992" s="88"/>
      <c r="J992" s="88"/>
      <c r="K992" s="88"/>
      <c r="L992" s="88"/>
      <c r="M992" s="88"/>
      <c r="N992" s="88"/>
      <c r="O992" s="88"/>
      <c r="P992" s="88"/>
      <c r="Q992" s="88"/>
      <c r="R992" s="88"/>
      <c r="S992" s="88"/>
      <c r="T992" s="88"/>
      <c r="U992" s="88"/>
      <c r="V992" s="88"/>
      <c r="W992" s="88"/>
      <c r="X992" s="88"/>
      <c r="Y992" s="88"/>
      <c r="Z992" s="88"/>
    </row>
    <row r="993" spans="1:26" ht="13.5" customHeight="1">
      <c r="A993" s="88"/>
      <c r="B993" s="88"/>
      <c r="C993" s="88"/>
      <c r="D993" s="88"/>
      <c r="E993" s="88"/>
      <c r="F993" s="88"/>
      <c r="G993" s="88"/>
      <c r="H993" s="88"/>
      <c r="I993" s="88"/>
      <c r="J993" s="88"/>
      <c r="K993" s="88"/>
      <c r="L993" s="88"/>
      <c r="M993" s="88"/>
      <c r="N993" s="88"/>
      <c r="O993" s="88"/>
      <c r="P993" s="88"/>
      <c r="Q993" s="88"/>
      <c r="R993" s="88"/>
      <c r="S993" s="88"/>
      <c r="T993" s="88"/>
      <c r="U993" s="88"/>
      <c r="V993" s="88"/>
      <c r="W993" s="88"/>
      <c r="X993" s="88"/>
      <c r="Y993" s="88"/>
      <c r="Z993" s="88"/>
    </row>
    <row r="994" spans="1:26" ht="13.5" customHeight="1">
      <c r="A994" s="88"/>
      <c r="B994" s="88"/>
      <c r="C994" s="88"/>
      <c r="D994" s="88"/>
      <c r="E994" s="88"/>
      <c r="F994" s="88"/>
      <c r="G994" s="88"/>
      <c r="H994" s="88"/>
      <c r="I994" s="88"/>
      <c r="J994" s="88"/>
      <c r="K994" s="88"/>
      <c r="L994" s="88"/>
      <c r="M994" s="88"/>
      <c r="N994" s="88"/>
      <c r="O994" s="88"/>
      <c r="P994" s="88"/>
      <c r="Q994" s="88"/>
      <c r="R994" s="88"/>
      <c r="S994" s="88"/>
      <c r="T994" s="88"/>
      <c r="U994" s="88"/>
      <c r="V994" s="88"/>
      <c r="W994" s="88"/>
      <c r="X994" s="88"/>
      <c r="Y994" s="88"/>
      <c r="Z994" s="88"/>
    </row>
    <row r="995" spans="1:26" ht="13.5" customHeight="1">
      <c r="A995" s="88"/>
      <c r="B995" s="88"/>
      <c r="C995" s="88"/>
      <c r="D995" s="88"/>
      <c r="E995" s="88"/>
      <c r="F995" s="88"/>
      <c r="G995" s="88"/>
      <c r="H995" s="88"/>
      <c r="I995" s="88"/>
      <c r="J995" s="88"/>
      <c r="K995" s="88"/>
      <c r="L995" s="88"/>
      <c r="M995" s="88"/>
      <c r="N995" s="88"/>
      <c r="O995" s="88"/>
      <c r="P995" s="88"/>
      <c r="Q995" s="88"/>
      <c r="R995" s="88"/>
      <c r="S995" s="88"/>
      <c r="T995" s="88"/>
      <c r="U995" s="88"/>
      <c r="V995" s="88"/>
      <c r="W995" s="88"/>
      <c r="X995" s="88"/>
      <c r="Y995" s="88"/>
      <c r="Z995" s="88"/>
    </row>
    <row r="996" spans="1:26" ht="13.5" customHeight="1">
      <c r="A996" s="88"/>
      <c r="B996" s="88"/>
      <c r="C996" s="88"/>
      <c r="D996" s="88"/>
      <c r="E996" s="88"/>
      <c r="F996" s="88"/>
      <c r="G996" s="88"/>
      <c r="H996" s="88"/>
      <c r="I996" s="88"/>
      <c r="J996" s="88"/>
      <c r="K996" s="88"/>
      <c r="L996" s="88"/>
      <c r="M996" s="88"/>
      <c r="N996" s="88"/>
      <c r="O996" s="88"/>
      <c r="P996" s="88"/>
      <c r="Q996" s="88"/>
      <c r="R996" s="88"/>
      <c r="S996" s="88"/>
      <c r="T996" s="88"/>
      <c r="U996" s="88"/>
      <c r="V996" s="88"/>
      <c r="W996" s="88"/>
      <c r="X996" s="88"/>
      <c r="Y996" s="88"/>
      <c r="Z996" s="88"/>
    </row>
    <row r="997" spans="1:26" ht="13.5" customHeight="1">
      <c r="A997" s="88"/>
      <c r="B997" s="88"/>
      <c r="C997" s="88"/>
      <c r="D997" s="88"/>
      <c r="E997" s="88"/>
      <c r="F997" s="88"/>
      <c r="G997" s="88"/>
      <c r="H997" s="88"/>
      <c r="I997" s="88"/>
      <c r="J997" s="88"/>
      <c r="K997" s="88"/>
      <c r="L997" s="88"/>
      <c r="M997" s="88"/>
      <c r="N997" s="88"/>
      <c r="O997" s="88"/>
      <c r="P997" s="88"/>
      <c r="Q997" s="88"/>
      <c r="R997" s="88"/>
      <c r="S997" s="88"/>
      <c r="T997" s="88"/>
      <c r="U997" s="88"/>
      <c r="V997" s="88"/>
      <c r="W997" s="88"/>
      <c r="X997" s="88"/>
      <c r="Y997" s="88"/>
      <c r="Z997" s="88"/>
    </row>
    <row r="998" spans="1:26" ht="13.5" customHeight="1">
      <c r="A998" s="88"/>
      <c r="B998" s="88"/>
      <c r="C998" s="88"/>
      <c r="D998" s="88"/>
      <c r="E998" s="88"/>
      <c r="F998" s="88"/>
      <c r="G998" s="88"/>
      <c r="H998" s="88"/>
      <c r="I998" s="88"/>
      <c r="J998" s="88"/>
      <c r="K998" s="88"/>
      <c r="L998" s="88"/>
      <c r="M998" s="88"/>
      <c r="N998" s="88"/>
      <c r="O998" s="88"/>
      <c r="P998" s="88"/>
      <c r="Q998" s="88"/>
      <c r="R998" s="88"/>
      <c r="S998" s="88"/>
      <c r="T998" s="88"/>
      <c r="U998" s="88"/>
      <c r="V998" s="88"/>
      <c r="W998" s="88"/>
      <c r="X998" s="88"/>
      <c r="Y998" s="88"/>
      <c r="Z998" s="88"/>
    </row>
    <row r="999" spans="1:26" ht="13.5" customHeight="1">
      <c r="A999" s="88"/>
      <c r="B999" s="88"/>
      <c r="C999" s="88"/>
      <c r="D999" s="88"/>
      <c r="E999" s="88"/>
      <c r="F999" s="88"/>
      <c r="G999" s="88"/>
      <c r="H999" s="88"/>
      <c r="I999" s="88"/>
      <c r="J999" s="88"/>
      <c r="K999" s="88"/>
      <c r="L999" s="88"/>
      <c r="M999" s="88"/>
      <c r="N999" s="88"/>
      <c r="O999" s="88"/>
      <c r="P999" s="88"/>
      <c r="Q999" s="88"/>
      <c r="R999" s="88"/>
      <c r="S999" s="88"/>
      <c r="T999" s="88"/>
      <c r="U999" s="88"/>
      <c r="V999" s="88"/>
      <c r="W999" s="88"/>
      <c r="X999" s="88"/>
      <c r="Y999" s="88"/>
      <c r="Z999" s="88"/>
    </row>
    <row r="1000" spans="1:26" ht="13.5" customHeight="1">
      <c r="A1000" s="88"/>
      <c r="B1000" s="88"/>
      <c r="C1000" s="88"/>
      <c r="D1000" s="88"/>
      <c r="E1000" s="88"/>
      <c r="F1000" s="88"/>
      <c r="G1000" s="88"/>
      <c r="H1000" s="88"/>
      <c r="I1000" s="88"/>
      <c r="J1000" s="88"/>
      <c r="K1000" s="88"/>
      <c r="L1000" s="88"/>
      <c r="M1000" s="88"/>
      <c r="N1000" s="88"/>
      <c r="O1000" s="88"/>
      <c r="P1000" s="88"/>
      <c r="Q1000" s="88"/>
      <c r="R1000" s="88"/>
      <c r="S1000" s="88"/>
      <c r="T1000" s="88"/>
      <c r="U1000" s="88"/>
      <c r="V1000" s="88"/>
      <c r="W1000" s="88"/>
      <c r="X1000" s="88"/>
      <c r="Y1000" s="88"/>
      <c r="Z1000" s="88"/>
    </row>
  </sheetData>
  <mergeCells count="8">
    <mergeCell ref="A8:C8"/>
    <mergeCell ref="A9:C9"/>
    <mergeCell ref="A10:C10"/>
    <mergeCell ref="A3:C3"/>
    <mergeCell ref="A4:C4"/>
    <mergeCell ref="A5:C5"/>
    <mergeCell ref="A6:C6"/>
    <mergeCell ref="A7:C7"/>
  </mergeCells>
  <conditionalFormatting sqref="A5:A8">
    <cfRule type="expression" dxfId="0" priority="1" stopIfTrue="1">
      <formula>AND(COUNTIF(#REF!, A5)+COUNTIF(#REF!, A5)&gt;1,NOT(ISBLANK(A5)))</formula>
    </cfRule>
  </conditionalFormatting>
  <printOptions horizontalCentered="1" verticalCentered="1"/>
  <pageMargins left="0.51181102362204722" right="0.51181102362204722" top="0.78740157480314965" bottom="0.78740157480314965" header="0" footer="0"/>
  <pageSetup paperSize="9" scale="99" orientation="landscape" r:id="rId1"/>
  <headerFooter>
    <oddHeader>&amp;CPREFEITURA MUNICIPAL DE JABOATÃO DOS GUARARAPES SECRETARIA MUNICIPAL DE EDUCAÇÃO E ESPORTES</oddHeader>
    <oddFooter>&amp;CAvenida Barreto de Menezes, 1648 – Bairro: Prazeres – Jaboatão dos Guararapes – CEP: 54310-310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Resumo do Orçamentario</vt:lpstr>
      <vt:lpstr>Orçamento Comparativo</vt:lpstr>
      <vt:lpstr>Orçamento Sintético</vt:lpstr>
      <vt:lpstr>CPUs</vt:lpstr>
      <vt:lpstr>Curva ABC</vt:lpstr>
      <vt:lpstr>CRONOGRAMA</vt:lpstr>
      <vt:lpstr>Memoria de calculo</vt:lpstr>
      <vt:lpstr>BDI NÃO DESONERADO</vt:lpstr>
      <vt:lpstr>BDI DESONERADO</vt:lpstr>
      <vt:lpstr>QUALIFICAÇÃO OP.</vt:lpstr>
      <vt:lpstr>QUALIFICAÇÃO TEC.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Wellington Gonçalves</cp:lastModifiedBy>
  <cp:lastPrinted>2025-11-25T19:01:59Z</cp:lastPrinted>
  <dcterms:created xsi:type="dcterms:W3CDTF">2024-06-07T15:13:18Z</dcterms:created>
  <dcterms:modified xsi:type="dcterms:W3CDTF">2025-11-25T19:03:27Z</dcterms:modified>
</cp:coreProperties>
</file>