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/>
  <xr:revisionPtr revIDLastSave="0" documentId="8_{BAAD2801-52DD-4463-861E-61EB14B6FD70}" xr6:coauthVersionLast="47" xr6:coauthVersionMax="47" xr10:uidLastSave="{00000000-0000-0000-0000-000000000000}"/>
  <bookViews>
    <workbookView xWindow="-120" yWindow="-120" windowWidth="21840" windowHeight="13140" tabRatio="880" activeTab="1" xr2:uid="{00000000-000D-0000-FFFF-FFFF00000000}"/>
  </bookViews>
  <sheets>
    <sheet name="PE" sheetId="16" r:id="rId1"/>
    <sheet name="CURVA ABC" sheetId="18" r:id="rId2"/>
  </sheets>
  <definedNames>
    <definedName name="_xlnm._FilterDatabase" localSheetId="1" hidden="1">'CURVA ABC'!$A$14:$I$558</definedName>
    <definedName name="_xlnm._FilterDatabase" localSheetId="0" hidden="1">PE!$A$14:$I$724</definedName>
    <definedName name="_xlnm.Print_Area" localSheetId="1">'CURVA ABC'!$A$1:$I$558</definedName>
    <definedName name="_xlnm.Print_Area" localSheetId="0">PE!$A$1:$I$724</definedName>
    <definedName name="JR_PAGE_ANCHOR_0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8" l="1"/>
  <c r="L17" i="18"/>
  <c r="K17" i="18"/>
  <c r="J557" i="18"/>
  <c r="J556" i="18"/>
  <c r="J555" i="18"/>
  <c r="J554" i="18"/>
  <c r="J553" i="18"/>
  <c r="J552" i="18"/>
  <c r="J551" i="18"/>
  <c r="J550" i="18"/>
  <c r="J549" i="18"/>
  <c r="J548" i="18"/>
  <c r="J547" i="18"/>
  <c r="J546" i="18"/>
  <c r="J545" i="18"/>
  <c r="J544" i="18"/>
  <c r="J543" i="18"/>
  <c r="J542" i="18"/>
  <c r="J541" i="18"/>
  <c r="J540" i="18"/>
  <c r="J539" i="18"/>
  <c r="J538" i="18"/>
  <c r="J537" i="18"/>
  <c r="J536" i="18"/>
  <c r="J535" i="18"/>
  <c r="J534" i="18"/>
  <c r="J533" i="18"/>
  <c r="J532" i="18"/>
  <c r="J531" i="18"/>
  <c r="J530" i="18"/>
  <c r="J529" i="18"/>
  <c r="J528" i="18"/>
  <c r="J527" i="18"/>
  <c r="J526" i="18"/>
  <c r="J525" i="18"/>
  <c r="J524" i="18"/>
  <c r="J523" i="18"/>
  <c r="J522" i="18"/>
  <c r="J521" i="18"/>
  <c r="J520" i="18"/>
  <c r="J519" i="18"/>
  <c r="J518" i="18"/>
  <c r="J517" i="18"/>
  <c r="J516" i="18"/>
  <c r="J515" i="18"/>
  <c r="J514" i="18"/>
  <c r="J513" i="18"/>
  <c r="J512" i="18"/>
  <c r="J511" i="18"/>
  <c r="J510" i="18"/>
  <c r="J509" i="18"/>
  <c r="J508" i="18"/>
  <c r="J507" i="18"/>
  <c r="J506" i="18"/>
  <c r="J505" i="18"/>
  <c r="J504" i="18"/>
  <c r="J503" i="18"/>
  <c r="J502" i="18"/>
  <c r="J501" i="18"/>
  <c r="J500" i="18"/>
  <c r="J499" i="18"/>
  <c r="J498" i="18"/>
  <c r="J497" i="18"/>
  <c r="J496" i="18"/>
  <c r="J495" i="18"/>
  <c r="J494" i="18"/>
  <c r="J493" i="18"/>
  <c r="J492" i="18"/>
  <c r="J491" i="18"/>
  <c r="J490" i="18"/>
  <c r="J489" i="18"/>
  <c r="J488" i="18"/>
  <c r="J487" i="18"/>
  <c r="J486" i="18"/>
  <c r="J485" i="18"/>
  <c r="J484" i="18"/>
  <c r="J483" i="18"/>
  <c r="J482" i="18"/>
  <c r="J481" i="18"/>
  <c r="J480" i="18"/>
  <c r="J479" i="18"/>
  <c r="J478" i="18"/>
  <c r="J477" i="18"/>
  <c r="J476" i="18"/>
  <c r="J475" i="18"/>
  <c r="J474" i="18"/>
  <c r="J473" i="18"/>
  <c r="J472" i="18"/>
  <c r="J471" i="18"/>
  <c r="J470" i="18"/>
  <c r="J469" i="18"/>
  <c r="J468" i="18"/>
  <c r="J467" i="18"/>
  <c r="J466" i="18"/>
  <c r="J465" i="18"/>
  <c r="J464" i="18"/>
  <c r="J463" i="18"/>
  <c r="J462" i="18"/>
  <c r="J461" i="18"/>
  <c r="J460" i="18"/>
  <c r="J459" i="18"/>
  <c r="J458" i="18"/>
  <c r="J457" i="18"/>
  <c r="J456" i="18"/>
  <c r="J455" i="18"/>
  <c r="J454" i="18"/>
  <c r="J453" i="18"/>
  <c r="J452" i="18"/>
  <c r="J451" i="18"/>
  <c r="J450" i="18"/>
  <c r="J449" i="18"/>
  <c r="J448" i="18"/>
  <c r="J447" i="18"/>
  <c r="J446" i="18"/>
  <c r="J445" i="18"/>
  <c r="J444" i="18"/>
  <c r="J443" i="18"/>
  <c r="J442" i="18"/>
  <c r="J441" i="18"/>
  <c r="J440" i="18"/>
  <c r="J439" i="18"/>
  <c r="J438" i="18"/>
  <c r="J437" i="18"/>
  <c r="J436" i="18"/>
  <c r="J435" i="18"/>
  <c r="J434" i="18"/>
  <c r="J433" i="18"/>
  <c r="J432" i="18"/>
  <c r="J431" i="18"/>
  <c r="J430" i="18"/>
  <c r="J429" i="18"/>
  <c r="J428" i="18"/>
  <c r="J427" i="18"/>
  <c r="J426" i="18"/>
  <c r="J425" i="18"/>
  <c r="J424" i="18"/>
  <c r="J423" i="18"/>
  <c r="J422" i="18"/>
  <c r="J421" i="18"/>
  <c r="J420" i="18"/>
  <c r="J419" i="18"/>
  <c r="J418" i="18"/>
  <c r="J417" i="18"/>
  <c r="J416" i="18"/>
  <c r="J415" i="18"/>
  <c r="J414" i="18"/>
  <c r="J413" i="18"/>
  <c r="J412" i="18"/>
  <c r="J411" i="18"/>
  <c r="J410" i="18"/>
  <c r="J409" i="18"/>
  <c r="J408" i="18"/>
  <c r="J407" i="18"/>
  <c r="J406" i="18"/>
  <c r="J405" i="18"/>
  <c r="J404" i="18"/>
  <c r="J403" i="18"/>
  <c r="J402" i="18"/>
  <c r="J401" i="18"/>
  <c r="J400" i="18"/>
  <c r="J399" i="18"/>
  <c r="J398" i="18"/>
  <c r="J397" i="18"/>
  <c r="J396" i="18"/>
  <c r="J395" i="18"/>
  <c r="J394" i="18"/>
  <c r="J393" i="18"/>
  <c r="J392" i="18"/>
  <c r="J391" i="18"/>
  <c r="J390" i="18"/>
  <c r="J389" i="18"/>
  <c r="J388" i="18"/>
  <c r="J387" i="18"/>
  <c r="J386" i="18"/>
  <c r="J385" i="18"/>
  <c r="J384" i="18"/>
  <c r="J383" i="18"/>
  <c r="J382" i="18"/>
  <c r="J381" i="18"/>
  <c r="J380" i="18"/>
  <c r="J379" i="18"/>
  <c r="J378" i="18"/>
  <c r="J377" i="18"/>
  <c r="J376" i="18"/>
  <c r="J375" i="18"/>
  <c r="J374" i="18"/>
  <c r="J373" i="18"/>
  <c r="J372" i="18"/>
  <c r="J371" i="18"/>
  <c r="J370" i="18"/>
  <c r="J369" i="18"/>
  <c r="J368" i="18"/>
  <c r="J367" i="18"/>
  <c r="J366" i="18"/>
  <c r="J365" i="18"/>
  <c r="J364" i="18"/>
  <c r="J363" i="18"/>
  <c r="J362" i="18"/>
  <c r="J361" i="18"/>
  <c r="J360" i="18"/>
  <c r="J359" i="18"/>
  <c r="J358" i="18"/>
  <c r="J357" i="18"/>
  <c r="J356" i="18"/>
  <c r="J355" i="18"/>
  <c r="J354" i="18"/>
  <c r="J353" i="18"/>
  <c r="J352" i="18"/>
  <c r="J351" i="18"/>
  <c r="J350" i="18"/>
  <c r="J349" i="18"/>
  <c r="J348" i="18"/>
  <c r="J347" i="18"/>
  <c r="J346" i="18"/>
  <c r="J345" i="18"/>
  <c r="J344" i="18"/>
  <c r="J343" i="18"/>
  <c r="J342" i="18"/>
  <c r="J341" i="18"/>
  <c r="J340" i="18"/>
  <c r="J339" i="18"/>
  <c r="J338" i="18"/>
  <c r="J337" i="18"/>
  <c r="J336" i="18"/>
  <c r="J335" i="18"/>
  <c r="J334" i="18"/>
  <c r="J333" i="18"/>
  <c r="J332" i="18"/>
  <c r="J331" i="18"/>
  <c r="J330" i="18"/>
  <c r="J329" i="18"/>
  <c r="J328" i="18"/>
  <c r="J327" i="18"/>
  <c r="J326" i="18"/>
  <c r="J325" i="18"/>
  <c r="J324" i="18"/>
  <c r="J323" i="18"/>
  <c r="J322" i="18"/>
  <c r="J321" i="18"/>
  <c r="J320" i="18"/>
  <c r="J319" i="18"/>
  <c r="J318" i="18"/>
  <c r="J317" i="18"/>
  <c r="J316" i="18"/>
  <c r="J315" i="18"/>
  <c r="J314" i="18"/>
  <c r="J313" i="18"/>
  <c r="J312" i="18"/>
  <c r="J311" i="18"/>
  <c r="J310" i="18"/>
  <c r="J309" i="18"/>
  <c r="J308" i="18"/>
  <c r="J307" i="18"/>
  <c r="J306" i="18"/>
  <c r="J305" i="18"/>
  <c r="J304" i="18"/>
  <c r="J303" i="18"/>
  <c r="J302" i="18"/>
  <c r="J301" i="18"/>
  <c r="J300" i="18"/>
  <c r="J299" i="18"/>
  <c r="J298" i="18"/>
  <c r="J297" i="18"/>
  <c r="J296" i="18"/>
  <c r="J295" i="18"/>
  <c r="J294" i="18"/>
  <c r="J293" i="18"/>
  <c r="J292" i="18"/>
  <c r="J291" i="18"/>
  <c r="J290" i="18"/>
  <c r="J289" i="18"/>
  <c r="J288" i="18"/>
  <c r="J287" i="18"/>
  <c r="J286" i="18"/>
  <c r="J285" i="18"/>
  <c r="J284" i="18"/>
  <c r="J283" i="18"/>
  <c r="J282" i="18"/>
  <c r="J281" i="18"/>
  <c r="J280" i="18"/>
  <c r="J279" i="18"/>
  <c r="J278" i="18"/>
  <c r="J277" i="18"/>
  <c r="J276" i="18"/>
  <c r="J275" i="18"/>
  <c r="J274" i="18"/>
  <c r="J273" i="18"/>
  <c r="J272" i="18"/>
  <c r="J271" i="18"/>
  <c r="J270" i="18"/>
  <c r="J269" i="18"/>
  <c r="J268" i="18"/>
  <c r="J267" i="18"/>
  <c r="J266" i="18"/>
  <c r="J265" i="18"/>
  <c r="J264" i="18"/>
  <c r="J263" i="18"/>
  <c r="J262" i="18"/>
  <c r="J261" i="18"/>
  <c r="J260" i="18"/>
  <c r="J259" i="18"/>
  <c r="J258" i="18"/>
  <c r="J257" i="18"/>
  <c r="J256" i="18"/>
  <c r="J255" i="18"/>
  <c r="J254" i="18"/>
  <c r="J253" i="18"/>
  <c r="J252" i="18"/>
  <c r="J251" i="18"/>
  <c r="J250" i="18"/>
  <c r="J249" i="18"/>
  <c r="J248" i="18"/>
  <c r="J247" i="18"/>
  <c r="J246" i="18"/>
  <c r="J245" i="18"/>
  <c r="J244" i="18"/>
  <c r="J243" i="18"/>
  <c r="J242" i="18"/>
  <c r="J241" i="18"/>
  <c r="J240" i="18"/>
  <c r="J239" i="18"/>
  <c r="J238" i="18"/>
  <c r="J237" i="18"/>
  <c r="J236" i="18"/>
  <c r="J235" i="18"/>
  <c r="J234" i="18"/>
  <c r="J233" i="18"/>
  <c r="J232" i="18"/>
  <c r="J231" i="18"/>
  <c r="J230" i="18"/>
  <c r="J229" i="18"/>
  <c r="J228" i="18"/>
  <c r="J227" i="18"/>
  <c r="J226" i="18"/>
  <c r="J225" i="18"/>
  <c r="J224" i="18"/>
  <c r="J223" i="18"/>
  <c r="J222" i="18"/>
  <c r="J221" i="18"/>
  <c r="J220" i="18"/>
  <c r="J219" i="18"/>
  <c r="J218" i="18"/>
  <c r="J217" i="18"/>
  <c r="J216" i="18"/>
  <c r="J215" i="18"/>
  <c r="J214" i="18"/>
  <c r="J213" i="18"/>
  <c r="J212" i="18"/>
  <c r="J211" i="18"/>
  <c r="J210" i="18"/>
  <c r="J209" i="18"/>
  <c r="J208" i="18"/>
  <c r="J207" i="18"/>
  <c r="J206" i="18"/>
  <c r="J205" i="18"/>
  <c r="J204" i="18"/>
  <c r="J203" i="18"/>
  <c r="J202" i="18"/>
  <c r="J201" i="18"/>
  <c r="J200" i="18"/>
  <c r="J199" i="18"/>
  <c r="J198" i="18"/>
  <c r="J197" i="18"/>
  <c r="J196" i="18"/>
  <c r="J195" i="18"/>
  <c r="J194" i="18"/>
  <c r="J193" i="18"/>
  <c r="J192" i="18"/>
  <c r="J191" i="18"/>
  <c r="J190" i="18"/>
  <c r="J189" i="18"/>
  <c r="J188" i="18"/>
  <c r="J187" i="18"/>
  <c r="J186" i="18"/>
  <c r="J185" i="18"/>
  <c r="J184" i="18"/>
  <c r="J183" i="18"/>
  <c r="J182" i="18"/>
  <c r="J181" i="18"/>
  <c r="J180" i="18"/>
  <c r="J179" i="18"/>
  <c r="J178" i="18"/>
  <c r="J177" i="18"/>
  <c r="J176" i="18"/>
  <c r="J175" i="18"/>
  <c r="J174" i="18"/>
  <c r="J173" i="18"/>
  <c r="J172" i="18"/>
  <c r="J171" i="18"/>
  <c r="J170" i="18"/>
  <c r="J169" i="18"/>
  <c r="J168" i="18"/>
  <c r="J167" i="18"/>
  <c r="J166" i="18"/>
  <c r="J165" i="18"/>
  <c r="J164" i="18"/>
  <c r="J163" i="18"/>
  <c r="J162" i="18"/>
  <c r="J161" i="18"/>
  <c r="J160" i="18"/>
  <c r="J159" i="18"/>
  <c r="J158" i="18"/>
  <c r="J157" i="18"/>
  <c r="J156" i="18"/>
  <c r="J155" i="18"/>
  <c r="J154" i="18"/>
  <c r="J153" i="18"/>
  <c r="J152" i="18"/>
  <c r="J151" i="18"/>
  <c r="J150" i="18"/>
  <c r="J149" i="18"/>
  <c r="J148" i="18"/>
  <c r="J147" i="18"/>
  <c r="J146" i="18"/>
  <c r="J145" i="18"/>
  <c r="J144" i="18"/>
  <c r="J143" i="18"/>
  <c r="J142" i="18"/>
  <c r="J141" i="18"/>
  <c r="J140" i="18"/>
  <c r="J139" i="18"/>
  <c r="J138" i="18"/>
  <c r="J137" i="18"/>
  <c r="J136" i="18"/>
  <c r="J135" i="18"/>
  <c r="J134" i="18"/>
  <c r="J133" i="18"/>
  <c r="J132" i="18"/>
  <c r="J131" i="18"/>
  <c r="J130" i="18"/>
  <c r="J129" i="18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K15" i="18"/>
  <c r="H202" i="18"/>
  <c r="I202" i="18" s="1"/>
  <c r="H166" i="18"/>
  <c r="I166" i="18" s="1"/>
  <c r="H165" i="18"/>
  <c r="I165" i="18" s="1"/>
  <c r="H82" i="18"/>
  <c r="I82" i="18" s="1"/>
  <c r="H81" i="18"/>
  <c r="I81" i="18" s="1"/>
  <c r="H279" i="18"/>
  <c r="I279" i="18" s="1"/>
  <c r="H159" i="18"/>
  <c r="I159" i="18" s="1"/>
  <c r="H156" i="18"/>
  <c r="I156" i="18" s="1"/>
  <c r="H121" i="18"/>
  <c r="I121" i="18" s="1"/>
  <c r="H203" i="18"/>
  <c r="I203" i="18" s="1"/>
  <c r="H198" i="18"/>
  <c r="I198" i="18" s="1"/>
  <c r="H158" i="18"/>
  <c r="I158" i="18" s="1"/>
  <c r="H96" i="18"/>
  <c r="I96" i="18" s="1"/>
  <c r="H293" i="18"/>
  <c r="I293" i="18" s="1"/>
  <c r="H66" i="18"/>
  <c r="I66" i="18" s="1"/>
  <c r="H56" i="18"/>
  <c r="I56" i="18" s="1"/>
  <c r="H42" i="18"/>
  <c r="I42" i="18" s="1"/>
  <c r="H262" i="18"/>
  <c r="I262" i="18" s="1"/>
  <c r="H30" i="18"/>
  <c r="I30" i="18" s="1"/>
  <c r="H175" i="18"/>
  <c r="I175" i="18" s="1"/>
  <c r="H135" i="18"/>
  <c r="I135" i="18" s="1"/>
  <c r="H263" i="18"/>
  <c r="I263" i="18" s="1"/>
  <c r="H288" i="18"/>
  <c r="I288" i="18" s="1"/>
  <c r="H75" i="18"/>
  <c r="I75" i="18" s="1"/>
  <c r="H284" i="18"/>
  <c r="I284" i="18" s="1"/>
  <c r="H247" i="18"/>
  <c r="I247" i="18" s="1"/>
  <c r="H341" i="18"/>
  <c r="I341" i="18" s="1"/>
  <c r="H108" i="18"/>
  <c r="I108" i="18" s="1"/>
  <c r="H319" i="18"/>
  <c r="I319" i="18" s="1"/>
  <c r="H272" i="18"/>
  <c r="I272" i="18" s="1"/>
  <c r="H112" i="18"/>
  <c r="I112" i="18" s="1"/>
  <c r="H472" i="18"/>
  <c r="I472" i="18" s="1"/>
  <c r="H498" i="18"/>
  <c r="I498" i="18" s="1"/>
  <c r="H412" i="18"/>
  <c r="I412" i="18" s="1"/>
  <c r="H227" i="18"/>
  <c r="I227" i="18" s="1"/>
  <c r="H309" i="18"/>
  <c r="I309" i="18" s="1"/>
  <c r="H152" i="18"/>
  <c r="I152" i="18" s="1"/>
  <c r="H94" i="18"/>
  <c r="I94" i="18" s="1"/>
  <c r="H399" i="18"/>
  <c r="I399" i="18" s="1"/>
  <c r="H259" i="18"/>
  <c r="I259" i="18" s="1"/>
  <c r="H256" i="18"/>
  <c r="I256" i="18" s="1"/>
  <c r="H265" i="18"/>
  <c r="I265" i="18" s="1"/>
  <c r="H366" i="18"/>
  <c r="I366" i="18" s="1"/>
  <c r="H250" i="18"/>
  <c r="I250" i="18" s="1"/>
  <c r="H534" i="18"/>
  <c r="I534" i="18" s="1"/>
  <c r="H239" i="18"/>
  <c r="I239" i="18" s="1"/>
  <c r="H460" i="18"/>
  <c r="I460" i="18" s="1"/>
  <c r="H518" i="18"/>
  <c r="I518" i="18" s="1"/>
  <c r="H473" i="18"/>
  <c r="I473" i="18" s="1"/>
  <c r="H155" i="18"/>
  <c r="I155" i="18" s="1"/>
  <c r="H225" i="18"/>
  <c r="I225" i="18" s="1"/>
  <c r="H151" i="18"/>
  <c r="I151" i="18" s="1"/>
  <c r="H210" i="18"/>
  <c r="I210" i="18" s="1"/>
  <c r="H87" i="18"/>
  <c r="I87" i="18" s="1"/>
  <c r="H388" i="18"/>
  <c r="I388" i="18" s="1"/>
  <c r="H325" i="18"/>
  <c r="I325" i="18" s="1"/>
  <c r="H492" i="18"/>
  <c r="I492" i="18" s="1"/>
  <c r="H107" i="18"/>
  <c r="I107" i="18" s="1"/>
  <c r="H445" i="18"/>
  <c r="I445" i="18" s="1"/>
  <c r="H403" i="18"/>
  <c r="I403" i="18" s="1"/>
  <c r="H280" i="18"/>
  <c r="I280" i="18" s="1"/>
  <c r="H197" i="18"/>
  <c r="I197" i="18" s="1"/>
  <c r="H47" i="18"/>
  <c r="I47" i="18" s="1"/>
  <c r="H90" i="18"/>
  <c r="I90" i="18" s="1"/>
  <c r="H173" i="18"/>
  <c r="I173" i="18" s="1"/>
  <c r="H230" i="18"/>
  <c r="I230" i="18" s="1"/>
  <c r="H246" i="18"/>
  <c r="I246" i="18" s="1"/>
  <c r="H228" i="18"/>
  <c r="I228" i="18" s="1"/>
  <c r="H311" i="18"/>
  <c r="I311" i="18" s="1"/>
  <c r="H331" i="18"/>
  <c r="I331" i="18" s="1"/>
  <c r="H501" i="18"/>
  <c r="I501" i="18" s="1"/>
  <c r="H480" i="18"/>
  <c r="I480" i="18" s="1"/>
  <c r="H503" i="18"/>
  <c r="I503" i="18" s="1"/>
  <c r="H323" i="18"/>
  <c r="I323" i="18" s="1"/>
  <c r="H245" i="18"/>
  <c r="I245" i="18" s="1"/>
  <c r="H422" i="18"/>
  <c r="I422" i="18" s="1"/>
  <c r="H71" i="18"/>
  <c r="I71" i="18" s="1"/>
  <c r="H290" i="18"/>
  <c r="I290" i="18" s="1"/>
  <c r="H456" i="18"/>
  <c r="I456" i="18" s="1"/>
  <c r="H442" i="18"/>
  <c r="I442" i="18" s="1"/>
  <c r="H368" i="18"/>
  <c r="I368" i="18" s="1"/>
  <c r="H321" i="18"/>
  <c r="I321" i="18" s="1"/>
  <c r="H392" i="18"/>
  <c r="I392" i="18" s="1"/>
  <c r="H386" i="18"/>
  <c r="I386" i="18" s="1"/>
  <c r="H273" i="18"/>
  <c r="I273" i="18" s="1"/>
  <c r="H91" i="18"/>
  <c r="I91" i="18" s="1"/>
  <c r="H58" i="18"/>
  <c r="I58" i="18" s="1"/>
  <c r="H385" i="18"/>
  <c r="I385" i="18" s="1"/>
  <c r="H378" i="18"/>
  <c r="I378" i="18" s="1"/>
  <c r="H434" i="18"/>
  <c r="I434" i="18" s="1"/>
  <c r="H342" i="18"/>
  <c r="I342" i="18" s="1"/>
  <c r="H192" i="18"/>
  <c r="I192" i="18" s="1"/>
  <c r="H298" i="18"/>
  <c r="I298" i="18" s="1"/>
  <c r="H444" i="18"/>
  <c r="I444" i="18" s="1"/>
  <c r="H451" i="18"/>
  <c r="I451" i="18" s="1"/>
  <c r="H329" i="18"/>
  <c r="I329" i="18" s="1"/>
  <c r="H455" i="18"/>
  <c r="I455" i="18" s="1"/>
  <c r="H370" i="18"/>
  <c r="I370" i="18" s="1"/>
  <c r="H486" i="18"/>
  <c r="I486" i="18" s="1"/>
  <c r="H440" i="18"/>
  <c r="I440" i="18" s="1"/>
  <c r="H447" i="18"/>
  <c r="I447" i="18" s="1"/>
  <c r="H326" i="18"/>
  <c r="I326" i="18" s="1"/>
  <c r="H407" i="18"/>
  <c r="I407" i="18" s="1"/>
  <c r="H432" i="18"/>
  <c r="I432" i="18" s="1"/>
  <c r="H216" i="18"/>
  <c r="I216" i="18" s="1"/>
  <c r="H398" i="18"/>
  <c r="I398" i="18" s="1"/>
  <c r="H512" i="18"/>
  <c r="I512" i="18" s="1"/>
  <c r="H346" i="18"/>
  <c r="I346" i="18" s="1"/>
  <c r="H302" i="18"/>
  <c r="I302" i="18" s="1"/>
  <c r="H236" i="18"/>
  <c r="I236" i="18" s="1"/>
  <c r="H391" i="18"/>
  <c r="I391" i="18" s="1"/>
  <c r="H510" i="18"/>
  <c r="I510" i="18" s="1"/>
  <c r="H457" i="18"/>
  <c r="I457" i="18" s="1"/>
  <c r="H430" i="18"/>
  <c r="I430" i="18" s="1"/>
  <c r="H459" i="18"/>
  <c r="I459" i="18" s="1"/>
  <c r="H211" i="18"/>
  <c r="I211" i="18" s="1"/>
  <c r="H469" i="18"/>
  <c r="I469" i="18" s="1"/>
  <c r="H484" i="18"/>
  <c r="I484" i="18" s="1"/>
  <c r="H134" i="18"/>
  <c r="I134" i="18" s="1"/>
  <c r="H356" i="18"/>
  <c r="I356" i="18" s="1"/>
  <c r="H74" i="18"/>
  <c r="I74" i="18" s="1"/>
  <c r="H67" i="18"/>
  <c r="I67" i="18" s="1"/>
  <c r="H212" i="18"/>
  <c r="I212" i="18" s="1"/>
  <c r="H136" i="18"/>
  <c r="I136" i="18" s="1"/>
  <c r="H92" i="18"/>
  <c r="I92" i="18" s="1"/>
  <c r="H292" i="18"/>
  <c r="I292" i="18" s="1"/>
  <c r="H477" i="18"/>
  <c r="I477" i="18" s="1"/>
  <c r="H179" i="18"/>
  <c r="I179" i="18" s="1"/>
  <c r="H52" i="18"/>
  <c r="I52" i="18" s="1"/>
  <c r="H530" i="18"/>
  <c r="I530" i="18" s="1"/>
  <c r="H552" i="18"/>
  <c r="I552" i="18" s="1"/>
  <c r="H556" i="18"/>
  <c r="I556" i="18" s="1"/>
  <c r="H452" i="18"/>
  <c r="I452" i="18" s="1"/>
  <c r="H478" i="18"/>
  <c r="I478" i="18" s="1"/>
  <c r="H522" i="18"/>
  <c r="I522" i="18" s="1"/>
  <c r="H517" i="18"/>
  <c r="I517" i="18" s="1"/>
  <c r="H540" i="18"/>
  <c r="I540" i="18" s="1"/>
  <c r="H467" i="18"/>
  <c r="I467" i="18" s="1"/>
  <c r="H504" i="18"/>
  <c r="I504" i="18" s="1"/>
  <c r="H551" i="18"/>
  <c r="I551" i="18" s="1"/>
  <c r="H278" i="18"/>
  <c r="I278" i="18" s="1"/>
  <c r="H146" i="18"/>
  <c r="I146" i="18" s="1"/>
  <c r="H241" i="18"/>
  <c r="I241" i="18" s="1"/>
  <c r="H320" i="18"/>
  <c r="I320" i="18" s="1"/>
  <c r="H514" i="18"/>
  <c r="I514" i="18" s="1"/>
  <c r="H509" i="18"/>
  <c r="I509" i="18" s="1"/>
  <c r="H543" i="18"/>
  <c r="I543" i="18" s="1"/>
  <c r="H529" i="18"/>
  <c r="I529" i="18" s="1"/>
  <c r="H554" i="18"/>
  <c r="I554" i="18" s="1"/>
  <c r="H428" i="18"/>
  <c r="I428" i="18" s="1"/>
  <c r="H536" i="18"/>
  <c r="I536" i="18" s="1"/>
  <c r="H528" i="18"/>
  <c r="I528" i="18" s="1"/>
  <c r="H195" i="18"/>
  <c r="I195" i="18" s="1"/>
  <c r="H150" i="18"/>
  <c r="I150" i="18" s="1"/>
  <c r="H546" i="18"/>
  <c r="I546" i="18" s="1"/>
  <c r="H550" i="18"/>
  <c r="I550" i="18" s="1"/>
  <c r="H545" i="18"/>
  <c r="I545" i="18" s="1"/>
  <c r="H312" i="18"/>
  <c r="I312" i="18" s="1"/>
  <c r="H130" i="18"/>
  <c r="I130" i="18" s="1"/>
  <c r="H303" i="18"/>
  <c r="I303" i="18" s="1"/>
  <c r="H544" i="18"/>
  <c r="I544" i="18" s="1"/>
  <c r="H495" i="18"/>
  <c r="I495" i="18" s="1"/>
  <c r="H537" i="18"/>
  <c r="I537" i="18" s="1"/>
  <c r="H502" i="18"/>
  <c r="I502" i="18" s="1"/>
  <c r="H476" i="18"/>
  <c r="I476" i="18" s="1"/>
  <c r="H310" i="18"/>
  <c r="I310" i="18" s="1"/>
  <c r="H406" i="18"/>
  <c r="I406" i="18" s="1"/>
  <c r="H461" i="18"/>
  <c r="I461" i="18" s="1"/>
  <c r="H409" i="18"/>
  <c r="I409" i="18" s="1"/>
  <c r="H499" i="18"/>
  <c r="I499" i="18" s="1"/>
  <c r="H516" i="18"/>
  <c r="I516" i="18" s="1"/>
  <c r="H357" i="18"/>
  <c r="I357" i="18" s="1"/>
  <c r="H365" i="18"/>
  <c r="I365" i="18" s="1"/>
  <c r="H426" i="18"/>
  <c r="I426" i="18" s="1"/>
  <c r="H381" i="18"/>
  <c r="I381" i="18" s="1"/>
  <c r="H418" i="18"/>
  <c r="I418" i="18" s="1"/>
  <c r="H431" i="18"/>
  <c r="I431" i="18" s="1"/>
  <c r="H465" i="18"/>
  <c r="I465" i="18" s="1"/>
  <c r="H511" i="18"/>
  <c r="I511" i="18" s="1"/>
  <c r="H485" i="18"/>
  <c r="I485" i="18" s="1"/>
  <c r="H446" i="18"/>
  <c r="I446" i="18" s="1"/>
  <c r="H487" i="18"/>
  <c r="I487" i="18" s="1"/>
  <c r="H374" i="18"/>
  <c r="I374" i="18" s="1"/>
  <c r="H421" i="18"/>
  <c r="I421" i="18" s="1"/>
  <c r="H305" i="18"/>
  <c r="I305" i="18" s="1"/>
  <c r="H110" i="18"/>
  <c r="I110" i="18" s="1"/>
  <c r="H538" i="18"/>
  <c r="I538" i="18" s="1"/>
  <c r="H497" i="18"/>
  <c r="I497" i="18" s="1"/>
  <c r="H553" i="18"/>
  <c r="I553" i="18" s="1"/>
  <c r="H523" i="18"/>
  <c r="I523" i="18" s="1"/>
  <c r="H463" i="18"/>
  <c r="I463" i="18" s="1"/>
  <c r="H270" i="18"/>
  <c r="I270" i="18" s="1"/>
  <c r="H207" i="18"/>
  <c r="I207" i="18" s="1"/>
  <c r="H395" i="18"/>
  <c r="I395" i="18" s="1"/>
  <c r="H387" i="18"/>
  <c r="I387" i="18" s="1"/>
  <c r="H322" i="18"/>
  <c r="I322" i="18" s="1"/>
  <c r="H206" i="18"/>
  <c r="I206" i="18" s="1"/>
  <c r="H364" i="18"/>
  <c r="I364" i="18" s="1"/>
  <c r="H375" i="18"/>
  <c r="I375" i="18" s="1"/>
  <c r="H137" i="18"/>
  <c r="I137" i="18" s="1"/>
  <c r="H471" i="18"/>
  <c r="I471" i="18" s="1"/>
  <c r="H367" i="18"/>
  <c r="I367" i="18" s="1"/>
  <c r="H268" i="18"/>
  <c r="I268" i="18" s="1"/>
  <c r="H296" i="18"/>
  <c r="I296" i="18" s="1"/>
  <c r="H420" i="18"/>
  <c r="I420" i="18" s="1"/>
  <c r="H417" i="18"/>
  <c r="I417" i="18" s="1"/>
  <c r="H189" i="18"/>
  <c r="I189" i="18" s="1"/>
  <c r="H157" i="18"/>
  <c r="I157" i="18" s="1"/>
  <c r="H415" i="18"/>
  <c r="I415" i="18" s="1"/>
  <c r="H235" i="18"/>
  <c r="I235" i="18" s="1"/>
  <c r="H505" i="18"/>
  <c r="I505" i="18" s="1"/>
  <c r="H416" i="18"/>
  <c r="I416" i="18" s="1"/>
  <c r="H491" i="18"/>
  <c r="I491" i="18" s="1"/>
  <c r="H490" i="18"/>
  <c r="I490" i="18" s="1"/>
  <c r="H454" i="18"/>
  <c r="I454" i="18" s="1"/>
  <c r="H549" i="18"/>
  <c r="I549" i="18" s="1"/>
  <c r="H521" i="18"/>
  <c r="I521" i="18" s="1"/>
  <c r="H251" i="18"/>
  <c r="I251" i="18" s="1"/>
  <c r="H493" i="18"/>
  <c r="I493" i="18" s="1"/>
  <c r="H340" i="18"/>
  <c r="I340" i="18" s="1"/>
  <c r="H400" i="18"/>
  <c r="I400" i="18" s="1"/>
  <c r="H489" i="18"/>
  <c r="I489" i="18" s="1"/>
  <c r="H260" i="18"/>
  <c r="I260" i="18" s="1"/>
  <c r="H172" i="18"/>
  <c r="I172" i="18" s="1"/>
  <c r="H369" i="18"/>
  <c r="I369" i="18" s="1"/>
  <c r="H304" i="18"/>
  <c r="I304" i="18" s="1"/>
  <c r="H133" i="18"/>
  <c r="I133" i="18" s="1"/>
  <c r="H226" i="18"/>
  <c r="I226" i="18" s="1"/>
  <c r="H248" i="18"/>
  <c r="I248" i="18" s="1"/>
  <c r="H199" i="18"/>
  <c r="I199" i="18" s="1"/>
  <c r="H113" i="18"/>
  <c r="I113" i="18" s="1"/>
  <c r="H294" i="18"/>
  <c r="I294" i="18" s="1"/>
  <c r="H186" i="18"/>
  <c r="I186" i="18" s="1"/>
  <c r="H223" i="18"/>
  <c r="I223" i="18" s="1"/>
  <c r="H162" i="18"/>
  <c r="I162" i="18" s="1"/>
  <c r="H281" i="18"/>
  <c r="I281" i="18" s="1"/>
  <c r="H193" i="18"/>
  <c r="I193" i="18" s="1"/>
  <c r="H372" i="18"/>
  <c r="I372" i="18" s="1"/>
  <c r="H287" i="18"/>
  <c r="I287" i="18" s="1"/>
  <c r="H330" i="18"/>
  <c r="I330" i="18" s="1"/>
  <c r="H382" i="18"/>
  <c r="I382" i="18" s="1"/>
  <c r="H271" i="18"/>
  <c r="I271" i="18" s="1"/>
  <c r="H181" i="18"/>
  <c r="I181" i="18" s="1"/>
  <c r="H339" i="18"/>
  <c r="I339" i="18" s="1"/>
  <c r="H301" i="18"/>
  <c r="I301" i="18" s="1"/>
  <c r="H174" i="18"/>
  <c r="I174" i="18" s="1"/>
  <c r="H439" i="18"/>
  <c r="I439" i="18" s="1"/>
  <c r="H283" i="18"/>
  <c r="I283" i="18" s="1"/>
  <c r="H242" i="18"/>
  <c r="I242" i="18" s="1"/>
  <c r="H168" i="18"/>
  <c r="I168" i="18" s="1"/>
  <c r="H234" i="18"/>
  <c r="I234" i="18" s="1"/>
  <c r="H196" i="18"/>
  <c r="I196" i="18" s="1"/>
  <c r="H353" i="18"/>
  <c r="I353" i="18" s="1"/>
  <c r="H267" i="18"/>
  <c r="I267" i="18" s="1"/>
  <c r="H297" i="18"/>
  <c r="I297" i="18" s="1"/>
  <c r="H449" i="18"/>
  <c r="I449" i="18" s="1"/>
  <c r="H102" i="18"/>
  <c r="I102" i="18" s="1"/>
  <c r="H252" i="18"/>
  <c r="I252" i="18" s="1"/>
  <c r="H394" i="18"/>
  <c r="I394" i="18" s="1"/>
  <c r="H313" i="18"/>
  <c r="I313" i="18" s="1"/>
  <c r="H433" i="18"/>
  <c r="I433" i="18" s="1"/>
  <c r="H468" i="18"/>
  <c r="I468" i="18" s="1"/>
  <c r="H106" i="18"/>
  <c r="I106" i="18" s="1"/>
  <c r="H437" i="18"/>
  <c r="I437" i="18" s="1"/>
  <c r="H555" i="18"/>
  <c r="I555" i="18" s="1"/>
  <c r="H526" i="18"/>
  <c r="I526" i="18" s="1"/>
  <c r="H219" i="18"/>
  <c r="I219" i="18" s="1"/>
  <c r="H126" i="18"/>
  <c r="I126" i="18" s="1"/>
  <c r="H139" i="18"/>
  <c r="I139" i="18" s="1"/>
  <c r="H95" i="18"/>
  <c r="I95" i="18" s="1"/>
  <c r="H383" i="18"/>
  <c r="I383" i="18" s="1"/>
  <c r="H464" i="18"/>
  <c r="I464" i="18" s="1"/>
  <c r="H508" i="18"/>
  <c r="I508" i="18" s="1"/>
  <c r="H373" i="18"/>
  <c r="I373" i="18" s="1"/>
  <c r="H377" i="18"/>
  <c r="I377" i="18" s="1"/>
  <c r="H482" i="18"/>
  <c r="I482" i="18" s="1"/>
  <c r="H300" i="18"/>
  <c r="I300" i="18" s="1"/>
  <c r="H347" i="18"/>
  <c r="I347" i="18" s="1"/>
  <c r="H466" i="18"/>
  <c r="I466" i="18" s="1"/>
  <c r="H419" i="18"/>
  <c r="I419" i="18" s="1"/>
  <c r="H475" i="18"/>
  <c r="I475" i="18" s="1"/>
  <c r="H324" i="18"/>
  <c r="I324" i="18" s="1"/>
  <c r="H314" i="18"/>
  <c r="I314" i="18" s="1"/>
  <c r="H427" i="18"/>
  <c r="I427" i="18" s="1"/>
  <c r="H389" i="18"/>
  <c r="I389" i="18" s="1"/>
  <c r="H333" i="18"/>
  <c r="I333" i="18" s="1"/>
  <c r="H396" i="18"/>
  <c r="I396" i="18" s="1"/>
  <c r="H414" i="18"/>
  <c r="I414" i="18" s="1"/>
  <c r="H453" i="18"/>
  <c r="I453" i="18" s="1"/>
  <c r="H494" i="18"/>
  <c r="I494" i="18" s="1"/>
  <c r="H266" i="18"/>
  <c r="I266" i="18" s="1"/>
  <c r="H404" i="18"/>
  <c r="I404" i="18" s="1"/>
  <c r="H249" i="18"/>
  <c r="I249" i="18" s="1"/>
  <c r="H116" i="18"/>
  <c r="I116" i="18" s="1"/>
  <c r="H351" i="18"/>
  <c r="I351" i="18" s="1"/>
  <c r="H153" i="18"/>
  <c r="I153" i="18" s="1"/>
  <c r="H264" i="18"/>
  <c r="I264" i="18" s="1"/>
  <c r="H401" i="18"/>
  <c r="I401" i="18" s="1"/>
  <c r="H76" i="18"/>
  <c r="I76" i="18" s="1"/>
  <c r="H483" i="18"/>
  <c r="I483" i="18" s="1"/>
  <c r="H441" i="18"/>
  <c r="I441" i="18" s="1"/>
  <c r="H515" i="18"/>
  <c r="I515" i="18" s="1"/>
  <c r="H462" i="18"/>
  <c r="I462" i="18" s="1"/>
  <c r="H423" i="18"/>
  <c r="I423" i="18" s="1"/>
  <c r="H525" i="18"/>
  <c r="I525" i="18" s="1"/>
  <c r="H255" i="18"/>
  <c r="I255" i="18" s="1"/>
  <c r="H533" i="18"/>
  <c r="I533" i="18" s="1"/>
  <c r="H344" i="18"/>
  <c r="I344" i="18" s="1"/>
  <c r="H402" i="18"/>
  <c r="I402" i="18" s="1"/>
  <c r="H348" i="18"/>
  <c r="I348" i="18" s="1"/>
  <c r="H104" i="18"/>
  <c r="I104" i="18" s="1"/>
  <c r="H182" i="18"/>
  <c r="I182" i="18" s="1"/>
  <c r="H184" i="18"/>
  <c r="I184" i="18" s="1"/>
  <c r="H161" i="18"/>
  <c r="I161" i="18" s="1"/>
  <c r="H513" i="18"/>
  <c r="I513" i="18" s="1"/>
  <c r="H470" i="18"/>
  <c r="I470" i="18" s="1"/>
  <c r="H327" i="18"/>
  <c r="I327" i="18" s="1"/>
  <c r="H93" i="18"/>
  <c r="I93" i="18" s="1"/>
  <c r="H44" i="18"/>
  <c r="I44" i="18" s="1"/>
  <c r="H496" i="18"/>
  <c r="I496" i="18" s="1"/>
  <c r="H535" i="18"/>
  <c r="I535" i="18" s="1"/>
  <c r="H541" i="18"/>
  <c r="I541" i="18" s="1"/>
  <c r="H295" i="18"/>
  <c r="I295" i="18" s="1"/>
  <c r="H183" i="18"/>
  <c r="I183" i="18" s="1"/>
  <c r="H201" i="18"/>
  <c r="I201" i="18" s="1"/>
  <c r="H169" i="18"/>
  <c r="I169" i="18" s="1"/>
  <c r="H532" i="18"/>
  <c r="I532" i="18" s="1"/>
  <c r="H335" i="18"/>
  <c r="I335" i="18" s="1"/>
  <c r="H539" i="18"/>
  <c r="I539" i="18" s="1"/>
  <c r="H547" i="18"/>
  <c r="I547" i="18" s="1"/>
  <c r="H308" i="18"/>
  <c r="I308" i="18" s="1"/>
  <c r="H362" i="18"/>
  <c r="I362" i="18" s="1"/>
  <c r="H500" i="18"/>
  <c r="I500" i="18" s="1"/>
  <c r="H520" i="18"/>
  <c r="I520" i="18" s="1"/>
  <c r="H177" i="18"/>
  <c r="I177" i="18" s="1"/>
  <c r="H408" i="18"/>
  <c r="I408" i="18" s="1"/>
  <c r="H257" i="18"/>
  <c r="I257" i="18" s="1"/>
  <c r="H474" i="18"/>
  <c r="I474" i="18" s="1"/>
  <c r="H438" i="18"/>
  <c r="I438" i="18" s="1"/>
  <c r="H338" i="18"/>
  <c r="I338" i="18" s="1"/>
  <c r="H436" i="18"/>
  <c r="I436" i="18" s="1"/>
  <c r="H429" i="18"/>
  <c r="I429" i="18" s="1"/>
  <c r="H548" i="18"/>
  <c r="I548" i="18" s="1"/>
  <c r="H390" i="18"/>
  <c r="I390" i="18" s="1"/>
  <c r="H148" i="18"/>
  <c r="I148" i="18" s="1"/>
  <c r="H527" i="18"/>
  <c r="I527" i="18" s="1"/>
  <c r="H488" i="18"/>
  <c r="I488" i="18" s="1"/>
  <c r="H411" i="18"/>
  <c r="I411" i="18" s="1"/>
  <c r="H243" i="18"/>
  <c r="I243" i="18" s="1"/>
  <c r="H519" i="18"/>
  <c r="I519" i="18" s="1"/>
  <c r="H352" i="18"/>
  <c r="I352" i="18" s="1"/>
  <c r="H376" i="18"/>
  <c r="I376" i="18" s="1"/>
  <c r="H359" i="18"/>
  <c r="I359" i="18" s="1"/>
  <c r="H435" i="18"/>
  <c r="I435" i="18" s="1"/>
  <c r="H355" i="18"/>
  <c r="I355" i="18" s="1"/>
  <c r="H336" i="18"/>
  <c r="I336" i="18" s="1"/>
  <c r="H542" i="18"/>
  <c r="I542" i="18" s="1"/>
  <c r="H380" i="18"/>
  <c r="I380" i="18" s="1"/>
  <c r="H62" i="18"/>
  <c r="I62" i="18" s="1"/>
  <c r="H291" i="18"/>
  <c r="I291" i="18" s="1"/>
  <c r="H275" i="18"/>
  <c r="I275" i="18" s="1"/>
  <c r="H187" i="18"/>
  <c r="I187" i="18" s="1"/>
  <c r="H111" i="18"/>
  <c r="I111" i="18" s="1"/>
  <c r="H51" i="18"/>
  <c r="I51" i="18" s="1"/>
  <c r="H531" i="18"/>
  <c r="I531" i="18" s="1"/>
  <c r="H481" i="18"/>
  <c r="I481" i="18" s="1"/>
  <c r="H443" i="18"/>
  <c r="I443" i="18" s="1"/>
  <c r="H334" i="18"/>
  <c r="I334" i="18" s="1"/>
  <c r="H413" i="18"/>
  <c r="I413" i="18" s="1"/>
  <c r="H393" i="18"/>
  <c r="I393" i="18" s="1"/>
  <c r="H371" i="18"/>
  <c r="I371" i="18" s="1"/>
  <c r="H128" i="18"/>
  <c r="I128" i="18" s="1"/>
  <c r="H109" i="18"/>
  <c r="I109" i="18" s="1"/>
  <c r="H424" i="18"/>
  <c r="I424" i="18" s="1"/>
  <c r="H99" i="18"/>
  <c r="I99" i="18" s="1"/>
  <c r="H89" i="18"/>
  <c r="I89" i="18" s="1"/>
  <c r="H238" i="18"/>
  <c r="I238" i="18" s="1"/>
  <c r="H132" i="18"/>
  <c r="I132" i="18" s="1"/>
  <c r="H448" i="18"/>
  <c r="I448" i="18" s="1"/>
  <c r="H50" i="18"/>
  <c r="I50" i="18" s="1"/>
  <c r="H40" i="18"/>
  <c r="I40" i="18" s="1"/>
  <c r="H479" i="18"/>
  <c r="I479" i="18" s="1"/>
  <c r="H78" i="18"/>
  <c r="I78" i="18" s="1"/>
  <c r="H188" i="18"/>
  <c r="I188" i="18" s="1"/>
  <c r="H354" i="18"/>
  <c r="I354" i="18" s="1"/>
  <c r="H120" i="18"/>
  <c r="I120" i="18" s="1"/>
  <c r="H163" i="18"/>
  <c r="I163" i="18" s="1"/>
  <c r="H140" i="18"/>
  <c r="I140" i="18" s="1"/>
  <c r="H60" i="18"/>
  <c r="I60" i="18" s="1"/>
  <c r="H85" i="18"/>
  <c r="I85" i="18" s="1"/>
  <c r="H79" i="18"/>
  <c r="I79" i="18" s="1"/>
  <c r="H282" i="18"/>
  <c r="I282" i="18" s="1"/>
  <c r="H27" i="18"/>
  <c r="I27" i="18" s="1"/>
  <c r="H127" i="18"/>
  <c r="I127" i="18" s="1"/>
  <c r="H49" i="18"/>
  <c r="I49" i="18" s="1"/>
  <c r="H118" i="18"/>
  <c r="I118" i="18" s="1"/>
  <c r="H222" i="18"/>
  <c r="I222" i="18" s="1"/>
  <c r="H80" i="18"/>
  <c r="I80" i="18" s="1"/>
  <c r="H45" i="18"/>
  <c r="I45" i="18" s="1"/>
  <c r="H43" i="18"/>
  <c r="I43" i="18" s="1"/>
  <c r="H28" i="18"/>
  <c r="I28" i="18" s="1"/>
  <c r="H22" i="18"/>
  <c r="I22" i="18" s="1"/>
  <c r="H46" i="18"/>
  <c r="I46" i="18" s="1"/>
  <c r="H191" i="18"/>
  <c r="I191" i="18" s="1"/>
  <c r="H131" i="18"/>
  <c r="I131" i="18" s="1"/>
  <c r="H360" i="18"/>
  <c r="I360" i="18" s="1"/>
  <c r="H307" i="18"/>
  <c r="I307" i="18" s="1"/>
  <c r="H363" i="18"/>
  <c r="I363" i="18" s="1"/>
  <c r="H105" i="18"/>
  <c r="I105" i="18" s="1"/>
  <c r="H31" i="18"/>
  <c r="I31" i="18" s="1"/>
  <c r="H26" i="18"/>
  <c r="I26" i="18" s="1"/>
  <c r="H21" i="18"/>
  <c r="I21" i="18" s="1"/>
  <c r="H25" i="18"/>
  <c r="I25" i="18" s="1"/>
  <c r="H122" i="18"/>
  <c r="I122" i="18" s="1"/>
  <c r="H100" i="18"/>
  <c r="I100" i="18" s="1"/>
  <c r="H233" i="18"/>
  <c r="I233" i="18" s="1"/>
  <c r="H237" i="18"/>
  <c r="I237" i="18" s="1"/>
  <c r="H232" i="18"/>
  <c r="I232" i="18" s="1"/>
  <c r="H124" i="18"/>
  <c r="I124" i="18" s="1"/>
  <c r="H258" i="18"/>
  <c r="I258" i="18" s="1"/>
  <c r="H33" i="18"/>
  <c r="I33" i="18" s="1"/>
  <c r="H68" i="18"/>
  <c r="I68" i="18" s="1"/>
  <c r="H72" i="18"/>
  <c r="I72" i="18" s="1"/>
  <c r="H84" i="18"/>
  <c r="I84" i="18" s="1"/>
  <c r="H57" i="18"/>
  <c r="I57" i="18" s="1"/>
  <c r="H214" i="18"/>
  <c r="I214" i="18" s="1"/>
  <c r="H17" i="18"/>
  <c r="I17" i="18" s="1"/>
  <c r="H88" i="18"/>
  <c r="I88" i="18" s="1"/>
  <c r="H507" i="18"/>
  <c r="I507" i="18" s="1"/>
  <c r="H506" i="18"/>
  <c r="I506" i="18" s="1"/>
  <c r="H231" i="18"/>
  <c r="I231" i="18" s="1"/>
  <c r="H213" i="18"/>
  <c r="I213" i="18" s="1"/>
  <c r="H141" i="18"/>
  <c r="I141" i="18" s="1"/>
  <c r="H115" i="18"/>
  <c r="I115" i="18" s="1"/>
  <c r="H59" i="18"/>
  <c r="I59" i="18" s="1"/>
  <c r="H55" i="18"/>
  <c r="I55" i="18" s="1"/>
  <c r="H32" i="18"/>
  <c r="I32" i="18" s="1"/>
  <c r="H29" i="18"/>
  <c r="I29" i="18" s="1"/>
  <c r="H149" i="18"/>
  <c r="I149" i="18" s="1"/>
  <c r="H229" i="18"/>
  <c r="I229" i="18" s="1"/>
  <c r="H114" i="18"/>
  <c r="I114" i="18" s="1"/>
  <c r="H103" i="18"/>
  <c r="I103" i="18" s="1"/>
  <c r="H142" i="18"/>
  <c r="I142" i="18" s="1"/>
  <c r="H220" i="18"/>
  <c r="I220" i="18" s="1"/>
  <c r="H129" i="18"/>
  <c r="I129" i="18" s="1"/>
  <c r="H77" i="18"/>
  <c r="I77" i="18" s="1"/>
  <c r="H145" i="18"/>
  <c r="I145" i="18" s="1"/>
  <c r="H185" i="18"/>
  <c r="I185" i="18" s="1"/>
  <c r="H209" i="18"/>
  <c r="I209" i="18" s="1"/>
  <c r="H316" i="18"/>
  <c r="I316" i="18" s="1"/>
  <c r="H117" i="18"/>
  <c r="I117" i="18" s="1"/>
  <c r="H208" i="18"/>
  <c r="I208" i="18" s="1"/>
  <c r="H154" i="18"/>
  <c r="I154" i="18" s="1"/>
  <c r="H315" i="18"/>
  <c r="I315" i="18" s="1"/>
  <c r="H299" i="18"/>
  <c r="I299" i="18" s="1"/>
  <c r="H317" i="18"/>
  <c r="I317" i="18" s="1"/>
  <c r="H277" i="18"/>
  <c r="I277" i="18" s="1"/>
  <c r="H337" i="18"/>
  <c r="I337" i="18" s="1"/>
  <c r="H397" i="18"/>
  <c r="I397" i="18" s="1"/>
  <c r="H224" i="18"/>
  <c r="I224" i="18" s="1"/>
  <c r="H194" i="18"/>
  <c r="I194" i="18" s="1"/>
  <c r="H269" i="18"/>
  <c r="I269" i="18" s="1"/>
  <c r="H36" i="18"/>
  <c r="I36" i="18" s="1"/>
  <c r="H204" i="18"/>
  <c r="I204" i="18" s="1"/>
  <c r="H332" i="18"/>
  <c r="I332" i="18" s="1"/>
  <c r="H358" i="18"/>
  <c r="I358" i="18" s="1"/>
  <c r="H190" i="18"/>
  <c r="I190" i="18" s="1"/>
  <c r="H178" i="18"/>
  <c r="I178" i="18" s="1"/>
  <c r="H274" i="18"/>
  <c r="I274" i="18" s="1"/>
  <c r="H345" i="18"/>
  <c r="I345" i="18" s="1"/>
  <c r="H384" i="18"/>
  <c r="I384" i="18" s="1"/>
  <c r="H123" i="18"/>
  <c r="I123" i="18" s="1"/>
  <c r="H65" i="18"/>
  <c r="I65" i="18" s="1"/>
  <c r="H171" i="18"/>
  <c r="I171" i="18" s="1"/>
  <c r="H180" i="18"/>
  <c r="I180" i="18" s="1"/>
  <c r="H69" i="18"/>
  <c r="I69" i="18" s="1"/>
  <c r="H218" i="18"/>
  <c r="I218" i="18" s="1"/>
  <c r="H205" i="18"/>
  <c r="I205" i="18" s="1"/>
  <c r="H83" i="18"/>
  <c r="I83" i="18" s="1"/>
  <c r="H318" i="18"/>
  <c r="I318" i="18" s="1"/>
  <c r="H261" i="18"/>
  <c r="I261" i="18" s="1"/>
  <c r="H147" i="18"/>
  <c r="I147" i="18" s="1"/>
  <c r="H285" i="18"/>
  <c r="I285" i="18" s="1"/>
  <c r="H39" i="18"/>
  <c r="I39" i="18" s="1"/>
  <c r="H24" i="18"/>
  <c r="I24" i="18" s="1"/>
  <c r="H306" i="18"/>
  <c r="I306" i="18" s="1"/>
  <c r="H20" i="18"/>
  <c r="I20" i="18" s="1"/>
  <c r="H170" i="18"/>
  <c r="I170" i="18" s="1"/>
  <c r="H63" i="18"/>
  <c r="I63" i="18" s="1"/>
  <c r="H144" i="18"/>
  <c r="I144" i="18" s="1"/>
  <c r="H18" i="18"/>
  <c r="I18" i="18" s="1"/>
  <c r="H557" i="18"/>
  <c r="I557" i="18" s="1"/>
  <c r="H524" i="18"/>
  <c r="I524" i="18" s="1"/>
  <c r="H160" i="18"/>
  <c r="I160" i="18" s="1"/>
  <c r="H343" i="18"/>
  <c r="I343" i="18" s="1"/>
  <c r="H450" i="18"/>
  <c r="I450" i="18" s="1"/>
  <c r="H240" i="18"/>
  <c r="I240" i="18" s="1"/>
  <c r="H379" i="18"/>
  <c r="I379" i="18" s="1"/>
  <c r="H125" i="18"/>
  <c r="I125" i="18" s="1"/>
  <c r="H405" i="18"/>
  <c r="I405" i="18" s="1"/>
  <c r="H350" i="18"/>
  <c r="I350" i="18" s="1"/>
  <c r="H361" i="18"/>
  <c r="I361" i="18" s="1"/>
  <c r="H289" i="18"/>
  <c r="I289" i="18" s="1"/>
  <c r="H23" i="18"/>
  <c r="I23" i="18" s="1"/>
  <c r="H276" i="18"/>
  <c r="I276" i="18" s="1"/>
  <c r="H164" i="18"/>
  <c r="I164" i="18" s="1"/>
  <c r="H34" i="18"/>
  <c r="I34" i="18" s="1"/>
  <c r="H410" i="18"/>
  <c r="I410" i="18" s="1"/>
  <c r="H61" i="18"/>
  <c r="I61" i="18" s="1"/>
  <c r="H35" i="18"/>
  <c r="I35" i="18" s="1"/>
  <c r="H101" i="18"/>
  <c r="I101" i="18" s="1"/>
  <c r="H48" i="18"/>
  <c r="I48" i="18" s="1"/>
  <c r="H19" i="18"/>
  <c r="I19" i="18" s="1"/>
  <c r="H458" i="18"/>
  <c r="I458" i="18" s="1"/>
  <c r="H328" i="18"/>
  <c r="I328" i="18" s="1"/>
  <c r="H349" i="18"/>
  <c r="I349" i="18" s="1"/>
  <c r="H167" i="18"/>
  <c r="I167" i="18" s="1"/>
  <c r="H217" i="18"/>
  <c r="I217" i="18" s="1"/>
  <c r="H244" i="18"/>
  <c r="I244" i="18" s="1"/>
  <c r="H64" i="18"/>
  <c r="I64" i="18" s="1"/>
  <c r="H86" i="18"/>
  <c r="I86" i="18" s="1"/>
  <c r="H53" i="18"/>
  <c r="I53" i="18" s="1"/>
  <c r="H54" i="18"/>
  <c r="I54" i="18" s="1"/>
  <c r="H98" i="18"/>
  <c r="I98" i="18" s="1"/>
  <c r="H200" i="18"/>
  <c r="I200" i="18" s="1"/>
  <c r="H38" i="18"/>
  <c r="I38" i="18" s="1"/>
  <c r="H70" i="18"/>
  <c r="I70" i="18" s="1"/>
  <c r="H286" i="18"/>
  <c r="I286" i="18" s="1"/>
  <c r="H425" i="18"/>
  <c r="I425" i="18" s="1"/>
  <c r="H221" i="18"/>
  <c r="I221" i="18" s="1"/>
  <c r="H143" i="18"/>
  <c r="I143" i="18" s="1"/>
  <c r="H41" i="18"/>
  <c r="I41" i="18" s="1"/>
  <c r="H253" i="18"/>
  <c r="I253" i="18" s="1"/>
  <c r="H97" i="18"/>
  <c r="I97" i="18" s="1"/>
  <c r="H138" i="18"/>
  <c r="I138" i="18" s="1"/>
  <c r="H119" i="18"/>
  <c r="I119" i="18" s="1"/>
  <c r="H16" i="18"/>
  <c r="I16" i="18" s="1"/>
  <c r="H73" i="18"/>
  <c r="I73" i="18" s="1"/>
  <c r="H215" i="18"/>
  <c r="I215" i="18" s="1"/>
  <c r="H254" i="18"/>
  <c r="I254" i="18" s="1"/>
  <c r="H37" i="18"/>
  <c r="I37" i="18" s="1"/>
  <c r="H176" i="18"/>
  <c r="I176" i="18" s="1"/>
  <c r="H721" i="16"/>
  <c r="H720" i="16"/>
  <c r="H719" i="16"/>
  <c r="H718" i="16"/>
  <c r="H717" i="16"/>
  <c r="H716" i="16"/>
  <c r="H715" i="16"/>
  <c r="H714" i="16"/>
  <c r="H713" i="16"/>
  <c r="H712" i="16"/>
  <c r="H711" i="16"/>
  <c r="H710" i="16"/>
  <c r="H709" i="16"/>
  <c r="H708" i="16"/>
  <c r="I708" i="16" s="1"/>
  <c r="I707" i="16" s="1"/>
  <c r="H707" i="16"/>
  <c r="H706" i="16"/>
  <c r="I706" i="16" s="1"/>
  <c r="I705" i="16" s="1"/>
  <c r="H705" i="16"/>
  <c r="H704" i="16"/>
  <c r="H703" i="16"/>
  <c r="H702" i="16"/>
  <c r="H701" i="16"/>
  <c r="H700" i="16"/>
  <c r="I700" i="16" s="1"/>
  <c r="H699" i="16"/>
  <c r="I699" i="16" s="1"/>
  <c r="H698" i="16"/>
  <c r="I698" i="16" s="1"/>
  <c r="H697" i="16"/>
  <c r="H696" i="16"/>
  <c r="H695" i="16"/>
  <c r="H694" i="16"/>
  <c r="H693" i="16"/>
  <c r="H692" i="16"/>
  <c r="H691" i="16"/>
  <c r="I691" i="16" s="1"/>
  <c r="H690" i="16"/>
  <c r="H689" i="16"/>
  <c r="H688" i="16"/>
  <c r="H687" i="16"/>
  <c r="H686" i="16"/>
  <c r="H685" i="16"/>
  <c r="H684" i="16"/>
  <c r="I684" i="16" s="1"/>
  <c r="H683" i="16"/>
  <c r="I683" i="16" s="1"/>
  <c r="H682" i="16"/>
  <c r="I682" i="16" s="1"/>
  <c r="H681" i="16"/>
  <c r="H680" i="16"/>
  <c r="H679" i="16"/>
  <c r="H678" i="16"/>
  <c r="H677" i="16"/>
  <c r="H676" i="16"/>
  <c r="H675" i="16"/>
  <c r="H674" i="16"/>
  <c r="I674" i="16" s="1"/>
  <c r="H673" i="16"/>
  <c r="H672" i="16"/>
  <c r="H671" i="16"/>
  <c r="H670" i="16"/>
  <c r="H669" i="16"/>
  <c r="H668" i="16"/>
  <c r="H667" i="16"/>
  <c r="I667" i="16" s="1"/>
  <c r="H666" i="16"/>
  <c r="I666" i="16" s="1"/>
  <c r="H665" i="16"/>
  <c r="H664" i="16"/>
  <c r="H663" i="16"/>
  <c r="H662" i="16"/>
  <c r="H661" i="16"/>
  <c r="H660" i="16"/>
  <c r="I660" i="16" s="1"/>
  <c r="H659" i="16"/>
  <c r="I659" i="16" s="1"/>
  <c r="H658" i="16"/>
  <c r="I658" i="16" s="1"/>
  <c r="H657" i="16"/>
  <c r="H656" i="16"/>
  <c r="I656" i="16" s="1"/>
  <c r="H655" i="16"/>
  <c r="H654" i="16"/>
  <c r="H653" i="16"/>
  <c r="H652" i="16"/>
  <c r="H651" i="16"/>
  <c r="I651" i="16" s="1"/>
  <c r="H650" i="16"/>
  <c r="I650" i="16" s="1"/>
  <c r="H649" i="16"/>
  <c r="H648" i="16"/>
  <c r="H647" i="16"/>
  <c r="H646" i="16"/>
  <c r="H645" i="16"/>
  <c r="H644" i="16"/>
  <c r="I644" i="16" s="1"/>
  <c r="H643" i="16"/>
  <c r="I643" i="16" s="1"/>
  <c r="H642" i="16"/>
  <c r="I642" i="16" s="1"/>
  <c r="H641" i="16"/>
  <c r="H640" i="16"/>
  <c r="H639" i="16"/>
  <c r="H638" i="16"/>
  <c r="H637" i="16"/>
  <c r="H636" i="16"/>
  <c r="H635" i="16"/>
  <c r="I635" i="16" s="1"/>
  <c r="H634" i="16"/>
  <c r="I634" i="16" s="1"/>
  <c r="H633" i="16"/>
  <c r="H632" i="16"/>
  <c r="H631" i="16"/>
  <c r="H630" i="16"/>
  <c r="H629" i="16"/>
  <c r="H628" i="16"/>
  <c r="I628" i="16" s="1"/>
  <c r="H627" i="16"/>
  <c r="I627" i="16" s="1"/>
  <c r="H626" i="16"/>
  <c r="I626" i="16" s="1"/>
  <c r="H625" i="16"/>
  <c r="H624" i="16"/>
  <c r="H623" i="16"/>
  <c r="H622" i="16"/>
  <c r="H621" i="16"/>
  <c r="H620" i="16"/>
  <c r="I620" i="16" s="1"/>
  <c r="H619" i="16"/>
  <c r="I619" i="16" s="1"/>
  <c r="H618" i="16"/>
  <c r="I618" i="16" s="1"/>
  <c r="H617" i="16"/>
  <c r="H616" i="16"/>
  <c r="H615" i="16"/>
  <c r="H614" i="16"/>
  <c r="H613" i="16"/>
  <c r="H612" i="16"/>
  <c r="I612" i="16" s="1"/>
  <c r="H611" i="16"/>
  <c r="H610" i="16"/>
  <c r="H609" i="16"/>
  <c r="H608" i="16"/>
  <c r="H607" i="16"/>
  <c r="H606" i="16"/>
  <c r="H605" i="16"/>
  <c r="H604" i="16"/>
  <c r="H603" i="16"/>
  <c r="I603" i="16" s="1"/>
  <c r="H602" i="16"/>
  <c r="I602" i="16" s="1"/>
  <c r="H601" i="16"/>
  <c r="H600" i="16"/>
  <c r="H599" i="16"/>
  <c r="H598" i="16"/>
  <c r="H597" i="16"/>
  <c r="H596" i="16"/>
  <c r="I596" i="16" s="1"/>
  <c r="H595" i="16"/>
  <c r="H594" i="16"/>
  <c r="I594" i="16" s="1"/>
  <c r="H593" i="16"/>
  <c r="H592" i="16"/>
  <c r="H591" i="16"/>
  <c r="H590" i="16"/>
  <c r="H589" i="16"/>
  <c r="H588" i="16"/>
  <c r="H587" i="16"/>
  <c r="I587" i="16" s="1"/>
  <c r="H586" i="16"/>
  <c r="H585" i="16"/>
  <c r="H584" i="16"/>
  <c r="H583" i="16"/>
  <c r="H582" i="16"/>
  <c r="H581" i="16"/>
  <c r="H580" i="16"/>
  <c r="H579" i="16"/>
  <c r="I579" i="16" s="1"/>
  <c r="H578" i="16"/>
  <c r="I578" i="16" s="1"/>
  <c r="H577" i="16"/>
  <c r="I577" i="16" s="1"/>
  <c r="H576" i="16"/>
  <c r="H575" i="16"/>
  <c r="H574" i="16"/>
  <c r="I574" i="16" s="1"/>
  <c r="H573" i="16"/>
  <c r="H572" i="16"/>
  <c r="I572" i="16" s="1"/>
  <c r="H571" i="16"/>
  <c r="I571" i="16" s="1"/>
  <c r="H570" i="16"/>
  <c r="I570" i="16" s="1"/>
  <c r="H569" i="16"/>
  <c r="H568" i="16"/>
  <c r="H567" i="16"/>
  <c r="H566" i="16"/>
  <c r="H565" i="16"/>
  <c r="H564" i="16"/>
  <c r="H563" i="16"/>
  <c r="H562" i="16"/>
  <c r="I562" i="16" s="1"/>
  <c r="H561" i="16"/>
  <c r="H560" i="16"/>
  <c r="H559" i="16"/>
  <c r="H558" i="16"/>
  <c r="H557" i="16"/>
  <c r="I557" i="16" s="1"/>
  <c r="H556" i="16"/>
  <c r="I556" i="16" s="1"/>
  <c r="H555" i="16"/>
  <c r="I555" i="16" s="1"/>
  <c r="H554" i="16"/>
  <c r="I554" i="16" s="1"/>
  <c r="H553" i="16"/>
  <c r="H552" i="16"/>
  <c r="I552" i="16" s="1"/>
  <c r="H551" i="16"/>
  <c r="H550" i="16"/>
  <c r="H549" i="16"/>
  <c r="H548" i="16"/>
  <c r="I548" i="16" s="1"/>
  <c r="H547" i="16"/>
  <c r="I547" i="16" s="1"/>
  <c r="H546" i="16"/>
  <c r="H545" i="16"/>
  <c r="H544" i="16"/>
  <c r="H543" i="16"/>
  <c r="H542" i="16"/>
  <c r="H541" i="16"/>
  <c r="I541" i="16" s="1"/>
  <c r="H540" i="16"/>
  <c r="H539" i="16"/>
  <c r="I539" i="16" s="1"/>
  <c r="H538" i="16"/>
  <c r="I538" i="16" s="1"/>
  <c r="H537" i="16"/>
  <c r="H536" i="16"/>
  <c r="H535" i="16"/>
  <c r="H534" i="16"/>
  <c r="H533" i="16"/>
  <c r="H532" i="16"/>
  <c r="I532" i="16" s="1"/>
  <c r="H531" i="16"/>
  <c r="I531" i="16" s="1"/>
  <c r="H530" i="16"/>
  <c r="I530" i="16" s="1"/>
  <c r="H529" i="16"/>
  <c r="H528" i="16"/>
  <c r="H527" i="16"/>
  <c r="H526" i="16"/>
  <c r="H525" i="16"/>
  <c r="H524" i="16"/>
  <c r="H523" i="16"/>
  <c r="I523" i="16" s="1"/>
  <c r="H522" i="16"/>
  <c r="I522" i="16" s="1"/>
  <c r="H521" i="16"/>
  <c r="H520" i="16"/>
  <c r="H519" i="16"/>
  <c r="H518" i="16"/>
  <c r="H517" i="16"/>
  <c r="H516" i="16"/>
  <c r="I516" i="16" s="1"/>
  <c r="H515" i="16"/>
  <c r="I515" i="16" s="1"/>
  <c r="H514" i="16"/>
  <c r="I514" i="16" s="1"/>
  <c r="H513" i="16"/>
  <c r="H512" i="16"/>
  <c r="H511" i="16"/>
  <c r="H510" i="16"/>
  <c r="H509" i="16"/>
  <c r="H508" i="16"/>
  <c r="I508" i="16" s="1"/>
  <c r="H507" i="16"/>
  <c r="I507" i="16" s="1"/>
  <c r="H506" i="16"/>
  <c r="I506" i="16" s="1"/>
  <c r="H505" i="16"/>
  <c r="H504" i="16"/>
  <c r="H503" i="16"/>
  <c r="H502" i="16"/>
  <c r="H501" i="16"/>
  <c r="H500" i="16"/>
  <c r="I500" i="16" s="1"/>
  <c r="H499" i="16"/>
  <c r="H498" i="16"/>
  <c r="I498" i="16" s="1"/>
  <c r="H497" i="16"/>
  <c r="H496" i="16"/>
  <c r="H495" i="16"/>
  <c r="H494" i="16"/>
  <c r="H493" i="16"/>
  <c r="I493" i="16" s="1"/>
  <c r="H492" i="16"/>
  <c r="H491" i="16"/>
  <c r="H490" i="16"/>
  <c r="I490" i="16" s="1"/>
  <c r="H489" i="16"/>
  <c r="H488" i="16"/>
  <c r="H487" i="16"/>
  <c r="H486" i="16"/>
  <c r="H485" i="16"/>
  <c r="H484" i="16"/>
  <c r="H483" i="16"/>
  <c r="I483" i="16" s="1"/>
  <c r="H482" i="16"/>
  <c r="I482" i="16" s="1"/>
  <c r="H481" i="16"/>
  <c r="H480" i="16"/>
  <c r="H479" i="16"/>
  <c r="H478" i="16"/>
  <c r="I478" i="16" s="1"/>
  <c r="H477" i="16"/>
  <c r="H476" i="16"/>
  <c r="H475" i="16"/>
  <c r="I475" i="16" s="1"/>
  <c r="H474" i="16"/>
  <c r="I474" i="16" s="1"/>
  <c r="H473" i="16"/>
  <c r="H472" i="16"/>
  <c r="H471" i="16"/>
  <c r="H470" i="16"/>
  <c r="H469" i="16"/>
  <c r="H468" i="16"/>
  <c r="H467" i="16"/>
  <c r="I467" i="16" s="1"/>
  <c r="H466" i="16"/>
  <c r="I466" i="16" s="1"/>
  <c r="H465" i="16"/>
  <c r="H464" i="16"/>
  <c r="H463" i="16"/>
  <c r="I463" i="16" s="1"/>
  <c r="H462" i="16"/>
  <c r="H461" i="16"/>
  <c r="H460" i="16"/>
  <c r="I460" i="16" s="1"/>
  <c r="H459" i="16"/>
  <c r="I459" i="16" s="1"/>
  <c r="H458" i="16"/>
  <c r="I458" i="16" s="1"/>
  <c r="H457" i="16"/>
  <c r="H456" i="16"/>
  <c r="I456" i="16" s="1"/>
  <c r="H455" i="16"/>
  <c r="H454" i="16"/>
  <c r="H453" i="16"/>
  <c r="H452" i="16"/>
  <c r="H451" i="16"/>
  <c r="I451" i="16" s="1"/>
  <c r="H450" i="16"/>
  <c r="I450" i="16" s="1"/>
  <c r="H449" i="16"/>
  <c r="H448" i="16"/>
  <c r="H447" i="16"/>
  <c r="H446" i="16"/>
  <c r="H445" i="16"/>
  <c r="H444" i="16"/>
  <c r="H443" i="16"/>
  <c r="I443" i="16" s="1"/>
  <c r="H442" i="16"/>
  <c r="I442" i="16" s="1"/>
  <c r="H441" i="16"/>
  <c r="H440" i="16"/>
  <c r="H439" i="16"/>
  <c r="H438" i="16"/>
  <c r="I438" i="16" s="1"/>
  <c r="H437" i="16"/>
  <c r="H436" i="16"/>
  <c r="I436" i="16" s="1"/>
  <c r="H435" i="16"/>
  <c r="I435" i="16" s="1"/>
  <c r="H434" i="16"/>
  <c r="I434" i="16" s="1"/>
  <c r="H433" i="16"/>
  <c r="H432" i="16"/>
  <c r="I432" i="16" s="1"/>
  <c r="H431" i="16"/>
  <c r="H430" i="16"/>
  <c r="I430" i="16" s="1"/>
  <c r="H429" i="16"/>
  <c r="H428" i="16"/>
  <c r="I428" i="16" s="1"/>
  <c r="H427" i="16"/>
  <c r="I427" i="16" s="1"/>
  <c r="H426" i="16"/>
  <c r="H425" i="16"/>
  <c r="H424" i="16"/>
  <c r="I424" i="16" s="1"/>
  <c r="H423" i="16"/>
  <c r="H422" i="16"/>
  <c r="H421" i="16"/>
  <c r="H420" i="16"/>
  <c r="H419" i="16"/>
  <c r="I419" i="16" s="1"/>
  <c r="H418" i="16"/>
  <c r="I418" i="16" s="1"/>
  <c r="H417" i="16"/>
  <c r="H416" i="16"/>
  <c r="H415" i="16"/>
  <c r="H414" i="16"/>
  <c r="H413" i="16"/>
  <c r="I413" i="16" s="1"/>
  <c r="H412" i="16"/>
  <c r="I412" i="16" s="1"/>
  <c r="H411" i="16"/>
  <c r="I411" i="16" s="1"/>
  <c r="H410" i="16"/>
  <c r="I410" i="16" s="1"/>
  <c r="H409" i="16"/>
  <c r="H408" i="16"/>
  <c r="H407" i="16"/>
  <c r="H406" i="16"/>
  <c r="H405" i="16"/>
  <c r="H404" i="16"/>
  <c r="I404" i="16" s="1"/>
  <c r="H403" i="16"/>
  <c r="I403" i="16" s="1"/>
  <c r="H402" i="16"/>
  <c r="I402" i="16" s="1"/>
  <c r="H401" i="16"/>
  <c r="H400" i="16"/>
  <c r="H399" i="16"/>
  <c r="H398" i="16"/>
  <c r="I398" i="16" s="1"/>
  <c r="H397" i="16"/>
  <c r="H396" i="16"/>
  <c r="H395" i="16"/>
  <c r="I395" i="16" s="1"/>
  <c r="H394" i="16"/>
  <c r="I394" i="16" s="1"/>
  <c r="H393" i="16"/>
  <c r="H392" i="16"/>
  <c r="H391" i="16"/>
  <c r="H390" i="16"/>
  <c r="H389" i="16"/>
  <c r="H388" i="16"/>
  <c r="I388" i="16" s="1"/>
  <c r="H387" i="16"/>
  <c r="I387" i="16" s="1"/>
  <c r="H386" i="16"/>
  <c r="I386" i="16" s="1"/>
  <c r="H385" i="16"/>
  <c r="H384" i="16"/>
  <c r="H383" i="16"/>
  <c r="H382" i="16"/>
  <c r="I382" i="16" s="1"/>
  <c r="H381" i="16"/>
  <c r="I381" i="16" s="1"/>
  <c r="H380" i="16"/>
  <c r="I380" i="16" s="1"/>
  <c r="H379" i="16"/>
  <c r="I379" i="16" s="1"/>
  <c r="H378" i="16"/>
  <c r="I378" i="16" s="1"/>
  <c r="H377" i="16"/>
  <c r="H376" i="16"/>
  <c r="H375" i="16"/>
  <c r="H374" i="16"/>
  <c r="H373" i="16"/>
  <c r="H372" i="16"/>
  <c r="H371" i="16"/>
  <c r="I371" i="16" s="1"/>
  <c r="H370" i="16"/>
  <c r="I370" i="16" s="1"/>
  <c r="H369" i="16"/>
  <c r="I369" i="16" s="1"/>
  <c r="H368" i="16"/>
  <c r="H367" i="16"/>
  <c r="H366" i="16"/>
  <c r="H365" i="16"/>
  <c r="H364" i="16"/>
  <c r="I364" i="16" s="1"/>
  <c r="H363" i="16"/>
  <c r="I363" i="16" s="1"/>
  <c r="H362" i="16"/>
  <c r="I362" i="16" s="1"/>
  <c r="H361" i="16"/>
  <c r="H360" i="16"/>
  <c r="H359" i="16"/>
  <c r="I359" i="16" s="1"/>
  <c r="H358" i="16"/>
  <c r="I358" i="16" s="1"/>
  <c r="H357" i="16"/>
  <c r="I357" i="16" s="1"/>
  <c r="H356" i="16"/>
  <c r="H355" i="16"/>
  <c r="I355" i="16" s="1"/>
  <c r="H354" i="16"/>
  <c r="I354" i="16" s="1"/>
  <c r="H353" i="16"/>
  <c r="H352" i="16"/>
  <c r="H351" i="16"/>
  <c r="H350" i="16"/>
  <c r="H349" i="16"/>
  <c r="I349" i="16" s="1"/>
  <c r="H348" i="16"/>
  <c r="I348" i="16" s="1"/>
  <c r="H347" i="16"/>
  <c r="I347" i="16" s="1"/>
  <c r="H346" i="16"/>
  <c r="I346" i="16" s="1"/>
  <c r="H345" i="16"/>
  <c r="H344" i="16"/>
  <c r="H343" i="16"/>
  <c r="H342" i="16"/>
  <c r="H341" i="16"/>
  <c r="H340" i="16"/>
  <c r="H339" i="16"/>
  <c r="I339" i="16" s="1"/>
  <c r="H338" i="16"/>
  <c r="I338" i="16" s="1"/>
  <c r="H337" i="16"/>
  <c r="H336" i="16"/>
  <c r="H335" i="16"/>
  <c r="H334" i="16"/>
  <c r="H333" i="16"/>
  <c r="H332" i="16"/>
  <c r="I332" i="16" s="1"/>
  <c r="H331" i="16"/>
  <c r="I331" i="16" s="1"/>
  <c r="H330" i="16"/>
  <c r="I330" i="16" s="1"/>
  <c r="H329" i="16"/>
  <c r="H328" i="16"/>
  <c r="H327" i="16"/>
  <c r="H326" i="16"/>
  <c r="H325" i="16"/>
  <c r="H324" i="16"/>
  <c r="I324" i="16" s="1"/>
  <c r="H323" i="16"/>
  <c r="I323" i="16" s="1"/>
  <c r="H322" i="16"/>
  <c r="H321" i="16"/>
  <c r="H320" i="16"/>
  <c r="H319" i="16"/>
  <c r="H318" i="16"/>
  <c r="H317" i="16"/>
  <c r="H316" i="16"/>
  <c r="H315" i="16"/>
  <c r="I315" i="16" s="1"/>
  <c r="H314" i="16"/>
  <c r="I314" i="16" s="1"/>
  <c r="H313" i="16"/>
  <c r="H312" i="16"/>
  <c r="H311" i="16"/>
  <c r="H310" i="16"/>
  <c r="H309" i="16"/>
  <c r="H308" i="16"/>
  <c r="I308" i="16" s="1"/>
  <c r="H307" i="16"/>
  <c r="I307" i="16" s="1"/>
  <c r="H306" i="16"/>
  <c r="H305" i="16"/>
  <c r="H304" i="16"/>
  <c r="H303" i="16"/>
  <c r="H302" i="16"/>
  <c r="H301" i="16"/>
  <c r="H300" i="16"/>
  <c r="H299" i="16"/>
  <c r="I299" i="16" s="1"/>
  <c r="I298" i="16" s="1"/>
  <c r="H298" i="16"/>
  <c r="H297" i="16"/>
  <c r="H296" i="16"/>
  <c r="I296" i="16" s="1"/>
  <c r="H295" i="16"/>
  <c r="H294" i="16"/>
  <c r="H293" i="16"/>
  <c r="H292" i="16"/>
  <c r="I292" i="16" s="1"/>
  <c r="H291" i="16"/>
  <c r="I291" i="16" s="1"/>
  <c r="H290" i="16"/>
  <c r="H289" i="16"/>
  <c r="H288" i="16"/>
  <c r="H287" i="16"/>
  <c r="H286" i="16"/>
  <c r="H285" i="16"/>
  <c r="H284" i="16"/>
  <c r="I284" i="16" s="1"/>
  <c r="H283" i="16"/>
  <c r="I283" i="16" s="1"/>
  <c r="H282" i="16"/>
  <c r="I282" i="16" s="1"/>
  <c r="H281" i="16"/>
  <c r="H280" i="16"/>
  <c r="H279" i="16"/>
  <c r="H278" i="16"/>
  <c r="H277" i="16"/>
  <c r="H276" i="16"/>
  <c r="I276" i="16" s="1"/>
  <c r="H275" i="16"/>
  <c r="I275" i="16" s="1"/>
  <c r="H274" i="16"/>
  <c r="I274" i="16" s="1"/>
  <c r="H273" i="16"/>
  <c r="H272" i="16"/>
  <c r="H271" i="16"/>
  <c r="H270" i="16"/>
  <c r="H269" i="16"/>
  <c r="H268" i="16"/>
  <c r="H267" i="16"/>
  <c r="I267" i="16" s="1"/>
  <c r="H266" i="16"/>
  <c r="I266" i="16" s="1"/>
  <c r="H265" i="16"/>
  <c r="H264" i="16"/>
  <c r="H263" i="16"/>
  <c r="H262" i="16"/>
  <c r="H261" i="16"/>
  <c r="I261" i="16" s="1"/>
  <c r="H260" i="16"/>
  <c r="I260" i="16" s="1"/>
  <c r="H259" i="16"/>
  <c r="I259" i="16" s="1"/>
  <c r="H258" i="16"/>
  <c r="I258" i="16" s="1"/>
  <c r="H257" i="16"/>
  <c r="H256" i="16"/>
  <c r="H255" i="16"/>
  <c r="I255" i="16" s="1"/>
  <c r="H254" i="16"/>
  <c r="H253" i="16"/>
  <c r="H252" i="16"/>
  <c r="H251" i="16"/>
  <c r="H250" i="16"/>
  <c r="I250" i="16" s="1"/>
  <c r="I249" i="16" s="1"/>
  <c r="I248" i="16" s="1"/>
  <c r="H249" i="16"/>
  <c r="H248" i="16"/>
  <c r="H247" i="16"/>
  <c r="H246" i="16"/>
  <c r="H245" i="16"/>
  <c r="H244" i="16"/>
  <c r="I244" i="16" s="1"/>
  <c r="H243" i="16"/>
  <c r="I243" i="16" s="1"/>
  <c r="H242" i="16"/>
  <c r="I242" i="16" s="1"/>
  <c r="H241" i="16"/>
  <c r="H240" i="16"/>
  <c r="H239" i="16"/>
  <c r="H238" i="16"/>
  <c r="H237" i="16"/>
  <c r="H236" i="16"/>
  <c r="H235" i="16"/>
  <c r="I235" i="16" s="1"/>
  <c r="H234" i="16"/>
  <c r="I234" i="16" s="1"/>
  <c r="H233" i="16"/>
  <c r="H232" i="16"/>
  <c r="H231" i="16"/>
  <c r="H230" i="16"/>
  <c r="H229" i="16"/>
  <c r="H228" i="16"/>
  <c r="H227" i="16"/>
  <c r="I227" i="16" s="1"/>
  <c r="H226" i="16"/>
  <c r="I226" i="16" s="1"/>
  <c r="H225" i="16"/>
  <c r="H224" i="16"/>
  <c r="H223" i="16"/>
  <c r="H222" i="16"/>
  <c r="H221" i="16"/>
  <c r="H220" i="16"/>
  <c r="I220" i="16" s="1"/>
  <c r="H219" i="16"/>
  <c r="I219" i="16" s="1"/>
  <c r="H218" i="16"/>
  <c r="I218" i="16" s="1"/>
  <c r="H217" i="16"/>
  <c r="H216" i="16"/>
  <c r="I216" i="16" s="1"/>
  <c r="H215" i="16"/>
  <c r="H214" i="16"/>
  <c r="H213" i="16"/>
  <c r="I213" i="16" s="1"/>
  <c r="H212" i="16"/>
  <c r="I212" i="16" s="1"/>
  <c r="H211" i="16"/>
  <c r="I211" i="16" s="1"/>
  <c r="H210" i="16"/>
  <c r="I210" i="16" s="1"/>
  <c r="H209" i="16"/>
  <c r="H208" i="16"/>
  <c r="H207" i="16"/>
  <c r="H206" i="16"/>
  <c r="H205" i="16"/>
  <c r="I205" i="16" s="1"/>
  <c r="H204" i="16"/>
  <c r="I204" i="16" s="1"/>
  <c r="H203" i="16"/>
  <c r="I203" i="16" s="1"/>
  <c r="H202" i="16"/>
  <c r="I202" i="16" s="1"/>
  <c r="H201" i="16"/>
  <c r="H200" i="16"/>
  <c r="H199" i="16"/>
  <c r="H198" i="16"/>
  <c r="H197" i="16"/>
  <c r="H196" i="16"/>
  <c r="H195" i="16"/>
  <c r="I195" i="16" s="1"/>
  <c r="H194" i="16"/>
  <c r="I194" i="16" s="1"/>
  <c r="H193" i="16"/>
  <c r="H192" i="16"/>
  <c r="H191" i="16"/>
  <c r="H190" i="16"/>
  <c r="H189" i="16"/>
  <c r="H188" i="16"/>
  <c r="I188" i="16" s="1"/>
  <c r="H187" i="16"/>
  <c r="I187" i="16" s="1"/>
  <c r="H186" i="16"/>
  <c r="I186" i="16" s="1"/>
  <c r="H185" i="16"/>
  <c r="H184" i="16"/>
  <c r="H183" i="16"/>
  <c r="H182" i="16"/>
  <c r="H181" i="16"/>
  <c r="H180" i="16"/>
  <c r="I180" i="16" s="1"/>
  <c r="H179" i="16"/>
  <c r="I179" i="16" s="1"/>
  <c r="H178" i="16"/>
  <c r="I178" i="16" s="1"/>
  <c r="H177" i="16"/>
  <c r="H176" i="16"/>
  <c r="H175" i="16"/>
  <c r="H174" i="16"/>
  <c r="H173" i="16"/>
  <c r="H172" i="16"/>
  <c r="H171" i="16"/>
  <c r="I171" i="16" s="1"/>
  <c r="H170" i="16"/>
  <c r="H169" i="16"/>
  <c r="H168" i="16"/>
  <c r="H167" i="16"/>
  <c r="H166" i="16"/>
  <c r="H165" i="16"/>
  <c r="H164" i="16"/>
  <c r="I164" i="16" s="1"/>
  <c r="H163" i="16"/>
  <c r="I163" i="16" s="1"/>
  <c r="H162" i="16"/>
  <c r="I162" i="16" s="1"/>
  <c r="H161" i="16"/>
  <c r="H160" i="16"/>
  <c r="H159" i="16"/>
  <c r="H158" i="16"/>
  <c r="H157" i="16"/>
  <c r="H156" i="16"/>
  <c r="H155" i="16"/>
  <c r="I155" i="16" s="1"/>
  <c r="H154" i="16"/>
  <c r="I154" i="16" s="1"/>
  <c r="I153" i="16" s="1"/>
  <c r="H153" i="16"/>
  <c r="H152" i="16"/>
  <c r="H151" i="16"/>
  <c r="H150" i="16"/>
  <c r="H149" i="16"/>
  <c r="H148" i="16"/>
  <c r="H147" i="16"/>
  <c r="H146" i="16"/>
  <c r="I146" i="16" s="1"/>
  <c r="H145" i="16"/>
  <c r="H144" i="16"/>
  <c r="H143" i="16"/>
  <c r="H142" i="16"/>
  <c r="H141" i="16"/>
  <c r="H140" i="16"/>
  <c r="I140" i="16" s="1"/>
  <c r="H139" i="16"/>
  <c r="I139" i="16" s="1"/>
  <c r="H138" i="16"/>
  <c r="I138" i="16" s="1"/>
  <c r="H137" i="16"/>
  <c r="H136" i="16"/>
  <c r="H135" i="16"/>
  <c r="H134" i="16"/>
  <c r="H133" i="16"/>
  <c r="H132" i="16"/>
  <c r="I132" i="16" s="1"/>
  <c r="H131" i="16"/>
  <c r="I131" i="16" s="1"/>
  <c r="H130" i="16"/>
  <c r="I130" i="16" s="1"/>
  <c r="H129" i="16"/>
  <c r="H128" i="16"/>
  <c r="H127" i="16"/>
  <c r="H126" i="16"/>
  <c r="H125" i="16"/>
  <c r="H124" i="16"/>
  <c r="I124" i="16" s="1"/>
  <c r="H123" i="16"/>
  <c r="I123" i="16" s="1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I111" i="16" s="1"/>
  <c r="H110" i="16"/>
  <c r="H109" i="16"/>
  <c r="I109" i="16" s="1"/>
  <c r="H108" i="16"/>
  <c r="I108" i="16" s="1"/>
  <c r="H107" i="16"/>
  <c r="I107" i="16" s="1"/>
  <c r="H106" i="16"/>
  <c r="I106" i="16" s="1"/>
  <c r="H105" i="16"/>
  <c r="H104" i="16"/>
  <c r="H103" i="16"/>
  <c r="H102" i="16"/>
  <c r="H101" i="16"/>
  <c r="H100" i="16"/>
  <c r="H99" i="16"/>
  <c r="H98" i="16"/>
  <c r="I98" i="16" s="1"/>
  <c r="H97" i="16"/>
  <c r="I97" i="16" s="1"/>
  <c r="H96" i="16"/>
  <c r="I96" i="16" s="1"/>
  <c r="H95" i="16"/>
  <c r="H94" i="16"/>
  <c r="H93" i="16"/>
  <c r="I93" i="16" s="1"/>
  <c r="H92" i="16"/>
  <c r="I92" i="16" s="1"/>
  <c r="H91" i="16"/>
  <c r="I91" i="16" s="1"/>
  <c r="H90" i="16"/>
  <c r="H89" i="16"/>
  <c r="H88" i="16"/>
  <c r="H87" i="16"/>
  <c r="H86" i="16"/>
  <c r="H85" i="16"/>
  <c r="H84" i="16"/>
  <c r="I84" i="16" s="1"/>
  <c r="H83" i="16"/>
  <c r="I83" i="16" s="1"/>
  <c r="H82" i="16"/>
  <c r="I82" i="16" s="1"/>
  <c r="H81" i="16"/>
  <c r="H80" i="16"/>
  <c r="H79" i="16"/>
  <c r="H78" i="16"/>
  <c r="H77" i="16"/>
  <c r="H76" i="16"/>
  <c r="I76" i="16" s="1"/>
  <c r="H75" i="16"/>
  <c r="I75" i="16" s="1"/>
  <c r="H74" i="16"/>
  <c r="I74" i="16" s="1"/>
  <c r="H73" i="16"/>
  <c r="H72" i="16"/>
  <c r="H71" i="16"/>
  <c r="I71" i="16" s="1"/>
  <c r="H70" i="16"/>
  <c r="H69" i="16"/>
  <c r="H68" i="16"/>
  <c r="H67" i="16"/>
  <c r="I67" i="16" s="1"/>
  <c r="H66" i="16"/>
  <c r="I66" i="16" s="1"/>
  <c r="H65" i="16"/>
  <c r="H64" i="16"/>
  <c r="H63" i="16"/>
  <c r="H62" i="16"/>
  <c r="H61" i="16"/>
  <c r="H60" i="16"/>
  <c r="I60" i="16" s="1"/>
  <c r="H59" i="16"/>
  <c r="I59" i="16" s="1"/>
  <c r="H58" i="16"/>
  <c r="I58" i="16" s="1"/>
  <c r="H57" i="16"/>
  <c r="H56" i="16"/>
  <c r="H55" i="16"/>
  <c r="H54" i="16"/>
  <c r="H53" i="16"/>
  <c r="H52" i="16"/>
  <c r="H51" i="16"/>
  <c r="I51" i="16" s="1"/>
  <c r="H50" i="16"/>
  <c r="I50" i="16" s="1"/>
  <c r="H49" i="16"/>
  <c r="H48" i="16"/>
  <c r="H47" i="16"/>
  <c r="H46" i="16"/>
  <c r="H45" i="16"/>
  <c r="H44" i="16"/>
  <c r="H43" i="16"/>
  <c r="I43" i="16" s="1"/>
  <c r="H42" i="16"/>
  <c r="I42" i="16" s="1"/>
  <c r="H41" i="16"/>
  <c r="H40" i="16"/>
  <c r="H39" i="16"/>
  <c r="H38" i="16"/>
  <c r="H37" i="16"/>
  <c r="H36" i="16"/>
  <c r="I36" i="16" s="1"/>
  <c r="H35" i="16"/>
  <c r="I35" i="16" s="1"/>
  <c r="H34" i="16"/>
  <c r="H33" i="16"/>
  <c r="H32" i="16"/>
  <c r="H31" i="16"/>
  <c r="H30" i="16"/>
  <c r="H29" i="16"/>
  <c r="H28" i="16"/>
  <c r="H27" i="16"/>
  <c r="I27" i="16" s="1"/>
  <c r="H26" i="16"/>
  <c r="I26" i="16" s="1"/>
  <c r="H25" i="16"/>
  <c r="H24" i="16"/>
  <c r="H23" i="16"/>
  <c r="H22" i="16"/>
  <c r="H21" i="16"/>
  <c r="H20" i="16"/>
  <c r="H19" i="16"/>
  <c r="I19" i="16" s="1"/>
  <c r="H18" i="16"/>
  <c r="I18" i="16" s="1"/>
  <c r="H17" i="16"/>
  <c r="H16" i="16"/>
  <c r="I16" i="16" s="1"/>
  <c r="I721" i="16"/>
  <c r="I719" i="16" s="1"/>
  <c r="I720" i="16"/>
  <c r="I718" i="16"/>
  <c r="I717" i="16"/>
  <c r="I715" i="16"/>
  <c r="I714" i="16"/>
  <c r="I713" i="16"/>
  <c r="I712" i="16"/>
  <c r="I711" i="16"/>
  <c r="I709" i="16"/>
  <c r="I704" i="16"/>
  <c r="I703" i="16"/>
  <c r="I702" i="16"/>
  <c r="I701" i="16"/>
  <c r="I697" i="16"/>
  <c r="I695" i="16"/>
  <c r="I694" i="16"/>
  <c r="I693" i="16"/>
  <c r="I692" i="16"/>
  <c r="I688" i="16"/>
  <c r="I687" i="16"/>
  <c r="I686" i="16"/>
  <c r="I685" i="16"/>
  <c r="I681" i="16"/>
  <c r="I679" i="16"/>
  <c r="I678" i="16"/>
  <c r="I677" i="16"/>
  <c r="I673" i="16"/>
  <c r="I672" i="16"/>
  <c r="I671" i="16"/>
  <c r="I670" i="16"/>
  <c r="I669" i="16"/>
  <c r="I668" i="16"/>
  <c r="I665" i="16"/>
  <c r="I664" i="16"/>
  <c r="I663" i="16"/>
  <c r="I662" i="16"/>
  <c r="I657" i="16"/>
  <c r="I655" i="16"/>
  <c r="I654" i="16"/>
  <c r="I652" i="16"/>
  <c r="I648" i="16"/>
  <c r="I647" i="16" s="1"/>
  <c r="I646" i="16"/>
  <c r="I645" i="16"/>
  <c r="I641" i="16"/>
  <c r="I640" i="16"/>
  <c r="I639" i="16"/>
  <c r="I638" i="16"/>
  <c r="I637" i="16"/>
  <c r="I632" i="16"/>
  <c r="I631" i="16"/>
  <c r="I630" i="16"/>
  <c r="I625" i="16"/>
  <c r="I624" i="16"/>
  <c r="I623" i="16"/>
  <c r="I622" i="16"/>
  <c r="I617" i="16"/>
  <c r="I616" i="16"/>
  <c r="I615" i="16"/>
  <c r="I614" i="16"/>
  <c r="I613" i="16"/>
  <c r="I609" i="16"/>
  <c r="I608" i="16"/>
  <c r="I607" i="16"/>
  <c r="I606" i="16"/>
  <c r="I604" i="16"/>
  <c r="I601" i="16"/>
  <c r="I600" i="16"/>
  <c r="I597" i="16"/>
  <c r="I593" i="16"/>
  <c r="I592" i="16"/>
  <c r="I591" i="16"/>
  <c r="I590" i="16"/>
  <c r="I589" i="16"/>
  <c r="I588" i="16"/>
  <c r="I585" i="16"/>
  <c r="I584" i="16"/>
  <c r="I583" i="16"/>
  <c r="I581" i="16"/>
  <c r="I580" i="16"/>
  <c r="I576" i="16"/>
  <c r="I575" i="16"/>
  <c r="I569" i="16"/>
  <c r="I568" i="16"/>
  <c r="I567" i="16"/>
  <c r="I566" i="16"/>
  <c r="I565" i="16"/>
  <c r="I564" i="16"/>
  <c r="I561" i="16"/>
  <c r="I560" i="16"/>
  <c r="I559" i="16"/>
  <c r="I558" i="16"/>
  <c r="I553" i="16"/>
  <c r="I551" i="16"/>
  <c r="I550" i="16"/>
  <c r="I549" i="16"/>
  <c r="I545" i="16"/>
  <c r="I544" i="16"/>
  <c r="I543" i="16"/>
  <c r="I542" i="16"/>
  <c r="I540" i="16"/>
  <c r="I537" i="16"/>
  <c r="I536" i="16"/>
  <c r="I535" i="16"/>
  <c r="I534" i="16"/>
  <c r="I528" i="16"/>
  <c r="I527" i="16"/>
  <c r="I526" i="16"/>
  <c r="I525" i="16"/>
  <c r="I524" i="16"/>
  <c r="I521" i="16"/>
  <c r="I520" i="16"/>
  <c r="I519" i="16"/>
  <c r="I518" i="16"/>
  <c r="I513" i="16"/>
  <c r="I512" i="16"/>
  <c r="I511" i="16"/>
  <c r="I510" i="16"/>
  <c r="I509" i="16"/>
  <c r="I505" i="16"/>
  <c r="I504" i="16"/>
  <c r="I503" i="16"/>
  <c r="I502" i="16"/>
  <c r="I501" i="16"/>
  <c r="I497" i="16"/>
  <c r="I496" i="16"/>
  <c r="I495" i="16"/>
  <c r="I494" i="16"/>
  <c r="I492" i="16"/>
  <c r="I491" i="16"/>
  <c r="I489" i="16"/>
  <c r="I487" i="16"/>
  <c r="I486" i="16"/>
  <c r="I481" i="16"/>
  <c r="I479" i="16"/>
  <c r="I477" i="16"/>
  <c r="I476" i="16"/>
  <c r="I473" i="16"/>
  <c r="I472" i="16"/>
  <c r="I471" i="16"/>
  <c r="I470" i="16"/>
  <c r="I469" i="16"/>
  <c r="I468" i="16"/>
  <c r="I465" i="16"/>
  <c r="I464" i="16"/>
  <c r="I462" i="16"/>
  <c r="I461" i="16"/>
  <c r="I457" i="16"/>
  <c r="I455" i="16"/>
  <c r="I454" i="16"/>
  <c r="I453" i="16"/>
  <c r="I452" i="16"/>
  <c r="I449" i="16"/>
  <c r="I448" i="16"/>
  <c r="I447" i="16"/>
  <c r="I446" i="16"/>
  <c r="I445" i="16"/>
  <c r="I441" i="16"/>
  <c r="I440" i="16"/>
  <c r="I439" i="16"/>
  <c r="I437" i="16"/>
  <c r="I433" i="16"/>
  <c r="I431" i="16"/>
  <c r="I425" i="16"/>
  <c r="I421" i="16"/>
  <c r="I420" i="16"/>
  <c r="I417" i="16"/>
  <c r="I416" i="16"/>
  <c r="I415" i="16"/>
  <c r="I414" i="16"/>
  <c r="I408" i="16"/>
  <c r="I407" i="16"/>
  <c r="I406" i="16"/>
  <c r="I405" i="16"/>
  <c r="I401" i="16"/>
  <c r="I400" i="16"/>
  <c r="I399" i="16"/>
  <c r="I397" i="16"/>
  <c r="I396" i="16"/>
  <c r="I393" i="16"/>
  <c r="I392" i="16"/>
  <c r="I391" i="16"/>
  <c r="I390" i="16"/>
  <c r="I389" i="16"/>
  <c r="I385" i="16"/>
  <c r="I384" i="16"/>
  <c r="I383" i="16"/>
  <c r="I377" i="16"/>
  <c r="I376" i="16"/>
  <c r="I375" i="16"/>
  <c r="I374" i="16"/>
  <c r="I373" i="16"/>
  <c r="I368" i="16"/>
  <c r="I367" i="16"/>
  <c r="I366" i="16"/>
  <c r="I365" i="16"/>
  <c r="I361" i="16"/>
  <c r="I353" i="16"/>
  <c r="I352" i="16"/>
  <c r="I351" i="16"/>
  <c r="I350" i="16"/>
  <c r="I345" i="16"/>
  <c r="I344" i="16"/>
  <c r="I343" i="16"/>
  <c r="I342" i="16"/>
  <c r="I341" i="16"/>
  <c r="I340" i="16"/>
  <c r="I337" i="16"/>
  <c r="I336" i="16"/>
  <c r="I335" i="16"/>
  <c r="I334" i="16"/>
  <c r="I333" i="16"/>
  <c r="I329" i="16"/>
  <c r="I328" i="16"/>
  <c r="I327" i="16"/>
  <c r="I321" i="16"/>
  <c r="I320" i="16"/>
  <c r="I319" i="16"/>
  <c r="I318" i="16"/>
  <c r="I317" i="16"/>
  <c r="I316" i="16"/>
  <c r="I313" i="16"/>
  <c r="I312" i="16"/>
  <c r="I311" i="16"/>
  <c r="I310" i="16"/>
  <c r="I309" i="16"/>
  <c r="I304" i="16"/>
  <c r="I303" i="16"/>
  <c r="I302" i="16"/>
  <c r="I301" i="16"/>
  <c r="I297" i="16"/>
  <c r="I295" i="16"/>
  <c r="I294" i="16"/>
  <c r="I293" i="16"/>
  <c r="I289" i="16"/>
  <c r="I288" i="16"/>
  <c r="I287" i="16"/>
  <c r="I286" i="16"/>
  <c r="I285" i="16"/>
  <c r="I281" i="16"/>
  <c r="I280" i="16"/>
  <c r="I279" i="16"/>
  <c r="I278" i="16"/>
  <c r="I277" i="16"/>
  <c r="I273" i="16"/>
  <c r="I272" i="16"/>
  <c r="I271" i="16"/>
  <c r="I270" i="16"/>
  <c r="I269" i="16"/>
  <c r="I268" i="16"/>
  <c r="I265" i="16"/>
  <c r="I264" i="16"/>
  <c r="I263" i="16"/>
  <c r="I262" i="16"/>
  <c r="I257" i="16"/>
  <c r="I256" i="16"/>
  <c r="I254" i="16"/>
  <c r="I253" i="16"/>
  <c r="I247" i="16"/>
  <c r="I246" i="16"/>
  <c r="I245" i="16"/>
  <c r="I241" i="16"/>
  <c r="I239" i="16"/>
  <c r="I238" i="16"/>
  <c r="I237" i="16"/>
  <c r="I232" i="16"/>
  <c r="I231" i="16"/>
  <c r="I230" i="16"/>
  <c r="I229" i="16"/>
  <c r="I228" i="16"/>
  <c r="I225" i="16"/>
  <c r="I222" i="16"/>
  <c r="I221" i="16"/>
  <c r="I217" i="16"/>
  <c r="I215" i="16"/>
  <c r="I209" i="16"/>
  <c r="I208" i="16"/>
  <c r="I207" i="16"/>
  <c r="I206" i="16"/>
  <c r="I199" i="16"/>
  <c r="I198" i="16"/>
  <c r="I197" i="16"/>
  <c r="I196" i="16"/>
  <c r="I193" i="16"/>
  <c r="I192" i="16"/>
  <c r="I191" i="16"/>
  <c r="I190" i="16"/>
  <c r="I189" i="16"/>
  <c r="I183" i="16"/>
  <c r="I182" i="16"/>
  <c r="I181" i="16"/>
  <c r="I176" i="16"/>
  <c r="I175" i="16"/>
  <c r="I174" i="16"/>
  <c r="I173" i="16"/>
  <c r="I172" i="16"/>
  <c r="I169" i="16"/>
  <c r="I168" i="16"/>
  <c r="I167" i="16"/>
  <c r="I166" i="16"/>
  <c r="I165" i="16"/>
  <c r="I161" i="16"/>
  <c r="I160" i="16"/>
  <c r="I159" i="16"/>
  <c r="I158" i="16"/>
  <c r="I157" i="16"/>
  <c r="I152" i="16"/>
  <c r="I151" i="16"/>
  <c r="I150" i="16"/>
  <c r="I149" i="16"/>
  <c r="I148" i="16"/>
  <c r="I147" i="16"/>
  <c r="I145" i="16"/>
  <c r="I144" i="16"/>
  <c r="I143" i="16"/>
  <c r="I142" i="16"/>
  <c r="I141" i="16"/>
  <c r="I137" i="16"/>
  <c r="I136" i="16"/>
  <c r="I134" i="16"/>
  <c r="I133" i="16"/>
  <c r="I129" i="16"/>
  <c r="I128" i="16"/>
  <c r="I126" i="16"/>
  <c r="I125" i="16"/>
  <c r="I121" i="16"/>
  <c r="I120" i="16"/>
  <c r="I119" i="16"/>
  <c r="I118" i="16"/>
  <c r="I117" i="16"/>
  <c r="I116" i="16"/>
  <c r="I113" i="16"/>
  <c r="I112" i="16"/>
  <c r="I105" i="16"/>
  <c r="I104" i="16"/>
  <c r="I102" i="16"/>
  <c r="I101" i="16" s="1"/>
  <c r="I99" i="16"/>
  <c r="I94" i="16"/>
  <c r="I88" i="16"/>
  <c r="I87" i="16" s="1"/>
  <c r="I86" i="16"/>
  <c r="I85" i="16"/>
  <c r="I81" i="16"/>
  <c r="I80" i="16"/>
  <c r="I78" i="16"/>
  <c r="I77" i="16"/>
  <c r="I73" i="16"/>
  <c r="I70" i="16"/>
  <c r="I69" i="16"/>
  <c r="I68" i="16"/>
  <c r="I65" i="16"/>
  <c r="I64" i="16"/>
  <c r="I63" i="16"/>
  <c r="I62" i="16"/>
  <c r="I57" i="16"/>
  <c r="I56" i="16"/>
  <c r="I53" i="16"/>
  <c r="I52" i="16"/>
  <c r="I49" i="16"/>
  <c r="I48" i="16"/>
  <c r="I47" i="16"/>
  <c r="I46" i="16"/>
  <c r="I45" i="16"/>
  <c r="I41" i="16"/>
  <c r="I40" i="16"/>
  <c r="I39" i="16"/>
  <c r="I38" i="16"/>
  <c r="I32" i="16"/>
  <c r="I31" i="16"/>
  <c r="I30" i="16"/>
  <c r="I29" i="16"/>
  <c r="I28" i="16"/>
  <c r="I17" i="16"/>
  <c r="I20" i="16"/>
  <c r="I21" i="16"/>
  <c r="I22" i="16"/>
  <c r="I23" i="16"/>
  <c r="I24" i="16"/>
  <c r="I15" i="18" l="1"/>
  <c r="I233" i="16"/>
  <c r="I716" i="16"/>
  <c r="I55" i="16"/>
  <c r="I595" i="16"/>
  <c r="I356" i="16"/>
  <c r="I236" i="16"/>
  <c r="I423" i="16"/>
  <c r="I34" i="16"/>
  <c r="I127" i="16"/>
  <c r="I156" i="16"/>
  <c r="I61" i="16"/>
  <c r="I25" i="16"/>
  <c r="I44" i="16"/>
  <c r="I79" i="16"/>
  <c r="I103" i="16"/>
  <c r="I135" i="16"/>
  <c r="I185" i="16"/>
  <c r="I184" i="16" s="1"/>
  <c r="I372" i="16"/>
  <c r="I488" i="16"/>
  <c r="I633" i="16"/>
  <c r="I306" i="16"/>
  <c r="I72" i="16"/>
  <c r="I115" i="16"/>
  <c r="I629" i="16"/>
  <c r="I426" i="16"/>
  <c r="I177" i="16"/>
  <c r="I252" i="16"/>
  <c r="I696" i="16"/>
  <c r="I300" i="16"/>
  <c r="I485" i="16"/>
  <c r="I529" i="16"/>
  <c r="I690" i="16"/>
  <c r="I710" i="16"/>
  <c r="I499" i="16"/>
  <c r="I90" i="16"/>
  <c r="I110" i="16"/>
  <c r="I122" i="16"/>
  <c r="I214" i="16"/>
  <c r="I326" i="16"/>
  <c r="I517" i="16"/>
  <c r="I170" i="16"/>
  <c r="I201" i="16"/>
  <c r="I224" i="16"/>
  <c r="I480" i="16"/>
  <c r="I546" i="16"/>
  <c r="I582" i="16"/>
  <c r="I586" i="16"/>
  <c r="I611" i="16"/>
  <c r="I676" i="16"/>
  <c r="I680" i="16"/>
  <c r="I322" i="16"/>
  <c r="I563" i="16"/>
  <c r="I636" i="16"/>
  <c r="I95" i="16"/>
  <c r="I653" i="16"/>
  <c r="I409" i="16"/>
  <c r="I444" i="16"/>
  <c r="I533" i="16"/>
  <c r="I573" i="16"/>
  <c r="I599" i="16"/>
  <c r="I649" i="16"/>
  <c r="I240" i="16"/>
  <c r="I37" i="16"/>
  <c r="I290" i="16"/>
  <c r="I429" i="16"/>
  <c r="I605" i="16"/>
  <c r="I360" i="16"/>
  <c r="I621" i="16"/>
  <c r="I661" i="16"/>
  <c r="I15" i="16"/>
  <c r="K14" i="18" l="1"/>
  <c r="L14" i="18" s="1"/>
  <c r="K16" i="18"/>
  <c r="I689" i="16"/>
  <c r="I675" i="16" s="1"/>
  <c r="I610" i="16"/>
  <c r="I598" i="16"/>
  <c r="I33" i="16"/>
  <c r="I200" i="16"/>
  <c r="I223" i="16"/>
  <c r="I89" i="16"/>
  <c r="I54" i="16" s="1"/>
  <c r="I305" i="16"/>
  <c r="I422" i="16"/>
  <c r="J422" i="16" s="1"/>
  <c r="I325" i="16"/>
  <c r="I114" i="16"/>
  <c r="I251" i="16"/>
  <c r="J251" i="16" s="1"/>
  <c r="I484" i="16"/>
  <c r="I100" i="16"/>
  <c r="K18" i="18" l="1"/>
  <c r="K19" i="18" s="1"/>
  <c r="K20" i="18" s="1"/>
  <c r="K21" i="18" s="1"/>
  <c r="K22" i="18" s="1"/>
  <c r="K23" i="18" s="1"/>
  <c r="K24" i="18" s="1"/>
  <c r="K25" i="18" s="1"/>
  <c r="K26" i="18" s="1"/>
  <c r="K27" i="18" s="1"/>
  <c r="K28" i="18" s="1"/>
  <c r="K29" i="18" s="1"/>
  <c r="K30" i="18" s="1"/>
  <c r="K31" i="18" s="1"/>
  <c r="K32" i="18" s="1"/>
  <c r="K33" i="18" s="1"/>
  <c r="K34" i="18" s="1"/>
  <c r="K35" i="18" s="1"/>
  <c r="K36" i="18" s="1"/>
  <c r="K37" i="18" s="1"/>
  <c r="K38" i="18" s="1"/>
  <c r="K39" i="18" s="1"/>
  <c r="K40" i="18" s="1"/>
  <c r="K41" i="18" s="1"/>
  <c r="K42" i="18" s="1"/>
  <c r="K43" i="18" s="1"/>
  <c r="K44" i="18" s="1"/>
  <c r="K45" i="18" s="1"/>
  <c r="K46" i="18" s="1"/>
  <c r="K47" i="18" s="1"/>
  <c r="K48" i="18" s="1"/>
  <c r="K49" i="18" s="1"/>
  <c r="K50" i="18" s="1"/>
  <c r="K51" i="18" s="1"/>
  <c r="K52" i="18" s="1"/>
  <c r="K53" i="18" s="1"/>
  <c r="K54" i="18" s="1"/>
  <c r="K55" i="18" s="1"/>
  <c r="K56" i="18" s="1"/>
  <c r="K57" i="18" s="1"/>
  <c r="K58" i="18" s="1"/>
  <c r="K59" i="18" s="1"/>
  <c r="K60" i="18" s="1"/>
  <c r="K61" i="18" s="1"/>
  <c r="K62" i="18" s="1"/>
  <c r="K63" i="18" s="1"/>
  <c r="K64" i="18" s="1"/>
  <c r="K65" i="18" s="1"/>
  <c r="K66" i="18" s="1"/>
  <c r="K67" i="18" s="1"/>
  <c r="K68" i="18" s="1"/>
  <c r="K69" i="18" s="1"/>
  <c r="K70" i="18" s="1"/>
  <c r="K71" i="18" s="1"/>
  <c r="K72" i="18" s="1"/>
  <c r="K73" i="18" s="1"/>
  <c r="K74" i="18" s="1"/>
  <c r="K75" i="18" s="1"/>
  <c r="K76" i="18" s="1"/>
  <c r="K77" i="18" s="1"/>
  <c r="K78" i="18" s="1"/>
  <c r="K79" i="18" s="1"/>
  <c r="K80" i="18" s="1"/>
  <c r="K81" i="18" s="1"/>
  <c r="K82" i="18" s="1"/>
  <c r="K83" i="18" s="1"/>
  <c r="K84" i="18" s="1"/>
  <c r="K85" i="18" s="1"/>
  <c r="K86" i="18" s="1"/>
  <c r="K87" i="18" s="1"/>
  <c r="K88" i="18" s="1"/>
  <c r="K89" i="18" s="1"/>
  <c r="K90" i="18" s="1"/>
  <c r="K91" i="18" s="1"/>
  <c r="K92" i="18" s="1"/>
  <c r="K93" i="18" s="1"/>
  <c r="K94" i="18" s="1"/>
  <c r="K95" i="18" s="1"/>
  <c r="K96" i="18" s="1"/>
  <c r="K97" i="18" s="1"/>
  <c r="K98" i="18" s="1"/>
  <c r="K99" i="18" s="1"/>
  <c r="K100" i="18" s="1"/>
  <c r="K101" i="18" s="1"/>
  <c r="K102" i="18" s="1"/>
  <c r="K103" i="18" s="1"/>
  <c r="K104" i="18" s="1"/>
  <c r="K105" i="18" s="1"/>
  <c r="K106" i="18" s="1"/>
  <c r="K107" i="18" s="1"/>
  <c r="K108" i="18" s="1"/>
  <c r="K109" i="18" s="1"/>
  <c r="K110" i="18" s="1"/>
  <c r="K111" i="18" s="1"/>
  <c r="K112" i="18" s="1"/>
  <c r="K113" i="18" s="1"/>
  <c r="K114" i="18" s="1"/>
  <c r="K115" i="18" s="1"/>
  <c r="K116" i="18" s="1"/>
  <c r="K117" i="18" s="1"/>
  <c r="K118" i="18" s="1"/>
  <c r="K119" i="18" s="1"/>
  <c r="K120" i="18" s="1"/>
  <c r="K121" i="18" s="1"/>
  <c r="K122" i="18" s="1"/>
  <c r="K123" i="18" s="1"/>
  <c r="K124" i="18" s="1"/>
  <c r="K125" i="18" s="1"/>
  <c r="K126" i="18" s="1"/>
  <c r="K127" i="18" s="1"/>
  <c r="K128" i="18" s="1"/>
  <c r="K129" i="18" s="1"/>
  <c r="K130" i="18" s="1"/>
  <c r="K131" i="18" s="1"/>
  <c r="K132" i="18" s="1"/>
  <c r="K133" i="18" s="1"/>
  <c r="K134" i="18" s="1"/>
  <c r="K135" i="18" s="1"/>
  <c r="K136" i="18" s="1"/>
  <c r="K137" i="18" s="1"/>
  <c r="K138" i="18" s="1"/>
  <c r="K139" i="18" s="1"/>
  <c r="K140" i="18" s="1"/>
  <c r="K141" i="18" s="1"/>
  <c r="K142" i="18" s="1"/>
  <c r="K143" i="18" s="1"/>
  <c r="K144" i="18" s="1"/>
  <c r="K145" i="18" s="1"/>
  <c r="K146" i="18" s="1"/>
  <c r="K147" i="18" s="1"/>
  <c r="K148" i="18" s="1"/>
  <c r="K149" i="18" s="1"/>
  <c r="K150" i="18" s="1"/>
  <c r="K151" i="18" s="1"/>
  <c r="K152" i="18" s="1"/>
  <c r="K153" i="18" s="1"/>
  <c r="K154" i="18" s="1"/>
  <c r="K155" i="18" s="1"/>
  <c r="K156" i="18" s="1"/>
  <c r="K157" i="18" s="1"/>
  <c r="K158" i="18" s="1"/>
  <c r="K159" i="18" s="1"/>
  <c r="K160" i="18" s="1"/>
  <c r="K161" i="18" s="1"/>
  <c r="K162" i="18" s="1"/>
  <c r="K163" i="18" s="1"/>
  <c r="K164" i="18" s="1"/>
  <c r="K165" i="18" s="1"/>
  <c r="K166" i="18" s="1"/>
  <c r="K167" i="18" s="1"/>
  <c r="K168" i="18" s="1"/>
  <c r="K169" i="18" s="1"/>
  <c r="K170" i="18" s="1"/>
  <c r="K171" i="18" s="1"/>
  <c r="K172" i="18" s="1"/>
  <c r="K173" i="18" s="1"/>
  <c r="K174" i="18" s="1"/>
  <c r="K175" i="18" s="1"/>
  <c r="K176" i="18" s="1"/>
  <c r="K177" i="18" s="1"/>
  <c r="K178" i="18" s="1"/>
  <c r="K179" i="18" s="1"/>
  <c r="K180" i="18" s="1"/>
  <c r="K181" i="18" s="1"/>
  <c r="K182" i="18" s="1"/>
  <c r="K183" i="18" s="1"/>
  <c r="K184" i="18" s="1"/>
  <c r="K185" i="18" s="1"/>
  <c r="K186" i="18" s="1"/>
  <c r="K187" i="18" s="1"/>
  <c r="K188" i="18" s="1"/>
  <c r="K189" i="18" s="1"/>
  <c r="K190" i="18" s="1"/>
  <c r="K191" i="18" s="1"/>
  <c r="K192" i="18" s="1"/>
  <c r="K193" i="18" s="1"/>
  <c r="K194" i="18" s="1"/>
  <c r="K195" i="18" s="1"/>
  <c r="K196" i="18" s="1"/>
  <c r="K197" i="18" s="1"/>
  <c r="K198" i="18" s="1"/>
  <c r="K199" i="18" s="1"/>
  <c r="K200" i="18" s="1"/>
  <c r="K201" i="18" s="1"/>
  <c r="K202" i="18" s="1"/>
  <c r="K203" i="18" s="1"/>
  <c r="K204" i="18" s="1"/>
  <c r="K205" i="18" s="1"/>
  <c r="K206" i="18" s="1"/>
  <c r="K207" i="18" s="1"/>
  <c r="K208" i="18" s="1"/>
  <c r="K209" i="18" s="1"/>
  <c r="K210" i="18" s="1"/>
  <c r="K211" i="18" s="1"/>
  <c r="K212" i="18" s="1"/>
  <c r="K213" i="18" s="1"/>
  <c r="K214" i="18" s="1"/>
  <c r="K215" i="18" s="1"/>
  <c r="K216" i="18" s="1"/>
  <c r="K217" i="18" s="1"/>
  <c r="K218" i="18" s="1"/>
  <c r="K219" i="18" s="1"/>
  <c r="K220" i="18" s="1"/>
  <c r="K221" i="18" s="1"/>
  <c r="K222" i="18" s="1"/>
  <c r="K223" i="18" s="1"/>
  <c r="K224" i="18" s="1"/>
  <c r="K225" i="18" s="1"/>
  <c r="K226" i="18" s="1"/>
  <c r="K227" i="18" s="1"/>
  <c r="K228" i="18" s="1"/>
  <c r="K229" i="18" s="1"/>
  <c r="K230" i="18" s="1"/>
  <c r="K231" i="18" s="1"/>
  <c r="K232" i="18" s="1"/>
  <c r="K233" i="18" s="1"/>
  <c r="K234" i="18" s="1"/>
  <c r="K235" i="18" s="1"/>
  <c r="K236" i="18" s="1"/>
  <c r="K237" i="18" s="1"/>
  <c r="K238" i="18" s="1"/>
  <c r="K239" i="18" s="1"/>
  <c r="K240" i="18" s="1"/>
  <c r="K241" i="18" s="1"/>
  <c r="K242" i="18" s="1"/>
  <c r="K243" i="18" s="1"/>
  <c r="K244" i="18" s="1"/>
  <c r="K245" i="18" s="1"/>
  <c r="K246" i="18" s="1"/>
  <c r="K247" i="18" s="1"/>
  <c r="K248" i="18" s="1"/>
  <c r="K249" i="18" s="1"/>
  <c r="K250" i="18" s="1"/>
  <c r="K251" i="18" s="1"/>
  <c r="K252" i="18" s="1"/>
  <c r="K253" i="18" s="1"/>
  <c r="K254" i="18" s="1"/>
  <c r="K255" i="18" s="1"/>
  <c r="K256" i="18" s="1"/>
  <c r="K257" i="18" s="1"/>
  <c r="K258" i="18" s="1"/>
  <c r="K259" i="18" s="1"/>
  <c r="K260" i="18" s="1"/>
  <c r="K261" i="18" s="1"/>
  <c r="K262" i="18" s="1"/>
  <c r="K263" i="18" s="1"/>
  <c r="K264" i="18" s="1"/>
  <c r="K265" i="18" s="1"/>
  <c r="K266" i="18" s="1"/>
  <c r="K267" i="18" s="1"/>
  <c r="K268" i="18" s="1"/>
  <c r="K269" i="18" s="1"/>
  <c r="K270" i="18" s="1"/>
  <c r="K271" i="18" s="1"/>
  <c r="K272" i="18" s="1"/>
  <c r="K273" i="18" s="1"/>
  <c r="K274" i="18" s="1"/>
  <c r="K275" i="18" s="1"/>
  <c r="K276" i="18" s="1"/>
  <c r="K277" i="18" s="1"/>
  <c r="K278" i="18" s="1"/>
  <c r="K279" i="18" s="1"/>
  <c r="K280" i="18" s="1"/>
  <c r="K281" i="18" s="1"/>
  <c r="K282" i="18" s="1"/>
  <c r="K283" i="18" s="1"/>
  <c r="K284" i="18" s="1"/>
  <c r="K285" i="18" s="1"/>
  <c r="K286" i="18" s="1"/>
  <c r="K287" i="18" s="1"/>
  <c r="K288" i="18" s="1"/>
  <c r="K289" i="18" s="1"/>
  <c r="K290" i="18" s="1"/>
  <c r="K291" i="18" s="1"/>
  <c r="K292" i="18" s="1"/>
  <c r="K293" i="18" s="1"/>
  <c r="K294" i="18" s="1"/>
  <c r="K295" i="18" s="1"/>
  <c r="K296" i="18" s="1"/>
  <c r="K297" i="18" s="1"/>
  <c r="K298" i="18" s="1"/>
  <c r="K299" i="18" s="1"/>
  <c r="K300" i="18" s="1"/>
  <c r="K301" i="18" s="1"/>
  <c r="K302" i="18" s="1"/>
  <c r="K303" i="18" s="1"/>
  <c r="K304" i="18" s="1"/>
  <c r="K305" i="18" s="1"/>
  <c r="K306" i="18" s="1"/>
  <c r="K307" i="18" s="1"/>
  <c r="K308" i="18" s="1"/>
  <c r="K309" i="18" s="1"/>
  <c r="K310" i="18" s="1"/>
  <c r="K311" i="18" s="1"/>
  <c r="K312" i="18" s="1"/>
  <c r="K313" i="18" s="1"/>
  <c r="K314" i="18" s="1"/>
  <c r="K315" i="18" s="1"/>
  <c r="K316" i="18" s="1"/>
  <c r="K317" i="18" s="1"/>
  <c r="K318" i="18" s="1"/>
  <c r="K319" i="18" s="1"/>
  <c r="K320" i="18" s="1"/>
  <c r="K321" i="18" s="1"/>
  <c r="K322" i="18" s="1"/>
  <c r="K323" i="18" s="1"/>
  <c r="K324" i="18" s="1"/>
  <c r="K325" i="18" s="1"/>
  <c r="K326" i="18" s="1"/>
  <c r="K327" i="18" s="1"/>
  <c r="K328" i="18" s="1"/>
  <c r="K329" i="18" s="1"/>
  <c r="K330" i="18" s="1"/>
  <c r="K331" i="18" s="1"/>
  <c r="K332" i="18" s="1"/>
  <c r="K333" i="18" s="1"/>
  <c r="K334" i="18" s="1"/>
  <c r="K335" i="18" s="1"/>
  <c r="K336" i="18" s="1"/>
  <c r="K337" i="18" s="1"/>
  <c r="K338" i="18" s="1"/>
  <c r="K339" i="18" s="1"/>
  <c r="K340" i="18" s="1"/>
  <c r="K341" i="18" s="1"/>
  <c r="K342" i="18" s="1"/>
  <c r="K343" i="18" s="1"/>
  <c r="K344" i="18" s="1"/>
  <c r="K345" i="18" s="1"/>
  <c r="K346" i="18" s="1"/>
  <c r="K347" i="18" s="1"/>
  <c r="K348" i="18" s="1"/>
  <c r="K349" i="18" s="1"/>
  <c r="K350" i="18" s="1"/>
  <c r="K351" i="18" s="1"/>
  <c r="K352" i="18" s="1"/>
  <c r="K353" i="18" s="1"/>
  <c r="K354" i="18" s="1"/>
  <c r="K355" i="18" s="1"/>
  <c r="K356" i="18" s="1"/>
  <c r="K357" i="18" s="1"/>
  <c r="K358" i="18" s="1"/>
  <c r="K359" i="18" s="1"/>
  <c r="K360" i="18" s="1"/>
  <c r="K361" i="18" s="1"/>
  <c r="K362" i="18" s="1"/>
  <c r="K363" i="18" s="1"/>
  <c r="K364" i="18" s="1"/>
  <c r="K365" i="18" s="1"/>
  <c r="K366" i="18" s="1"/>
  <c r="K367" i="18" s="1"/>
  <c r="K368" i="18" s="1"/>
  <c r="K369" i="18" s="1"/>
  <c r="K370" i="18" s="1"/>
  <c r="K371" i="18" s="1"/>
  <c r="K372" i="18" s="1"/>
  <c r="K373" i="18" s="1"/>
  <c r="K374" i="18" s="1"/>
  <c r="K375" i="18" s="1"/>
  <c r="K376" i="18" s="1"/>
  <c r="K377" i="18" s="1"/>
  <c r="K378" i="18" s="1"/>
  <c r="K379" i="18" s="1"/>
  <c r="K380" i="18" s="1"/>
  <c r="K381" i="18" s="1"/>
  <c r="K382" i="18" s="1"/>
  <c r="K383" i="18" s="1"/>
  <c r="K384" i="18" s="1"/>
  <c r="K385" i="18" s="1"/>
  <c r="K386" i="18" s="1"/>
  <c r="K387" i="18" s="1"/>
  <c r="K388" i="18" s="1"/>
  <c r="K389" i="18" s="1"/>
  <c r="K390" i="18" s="1"/>
  <c r="K391" i="18" s="1"/>
  <c r="K392" i="18" s="1"/>
  <c r="K393" i="18" s="1"/>
  <c r="K394" i="18" s="1"/>
  <c r="K395" i="18" s="1"/>
  <c r="K396" i="18" s="1"/>
  <c r="K397" i="18" s="1"/>
  <c r="K398" i="18" s="1"/>
  <c r="K399" i="18" s="1"/>
  <c r="K400" i="18" s="1"/>
  <c r="K401" i="18" s="1"/>
  <c r="K402" i="18" s="1"/>
  <c r="K403" i="18" s="1"/>
  <c r="K404" i="18" s="1"/>
  <c r="K405" i="18" s="1"/>
  <c r="K406" i="18" s="1"/>
  <c r="K407" i="18" s="1"/>
  <c r="K408" i="18" s="1"/>
  <c r="K409" i="18" s="1"/>
  <c r="K410" i="18" s="1"/>
  <c r="K411" i="18" s="1"/>
  <c r="K412" i="18" s="1"/>
  <c r="K413" i="18" s="1"/>
  <c r="K414" i="18" s="1"/>
  <c r="K415" i="18" s="1"/>
  <c r="K416" i="18" s="1"/>
  <c r="K417" i="18" s="1"/>
  <c r="K418" i="18" s="1"/>
  <c r="K419" i="18" s="1"/>
  <c r="K420" i="18" s="1"/>
  <c r="K421" i="18" s="1"/>
  <c r="K422" i="18" s="1"/>
  <c r="K423" i="18" s="1"/>
  <c r="K424" i="18" s="1"/>
  <c r="K425" i="18" s="1"/>
  <c r="K426" i="18" s="1"/>
  <c r="K427" i="18" s="1"/>
  <c r="K428" i="18" s="1"/>
  <c r="K429" i="18" s="1"/>
  <c r="K430" i="18" s="1"/>
  <c r="K431" i="18" s="1"/>
  <c r="K432" i="18" s="1"/>
  <c r="K433" i="18" s="1"/>
  <c r="K434" i="18" s="1"/>
  <c r="K435" i="18" s="1"/>
  <c r="K436" i="18" s="1"/>
  <c r="K437" i="18" s="1"/>
  <c r="K438" i="18" s="1"/>
  <c r="K439" i="18" s="1"/>
  <c r="K440" i="18" s="1"/>
  <c r="K441" i="18" s="1"/>
  <c r="K442" i="18" s="1"/>
  <c r="K443" i="18" s="1"/>
  <c r="K444" i="18" s="1"/>
  <c r="K445" i="18" s="1"/>
  <c r="K446" i="18" s="1"/>
  <c r="K447" i="18" s="1"/>
  <c r="K448" i="18" s="1"/>
  <c r="K449" i="18" s="1"/>
  <c r="K450" i="18" s="1"/>
  <c r="K451" i="18" s="1"/>
  <c r="K452" i="18" s="1"/>
  <c r="K453" i="18" s="1"/>
  <c r="K454" i="18" s="1"/>
  <c r="K455" i="18" s="1"/>
  <c r="K456" i="18" s="1"/>
  <c r="K457" i="18" s="1"/>
  <c r="K458" i="18" s="1"/>
  <c r="K459" i="18" s="1"/>
  <c r="K460" i="18" s="1"/>
  <c r="K461" i="18" s="1"/>
  <c r="K462" i="18" s="1"/>
  <c r="K463" i="18" s="1"/>
  <c r="K464" i="18" s="1"/>
  <c r="K465" i="18" s="1"/>
  <c r="K466" i="18" s="1"/>
  <c r="K467" i="18" s="1"/>
  <c r="K468" i="18" s="1"/>
  <c r="K469" i="18" s="1"/>
  <c r="K470" i="18" s="1"/>
  <c r="K471" i="18" s="1"/>
  <c r="K472" i="18" s="1"/>
  <c r="K473" i="18" s="1"/>
  <c r="K474" i="18" s="1"/>
  <c r="K475" i="18" s="1"/>
  <c r="K476" i="18" s="1"/>
  <c r="K477" i="18" s="1"/>
  <c r="K478" i="18" s="1"/>
  <c r="K479" i="18" s="1"/>
  <c r="K480" i="18" s="1"/>
  <c r="K481" i="18" s="1"/>
  <c r="K482" i="18" s="1"/>
  <c r="K483" i="18" s="1"/>
  <c r="K484" i="18" s="1"/>
  <c r="K485" i="18" s="1"/>
  <c r="K486" i="18" s="1"/>
  <c r="K487" i="18" s="1"/>
  <c r="K488" i="18" s="1"/>
  <c r="K489" i="18" s="1"/>
  <c r="K490" i="18" s="1"/>
  <c r="K491" i="18" s="1"/>
  <c r="K492" i="18" s="1"/>
  <c r="K493" i="18" s="1"/>
  <c r="K494" i="18" s="1"/>
  <c r="K495" i="18" s="1"/>
  <c r="K496" i="18" s="1"/>
  <c r="K497" i="18" s="1"/>
  <c r="K498" i="18" s="1"/>
  <c r="K499" i="18" s="1"/>
  <c r="K500" i="18" s="1"/>
  <c r="K501" i="18" s="1"/>
  <c r="K502" i="18" s="1"/>
  <c r="K503" i="18" s="1"/>
  <c r="K504" i="18" s="1"/>
  <c r="K505" i="18" s="1"/>
  <c r="K506" i="18" s="1"/>
  <c r="K507" i="18" s="1"/>
  <c r="K508" i="18" s="1"/>
  <c r="K509" i="18" s="1"/>
  <c r="K510" i="18" s="1"/>
  <c r="K511" i="18" s="1"/>
  <c r="K512" i="18" s="1"/>
  <c r="K513" i="18" s="1"/>
  <c r="K514" i="18" s="1"/>
  <c r="K515" i="18" s="1"/>
  <c r="K516" i="18" s="1"/>
  <c r="K517" i="18" s="1"/>
  <c r="K518" i="18" s="1"/>
  <c r="K519" i="18" s="1"/>
  <c r="K520" i="18" s="1"/>
  <c r="K521" i="18" s="1"/>
  <c r="K522" i="18" s="1"/>
  <c r="K523" i="18" s="1"/>
  <c r="K524" i="18" s="1"/>
  <c r="K525" i="18" s="1"/>
  <c r="K526" i="18" s="1"/>
  <c r="K527" i="18" s="1"/>
  <c r="K528" i="18" s="1"/>
  <c r="K529" i="18" s="1"/>
  <c r="K530" i="18" s="1"/>
  <c r="K531" i="18" s="1"/>
  <c r="K532" i="18" s="1"/>
  <c r="K533" i="18" s="1"/>
  <c r="K534" i="18" s="1"/>
  <c r="K535" i="18" s="1"/>
  <c r="K536" i="18" s="1"/>
  <c r="K537" i="18" s="1"/>
  <c r="K538" i="18" s="1"/>
  <c r="K539" i="18" s="1"/>
  <c r="K540" i="18" s="1"/>
  <c r="K541" i="18" s="1"/>
  <c r="K542" i="18" s="1"/>
  <c r="K543" i="18" s="1"/>
  <c r="K544" i="18" s="1"/>
  <c r="K545" i="18" s="1"/>
  <c r="K546" i="18" s="1"/>
  <c r="K547" i="18" s="1"/>
  <c r="K548" i="18" s="1"/>
  <c r="K549" i="18" s="1"/>
  <c r="K550" i="18" s="1"/>
  <c r="K551" i="18" s="1"/>
  <c r="K552" i="18" s="1"/>
  <c r="K553" i="18" s="1"/>
  <c r="K554" i="18" s="1"/>
  <c r="K555" i="18" s="1"/>
  <c r="K556" i="18" s="1"/>
  <c r="K557" i="18" s="1"/>
  <c r="I722" i="16"/>
</calcChain>
</file>

<file path=xl/sharedStrings.xml><?xml version="1.0" encoding="utf-8"?>
<sst xmlns="http://schemas.openxmlformats.org/spreadsheetml/2006/main" count="6005" uniqueCount="1906">
  <si>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</si>
  <si>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</si>
  <si>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</si>
  <si>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</si>
  <si>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</si>
  <si>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</si>
  <si>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</si>
  <si>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</si>
  <si>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</si>
  <si>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</si>
  <si>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</si>
  <si>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</si>
  <si>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</si>
  <si>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</si>
  <si>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</si>
  <si>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</si>
  <si>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</si>
  <si>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</si>
  <si>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</si>
  <si>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</si>
  <si>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</si>
  <si>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</si>
  <si>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</si>
  <si>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</si>
  <si>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</si>
  <si>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</si>
  <si>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</si>
  <si>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</si>
  <si>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</si>
  <si>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</si>
  <si>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</si>
  <si>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</si>
  <si>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</si>
  <si>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</si>
  <si>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</si>
  <si>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</si>
  <si>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 DE CONTAINER 2,30 X 6,00 M, ALT. 2,50 M, COM 1 SANITARIO, PARA ESCRITORIO, COMPLETO, SEM DIVISORIAS INTERNAS (NAO INCLUI MOBILIZACAO/DESMOBILIZACAO)</t>
  </si>
  <si>
    <t>MÊS</t>
  </si>
  <si>
    <t>1.8</t>
  </si>
  <si>
    <t>FNDE 230</t>
  </si>
  <si>
    <t>LOCACAO DE CONTAINER 2,30 X 6,00 M, ALT. 2,50 M, PARA ESCRITORIO, SEM DIVISORIAS INTERNAS E SEM SANITARIO (NAO INCLUI MOBILIZACAO/DESMOBILIZACAO)</t>
  </si>
  <si>
    <t>1.9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</si>
  <si>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</si>
  <si>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</si>
  <si>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</si>
  <si>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</si>
  <si>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</si>
  <si>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</si>
  <si>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</si>
  <si>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</si>
  <si>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</si>
  <si>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</si>
  <si>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</si>
  <si>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</si>
  <si>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</si>
  <si>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</si>
  <si>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</si>
  <si>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</si>
  <si>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</si>
  <si>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</si>
  <si>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101617</t>
  </si>
  <si>
    <t>PREPARO DE FUNDO DE VALA COM LARGURA MAIOR OU IGUAL A 1,5 M E MENOR QUE 2,5 M (ACERTO DO SOLO NATURAL). AF_08/2020</t>
  </si>
  <si>
    <t>2.6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</si>
  <si>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</si>
  <si>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</si>
  <si>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2.7</t>
  </si>
  <si>
    <t>94316</t>
  </si>
  <si>
    <t>ATERRO MECANIZADO DE VALA COM RETROESCAVADEIRA (CAPACIDADE DA CAÇAMBA DA RETRO: 0,26 M³ / POTÊNCIA: 88 HP), LARGURA ATÉ 1,5 M, PROFUNDIDADE ATÉ 1,5 M, COM SOLO ARGILO-ARENOSO. AF_08/2023</t>
  </si>
  <si>
    <t>3</t>
  </si>
  <si>
    <t>FUNDAÇÕES</t>
  </si>
  <si>
    <t>3.1</t>
  </si>
  <si>
    <t>CONCRETO ARMADO PARA FUNDAÇÕES - TUBULÕES</t>
  </si>
  <si>
    <t>3.1.1</t>
  </si>
  <si>
    <t>101096</t>
  </si>
  <si>
    <t>TUBULÃO A CÉU ABERTO, DIÂMETRO DO FUSTE DE 70CM, ESCAVAÇÃO MANUAL, SEM ALARGAMENTO DE BASE, CONCRETO FEITO EM OBRA E LANÇADO COM JERICA. AF_05/2020_PA</t>
  </si>
  <si>
    <t>3.1.2</t>
  </si>
  <si>
    <t>101112</t>
  </si>
  <si>
    <t>ALARGAMENTO DE BASE DE TUBULÃO A CÉU ABERTO, ESCAVAÇÃO MANUAL, CONCRETO FEITO EM OBRA E LANÇADO COM JERICA. AF_05/2020</t>
  </si>
  <si>
    <t>3.2</t>
  </si>
  <si>
    <t>CONCRETO ARMADO PARA SAPATAS</t>
  </si>
  <si>
    <t>3.2.1</t>
  </si>
  <si>
    <t>96619</t>
  </si>
  <si>
    <t>LASTRO DE CONCRETO MAGRO, APLICADO EM BLOCOS DE COROAMENTO OU SAPATAS, ESPESSURA DE 5 CM. AF_01/2024</t>
  </si>
  <si>
    <t>3.2.2</t>
  </si>
  <si>
    <t>96557</t>
  </si>
  <si>
    <t>CONCRETAGEM DE BLOCO DE COROAMENTO OU VIGA BALDRAME, FCK 30 MPA, COM USO DE BOMBA - LANÇAMENTO, ADENSAMENTO E ACABAMENTO. AF_01/2024</t>
  </si>
  <si>
    <t>3.2.3</t>
  </si>
  <si>
    <t>96534</t>
  </si>
  <si>
    <t>FABRICAÇÃO, MONTAGEM E DESMONTAGEM DE FÔRMA PARA BLOCO DE COROAMENTO, EM MADEIRA SERRADA, E=25 MM, 4 UTILIZAÇÕES. AF_01/2024</t>
  </si>
  <si>
    <t>3.2.4</t>
  </si>
  <si>
    <t>96545</t>
  </si>
  <si>
    <t>ARMAÇÃO DE BLOCO UTILIZANDO AÇO CA-50 DE 8 MM - MONTAGEM. AF_01/2024</t>
  </si>
  <si>
    <t>KG</t>
  </si>
  <si>
    <t>3.2.5</t>
  </si>
  <si>
    <t>96546</t>
  </si>
  <si>
    <t>ARMAÇÃO DE BLOCO UTILIZANDO AÇO CA-50 DE 10 MM - MONTAGEM. AF_01/2024</t>
  </si>
  <si>
    <t>3.2.6</t>
  </si>
  <si>
    <t>92915</t>
  </si>
  <si>
    <t>ARMAÇÃO DE ESTRUTURAS DIVERSAS DE CONCRETO ARMADO, EXCETO VIGAS, PILARES, LAJES E FUNDAÇÕES, UTILIZANDO AÇO CA-60 DE 5,0 MM - MONTAGEM. AF_06/2022</t>
  </si>
  <si>
    <t>3.3</t>
  </si>
  <si>
    <t>CONCRETO ARMADO PARA BLOCOS</t>
  </si>
  <si>
    <t>3.3.1</t>
  </si>
  <si>
    <t>3.3.2</t>
  </si>
  <si>
    <t>3.3.3</t>
  </si>
  <si>
    <t>3.3.4</t>
  </si>
  <si>
    <t>3.3.5</t>
  </si>
  <si>
    <t>96544</t>
  </si>
  <si>
    <t>ARMAÇÃO DE BLOCO UTILIZANDO AÇO CA-50 DE 6,3 MM - MONTAGEM. AF_01/2024</t>
  </si>
  <si>
    <t>3.3.6</t>
  </si>
  <si>
    <t>96543</t>
  </si>
  <si>
    <t>ARMAÇÃO DE BLOCO UTILIZANDO AÇO CA-60 DE 5 MM - MONTAGEM. AF_01/2024</t>
  </si>
  <si>
    <t>3.3.7</t>
  </si>
  <si>
    <t>104920</t>
  </si>
  <si>
    <t>ARMAÇÃO DE BLOCO, SAPATA ISOLADA, VIGA BALDRAME E SAPATA CORRIDA UTILIZANDO AÇO CA-50 DE 12,5 MM - MONTAGEM. AF_01/2024</t>
  </si>
  <si>
    <t>3.3.8</t>
  </si>
  <si>
    <t>104921</t>
  </si>
  <si>
    <t>ARMAÇÃO DE BLOCO, SAPATA ISOLADA, VIGA BALDRAME E SAPATA CORRIDA UTILIZANDO AÇO CA-50 DE 16 MM - MONTAGEM. AF_01/2024</t>
  </si>
  <si>
    <t>3.3.9</t>
  </si>
  <si>
    <t>104922</t>
  </si>
  <si>
    <t>ARMAÇÃO DE BLOCO, SAPATA ISOLADA E SAPATA CORRIDA UTILIZANDO AÇO CA-50 DE 20 MM - MONTAGEM. AF_01/2024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</si>
  <si>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</si>
  <si>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</si>
  <si>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</si>
  <si>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</si>
  <si>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</si>
  <si>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</si>
  <si>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</si>
  <si>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</si>
  <si>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92762</t>
  </si>
  <si>
    <t>ARMAÇÃO DE PILAR OU VIGA DE ESTRUTURA CONVENCIONAL DE CONCRETO ARMADO UTILIZANDO AÇO CA-50 DE 10,0 MM - MONTAGEM. AF_06/2022</t>
  </si>
  <si>
    <t>4.1.3</t>
  </si>
  <si>
    <t>92763</t>
  </si>
  <si>
    <t>ARMAÇÃO DE PILAR OU VIGA DE ESTRUTURA CONVENCIONAL DE CONCRETO ARMADO UTILIZANDO AÇO CA-50 DE 12,5 MM - MONTAGEM. AF_06/2022</t>
  </si>
  <si>
    <t>4.1.4</t>
  </si>
  <si>
    <t>92759</t>
  </si>
  <si>
    <t>ARMAÇÃO DE PILAR OU VIGA DE ESTRUTURA CONVENCIONAL DE CONCRETO ARMADO UTILIZANDO AÇO CA-60 DE 5,0 MM - MONTAGEM. AF_06/2022</t>
  </si>
  <si>
    <t>4.1.5</t>
  </si>
  <si>
    <t>103672</t>
  </si>
  <si>
    <t>CONCRETAGEM DE PILARES, FCK = 25 MPA, COM USO DE BOMBA - LANÇAMENTO, ADENSAMENTO E ACABAMENTO. AF_02/2022_PS</t>
  </si>
  <si>
    <t>4.2</t>
  </si>
  <si>
    <t>CONCRETO ARMADO - VIGAS INCLUINDO BALDRAME</t>
  </si>
  <si>
    <t>4.2.1</t>
  </si>
  <si>
    <t>4.2.2</t>
  </si>
  <si>
    <t>4.2.3</t>
  </si>
  <si>
    <t>92760</t>
  </si>
  <si>
    <t>ARMAÇÃO DE PILAR OU VIGA DE ESTRUTURA CONVENCIONAL DE CONCRETO ARMADO UTILIZANDO AÇO CA-50 DE 6,3 MM - MONTAGEM. AF_06/2022</t>
  </si>
  <si>
    <t>4.2.4</t>
  </si>
  <si>
    <t>92761</t>
  </si>
  <si>
    <t>ARMAÇÃO DE PILAR OU VIGA DE ESTRUTURA CONVENCIONAL DE CONCRETO ARMADO UTILIZANDO AÇO CA-50 DE 8,0 MM - MONTAGEM. AF_06/2022</t>
  </si>
  <si>
    <t>4.2.5</t>
  </si>
  <si>
    <t>4.2.6</t>
  </si>
  <si>
    <t>4.2.7</t>
  </si>
  <si>
    <t>92764</t>
  </si>
  <si>
    <t>ARMAÇÃO DE PILAR OU VIGA DE ESTRUTURA CONVENCIONAL DE CONCRETO ARMADO UTILIZANDO AÇO CA-50 DE 16,0 MM - MONTAGEM. AF_06/2022</t>
  </si>
  <si>
    <t>4.2.8</t>
  </si>
  <si>
    <t>92765</t>
  </si>
  <si>
    <t>ARMAÇÃO DE PILAR OU VIGA DE ESTRUTURA CONVENCIONAL DE CONCRETO ARMADO UTILIZANDO AÇO CA-50 DE 20,0 MM - MONTAGEM. AF_06/2022</t>
  </si>
  <si>
    <t>4.2.9</t>
  </si>
  <si>
    <t>4.2.10</t>
  </si>
  <si>
    <t>103675</t>
  </si>
  <si>
    <t>CONCRETAGEM DE VIGAS E LAJES, FCK=25 MPA, PARA LAJES MACIÇAS OU NERVURADAS COM USO DE BOMBA - LANÇAMENTO, ADENSAMENTO E ACABAMENTO. AF_02/2022_PS</t>
  </si>
  <si>
    <t>4.3</t>
  </si>
  <si>
    <t>CONCRETO ARMADO PARA VERGAS</t>
  </si>
  <si>
    <t>4.3.1</t>
  </si>
  <si>
    <t>93184</t>
  </si>
  <si>
    <t>VERGA PRÉ-MOLDADA COM ATÉ 1,5 M DE VÃO, ESPESSURA DE *20* CM. AF_03/2024</t>
  </si>
  <si>
    <t>4.3.2</t>
  </si>
  <si>
    <t>93185</t>
  </si>
  <si>
    <t>VERGA PRÉ-MOLDADA PARA PORTAS COM MAIS DE 1,5 M DE VÃO. AF_03/2016</t>
  </si>
  <si>
    <t>4.3.3</t>
  </si>
  <si>
    <t>93183</t>
  </si>
  <si>
    <t>VERGA PRÉ-MOLDADA PARA JANELAS COM MAIS DE 1,5 M DE VÃO. AF_03/2016</t>
  </si>
  <si>
    <t>4.3.4</t>
  </si>
  <si>
    <t>93182</t>
  </si>
  <si>
    <t>VERGA PRÉ-MOLDADA PARA JANELAS COM ATÉ 1,5 M DE VÃO. AF_03/2016</t>
  </si>
  <si>
    <t>4.3.5</t>
  </si>
  <si>
    <t>93195</t>
  </si>
  <si>
    <t>CONTRAVERGA PRÉ-MOLDADA PARA VÃOS DE MAIS DE 1,5 M DE COMPRIMENTO. AF_03/2016</t>
  </si>
  <si>
    <t>4.3.6</t>
  </si>
  <si>
    <t>93194</t>
  </si>
  <si>
    <t>CONTRAVERGA PRÉ-MOLDADA, ESPESSURA DE *20* CM. AF_03/2024</t>
  </si>
  <si>
    <t>4.4</t>
  </si>
  <si>
    <t>CONCRETO ARMADO - LAJE</t>
  </si>
  <si>
    <t>4.4.1</t>
  </si>
  <si>
    <t>92514</t>
  </si>
  <si>
    <t>MONTAGEM E DESMONTAGEM DE FÔRMA DE LAJE MACIÇA, PÉ-DIREITO SIMPLES, EM CHAPA DE MADEIRA COMPENSADA RESINADA, 4 UTILIZAÇÕES. AF_09/2020</t>
  </si>
  <si>
    <t>4.4.2</t>
  </si>
  <si>
    <t>92769</t>
  </si>
  <si>
    <t>ARMAÇÃO DE LAJE DE ESTRUTURA CONVENCIONAL DE CONCRETO ARMADO UTILIZANDO AÇO CA-50 DE 6,3 MM - MONTAGEM. AF_06/2022</t>
  </si>
  <si>
    <t>4.4.3</t>
  </si>
  <si>
    <t>92770</t>
  </si>
  <si>
    <t>ARMAÇÃO DE LAJE DE ESTRUTURA CONVENCIONAL DE CONCRETO ARMADO UTILIZANDO AÇO CA-50 DE 8,0 MM - MONTAGEM. AF_06/2022</t>
  </si>
  <si>
    <t>4.4.4</t>
  </si>
  <si>
    <t>92773</t>
  </si>
  <si>
    <t>ARMAÇÃO DE LAJE DE ESTRUTURA CONVENCIONAL DE CONCRETO ARMADO UTILIZANDO AÇO CA-50 DE 16,0 MM - MONTAGEM. AF_06/2022</t>
  </si>
  <si>
    <t>4.4.5</t>
  </si>
  <si>
    <t>92774</t>
  </si>
  <si>
    <t>ARMAÇÃO DE LAJE DE ESTRUTURA CONVENCIONAL DE CONCRETO ARMADO UTILIZANDO AÇO CA-50 DE 20,0 MM - MONTAGEM. AF_06/2022</t>
  </si>
  <si>
    <t>4.4.6</t>
  </si>
  <si>
    <t>92768</t>
  </si>
  <si>
    <t>ARMAÇÃO DE LAJE DE ESTRUTURA CONVENCIONAL DE CONCRETO ARMADO UTILIZANDO AÇO CA-60 DE 5,0 MM - MONTAGEM. AF_06/2022</t>
  </si>
  <si>
    <t>4.4.7</t>
  </si>
  <si>
    <t>4.5</t>
  </si>
  <si>
    <t>ESTRUTURA METÁLICA</t>
  </si>
  <si>
    <t>4.5.1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</si>
  <si>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</si>
  <si>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</si>
  <si>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4.6</t>
  </si>
  <si>
    <t>PISO DE CONCRETO</t>
  </si>
  <si>
    <t>4.6.1</t>
  </si>
  <si>
    <t>PAVIMENTAÇÃO INTERNA DE PISO DE CONCRETO 8 CM</t>
  </si>
  <si>
    <t>4.6.1.1</t>
  </si>
  <si>
    <t>97083</t>
  </si>
  <si>
    <t>COMPACTAÇÃO MECÂNICA DE SOLO PARA EXECUÇÃO DE RADIER, PISO DE CONCRETO OU LAJE SOBRE SOLO, COM COMPACTADOR DE SOLOS A PERCUSSÃO. AF_09/2021</t>
  </si>
  <si>
    <t>4.6.1.2</t>
  </si>
  <si>
    <t>96622</t>
  </si>
  <si>
    <t>LASTRO COM MATERIAL GRANULAR, APLICADO EM PISOS OU LAJES SOBRE SOLO, ESPESSURA DE *5 CM*. AF_01/2024</t>
  </si>
  <si>
    <t>4.6.1.3</t>
  </si>
  <si>
    <t>97087</t>
  </si>
  <si>
    <t>CAMADA SEPARADORA PARA EXECUÇÃO DE RADIER, PISO DE CONCRETO OU LAJE SOBRE SOLO, EM LONA PLÁSTICA. AF_09/2021</t>
  </si>
  <si>
    <t>4.6.1.4</t>
  </si>
  <si>
    <t>94991</t>
  </si>
  <si>
    <t>EXECUÇÃO DE PASSEIO (CALÇADA) OU PISO DE CONCRETO COM CONCRETO MOLDADO IN LOCO, USINADO C20, ACABAMENTO CONVENCIONAL, NÃO ARMADO. AF_08/2022</t>
  </si>
  <si>
    <t>4.6.2</t>
  </si>
  <si>
    <t>PAVIMENTAÇÃO EXTERNA - CALÇADA DE PISO DE CONCRETO 7 CM</t>
  </si>
  <si>
    <t>4.6.2.1</t>
  </si>
  <si>
    <t>4.6.2.2</t>
  </si>
  <si>
    <t>4.6.2.3</t>
  </si>
  <si>
    <t>4.6.2.4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</si>
  <si>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</si>
  <si>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</si>
  <si>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</si>
  <si>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</si>
  <si>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</si>
  <si>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</si>
  <si>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</si>
  <si>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</si>
  <si>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</si>
  <si>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</si>
  <si>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103324</t>
  </si>
  <si>
    <t>ALVENARIA DE VEDAÇÃO DE BLOCOS CERÂMICOS FURADOS NA VERTICAL DE 14X19X39 CM (ESPESSURA 14 CM) E ARGAMASSA DE ASSENTAMENTO COM PREPARO EM BETONEIRA. AF_12/2021</t>
  </si>
  <si>
    <t>5.2.2</t>
  </si>
  <si>
    <t>103322</t>
  </si>
  <si>
    <t>ALVENARIA DE VEDAÇÃO DE BLOCOS CERÂMICOS FURADOS NA VERTICAL DE 9X19X39 CM (ESPESSURA 9 CM) E ARGAMASSA DE ASSENTAMENTO COM PREPARO EM BETONEIRA. AF_12/2021</t>
  </si>
  <si>
    <t>5.2.3</t>
  </si>
  <si>
    <t>103328</t>
  </si>
  <si>
    <t>ALVENARIA DE VEDAÇÃO DE BLOCOS CERÂMICOS FURADOS NA HORIZONTAL DE 9X19X19 CM (ESPESSURA 9 CM) E ARGAMASSA DE ASSENTAMENTO COM PREPARO EM BETONEIRA. AF_12/2021</t>
  </si>
  <si>
    <t>5.2.4</t>
  </si>
  <si>
    <t>93201</t>
  </si>
  <si>
    <t>FIXAÇÃO (ENCUNHAMENTO) DE ALVENARIA DE VEDAÇÃO COM ARGAMASSA APLICADA COM COLHER. AF_03/2016</t>
  </si>
  <si>
    <t>5.2.5</t>
  </si>
  <si>
    <t>101159</t>
  </si>
  <si>
    <t>ALVENARIA DE VEDAÇÃO DE BLOCOS CERÂMICOS MACIÇOS DE 5X10X20CM (ESPESSURA 10CM) E ARGAMASSA DE ASSENTAMENTO COM PREPARO EM BETONEIRA. AF_05/2020</t>
  </si>
  <si>
    <t>5.2.6</t>
  </si>
  <si>
    <t>103318</t>
  </si>
  <si>
    <t>ALVENARIA DE VEDAÇÃO DE BLOCOS VAZADOS DE CONCRETO DE 14X19X39 CM (ESPESSURA 14 CM)  E ARGAMASSA DE ASSENTAMENTO COM PREPARO EM BETONEIRA. AF_12/2021</t>
  </si>
  <si>
    <t>5.3</t>
  </si>
  <si>
    <t>DIVISÓRIAS</t>
  </si>
  <si>
    <t>5.3.1</t>
  </si>
  <si>
    <t>102253</t>
  </si>
  <si>
    <t>DIVISORIA SANITÁRIA, TIPO CABINE, EM GRANITO CINZA POLIDO, ESP = 3CM, ASSENTADO COM ARGAMASSA COLANTE AC III-E, EXCLUSIVE FERRAGENS. AF_01/2021</t>
  </si>
  <si>
    <t>5.3.2</t>
  </si>
  <si>
    <t>102181</t>
  </si>
  <si>
    <t>5.3.3</t>
  </si>
  <si>
    <t>102235</t>
  </si>
  <si>
    <t>DIVISÓRIA FIXA EM VIDRO TEMPERADO 10 MM, SEM ABERTURA. AF_01/2021_PS</t>
  </si>
  <si>
    <t>6</t>
  </si>
  <si>
    <t>ESQUADRIAS</t>
  </si>
  <si>
    <t>6.1</t>
  </si>
  <si>
    <t>PORTAS DE MADEIRA</t>
  </si>
  <si>
    <t>6.1.1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</si>
  <si>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</si>
  <si>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</si>
  <si>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6.1.2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</si>
  <si>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</si>
  <si>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</si>
  <si>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6.1.3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</si>
  <si>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</si>
  <si>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</si>
  <si>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6.1.4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</si>
  <si>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</si>
  <si>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</si>
  <si>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>6.1.5</t>
  </si>
  <si>
    <t>FNDE 249</t>
  </si>
  <si>
    <t>PM5 -PORTA EM COMPENSADO DE MADEIRA E=2cm REVESTIDA COM LAMINADO MELAMÍNICO NAS CORES: AMARELA, VERDE, LARANJA E AZUL</t>
  </si>
  <si>
    <t>6.1.6</t>
  </si>
  <si>
    <t>FNDE 250</t>
  </si>
  <si>
    <t>INSTALAÇÃO DE VIDRO LISO INCOLOR ESQUADRIA PM4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</si>
  <si>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</si>
  <si>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</si>
  <si>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</si>
  <si>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</si>
  <si>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</si>
  <si>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</si>
  <si>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</si>
  <si>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</si>
  <si>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</si>
  <si>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</si>
  <si>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</si>
  <si>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</si>
  <si>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6.2.4</t>
  </si>
  <si>
    <t>102219</t>
  </si>
  <si>
    <t>PINTURA TINTA DE ACABAMENTO (PIGMENTADA) ESMALTE SINTÉTICO ACETINADO EM MADEIRA, 2 DEMÃOS. AF_01/2021</t>
  </si>
  <si>
    <t>6.3</t>
  </si>
  <si>
    <t>PORTAS EM ALUMÍNIO</t>
  </si>
  <si>
    <t>6.3.1</t>
  </si>
  <si>
    <t>FNDE 251</t>
  </si>
  <si>
    <t>PORTA DE ABRIR - PA1 - 100 X 210 CM EM CHAPA DE ALUMÍNIO, COM VENEZIANA E VIDRO MINIBOREAL 6 MM, INCLUSO FECHADURA E PUXADOR - CONFORME PROJETO DE ESQUADRIAS</t>
  </si>
  <si>
    <t>6.3.2</t>
  </si>
  <si>
    <t>FNDE 252</t>
  </si>
  <si>
    <t>PORTA DE ABRIR - PA2 - 80 X 210 CM EM CHAPA DE ALUMÍNIO, TIPO VENEZIANA COM GUARNIÇÃO, FIXAÇÃO COM PARAFUSOS - FORNECIMENTO E INSTALAÇÃO - CONFORME PROJETO DE ESQUADRIAS</t>
  </si>
  <si>
    <t>6.3.3</t>
  </si>
  <si>
    <t>FNDE 253</t>
  </si>
  <si>
    <t>PORTA DE ABRIR 2 FOLHAS - PA3 - 160 X 210 CM EM CHAPA DE ALUMÍNIO, TIPO VENEZIANA COM GUARNIÇÃO, FIXAÇÃO COM PARAFUSOS - FORNECIMENTO E INSTALAÇÃO - CONFORME PROJETO DE ESQUADRIAS</t>
  </si>
  <si>
    <t>6.3.4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</si>
  <si>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</si>
  <si>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</si>
  <si>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6.3.5</t>
  </si>
  <si>
    <t>FNDE 255</t>
  </si>
  <si>
    <t>PORTA DE CORRER - PA5- 240 X 210 CM, DE ALUMÍNIO, COM DUAS FOLHAS DE CORRER PARA VIDRO, INCLUSO VIDRO LISO INCOLOR 8 MM, FECHADURA E PUXADOR, SEM ALIZAR - CONFORME PROJETO DE ESQUADRIAS</t>
  </si>
  <si>
    <t>6.3.6</t>
  </si>
  <si>
    <t>FNDE 256</t>
  </si>
  <si>
    <t>PORTA DE ABRIR 2 FOLHAS - PA6 - 110 X 170 CM EM CHAPA DE ALUMÍNIO, TIPO VENEZIANA COM GUARNIÇÃO, FIXAÇÃO COM PARAFUSOS - FORNECIMENTO E INSTALAÇÃO - CONFORME PROJETO DE ESQUADRIAS</t>
  </si>
  <si>
    <t>6.3.7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</si>
  <si>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</si>
  <si>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</si>
  <si>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6.4</t>
  </si>
  <si>
    <t>JANELAS EM ALUMÍNIO</t>
  </si>
  <si>
    <t>6.4.1</t>
  </si>
  <si>
    <t>FNDE 258</t>
  </si>
  <si>
    <t>JANELA DE ALUMÍNIO - JA-1 - 70 X 125 CM, TIPO GUILHOTINA COMPLETA, COM VIDROS, BATENTE E FERRAGENS. EXCLUSIVE ALIZAR, ACABAMENTO E CONTRAMARCO, CONFORME PROJETO DE ESQUADRIAS</t>
  </si>
  <si>
    <t>6.4.2</t>
  </si>
  <si>
    <t>FNDE 259</t>
  </si>
  <si>
    <t>JANELA DE ALUMÍNIO - JA-2 - 110 X 145 CM, TIPO GUILHOTINACOMPLETA, COM VIDROS, BATENTE E FERRAGENS. EXCLUSIVE ALIZAR, ACABAMENTO E CONTRAMARCO, CONFORME PROJETO DE ESQUADRIAS</t>
  </si>
  <si>
    <t>6.4.3</t>
  </si>
  <si>
    <t>FNDE 275</t>
  </si>
  <si>
    <t>JANELA DE ALUMÍNIO JA-3 - 140 X 115, TIPO FIXA, PARA VIDRO, COM VIDRO, BATENTE E FERRAGENS. EXCLUSIVE ACABAMENTO, ALIZAR E CONTRAMARCO, CONFORME PROJETO DE ESQUADRIAS</t>
  </si>
  <si>
    <t>6.4.4</t>
  </si>
  <si>
    <t>FNDE 262</t>
  </si>
  <si>
    <t>JANELA DE ALUMÍNIO - JA-4 - 140 X 145 CM, TIPO GUILHOTINA COMPLETA, COM VIDROS, BATENTE E FERRAGENS. EXCLUSIVE ALIZAR, ACABAMENTO E CONTRAMARCO, CONFORME PROJETO DE ESQUADRIAS</t>
  </si>
  <si>
    <t>6.4.5</t>
  </si>
  <si>
    <t>FNDE 276</t>
  </si>
  <si>
    <t>JANELA DE ALUMÍNIO JA-5 - 200 X 128 CM, TIPO FIXA, PARA VIDRO, COM VIDRO, BATENTE E FERRAGENS. EXCLUSIVE ACABAMENTO, ALIZAR E CONTRAMARCO, CONFORME PROJETO DE ESQUADRIAS</t>
  </si>
  <si>
    <t>6.4.6</t>
  </si>
  <si>
    <t>FNDE 263</t>
  </si>
  <si>
    <t>JANELA DE ALUMÍNIO - JA-6 - 210 X 150 CM, TIPO MAXIM-AR, COM VIDROS, BATENTE E FERRAGENS. EXCLUSIVE ALIZAR, ACABAMENTO E CONTRAMARCO, CONFORME PROJETO DE ESQUADRIAS</t>
  </si>
  <si>
    <t>6.4.7</t>
  </si>
  <si>
    <t>FNDE 264</t>
  </si>
  <si>
    <t>JANELA DE ALUMÍNIO - JA-7 - 210 X 75 CM, TIPO MAXIM-AR, COM VIDROS, BATENTE E FERRAGENS. EXCLUSIVE ALIZAR, ACABAMENTO E CONTRAMARCO, CONFORME PROJETO DE ESQUADRIAS</t>
  </si>
  <si>
    <t>6.4.8</t>
  </si>
  <si>
    <t>FNDE 268</t>
  </si>
  <si>
    <t>JANELA DE ALUMÍNIO - JA-8 - 210 X 100 CM, TIPO MAXIM-AR, COM VIDROS, BATENTE E FERRAGENS. EXCLUSIVE ALIZAR, ACABAMENTO E CONTRAMARCO, CONFORME PROJETO DE ESQUADRIAS</t>
  </si>
  <si>
    <t>6.4.9</t>
  </si>
  <si>
    <t>FNDE 265</t>
  </si>
  <si>
    <t>JANELA DE ALUMÍNIO - JA-9 - 210 X 150 CM, TIPO MAXIM-AR, COM VIDROS, BATENTE E FERRAGENS. EXCLUSIVE ALIZAR, ACABAMENTO E CONTRAMARCO, CONFORME PROJETO DE ESQUADRIAS</t>
  </si>
  <si>
    <t>6.4.10</t>
  </si>
  <si>
    <t>FNDE 269</t>
  </si>
  <si>
    <t>JANELA DE ALUMÍNIO - JA-10 - 140 X 150 CM, TIPO MAXIM-AR, COM VIDROS, BATENTE E FERRAGENS. EXCLUSIVE ALIZAR, ACABAMENTO E CONTRAMARCO, CONFORME PROJETO DE ESQUADRIAS</t>
  </si>
  <si>
    <t>6.4.11</t>
  </si>
  <si>
    <t>FNDE 270</t>
  </si>
  <si>
    <t>JANELA DE ALUMÍNIO - JA-11 - 140 X 75 CM, TIPO MAXIM-AR, COM VIDROS, BATENTE E FERRAGENS. EXCLUSIVE ALIZAR, ACABAMENTO E CONTRAMARCO, CONFORME PROJETO DE ESQUADRIAS</t>
  </si>
  <si>
    <t>6.4.12</t>
  </si>
  <si>
    <t>FNDE 271</t>
  </si>
  <si>
    <t>JANELA DE ALUMÍNIO - JA-12 - 420 X 50 CM, TIPO MAXIM-AR, COM VIDROS, BATENTE E FERRAGENS. EXCLUSIVE ALIZAR, ACABAMENTO E CONTRAMARCO, CONFORME PROJETO DE ESQUADRIAS</t>
  </si>
  <si>
    <t>6.4.13</t>
  </si>
  <si>
    <t>FNDE 272</t>
  </si>
  <si>
    <t>JANELA DE ALUMÍNIO - JA-13 - 420 X 150 CM, TIPO MAXIM-AR, COM VIDROS, BATENTE E FERRAGENS. EXCLUSIVE ALIZAR, ACABAMENTO E CONTRAMARCO, CONFORME PROJETO DE ESQUADRIAS</t>
  </si>
  <si>
    <t>6.4.14</t>
  </si>
  <si>
    <t>FNDE 273</t>
  </si>
  <si>
    <t>JANELA DE ALUMÍNIO - JA-14 - 560 X 100 CM, TIPO MAXIM-AR, COM VIDROS, BATENTE E FERRAGENS. EXCLUSIVE ALIZAR, ACABAMENTO E CONTRAMARCO, CONFORME PROJETO DE ESQUADRIAS</t>
  </si>
  <si>
    <t>6.4.15</t>
  </si>
  <si>
    <t>FNDE 274</t>
  </si>
  <si>
    <t>JANELA DE ALUMÍNIO - JA-15 - 560 X 150 CM, TIPO MAXIM-AR, COM VIDROS, BATENTE E FERRAGENS. EXCLUSIVE ALIZAR, ACABAMENTO E CONTRAMARCO, CONFORME PROJETO DE ESQUADRIAS</t>
  </si>
  <si>
    <t>6.4.16</t>
  </si>
  <si>
    <t>FNDE 277</t>
  </si>
  <si>
    <t>JANELA DE ALUMÍNIO JA-16 - 160 X 85, TIPO FIXA, PARA VIDRO, COM VIDRO, BATENTE E FERRAGENS. EXCLUSIVE ACABAMENTO, ALIZAR E CONTRAMARCO, CONFORME PROJETO DE ESQUADRIAS</t>
  </si>
  <si>
    <t>6.4.17</t>
  </si>
  <si>
    <t>FNDE 05</t>
  </si>
  <si>
    <t>TELA TIPO MOSQUITEIRO - FIXADA NA ESQUADRIA - CONFORME PROJETO DE ESQUADRIAS</t>
  </si>
  <si>
    <t>6.5</t>
  </si>
  <si>
    <t>PORTAS DE VIDRO</t>
  </si>
  <si>
    <t>6.5.1</t>
  </si>
  <si>
    <t>FNDE 279</t>
  </si>
  <si>
    <t>PORTA DE VIDRO - PV1 - 185 X 230 CM, DE ABRIR DUAS FOLHAS TEMPERADO INCOLOR 10 MM, CONFORME PROJETO</t>
  </si>
  <si>
    <t>6.5.2</t>
  </si>
  <si>
    <t>FNDE 278</t>
  </si>
  <si>
    <t>PORTA DE VIDRO - PV2 - 285 X 265CM, DE ABRIR DUAS FOLHAS COM BANDEIRA SUPERIOR E LATERAL, VIDRO TEMPERADO INCOLOR 10 MM, CONFORME PROJETO</t>
  </si>
  <si>
    <t>6.6</t>
  </si>
  <si>
    <t>ESQUADRIA GERAL</t>
  </si>
  <si>
    <t>6.6.1</t>
  </si>
  <si>
    <t>FNDE 280</t>
  </si>
  <si>
    <t>PF1 - PORTÃO METÁLICO DE ABRIR, 1,40 X 2,20 M, COM CHAPA METÁLICA, INCLUSO PINTURA, CONFORME PROJETO DE ESQUADRIAS</t>
  </si>
  <si>
    <t>6.6.2</t>
  </si>
  <si>
    <t>FNDE 08</t>
  </si>
  <si>
    <t>PF2 - PORTÃO METÁLICO DE ABRIR,  1,40 X 1,05 M, COM CHAPA METÁLICA, INCLUSO PINTURA, CONFORME PROJETO DE ESQUADRIAS</t>
  </si>
  <si>
    <t>6.6.3</t>
  </si>
  <si>
    <t>FNDE 281</t>
  </si>
  <si>
    <t>FECHAMENTO EM CHAPA METÁLICA PERFURADA, INCLUSO PINTURA, CONFORME PROJETO</t>
  </si>
  <si>
    <t>6.6.4</t>
  </si>
  <si>
    <t>FNDE 282</t>
  </si>
  <si>
    <t>GUARDA-CORPO CONFECCIONADO COM CHAPA METÁLICA PERFURADA, INCLUSO PINTURA, CONFORME PROJETO</t>
  </si>
  <si>
    <t>6.6.5</t>
  </si>
  <si>
    <t>FNDE 60</t>
  </si>
  <si>
    <t>FECHAMENTO DE PLATIBANDA EM CHAPA METÁLICA PERFURADA, INCLUSO PINTURA, CONFORME PROJETO</t>
  </si>
  <si>
    <t>6.6.6</t>
  </si>
  <si>
    <t>FNDE 283</t>
  </si>
  <si>
    <t>CERCA/GRADIL H=1,58M, MALHA 5 X 15CM -  GALVANIZADO</t>
  </si>
  <si>
    <t>6.6.7</t>
  </si>
  <si>
    <t>FNDE 284</t>
  </si>
  <si>
    <t>P01 - PORTÃO METÁLICO 1,85 x 2,10 M , MALHA 5 X 20CM - FIO 5,00MM, REVESTIDOS EM POLIESTER POR PROCESSO DE PINTURA ELETROSTÁTICA (GRADIL), NA COR BRANCA - FORNECIMENTO E INSTALAÇÃO</t>
  </si>
  <si>
    <t>6.6.8</t>
  </si>
  <si>
    <t>FNDE 285</t>
  </si>
  <si>
    <t>P02 - PORTÃO METÁLICO 1,40 X 2,00 M , MALHA 5 X 20CM - FIO 5,00MM, REVESTIDOS EM POLIESTER POR PROCESSO DE PINTURA ELETROSTÁTICA (GRADIL), NA COR BRANCA - FORNECIMENTO E INSTALAÇÃO</t>
  </si>
  <si>
    <t>6.6.9</t>
  </si>
  <si>
    <t>FNDE 286</t>
  </si>
  <si>
    <t>P03 - PORTÃO METÁLICO 1,20 X 2,00 M , MALHA 5 X 20CM - FIO 5,00MM, REVESTIDOS EM POLIESTER POR PROCESSO DE PINTURA ELETROSTÁTICA (GRADIL), NA COR BRANCA - FORNECIMENTO E INSTALAÇÃO</t>
  </si>
  <si>
    <t>6.6.10</t>
  </si>
  <si>
    <t>FNDE 287</t>
  </si>
  <si>
    <t>P04 - PORTÃO METÁLICO NYLOFOR 1,20 X 2,04 M , MALHA 5 X 20CM - FIO 5,00MM, REVESTIDOS EM POLIESTER POR PROCESSO DE PINTURA ELETROSTÁTICA (GRADIL), NA COR BRANCA - FORNECIMENTO E INSTALAÇÃO</t>
  </si>
  <si>
    <t>6.6.11</t>
  </si>
  <si>
    <t>FNDE 108</t>
  </si>
  <si>
    <t>ESQUADRIA, 0,60 X 0,20 M DE ALUMÍNIO P/ VENTILAÇÃO COM MALHA DE 3 A 7 MM - CENTRAL DE GÁS</t>
  </si>
  <si>
    <t>6.6.12</t>
  </si>
  <si>
    <t>FNDE 109</t>
  </si>
  <si>
    <t>ESQUADRIA, 1,20 X 0,20 M DE ALUMÍNIO P/ VENTILAÇÃO COM MALHA DE 3 A 7 MM - CENTRAL DE GÁS</t>
  </si>
  <si>
    <t>6.6.13</t>
  </si>
  <si>
    <t>FNDE 120</t>
  </si>
  <si>
    <t>GUARDA-CORPO E PORTÃO (1,10 X 1,05)  CONFECCIONADO COM CHAPA METÁLICA PERFURADA, H=1,05, INCLUSO PINTURA, CONFORME PROJETO - CASA DE BOMBAS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</si>
  <si>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</si>
  <si>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</si>
  <si>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</si>
  <si>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</si>
  <si>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</si>
  <si>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</si>
  <si>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94228</t>
  </si>
  <si>
    <t>CALHA EM CHAPA DE AÇO GALVANIZADO NÚMERO 24, DESENVOLVIMENTO DE 50 CM, INCLUSO TRANSPORTE VERTICAL. AF_07/2019</t>
  </si>
  <si>
    <t>7.3</t>
  </si>
  <si>
    <t>94229</t>
  </si>
  <si>
    <t>CALHA EM CHAPA DE AÇO GALVANIZADO NÚMERO 24, DESENVOLVIMENTO DE 100 CM, INCLUSO TRANSPORTE VERTICAL. AF_07/2019</t>
  </si>
  <si>
    <t>7.4</t>
  </si>
  <si>
    <t>FNDE 65</t>
  </si>
  <si>
    <t>CUMEEIRA NORMAL PARA TELHA TRAPEZOIDAL DE AÇO, E = 0,5 MM, INCLUSO ACESSÓRIOS DE FIXAÇÃO E IÇAMENTO</t>
  </si>
  <si>
    <t>7.5</t>
  </si>
  <si>
    <t>100327</t>
  </si>
  <si>
    <t>RUFO EXTERNO/INTERNO EM CHAPA DE AÇO GALVANIZADO NÚMERO 26, CORTE DE 33 CM, INCLUSO IÇAMENTO. AF_07/2019</t>
  </si>
  <si>
    <t>7.6</t>
  </si>
  <si>
    <t>101979</t>
  </si>
  <si>
    <t>CHAPIM (RUFO CAPA) EM AÇO GALVANIZADO, CORTE 33. AF_11/2020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</si>
  <si>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</si>
  <si>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</si>
  <si>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</si>
  <si>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</si>
  <si>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</si>
  <si>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</si>
  <si>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</si>
  <si>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</si>
  <si>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</si>
  <si>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</si>
  <si>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</si>
  <si>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</si>
  <si>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</si>
  <si>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</si>
  <si>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</si>
  <si>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</si>
  <si>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</si>
  <si>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</si>
  <si>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</si>
  <si>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</si>
  <si>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</si>
  <si>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</si>
  <si>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</si>
  <si>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EDIFICAÇÃO</t>
  </si>
  <si>
    <t>9.1.1</t>
  </si>
  <si>
    <t>FNDE 176</t>
  </si>
  <si>
    <t>CHAPISCO APLICADO EM ALVENARIAS E ESTRUTURAS DE CONCRETO EXTERNAS, COM COLHER DE PEDREIRO. ARGAMASSA TRAÇO 1:3 COM PREPARO EM BETONEIRA 400L. - EXTERNO</t>
  </si>
  <si>
    <t>9.1.2</t>
  </si>
  <si>
    <t>FNDE 289</t>
  </si>
  <si>
    <t>CHAPISCO APLICADO EM ALVENARIAS E ESTRUTURAS DE CONCRETO INTERNAS, COM COLHER DE PEDREIRO. ARGAMASSA TRAÇO 1:3 COM PREPARO EM BETONEIRA 400L</t>
  </si>
  <si>
    <t>9.1.3</t>
  </si>
  <si>
    <t>FNDE 290</t>
  </si>
  <si>
    <t>EMBOÇO OU MASSA ÚNICA, APLICAÇÃO EXTERNA, EM ARGAMASSA TRAÇO 1:2:8, PREPARO MECÂNICO COM BETONEIRA 400 L, APLICADA MANUALMENTE EM PANOS CEGOS DE FACHADA (SEM PRESENÇA DE VÃOS), ESPESSURA DE 25 MM</t>
  </si>
  <si>
    <t>9.1.4</t>
  </si>
  <si>
    <t>FNDE 291</t>
  </si>
  <si>
    <t>EMBOÇO OU MASSA ÚNICA, PARA RECEBIMENTO EM CERÂMICA, EM ARGAMASSA TRAÇO 1:2:8, PREPARO MECÂNICO COM BETONEIRA 400 L, APLICADA MANUALMENTE EM PANOS CEGOS DE FACHADA (SEM PRESENÇA DE VÃOS), ESPESSURA DE 25 MM</t>
  </si>
  <si>
    <t>9.1.5</t>
  </si>
  <si>
    <t>FNDE 292</t>
  </si>
  <si>
    <t>EMBOÇO OU MASSA ÚNICA, PARA RECEBIMENTO EM PINTURA, EM ARGAMASSA TRAÇO 1:2:8, PREPARO MECÂNICO COM BETONEIRA 400 L, APLICADA MANUALMENTE EM PANOS CEGOS DE FACHADA (SEM PRESENÇA DE VÃOS), ESPESSURA DE 25 MM</t>
  </si>
  <si>
    <t>9.1.6</t>
  </si>
  <si>
    <t>87273</t>
  </si>
  <si>
    <t>REVESTIMENTO CERÂMICO PARA PAREDES INTERNAS COM PLACAS TIPO ESMALTADA EXTRA  DE DIMENSÕES 33X45 CM APLICADAS NA ALTURA INTEIRA DAS PAREDES. AF_02/2023_PE</t>
  </si>
  <si>
    <t>9.1.7</t>
  </si>
  <si>
    <t>FNDE 293</t>
  </si>
  <si>
    <t>REVESTIMENTO CERÂMICO PARA PAREDES INTERNAS COM PLACAS TIPO ESMALTADA EXTRA DE DIMENSÕES 10X10 CM COR AMARELA APLICADAS NA ALTURA INTEIRA DAS PAREDES</t>
  </si>
  <si>
    <t>9.1.8</t>
  </si>
  <si>
    <t>FNDE 294</t>
  </si>
  <si>
    <t>REVESTIMENTO CERÂMICO PARA PAREDES INTERNAS COM PLACAS TIPO ESMALTADA EXTRA DE DIMENSÕES 10X10 CM COR AZUL APLICADAS NA ALTURA INTEIRA DAS PAREDES</t>
  </si>
  <si>
    <t>9.1.9</t>
  </si>
  <si>
    <t>FNDE 295</t>
  </si>
  <si>
    <t>REVESTIMENTO CERÂMICO PARA PAREDES INTERNAS COM PLACAS TIPO ESMALTADA EXTRA DE DIMENSÕES 10X10 CM COR BRANCA APLICADAS NA ALTURA INTEIRA DAS PAREDES</t>
  </si>
  <si>
    <t>9.1.10</t>
  </si>
  <si>
    <t>FNDE 296</t>
  </si>
  <si>
    <t>REVESTIMENTO CERÂMICO PARA PAREDES INTERNAS COM PLACAS TIPO ESMALTADA EXTRA DE DIMENSÕES 10X10 CM COR VERMELHA APLICADAS NA ALTURA INTEIRA DAS PAREDES</t>
  </si>
  <si>
    <t>9.1.11</t>
  </si>
  <si>
    <t>FNDE 245</t>
  </si>
  <si>
    <t>RODA MEIO EM MADEIRA, ALTURA 7CM, FIXADO COM COLA</t>
  </si>
  <si>
    <t>9.1.12</t>
  </si>
  <si>
    <t>FNDE 37</t>
  </si>
  <si>
    <t>CANTONEIRA DE BORRACHA - AMBIENTE SOLÁRIO</t>
  </si>
  <si>
    <t>9.1.13</t>
  </si>
  <si>
    <t>96114</t>
  </si>
  <si>
    <t>FORRO EM DRYWALL, PARA AMBIENTES COMERCIAIS, INCLUSIVE ESTRUTURA BIRECIONAL DE FIXAÇÃO. AF_08/2023_PS</t>
  </si>
  <si>
    <t>9.1.14</t>
  </si>
  <si>
    <t>FNDE 18</t>
  </si>
  <si>
    <t>FORRO DE FIBRA MINERAL EM PLACAS DE 625 X 625 MM, E = 15 MM, BORDA RETA, COM PINTURA ANTIMOFO, APOIADO EM PERFIL DE ACO GALVANIZADO COM 24 MM DE BASE - INSTALADO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</si>
  <si>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</si>
  <si>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</si>
  <si>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</si>
  <si>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</si>
  <si>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</si>
  <si>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</si>
  <si>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</si>
  <si>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</si>
  <si>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</si>
  <si>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</si>
  <si>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10.1.3</t>
  </si>
  <si>
    <t>87257</t>
  </si>
  <si>
    <t>REVESTIMENTO CERÂMICO PARA PISO COM PLACAS TIPO ESMALTADA EXTRA DE DIMENSÕES 60X60 CM APLICADA EM AMBIENTES DE ÁREA MAIOR QUE 10 M2. AF_02/2023_PE</t>
  </si>
  <si>
    <t>10.1.4</t>
  </si>
  <si>
    <t>87251</t>
  </si>
  <si>
    <t>REVESTIMENTO CERÂMICO PARA PISO COM PLACAS TIPO ESMALTADA EXTRA DE DIMENSÕES 45X45 CM APLICADA EM AMBIENTES DE ÁREA MAIOR QUE 10 M2. AF_02/2023_PE</t>
  </si>
  <si>
    <t>10.1.5</t>
  </si>
  <si>
    <t>FNDE 09</t>
  </si>
  <si>
    <t>NATA DE CIMENTO COM COLA PVA, PARA NIVELAMENTO  DE CONTRAPISO PARA ASSENTAMENTO DE PISO VINÍLICO</t>
  </si>
  <si>
    <t>10.1.6</t>
  </si>
  <si>
    <t>FNDE 298</t>
  </si>
  <si>
    <t>PISO VINÍLICO, PADRÃO LISO, AMARELO, ESPESSURA 3,2 MM, FIXADO COM COLA.</t>
  </si>
  <si>
    <t>10.1.7</t>
  </si>
  <si>
    <t>FNDE 297</t>
  </si>
  <si>
    <t>PISO VINÍLICO, PADRÃO LISO, CINZA ESCURO, ESPESSURA 3,2 MM, FIXADO COM COLA</t>
  </si>
  <si>
    <t>10.1.8</t>
  </si>
  <si>
    <t>FNDE 299</t>
  </si>
  <si>
    <t>PISO VINÍLICO, PADRÃO LISO, AZUL, ESPESSURA 3,2 MM, FIXADO COM COLA</t>
  </si>
  <si>
    <t>10.1.9</t>
  </si>
  <si>
    <t>FNDE 300</t>
  </si>
  <si>
    <t>PISO VINÍLICO, PADRÃO LISO, CINZA CLARO, ESPESSURA 3,2 MM, FIXADO COM COLA</t>
  </si>
  <si>
    <t>10.1.10</t>
  </si>
  <si>
    <t>88650</t>
  </si>
  <si>
    <t>RODAPÉ CERÂMICO DE 7CM DE ALTURA COM PLACAS TIPO ESMALTADA EXTRA DE DIMENSÕES 60X60CM. AF_02/2023</t>
  </si>
  <si>
    <t>10.1.11</t>
  </si>
  <si>
    <t>98688</t>
  </si>
  <si>
    <t>RODAPÉ EM POLIESTIRENO, ALTURA 5 CM. AF_09/2020</t>
  </si>
  <si>
    <t>10.1.12</t>
  </si>
  <si>
    <t>98689</t>
  </si>
  <si>
    <t>SOLEIRA EM GRANITO, LARGURA 15 CM, ESPESSURA 2,0 CM. AF_09/2020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</si>
  <si>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</si>
  <si>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</si>
  <si>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</si>
  <si>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</si>
  <si>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</si>
  <si>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</si>
  <si>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92396</t>
  </si>
  <si>
    <t>EXECUÇÃO DE PASSEIO EM PISO INTERTRAVADO, COM BLOCO RETANGULAR COR NATURAL DE 20 X 10 CM, ESPESSURA 6 CM. AF_10/2022</t>
  </si>
  <si>
    <t>10.2.3</t>
  </si>
  <si>
    <t>FNDE 400</t>
  </si>
  <si>
    <t>PISO PODOTÁTIL DE ALERTA, COR AMARELA, DE BORRACHA, ASSENTADO SOBRE ARGAMASSA</t>
  </si>
  <si>
    <t>10.2.4</t>
  </si>
  <si>
    <t>FNDE 401</t>
  </si>
  <si>
    <t>PISO PODOTÁTIL DE ALERTA, COR AMARELA, DE AZUL, ASSENTADO SOBRE ARGAMASSA</t>
  </si>
  <si>
    <t>10.2.5</t>
  </si>
  <si>
    <t>FNDE 190</t>
  </si>
  <si>
    <t>PISO PODOTÁTIL DE ALERTA, COR VERMELHA, DE CONCRETO, ASSENTADO SOBRE ARGAMASSA</t>
  </si>
  <si>
    <t>10.2.6</t>
  </si>
  <si>
    <t>FNDE 10</t>
  </si>
  <si>
    <t>COLCHÃO DRENANTE DE AREIA H= 30 CM</t>
  </si>
  <si>
    <t>10.2.7</t>
  </si>
  <si>
    <t>98504</t>
  </si>
  <si>
    <t>PLANTIO DE GRAMA BATATAIS EM PLACAS. AF_05/2018</t>
  </si>
  <si>
    <t>10.2.8</t>
  </si>
  <si>
    <t>FNDE 38</t>
  </si>
  <si>
    <t>FITA 3M COLANTE ANTIDERRAPANTE PARA PISO</t>
  </si>
  <si>
    <t>11</t>
  </si>
  <si>
    <t>PINTURAS E ACABAMENTOS</t>
  </si>
  <si>
    <t>11.1</t>
  </si>
  <si>
    <t>PINTURA PAREDES</t>
  </si>
  <si>
    <t>11.1.1</t>
  </si>
  <si>
    <t>88497</t>
  </si>
  <si>
    <t>EMASSAMENTO COM MASSA LÁTEX, APLICAÇÃO EM PAREDE, DUAS DEMÃOS, LIXAMENTO MANUAL. AF_04/2023</t>
  </si>
  <si>
    <t>11.1.2</t>
  </si>
  <si>
    <t>FNDE 402</t>
  </si>
  <si>
    <t>PINTURA LÁTEX ACRÍLICA, COR BRANCO GELO, APLICAÇÃO MANUAL EM PAREDES, DUAS DEMÃOS</t>
  </si>
  <si>
    <t>11.1.3</t>
  </si>
  <si>
    <t>FNDE 403</t>
  </si>
  <si>
    <t>PINTURA LÁTEX ACRÍLICA, COR VERMELHO, APLICAÇÃO MANUAL EM PAREDES, DUAS DEMÃOS</t>
  </si>
  <si>
    <t>11.1.4</t>
  </si>
  <si>
    <t>FNDE 404</t>
  </si>
  <si>
    <t>PINTURA LÁTEX ACRÍLICA, COR CINZA, APLICAÇÃO MANUAL EM PAREDES, DUAS DEMÃOS</t>
  </si>
  <si>
    <t>11.1.5</t>
  </si>
  <si>
    <t>FNDE 405</t>
  </si>
  <si>
    <t>PINTURA LÁTEX ACRÍLICA, COR AZUL, APLICAÇÃO MANUAL EM PAREDES, DUAS DEMÃOS</t>
  </si>
  <si>
    <t>11.1.6</t>
  </si>
  <si>
    <t>FNDE 35</t>
  </si>
  <si>
    <t>PINTURA COM TINTA EPÓXI EM PAREDES, COR VERDE,  APLICAÇÃO MANUAL, 2 DEMÃOS, INCLUSO PRIMER EPÓXI</t>
  </si>
  <si>
    <t>11.1.7</t>
  </si>
  <si>
    <t>FNDE 36</t>
  </si>
  <si>
    <t>PINTURA COM TINTA EPÓXI EM PAREDES, COR LARANJA,  APLICAÇÃO MANUAL, 2 DEMÃOS, INCLUSO PRIMER EPÓXI</t>
  </si>
  <si>
    <t>11.1.8</t>
  </si>
  <si>
    <t>FNDE 201</t>
  </si>
  <si>
    <t>PINTURA EM ESMALTE SINTÉTICO EM RODAMEIO DE MADEIRA, 2 DEMÃOS - COR BRANCO</t>
  </si>
  <si>
    <t>11.2</t>
  </si>
  <si>
    <t>PINTURA DE FORROS</t>
  </si>
  <si>
    <t>11.2.1</t>
  </si>
  <si>
    <t>88494</t>
  </si>
  <si>
    <t>EMASSAMENTO COM MASSA LÁTEX, APLICAÇÃO EM TETO, UMA DEMÃO, LIXAMENTO MANUAL. AF_04/2023</t>
  </si>
  <si>
    <t>11.2.2</t>
  </si>
  <si>
    <t>88488</t>
  </si>
  <si>
    <t>PINTURA LÁTEX ACRÍLICA PREMIUM, APLICAÇÃO MANUAL EM TETO, DUAS DEMÃOS. AF_04/2023</t>
  </si>
  <si>
    <t>11.3</t>
  </si>
  <si>
    <t>PISO - ESTACIONAMENTO</t>
  </si>
  <si>
    <t>11.3.1</t>
  </si>
  <si>
    <t>FNDE 406</t>
  </si>
  <si>
    <t>PINTURA DE PISO COM TINTA EPÓXI, COR AMARELO, APLICAÇÃO MANUAL, 2 DEMÃOS, INCLUSO PRIMER EPÓXI</t>
  </si>
  <si>
    <t>11.3.2</t>
  </si>
  <si>
    <t>FNDE 407</t>
  </si>
  <si>
    <t>PINTURA DE PISO COM TINTA EPÓXI, COR AZUL, APLICAÇÃO MANUAL, 2 DEMÃOS, INCLUSO PRIMER EPÓXI</t>
  </si>
  <si>
    <t>11.3.3</t>
  </si>
  <si>
    <t>FNDE 409</t>
  </si>
  <si>
    <t>PINTURA DE PISO COM TINTA EPÓXI, COR BRANCO, APLICAÇÃO MANUAL, 2 DEMÃOS, INCLUSO PRIMER EPÓXI</t>
  </si>
  <si>
    <t>11.4</t>
  </si>
  <si>
    <t>PISO PLAYGROUND</t>
  </si>
  <si>
    <t>11.4.1</t>
  </si>
  <si>
    <t>11.4.2</t>
  </si>
  <si>
    <t>11.4.3</t>
  </si>
  <si>
    <t>11.4.4</t>
  </si>
  <si>
    <t>PINTURA DE PISO COM TINTA EPÓXI, COR CINZA, APLICAÇÃO MANUAL, 2 DEMÃOS, INCLUSO PRIMER EPÓXI</t>
  </si>
  <si>
    <t>11.4.5</t>
  </si>
  <si>
    <t>FNDE 410</t>
  </si>
  <si>
    <t>PINTURA DE PISO COM TINTA EPÓXI, COR LARANJA, APLICAÇÃO MANUAL, 2 DEMÃOS, INCLUSO PRIMER EPÓXI</t>
  </si>
  <si>
    <t>11.4.6</t>
  </si>
  <si>
    <t>FNDE 411</t>
  </si>
  <si>
    <t>PINTURA DE PISO COM TINTA EPÓXI, COR VERDE, APLICAÇÃO MANUAL, 2 DEMÃOS, INCLUSO PRIMER EPÓXI</t>
  </si>
  <si>
    <t>11.4.7</t>
  </si>
  <si>
    <t>FNDE 412</t>
  </si>
  <si>
    <t>PINTURA DE PISO COM TINTA EPÓXI, COR VERMELHO, APLICAÇÃO MANUAL, 2 DEMÃOS, INCLUSO PRIMER EPÓXI</t>
  </si>
  <si>
    <t>11.5</t>
  </si>
  <si>
    <t>PINTURA - DIVERSOS</t>
  </si>
  <si>
    <t>11.5.1</t>
  </si>
  <si>
    <t>11.5.2</t>
  </si>
  <si>
    <t>100724</t>
  </si>
  <si>
    <t>PINTURA COM TINTA ALQUÍDICA DE FUNDO E ACABAMENTO (ESMALTE SINTÉTICO GRAFITE) APLICADA A ROLO OU PINCEL SOBRE PERFIL METÁLICO EXECUTADO EM FÁBRICA (POR DEMÃO). AF_01/2020</t>
  </si>
  <si>
    <t>12</t>
  </si>
  <si>
    <t>INSTALAÇÃO HIDRÁULICA</t>
  </si>
  <si>
    <t>12.1</t>
  </si>
  <si>
    <t>TUBULAÇÕES E CONEXÕES DE PVC RÍGIDO</t>
  </si>
  <si>
    <t>12.1.1</t>
  </si>
  <si>
    <t>89356</t>
  </si>
  <si>
    <t>TUBO, PVC, SOLDÁVEL, DN 25MM, INSTALADO EM RAMAL OU SUB-RAMAL DE ÁGUA - FORNECIMENTO E INSTALAÇÃO. AF_06/2022</t>
  </si>
  <si>
    <t>12.1.2</t>
  </si>
  <si>
    <t>103978</t>
  </si>
  <si>
    <t>TUBO, PVC, SOLDÁVEL, DN 40MM, INSTALADO EM RAMAL DE DISTRIBUIÇÃO DE ÁGUA - FORNECIMENTO E INSTALAÇÃO. AF_06/2022</t>
  </si>
  <si>
    <t>12.1.3</t>
  </si>
  <si>
    <t>103979</t>
  </si>
  <si>
    <t>TUBO, PVC, SOLDÁVEL, DN 50MM, INSTALADO EM RAMAL DE DISTRIBUIÇÃO DE ÁGUA - FORNECIMENTO E INSTALAÇÃO. AF_06/2022</t>
  </si>
  <si>
    <t>12.1.4</t>
  </si>
  <si>
    <t>89450</t>
  </si>
  <si>
    <t>TUBO, PVC, SOLDÁVEL, DN 60MM, INSTALADO EM PRUMADA DE ÁGUA - FORNECIMENTO E INSTALAÇÃO. AF_06/2022</t>
  </si>
  <si>
    <t>12.1.5</t>
  </si>
  <si>
    <t>89452</t>
  </si>
  <si>
    <t>TUBO, PVC, SOLDÁVEL, DN 85MM, INSTALADO EM PRUMADA DE ÁGUA - FORNECIMENTO E INSTALAÇÃO. AF_06/2022</t>
  </si>
  <si>
    <t>12.1.6</t>
  </si>
  <si>
    <t>89429</t>
  </si>
  <si>
    <t>ADAPTADOR CURTO COM BOLSA E ROSCA PARA REGISTRO, PVC, SOLDÁVEL, DN 25MM X 3/4 , INSTALADO EM RAMAL DE DISTRIBUIÇÃO DE ÁGUA - FORNECIMENTO E INSTALAÇÃO. AF_06/2022</t>
  </si>
  <si>
    <t>12.1.7</t>
  </si>
  <si>
    <t>94660</t>
  </si>
  <si>
    <t>ADAPTADOR CURTO COM BOLSA E ROSCA PARA REGISTRO, PVC, SOLDÁVEL, DN 40 MM X 1 1/4 , INSTALADO EM RESERVAÇÃO DE ÁGUA DE EDIFICAÇÃO QUE POSSUA RESERVATÓRIO DE FIBRA/FIBROCIMENTO   FORNECIMENTO E INSTALAÇÃO. AF_06/2016</t>
  </si>
  <si>
    <t>12.1.8</t>
  </si>
  <si>
    <t>104001</t>
  </si>
  <si>
    <t>ADAPTADOR CURTO COM BOLSA E ROSCA PARA REGISTRO, PVC, SOLDÁVEL, DN 50MM X 1.1/2", INSTALADO EM RAMAL DE DISTRIBUIÇÃO DE ÁGUA - FORNECIMENTO E INSTALAÇÃO. AF_06/2022</t>
  </si>
  <si>
    <t>12.1.9</t>
  </si>
  <si>
    <t>89616</t>
  </si>
  <si>
    <t>ADAPTADOR CURTO COM BOLSA E ROSCA PARA REGISTRO, PVC, SOLDÁVEL, DN 85MM X 3 , INSTALADO EM PRUMADA DE ÁGUA - FORNECIMENTO E INSTALAÇÃO. AF_06/2022</t>
  </si>
  <si>
    <t>12.1.10</t>
  </si>
  <si>
    <t>103959</t>
  </si>
  <si>
    <t>BUCHA DE REDUÇÃO, CURTA, PVC, SOLDÁVEL, DN 60 X 50 MM, INSTALADO EM PRUMADA DE ÁGUA - FORNECIMENTO E INSTALAÇÃO. AF_06/2022</t>
  </si>
  <si>
    <t>12.1.11</t>
  </si>
  <si>
    <t>103968</t>
  </si>
  <si>
    <t>BUCHA DE REDUÇÃO, LONGA, PVC, SOLDÁVEL, DN 60 X 25 MM, INSTALADO EM PRUMADA DE ÁGUA - FORNECIMENTO E INSTALAÇÃO. AF_06/2022</t>
  </si>
  <si>
    <t>12.1.12</t>
  </si>
  <si>
    <t>FNDE 413</t>
  </si>
  <si>
    <t>BUCHA DE REDUÇÃO, LONGA, PVC, SOLDÁVEL, DN 85 X 60 MM, INSTALADO EM PRUMADA DE ÁGUA - FORNECIMENTO E INSTALAÇÃO</t>
  </si>
  <si>
    <t>12.1.13</t>
  </si>
  <si>
    <t>103986</t>
  </si>
  <si>
    <t>CURVA 90 GRAUS, PVC, SOLDÁVEL, DN 50MM, INSTALADO EM RAMAL DE DISTRIBUIÇÃO DE ÁGUA - FORNECIMENTO E INSTALAÇÃO. AF_06/2022</t>
  </si>
  <si>
    <t>12.1.14</t>
  </si>
  <si>
    <t>89430</t>
  </si>
  <si>
    <t>CURVA DE TRANSPOSIÇÃO, PVC, SOLDÁVEL, DN 25MM, INSTALADO EM RAMAL DE DISTRIBUIÇÃO DE ÁGUA   FORNECIMENTO E INSTALAÇÃO. AF_06/2022</t>
  </si>
  <si>
    <t>12.1.15</t>
  </si>
  <si>
    <t>89408</t>
  </si>
  <si>
    <t>JOELHO 90 GRAUS, PVC, SOLDÁVEL, DN 25MM, INSTALADO EM RAMAL DE DISTRIBUIÇÃO DE ÁGUA - FORNECIMENTO E INSTALAÇÃO. AF_06/2022</t>
  </si>
  <si>
    <t>12.1.16</t>
  </si>
  <si>
    <t>103980</t>
  </si>
  <si>
    <t>JOELHO 90 GRAUS, PVC, SOLDÁVEL, DN 40MM, INSTALADO EM RAMAL DE DISTRIBUIÇÃO DE ÁGUA - FORNECIMENTO E INSTALAÇÃO. AF_06/2022</t>
  </si>
  <si>
    <t>12.1.17</t>
  </si>
  <si>
    <t>103984</t>
  </si>
  <si>
    <t>JOELHO 90 GRAUS, PVC, SOLDÁVEL, DN 50MM, INSTALADO EM RAMAL DE DISTRIBUIÇÃO DE ÁGUA - FORNECIMENTO E INSTALAÇÃO. AF_06/2022</t>
  </si>
  <si>
    <t>12.1.18</t>
  </si>
  <si>
    <t>89505</t>
  </si>
  <si>
    <t>JOELHO 90 GRAUS, PVC, SOLDÁVEL, DN 60MM, INSTALADO EM PRUMADA DE ÁGUA - FORNECIMENTO E INSTALAÇÃO. AF_06/2022</t>
  </si>
  <si>
    <t>12.1.19</t>
  </si>
  <si>
    <t>89521</t>
  </si>
  <si>
    <t>JOELHO 90 GRAUS, PVC, SOLDÁVEL, DN 85MM, INSTALADO EM PRUMADA DE ÁGUA - FORNECIMENTO E INSTALAÇÃO. AF_06/2022</t>
  </si>
  <si>
    <t>12.1.20</t>
  </si>
  <si>
    <t>103981</t>
  </si>
  <si>
    <t>JOELHO 45 GRAUS, PVC, SOLDÁVEL, DN 40MM, INSTALADO EM RAMAL DE DISTRIBUIÇÃO DE ÁGUA - FORNECIMENTO E INSTALAÇÃO. AF_06/2022</t>
  </si>
  <si>
    <t>12.1.21</t>
  </si>
  <si>
    <t>89409</t>
  </si>
  <si>
    <t>JOELHO 45 GRAUS, PVC, SOLDÁVEL, DN 25MM, INSTALADO EM RAMAL DE DISTRIBUIÇÃO DE ÁGUA - FORNECIMENTO E INSTALAÇÃO. AF_06/2022</t>
  </si>
  <si>
    <t>12.1.22</t>
  </si>
  <si>
    <t>89424</t>
  </si>
  <si>
    <t>LUVA, PVC, SOLDÁVEL, DN 25MM, INSTALADO EM RAMAL DE DISTRIBUIÇÃO DE ÁGUA - FORNECIMENTO E INSTALAÇÃO. AF_06/2022</t>
  </si>
  <si>
    <t>12.1.23</t>
  </si>
  <si>
    <t>103995</t>
  </si>
  <si>
    <t>LUVA, PVC, SOLDÁVEL, DN 50MM, INSTALADO EM RAMAL DE DISTRIBUIÇÃO DE ÁGUA - FORNECIMENTO E INSTALAÇÃO. AF_06/2022</t>
  </si>
  <si>
    <t>12.1.24</t>
  </si>
  <si>
    <t>89440</t>
  </si>
  <si>
    <t>TE, PVC, SOLDÁVEL, DN 25MM, INSTALADO EM RAMAL DE DISTRIBUIÇÃO DE ÁGUA - FORNECIMENTO E INSTALAÇÃO. AF_06/2022</t>
  </si>
  <si>
    <t>12.1.25</t>
  </si>
  <si>
    <t>104004</t>
  </si>
  <si>
    <t>TE, PVC, SOLDÁVEL, DN 50MM, INSTALADO EM RAMAL DE DISTRIBUIÇÃO DE ÁGUA - FORNECIMENTO E INSTALAÇÃO. AF_06/2022</t>
  </si>
  <si>
    <t>12.1.26</t>
  </si>
  <si>
    <t>89628</t>
  </si>
  <si>
    <t>TE, PVC, SOLDÁVEL, DN 60MM, INSTALADO EM PRUMADA DE ÁGUA - FORNECIMENTO E INSTALAÇÃO. AF_06/2022</t>
  </si>
  <si>
    <t>12.1.27</t>
  </si>
  <si>
    <t>89631</t>
  </si>
  <si>
    <t>TE, PVC, SOLDÁVEL, DN 85MM, INSTALADO EM PRUMADA DE ÁGUA - FORNECIMENTO E INSTALAÇÃO. AF_06/2022</t>
  </si>
  <si>
    <t>12.1.28</t>
  </si>
  <si>
    <t>89627</t>
  </si>
  <si>
    <t>TÊ DE REDUÇÃO, PVC, SOLDÁVEL, DN 50MM X 25MM, INSTALADO EM PRUMADA DE ÁGUA - FORNECIMENTO E INSTALAÇÃO. AF_06/2022</t>
  </si>
  <si>
    <t>12.1.29</t>
  </si>
  <si>
    <t>89632</t>
  </si>
  <si>
    <t>TE DE REDUÇÃO, PVC, SOLDÁVEL, DN 85MM X 60MM, INSTALADO EM PRUMADA DE ÁGUA - FORNECIMENTO E INSTALAÇÃO. AF_06/2022</t>
  </si>
  <si>
    <t>12.1.30</t>
  </si>
  <si>
    <t>104011</t>
  </si>
  <si>
    <t>TE, PVC, SOLDÁVEL, DN 40MM, INSTALADO EM RAMAL DE DISTRIBUIÇÃO DE ÁGUA - FORNECIMENTO E INSTALAÇÃO. AF_06/2022</t>
  </si>
  <si>
    <t>12.1.31</t>
  </si>
  <si>
    <t>89396</t>
  </si>
  <si>
    <t>TÊ COM BUCHA DE LATÃO NA BOLSA CENTRAL, PVC, SOLDÁVEL, DN 25MM X 1/2 , INSTALADO EM RAMAL OU SUB-RAMAL DE ÁGUA - FORNECIMENTO E INSTALAÇÃO. AF_06/2022</t>
  </si>
  <si>
    <t>12.1.32</t>
  </si>
  <si>
    <t>89366</t>
  </si>
  <si>
    <t>JOELHO 90 GRAUS COM BUCHA DE LATÃO, PVC, SOLDÁVEL, DN 25MM, X 3/4  INSTALADO EM RAMAL OU SUB-RAMAL DE ÁGUA - FORNECIMENTO E INSTALAÇÃO. AF_06/2022</t>
  </si>
  <si>
    <t>12.1.33</t>
  </si>
  <si>
    <t>90373</t>
  </si>
  <si>
    <t>JOELHO 90 GRAUS COM BUCHA DE LATÃO, PVC, SOLDÁVEL, DN 25MM, X 1/2  INSTALADO EM RAMAL OU SUB-RAMAL DE ÁGUA - FORNECIMENTO E INSTALAÇÃO. AF_06/2022</t>
  </si>
  <si>
    <t>12.1.34</t>
  </si>
  <si>
    <t>FNDE 414</t>
  </si>
  <si>
    <t>LUVA, PVC, SOLDÁVEL, DN 25MM, INSTALADO EM RAMAL DE DISTRIBUIÇÃO DE ÁGUA - FORNECIMENTO E INSTALAÇÃO</t>
  </si>
  <si>
    <t>12.1.35</t>
  </si>
  <si>
    <t>104034</t>
  </si>
  <si>
    <t>COLAR DE TOMADA, PVC, COM TRAVAS, DE 110 MM X 1/2" OU 110 MM X 3/4", PARA LIGAÇÃO PREDIAL DE ÁGUA. AF_06/2022</t>
  </si>
  <si>
    <t>12.1.36</t>
  </si>
  <si>
    <t>FNDE 119</t>
  </si>
  <si>
    <t>TUBO DE DESCARGA, TIPO BENGALA, PARA LIGACAO CAIXA DE DESCARGA - EMBUTIR, PVC, 40 MM X 150 CM</t>
  </si>
  <si>
    <t>12.1.37</t>
  </si>
  <si>
    <t>FNDE 415</t>
  </si>
  <si>
    <t>JOELHO 90 GRAUS, PVC, SOLDÁVEL, COM ROSCA, DN 25MM x 3/4 - FORNECIMENTO E INSTALAÇÃO. AF_06/2022</t>
  </si>
  <si>
    <t>12.2</t>
  </si>
  <si>
    <t>TUBULAÇÕES E CONEXÕES - METAIS</t>
  </si>
  <si>
    <t>12.2.1</t>
  </si>
  <si>
    <t>94500</t>
  </si>
  <si>
    <t>REGISTRO DE GAVETA BRUTO, LATÃO, ROSCÁVEL, 3" - FORNECIMENTO E INSTALAÇÃO. AF_08/2021</t>
  </si>
  <si>
    <t>12.2.2</t>
  </si>
  <si>
    <t>94794</t>
  </si>
  <si>
    <t>REGISTRO DE GAVETA BRUTO, LATÃO, ROSCÁVEL, 1 1/2", COM ACABAMENTO E CANOPLA CROMADOS - FORNECIMENTO E INSTALAÇÃO. AF_08/2021</t>
  </si>
  <si>
    <t>12.2.3</t>
  </si>
  <si>
    <t>89987</t>
  </si>
  <si>
    <t>REGISTRO DE GAVETA BRUTO, LATÃO, ROSCÁVEL, 3/4", COM ACABAMENTO E CANOPLA CROMADOS - FORNECIMENTO E INSTALAÇÃO. AF_08/2021</t>
  </si>
  <si>
    <t>12.2.4</t>
  </si>
  <si>
    <t>89985</t>
  </si>
  <si>
    <t>REGISTRO DE PRESSÃO BRUTO, LATÃO, ROSCÁVEL, 3/4", COM ACABAMENTO E CANOPLA CROMADOS - FORNECIMENTO E INSTALAÇÃO. AF_08/2021</t>
  </si>
  <si>
    <t>12.2.5</t>
  </si>
  <si>
    <t>103042</t>
  </si>
  <si>
    <t>REGISTRO DE ESFERA, PVC, ROSCÁVEL, COM BORBOLETA, 3/4" - FORNECIMENTO E INSTALAÇÃO. AF_08/2021</t>
  </si>
  <si>
    <t>12.2.6</t>
  </si>
  <si>
    <t>90371</t>
  </si>
  <si>
    <t>REGISTRO DE ESFERA, PVC, ROSCÁVEL, COM VOLANTE, 3/4" - FORNECIMENTO E INSTALAÇÃO. AF_08/2021</t>
  </si>
  <si>
    <t>12.2.7</t>
  </si>
  <si>
    <t>94496</t>
  </si>
  <si>
    <t>REGISTRO DE GAVETA BRUTO, LATÃO, ROSCÁVEL, 1 1/4" - FORNECIMENTO E INSTALAÇÃO. AF_08/2021</t>
  </si>
  <si>
    <t>12.3</t>
  </si>
  <si>
    <t>RESERVATÓRIO 10.000 L</t>
  </si>
  <si>
    <t>12.3.1</t>
  </si>
  <si>
    <t>FNDE 21</t>
  </si>
  <si>
    <t>RESERVATÓRIO CILINDRICO CAP. 10.000 LITROS</t>
  </si>
  <si>
    <t>12.4</t>
  </si>
  <si>
    <t>SISTEMA DE REUSO DE ÁGUA</t>
  </si>
  <si>
    <t>12.4.1</t>
  </si>
  <si>
    <t>FNDE 78</t>
  </si>
  <si>
    <t>CISTERNA MODULAR 600 Litros</t>
  </si>
  <si>
    <t>12.4.2</t>
  </si>
  <si>
    <t>FNDE 79</t>
  </si>
  <si>
    <t>SMART FILTRO</t>
  </si>
  <si>
    <t>12.4.3</t>
  </si>
  <si>
    <t>92692</t>
  </si>
  <si>
    <t>NIPLE, EM FERRO GALVANIZADO, CONEXÃO ROSQUEADA, DN 15 (1/2"), INSTALADO EM RAMAIS E SUB-RAMAIS DE GÁS - FORNECIMENTO E INSTALAÇÃO. AF_10/2020</t>
  </si>
  <si>
    <t>12.4.4</t>
  </si>
  <si>
    <t>86884</t>
  </si>
  <si>
    <t>ENGATE FLEXÍVEL EM PLÁSTICO BRANCO, 1/2" X 30CM - FORNECIMENTO E INSTALAÇÃO. AF_01/2020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</si>
  <si>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</si>
  <si>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</si>
  <si>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</si>
  <si>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</si>
  <si>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</si>
  <si>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</si>
  <si>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</si>
  <si>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</si>
  <si>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</si>
  <si>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</si>
  <si>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</si>
  <si>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90702</t>
  </si>
  <si>
    <t>TUBO DE PVC CORRUGADO DE DUPLA PAREDE PARA REDE COLETORA DE ESGOTO, DN 200 MM, JUNTA ELÁSTICA - FORNECIMENTO E ASSENTAMENTO. AF_01/2021</t>
  </si>
  <si>
    <t>13.1.4</t>
  </si>
  <si>
    <t>90703</t>
  </si>
  <si>
    <t>TUBO DE PVC CORRUGADO DE DUPLA PAREDE PARA REDE COLETORA DE ESGOTO, DN 250 MM, JUNTA ELÁSTICA - FORNECIMENTO E ASSENTAMENTO. AF_01/2021</t>
  </si>
  <si>
    <t>13.1.5</t>
  </si>
  <si>
    <t>89509</t>
  </si>
  <si>
    <t>TUBO PVC, SÉRIE R, ÁGUA PLUVIAL, DN 50 MM, FORNECIDO E INSTALADO EM RAMAL DE ENCAMINHAMENTO. AF_06/2022</t>
  </si>
  <si>
    <t>13.1.6</t>
  </si>
  <si>
    <t>89571</t>
  </si>
  <si>
    <t>TÊ, PVC, SERIE R, ÁGUA PLUVIAL, DN 100 X 100 MM, JUNTA ELÁSTICA, FORNECIDO E INSTALADO EM RAMAL DE ENCAMINHAMENTO. AF_06/2022</t>
  </si>
  <si>
    <t>13.1.7</t>
  </si>
  <si>
    <t>89585</t>
  </si>
  <si>
    <t>JOELHO 45 GRAUS, PVC, SERIE R, ÁGUA PLUVIAL, DN 100 MM, JUNTA ELÁSTICA, FORNECIDO E INSTALADO EM CONDUTORES VERTICAIS DE ÁGUAS PLUVIAIS. AF_06/2022</t>
  </si>
  <si>
    <t>13.1.8</t>
  </si>
  <si>
    <t>89520</t>
  </si>
  <si>
    <t>JOELHO 45 GRAUS, PVC, SERIE R, ÁGUA PLUVIAL, DN 50 MM, JUNTA ELÁSTICA, FORNECIDO E INSTALADO EM RAMAL DE ENCAMINHAMENTO. AF_06/2022</t>
  </si>
  <si>
    <t>13.1.9</t>
  </si>
  <si>
    <t>89584</t>
  </si>
  <si>
    <t>JOELHO 90 GRAUS, PVC, SERIE R, ÁGUA PLUVIAL, DN 100 MM, JUNTA ELÁSTICA, FORNECIDO E INSTALADO EM CONDUTORES VERTICAIS DE ÁGUAS PLUVIAIS. AF_06/2022</t>
  </si>
  <si>
    <t>13.1.10</t>
  </si>
  <si>
    <t>104345</t>
  </si>
  <si>
    <t>JUNÇÃO DE REDUÇÃO INVERTIDA, PVC, SÉRIE NORMAL, ESGOTO PREDIAL, DN 100 X 50 MM, JUNTA ELÁSTICA, FORNECIDO E INSTALADO EM RAMAL DE DESCARGA OU RAMAL DE ESGOTO SANITÁRIO. AF_08/2022</t>
  </si>
  <si>
    <t>13.1.11</t>
  </si>
  <si>
    <t>FNDE 416</t>
  </si>
  <si>
    <t>JUNÇÃO SIMPLES, PVC, SERIE R, ÁGUA PLUVIAL, DN 100 X 50 MM, JUNTA ELÁSTICA, FORNECIDO E INSTALADO EM CONDUTORES VERTICAIS DE ÁGUAS PLUVIAIS</t>
  </si>
  <si>
    <t>13.1.12</t>
  </si>
  <si>
    <t>FNDE 421</t>
  </si>
  <si>
    <t>JUNÇÃO SIMPLES, PVC, SERIE R, ÁGUA PLUVIAL, DN 150 X 75 MM, JUNTA ELÁSTICA, FORNECIDO E INSTALADO EM CONDUTORES VERTICAIS DE ÁGUAS PLUVIAIS</t>
  </si>
  <si>
    <t>13.1.13</t>
  </si>
  <si>
    <t>89549</t>
  </si>
  <si>
    <t>REDUÇÃO EXCÊNTRICA, PVC, SERIE R, ÁGUA PLUVIAL, DN 75 X 50 MM, JUNTA ELÁSTICA, FORNECIDO E INSTALADO EM RAMAL DE ENCAMINHAMENTO. AF_06/2022</t>
  </si>
  <si>
    <t>13.1.14</t>
  </si>
  <si>
    <t>FNDE 30</t>
  </si>
  <si>
    <t>CURVA 45 GRAUS, PVC, SERIE R, ÁGUA PLUVIAL, DN 200 MM,  VINILFORT, JUNTA ELÁSTICA, FORNECIDO E INSTALADO EM RAMAL DE ENCAMINHAMENTO</t>
  </si>
  <si>
    <t>13.1.15</t>
  </si>
  <si>
    <t>104178</t>
  </si>
  <si>
    <t>CAP, PVC, SERIE R, ÁGUA PLUVIAL, DN 100 MM, JUNTA ELÁSTICA, FORNECIDO E INSTALADO EM RAMAL DE ENCAMINHAMENTO.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</si>
  <si>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</si>
  <si>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</si>
  <si>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</si>
  <si>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</si>
  <si>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</si>
  <si>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</si>
  <si>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</si>
  <si>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</si>
  <si>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</si>
  <si>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</si>
  <si>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</si>
  <si>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TUBULAÇÕES E CONEXÕES</t>
  </si>
  <si>
    <t>14.1.1</t>
  </si>
  <si>
    <t>89711</t>
  </si>
  <si>
    <t>TUBO PVC, SERIE NORMAL, ESGOTO PREDIAL, DN 40 MM, FORNECIDO E INSTALADO EM RAMAL DE DESCARGA OU RAMAL DE ESGOTO SANITÁRIO. AF_08/2022</t>
  </si>
  <si>
    <t>14.1.2</t>
  </si>
  <si>
    <t>89712</t>
  </si>
  <si>
    <t>TUBO PVC, SERIE NORMAL, ESGOTO PREDIAL, DN 50 MM, FORNECIDO E INSTALADO EM RAMAL DE DESCARGA OU RAMAL DE ESGOTO SANITÁRIO. AF_08/2022</t>
  </si>
  <si>
    <t>14.1.3</t>
  </si>
  <si>
    <t>89713</t>
  </si>
  <si>
    <t>TUBO PVC, SERIE NORMAL, ESGOTO PREDIAL, DN 75 MM, FORNECIDO E INSTALADO EM RAMAL DE DESCARGA OU RAMAL DE ESGOTO SANITÁRIO. AF_08/2022</t>
  </si>
  <si>
    <t>14.1.4</t>
  </si>
  <si>
    <t>89714</t>
  </si>
  <si>
    <t>TUBO PVC, SERIE NORMAL, ESGOTO PREDIAL, DN 100 MM, FORNECIDO E INSTALADO EM RAMAL DE DESCARGA OU RAMAL DE ESGOTO SANITÁRIO. AF_08/2022</t>
  </si>
  <si>
    <t>14.1.5</t>
  </si>
  <si>
    <t>89849</t>
  </si>
  <si>
    <t>TUBO PVC, SERIE NORMAL, ESGOTO PREDIAL, DN 150 MM, FORNECIDO E INSTALADO EM SUBCOLETOR AÉREO DE ESGOTO SANITÁRIO. AF_08/2022</t>
  </si>
  <si>
    <t>14.1.6</t>
  </si>
  <si>
    <t>89726</t>
  </si>
  <si>
    <t>JOELHO 45 GRAUS, PVC, SERIE NORMAL, ESGOTO PREDIAL, DN 40 MM, JUNTA SOLDÁVEL, FORNECIDO E INSTALADO EM RAMAL DE DESCARGA OU RAMAL DE ESGOTO SANITÁRIO. AF_08/2022</t>
  </si>
  <si>
    <t>14.1.7</t>
  </si>
  <si>
    <t>89732</t>
  </si>
  <si>
    <t>JOELHO 45 GRAUS, PVC, SERIE NORMAL, ESGOTO PREDIAL, DN 50 MM, JUNTA ELÁSTICA, FORNECIDO E INSTALADO EM RAMAL DE DESCARGA OU RAMAL DE ESGOTO SANITÁRIO. AF_08/2022</t>
  </si>
  <si>
    <t>14.1.8</t>
  </si>
  <si>
    <t>89739</t>
  </si>
  <si>
    <t>JOELHO 45 GRAUS, PVC, SERIE NORMAL, ESGOTO PREDIAL, DN 75 MM, JUNTA ELÁSTICA, FORNECIDO E INSTALADO EM RAMAL DE DESCARGA OU RAMAL DE ESGOTO SANITÁRIO. AF_08/2022</t>
  </si>
  <si>
    <t>14.1.9</t>
  </si>
  <si>
    <t>89746</t>
  </si>
  <si>
    <t>JOELHO 45 GRAUS, PVC, SERIE NORMAL, ESGOTO PREDIAL, DN 100 MM, JUNTA ELÁSTICA, FORNECIDO E INSTALADO EM RAMAL DE DESCARGA OU RAMAL DE ESGOTO SANITÁRIO. AF_08/2022</t>
  </si>
  <si>
    <t>14.1.10</t>
  </si>
  <si>
    <t>89855</t>
  </si>
  <si>
    <t>JOELHO 45 GRAUS, PVC, SERIE NORMAL, ESGOTO PREDIAL, DN 150 MM, JUNTA ELÁSTICA, FORNECIDO E INSTALADO EM SUBCOLETOR AÉREO DE ESGOTO SANITÁRIO. AF_08/2022</t>
  </si>
  <si>
    <t>14.1.11</t>
  </si>
  <si>
    <t>89744</t>
  </si>
  <si>
    <t>JOELHO 90 GRAUS, PVC, SERIE NORMAL, ESGOTO PREDIAL, DN 100 MM, JUNTA ELÁSTICA, FORNECIDO E INSTALADO EM RAMAL DE DESCARGA OU RAMAL DE ESGOTO SANITÁRIO. AF_08/2022</t>
  </si>
  <si>
    <t>14.1.12</t>
  </si>
  <si>
    <t>89731</t>
  </si>
  <si>
    <t>JOELHO 90 GRAUS, PVC, SERIE NORMAL, ESGOTO PREDIAL, DN 50 MM, JUNTA ELÁSTICA, FORNECIDO E INSTALADO EM RAMAL DE DESCARGA OU RAMAL DE ESGOTO SANITÁRIO. AF_08/2022</t>
  </si>
  <si>
    <t>14.1.13</t>
  </si>
  <si>
    <t>89724</t>
  </si>
  <si>
    <t>JOELHO 90 GRAUS, PVC, SERIE NORMAL, ESGOTO PREDIAL, DN 40 MM, JUNTA SOLDÁVEL, FORNECIDO E INSTALADO EM RAMAL DE DESCARGA OU RAMAL DE ESGOTO SANITÁRIO. AF_08/2022</t>
  </si>
  <si>
    <t>14.1.14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</si>
  <si>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</si>
  <si>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</si>
  <si>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14.1.15</t>
  </si>
  <si>
    <t>89748</t>
  </si>
  <si>
    <t>CURVA CURTA 90 GRAUS, PVC, SERIE NORMAL, ESGOTO PREDIAL, DN 100 MM, JUNTA ELÁSTICA, FORNECIDO E INSTALADO EM RAMAL DE DESCARGA OU RAMAL DE ESGOTO SANITÁRIO. AF_08/2022</t>
  </si>
  <si>
    <t>14.1.16</t>
  </si>
  <si>
    <t>89728</t>
  </si>
  <si>
    <t>CURVA CURTA 90 GRAUS, PVC, SERIE NORMAL, ESGOTO PREDIAL, DN 40 MM, JUNTA SOLDÁVEL, FORNECIDO E INSTALADO EM RAMAL DE DESCARGA OU RAMAL DE ESGOTO SANITÁRIO. AF_08/2022</t>
  </si>
  <si>
    <t>14.1.17</t>
  </si>
  <si>
    <t>89803</t>
  </si>
  <si>
    <t>CURVA CURTA 90 GRAUS, PVC, SERIE NORMAL, ESGOTO PREDIAL, DN 50 MM, JUNTA ELÁSTICA, FORNECIDO E INSTALADO EM PRUMADA DE ESGOTO SANITÁRIO OU VENTILAÇÃO. AF_08/2022</t>
  </si>
  <si>
    <t>14.1.18</t>
  </si>
  <si>
    <t>104063</t>
  </si>
  <si>
    <t>CURVA LONGA, 45 GRAUS, PVC OCRE, JUNTA ELÁSTICA, DN 100 MM, PARA COLETOR PREDIAL DE ESGOTO. AF_06/2022</t>
  </si>
  <si>
    <t>14.1.19</t>
  </si>
  <si>
    <t>FNDE 417</t>
  </si>
  <si>
    <t>CURVA LONGA 45 GRAUS, PVC, SERIE NORMAL, ESGOTO PREDIAL, DN 75 MM, JUNTA ELÁSTICA, FORNECIDO E INSTALADO EM PRUMADA DE ESGOTO SANITÁRIO OU VENTILAÇÃO</t>
  </si>
  <si>
    <t>14.1.20</t>
  </si>
  <si>
    <t>89834</t>
  </si>
  <si>
    <t>JUNÇÃO SIMPLES, PVC, SERIE NORMAL, ESGOTO PREDIAL, DN 100 X 100 MM, JUNTA ELÁSTICA, FORNECIDO E INSTALADO EM PRUMADA DE ESGOTO SANITÁRIO OU VENTILAÇÃO. AF_08/2022</t>
  </si>
  <si>
    <t>14.1.21</t>
  </si>
  <si>
    <t>89827</t>
  </si>
  <si>
    <t>JUNÇÃO SIMPLES, PVC, SERIE NORMAL, ESGOTO PREDIAL, DN 50 X 50 MM, JUNTA ELÁSTICA, FORNECIDO E INSTALADO EM PRUMADA DE ESGOTO SANITÁRIO OU VENTILAÇÃO. AF_08/2022</t>
  </si>
  <si>
    <t>14.1.22</t>
  </si>
  <si>
    <t>89783</t>
  </si>
  <si>
    <t>JUNÇÃO SIMPLES, PVC, SERIE NORMAL, ESGOTO PREDIAL, DN 40 MM, JUNTA SOLDÁVEL, FORNECIDO E INSTALADO EM RAMAL DE DESCARGA OU RAMAL DE ESGOTO SANITÁRIO. AF_08/2022</t>
  </si>
  <si>
    <t>14.1.23</t>
  </si>
  <si>
    <t>89569</t>
  </si>
  <si>
    <t>JUNÇÃO SIMPLES, PVC, SERIE R, ÁGUA PLUVIAL, DN 100 X 75 MM, JUNTA ELÁSTICA, FORNECIDO E INSTALADO EM RAMAL DE ENCAMINHAMENTO. AF_06/2022</t>
  </si>
  <si>
    <t>14.1.24</t>
  </si>
  <si>
    <t>FNDE 418</t>
  </si>
  <si>
    <t>JUNÇÃO SIMPLES, PVC, SERIE R, ÁGUA PLUVIAL, DN 100 x 50 MM, JUNTA ELÁSTICA, FORNECIDO E INSTALADO EM RAMAL DE ENCAMINHAMENTO</t>
  </si>
  <si>
    <t>14.1.25</t>
  </si>
  <si>
    <t>FNDE 419</t>
  </si>
  <si>
    <t>JUNÇÃO SIMPLES, PVC, SERIE R, ÁGUA PLUVIAL, DN 75 x 50 MM, JUNTA ELÁSTICA, FORNECIDO E INSTALADO EM RAMAL DE ENCAMINHAMENTO</t>
  </si>
  <si>
    <t>14.1.26</t>
  </si>
  <si>
    <t>14.1.27</t>
  </si>
  <si>
    <t>14.1.28</t>
  </si>
  <si>
    <t>FNDE 420</t>
  </si>
  <si>
    <t>CURVA CURTA 45 GRAUS, PVC, SERIE NORMAL, ESGOTO PREDIAL, DN 100 MM, JUNTA ELÁSTICA, FORNECIDO E INSTALADO EM RAMAL DE DESCARGA OU RAMAL DE ESGOTO SANITÁRIO.</t>
  </si>
  <si>
    <t>14.1.29</t>
  </si>
  <si>
    <t>89495</t>
  </si>
  <si>
    <t>RALO SIFONADO, PVC, DN 100 X 40 MM, JUNTA SOLDÁVEL, FORNECIDO E INSTALADO EM RAMAIS DE ENCAMINHAMENTO DE ÁGUA PLUVIAL. AF_06/2022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</si>
  <si>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</si>
  <si>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</si>
  <si>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</si>
  <si>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</si>
  <si>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</si>
  <si>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</si>
  <si>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</si>
  <si>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AF_12/2020_PA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</si>
  <si>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</si>
  <si>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</si>
  <si>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</si>
  <si>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14.3</t>
  </si>
  <si>
    <t>VENTILAÇÃO</t>
  </si>
  <si>
    <t>14.3.1</t>
  </si>
  <si>
    <t>14.3.2</t>
  </si>
  <si>
    <t>89801</t>
  </si>
  <si>
    <t>JOELHO 90 GRAUS, PVC, SERIE NORMAL, ESGOTO PREDIAL, DN 50 MM, JUNTA ELÁSTICA, FORNECIDO E INSTALADO EM PRUMADA DE ESGOTO SANITÁRIO OU VENTILAÇÃO. AF_08/2022</t>
  </si>
  <si>
    <t>14.3.3</t>
  </si>
  <si>
    <t>89805</t>
  </si>
  <si>
    <t>JOELHO 90 GRAUS, PVC, SERIE NORMAL, ESGOTO PREDIAL, DN 75 MM, JUNTA ELÁSTICA, FORNECIDO E INSTALADO EM PRUMADA DE ESGOTO SANITÁRIO OU VENTILAÇÃO. AF_08/2022</t>
  </si>
  <si>
    <t>14.3.4</t>
  </si>
  <si>
    <t>14.3.5</t>
  </si>
  <si>
    <t>89813</t>
  </si>
  <si>
    <t>LUVA SIMPLES, PVC, SERIE NORMAL, ESGOTO PREDIAL, DN 50 MM, JUNTA ELÁSTICA, FORNECIDO E INSTALADO EM PRUMADA DE ESGOTO SANITÁRIO OU VENTILAÇÃO. AF_08/2022</t>
  </si>
  <si>
    <t>14.3.6</t>
  </si>
  <si>
    <t>104348</t>
  </si>
  <si>
    <t>TERMINAL DE VENTILAÇÃO, PVC, SÉRIE NORMAL, ESGOTO PREDIAL, DN 50 MM, JUNTA SOLDÁVEL, FORNECIDO E INSTALADO EM PRUMADA DE ESGOTO SANITÁRIO OU VENTILAÇÃO. AF_08/2022</t>
  </si>
  <si>
    <t>14.3.7</t>
  </si>
  <si>
    <t>14.3.8</t>
  </si>
  <si>
    <t>89696</t>
  </si>
  <si>
    <t>TÊ, PVC, SERIE R, ÁGUA PLUVIAL, DN 100 X 75 MM, JUNTA ELÁSTICA, FORNECIDO E INSTALADO EM CONDUTORES VERTICAIS DE ÁGUAS PLUVIAIS. AF_06/2022</t>
  </si>
  <si>
    <t>14.3.9</t>
  </si>
  <si>
    <t>104352</t>
  </si>
  <si>
    <t>TE, PVC, SÉRIE NORMAL, ESGOTO PREDIAL, DN 100 X 50 MM, JUNTA ELÁSTICA, FORNECIDO E INSTALADO EM PRUMADA DE ESGOTO SANITÁRIO OU VENTILAÇÃO. AF_08/2022</t>
  </si>
  <si>
    <t>14.3.10</t>
  </si>
  <si>
    <t>89825</t>
  </si>
  <si>
    <t>TE, PVC, SERIE NORMAL, ESGOTO PREDIAL, DN 50 X 50 MM, JUNTA ELÁSTICA, FORNECIDO E INSTALADO EM PRUMADA DE ESGOTO SANITÁRIO OU VENTILAÇÃO. AF_08/2022</t>
  </si>
  <si>
    <t>14.3.11</t>
  </si>
  <si>
    <t>89630</t>
  </si>
  <si>
    <t>TE DE REDUÇÃO, PVC, SOLDÁVEL, DN 75MM X 50MM, INSTALADO EM PRUMADA DE ÁGUA - FORNECIMENTO E INSTALAÇÃO. AF_06/2022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</si>
  <si>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</si>
  <si>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</si>
  <si>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</si>
  <si>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</si>
  <si>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</si>
  <si>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</si>
  <si>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</si>
  <si>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</si>
  <si>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</si>
  <si>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</si>
  <si>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</si>
  <si>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</si>
  <si>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</si>
  <si>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</si>
  <si>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</si>
  <si>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</si>
  <si>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</si>
  <si>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</si>
  <si>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</si>
  <si>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</si>
  <si>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</si>
  <si>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</si>
  <si>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</si>
  <si>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</si>
  <si>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</si>
  <si>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</si>
  <si>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</si>
  <si>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</si>
  <si>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</si>
  <si>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</si>
  <si>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</si>
  <si>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</si>
  <si>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</si>
  <si>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</si>
  <si>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</si>
  <si>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</si>
  <si>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</si>
  <si>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</si>
  <si>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</si>
  <si>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</si>
  <si>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</si>
  <si>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</si>
  <si>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86878</t>
  </si>
  <si>
    <t>VÁLVULA EM METAL CROMADO TIPO AMERICANA 3.1/2" X 1.1/2" PARA PIA - FORNECIMENTO E INSTALAÇÃO. AF_01/2020</t>
  </si>
  <si>
    <t>15.15</t>
  </si>
  <si>
    <t>86883</t>
  </si>
  <si>
    <t>SIFÃO DO TIPO FLEXÍVEL EM PVC 1  X 1.1/2 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</si>
  <si>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</si>
  <si>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</si>
  <si>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</si>
  <si>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</si>
  <si>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86911</t>
  </si>
  <si>
    <t>TORNEIRA CROMADA LONGA, DE PAREDE, 1/2" OU 3/4", PARA PIA DE COZINHA, PADRÃO POPULAR - FORNECIMENTO E INSTALAÇÃO. AF_01/2020</t>
  </si>
  <si>
    <t>15.18</t>
  </si>
  <si>
    <t>FNDE 14</t>
  </si>
  <si>
    <t>TORNEIRA ELETRICA DE PAREDE, BICA ALTA, PARA COZINHA, 5500 W (110/220 V)</t>
  </si>
  <si>
    <t>15.19</t>
  </si>
  <si>
    <t>86913</t>
  </si>
  <si>
    <t>TORNEIRA CROMADA 1/2" OU 3/4" PARA TANQUE, PADRÃO POPULAR - FORNECIMENTO E INSTALAÇÃO. AF_01/2020</t>
  </si>
  <si>
    <t>15.20</t>
  </si>
  <si>
    <t>FNDE 225</t>
  </si>
  <si>
    <t>TORNEIRA CROMADA DE MESA PARA LAVATORIO, TIPO MONOCOMANDO - ACIONAMENTO TIPO ALAVANCA</t>
  </si>
  <si>
    <t>15.21</t>
  </si>
  <si>
    <t>FNDE 13</t>
  </si>
  <si>
    <t>TORNEIRA ELÉTRICA COM MANGUEIRA PLÁSTICA FORTTI MAXI, LORENZETTIOU EQUIVALENTE</t>
  </si>
  <si>
    <t>15.22</t>
  </si>
  <si>
    <t>86887</t>
  </si>
  <si>
    <t>ENGATE FLEXÍVEL EM INOX, 1/2  X 40CM - FORNECIMENTO E INSTALAÇÃO. AF_01/2020</t>
  </si>
  <si>
    <t>15.23</t>
  </si>
  <si>
    <t>100860</t>
  </si>
  <si>
    <t>CHUVEIRO ELÉTRICO COMUM CORPO PLÁSTICO, TIPO DUCHA - FORNECIMENTO E INSTALAÇÃO. AF_01/2020</t>
  </si>
  <si>
    <t>15.24</t>
  </si>
  <si>
    <t>FNDE 226</t>
  </si>
  <si>
    <t>BARRA DE APOIO RETA, EM ACO INOX POLIDO, COMPRIMENTO 40CM, FIXADA NA PAREDE - FORNECIMENTO E INSTALAÇÃO</t>
  </si>
  <si>
    <t>15.25</t>
  </si>
  <si>
    <t>100867</t>
  </si>
  <si>
    <t>BARRA DE APOIO RETA, EM ACO INOX POLIDO, COMPRIMENTO 70 CM,  FIXADA NA PAREDE - FORNECIMENTO E INSTALAÇÃO. AF_01/2020</t>
  </si>
  <si>
    <t>15.26</t>
  </si>
  <si>
    <t>100868</t>
  </si>
  <si>
    <t>BARRA DE APOIO RETA, EM ACO INOX POLIDO, COMPRIMENTO 80 CM,  FIXADA NA PAREDE - FORNECIMENTO E INSTALAÇÃO. AF_01/2020</t>
  </si>
  <si>
    <t>15.27</t>
  </si>
  <si>
    <t>100875</t>
  </si>
  <si>
    <t>BANCO ARTICULADO, EM ACO INOX, PARA PCD, FIXADO NA PAREDE - FORNECIMENTO E INSTALAÇÃO. AF_01/2020</t>
  </si>
  <si>
    <t>15.28</t>
  </si>
  <si>
    <t>FNDE 215</t>
  </si>
  <si>
    <t>VÁLVULA DE DESCARGA METÁLICA, DUPLO ACIONAMENTO ECO, BASE 1 1/2", ACABAMENTO METALICO CROMADO - FORNECIMENTO E INSTALAÇÃO</t>
  </si>
  <si>
    <t>15.29</t>
  </si>
  <si>
    <t>FNDE 15</t>
  </si>
  <si>
    <t>TOALHEIRO PLASTICO TIPO DISPENSER PARA PAPEL TOALHA INTERFOLHADO</t>
  </si>
  <si>
    <t>15.30</t>
  </si>
  <si>
    <t>FNDE 16</t>
  </si>
  <si>
    <t>PAPELEIRA PLASTICA TIPO DISPENSER PARA PAPEL HIGIENICO ROLAO</t>
  </si>
  <si>
    <t>15.31</t>
  </si>
  <si>
    <t>95547</t>
  </si>
  <si>
    <t>SABONETEIRA PLASTICA TIPO DISPENSER PARA SABONETE LIQUIDO COM RESERVATORIO 800 A 1500 ML, INCLUSO FIXAÇÃO. AF_01/2020</t>
  </si>
  <si>
    <t>15.32</t>
  </si>
  <si>
    <t>FNDE 12</t>
  </si>
  <si>
    <t>ESPELHO CRISTAL, ESPESSURA 4MM, COM PARAFUSOS DE FIXAÇÃO, SEM MOLDURA</t>
  </si>
  <si>
    <t>15.33</t>
  </si>
  <si>
    <t>104328</t>
  </si>
  <si>
    <t>CAIXA SIFONADA, COM GRELHA QUADRADA, PVC, DN 150 X 150 X 50 MM, JUNTA SOLDÁVEL, FORNECIDA E INSTALADA EM RAMAL DE DESCARGA OU EM RAMAL DE ESGOTO SANITÁRIO. AF_08/2022</t>
  </si>
  <si>
    <t>15.34</t>
  </si>
  <si>
    <t>89708</t>
  </si>
  <si>
    <t>CAIXA SIFONADA, PVC, DN 150 X 185 X 75 MM, JUNTA ELÁSTICA, FORNECIDA E INSTALADA EM RAMAL DE DESCARGA OU EM RAMAL DE ESGOTO SANITÁRIO. AF_08/2022</t>
  </si>
  <si>
    <t>15.35</t>
  </si>
  <si>
    <t>FNDE 17</t>
  </si>
  <si>
    <t>DUCHA / CHUVEIRO METALICO, DE PAREDE, ARTICULAVEL, COM DESVIADOR E DUCHA MANUAL</t>
  </si>
  <si>
    <t>15.36</t>
  </si>
  <si>
    <t>FNDE 34</t>
  </si>
  <si>
    <t>CABIDE/GANCHO DE BANHEIRO SIMPLES EM METAL CROMADO</t>
  </si>
  <si>
    <t>16</t>
  </si>
  <si>
    <t>INSTALAÇÃO DE GÁS COMBUSTÍVEL</t>
  </si>
  <si>
    <t>16.1</t>
  </si>
  <si>
    <t>95248</t>
  </si>
  <si>
    <t>VÁLVULA DE ESFERA BRUTA, BRONZE, ROSCÁVEL, 1/2" - FORNECIMENTO E INSTALAÇÃO. AF_08/2021</t>
  </si>
  <si>
    <t>16.2</t>
  </si>
  <si>
    <t>95249</t>
  </si>
  <si>
    <t>VÁLVULA DE ESFERA BRUTA, BRONZE, ROSCÁVEL, 3/4'' - FORNECIMENTO E INSTALAÇÃO. AF_08/2021</t>
  </si>
  <si>
    <t>16.3</t>
  </si>
  <si>
    <t>FNDE 29</t>
  </si>
  <si>
    <t>REGULADOR DE ALTA PRESSÃO GLP</t>
  </si>
  <si>
    <t>16.4</t>
  </si>
  <si>
    <t>103029</t>
  </si>
  <si>
    <t>REGISTRO OU REGULADOR DE GÁS DE COZINHA - FORNECIMENTO E INSTALAÇÃO. AF_08/2021</t>
  </si>
  <si>
    <t>16.5</t>
  </si>
  <si>
    <t>92688</t>
  </si>
  <si>
    <t>TUBO DE AÇO GALVANIZADO COM COSTURA, CLASSE MÉDIA, CONEXÃO ROSQUEADA, DN 20 (3/4"), INSTALADO EM RAMAIS E SUB-RAMAIS DE GÁS - FORNECIMENTO E INSTALAÇÃO. AF_10/2020</t>
  </si>
  <si>
    <t>16.6</t>
  </si>
  <si>
    <t>92705</t>
  </si>
  <si>
    <t>TÊ, EM FERRO GALVANIZADO, CONEXÃO ROSQUEADA, DN 20 (3/4"), INSTALADO EM RAMAIS E SUB-RAMAIS DE GÁS - FORNECIMENTO E INSTALAÇÃO. AF_10/2020</t>
  </si>
  <si>
    <t>16.7</t>
  </si>
  <si>
    <t>FNDE 301</t>
  </si>
  <si>
    <t>CAP OU TAMPAO DE FERRO GALVANIZADO, COM ROSCA BSP, DE 3/4"</t>
  </si>
  <si>
    <t>16.8</t>
  </si>
  <si>
    <t>92695</t>
  </si>
  <si>
    <t>LUVA, EM FERRO GALVANIZADO, CONEXÃO ROSQUEADA, DN 20 (3/4"), INSTALADO EM RAMAIS E SUB-RAMAIS DE GÁS - FORNECIMENTO E INSTALAÇÃO. AF_10/2020</t>
  </si>
  <si>
    <t>16.9</t>
  </si>
  <si>
    <t>FNDE 260</t>
  </si>
  <si>
    <t>MANGUEIRA PARA GAS - GLP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</si>
  <si>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</si>
  <si>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</si>
  <si>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</si>
  <si>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</si>
  <si>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</si>
  <si>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</si>
  <si>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</si>
  <si>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</si>
  <si>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</si>
  <si>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17</t>
  </si>
  <si>
    <t>SISTEMA DE PROTEÇÃO CONTRA INCÊNDIO</t>
  </si>
  <si>
    <t>17.1</t>
  </si>
  <si>
    <t>EXTINTORES</t>
  </si>
  <si>
    <t>17.1.1</t>
  </si>
  <si>
    <t>101908</t>
  </si>
  <si>
    <t>EXTINTOR DE INCÊNDIO PORTÁTIL COM CARGA DE PQS DE 4 KG, CLASSE BC - FORNECIMENTO E INSTALAÇÃO. AF_10/2020_PE</t>
  </si>
  <si>
    <t>17.1.2</t>
  </si>
  <si>
    <t>101909</t>
  </si>
  <si>
    <t>EXTINTOR DE INCÊNDIO PORTÁTIL COM CARGA DE PQS DE 6 KG, CLASSE BC - FORNECIMENTO E INSTALAÇÃO. AF_10/2020_PE</t>
  </si>
  <si>
    <t>17.2</t>
  </si>
  <si>
    <t>HIDRANTES</t>
  </si>
  <si>
    <t>17.2.1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</si>
  <si>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</si>
  <si>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</si>
  <si>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17.2.2</t>
  </si>
  <si>
    <t>101916</t>
  </si>
  <si>
    <t>HIDRANTE SUBTERRÂNEO PREDIAL (COM CURVA LONGA E CAIXA), DN 75 MM - FORNECIMENTO E INSTALAÇÃO. AF_10/2020</t>
  </si>
  <si>
    <t>17.3</t>
  </si>
  <si>
    <t>17.3.1</t>
  </si>
  <si>
    <t>17.3.2</t>
  </si>
  <si>
    <t>94499</t>
  </si>
  <si>
    <t>REGISTRO DE GAVETA BRUTO, LATÃO, ROSCÁVEL, 2 1/2" - FORNECIMENTO E INSTALAÇÃO. AF_08/2021</t>
  </si>
  <si>
    <t>17.3.3</t>
  </si>
  <si>
    <t>17.3.4</t>
  </si>
  <si>
    <t>99622</t>
  </si>
  <si>
    <t>VÁLVULA DE RETENÇÃO HORIZONTAL, DE BRONZE, ROSCÁVEL, 1 1/2"  - FORNECIMENTO E INSTALAÇÃO. AF_08/2021</t>
  </si>
  <si>
    <t>17.3.5</t>
  </si>
  <si>
    <t>99624</t>
  </si>
  <si>
    <t>VÁLVULA DE RETENÇÃO HORIZONTAL, DE BRONZE, ROSCÁVEL, 2 1/2" - FORNECIMENTO E INSTALAÇÃO. AF_08/2021</t>
  </si>
  <si>
    <t>17.3.6</t>
  </si>
  <si>
    <t>99625</t>
  </si>
  <si>
    <t>VÁLVULA DE RETENÇÃO HORIZONTAL, DE BRONZE, ROSCÁVEL, 3" - FORNECIMENTO E INSTALAÇÃO. AF_08/2021</t>
  </si>
  <si>
    <t>17.3.7</t>
  </si>
  <si>
    <t>FNDE 261</t>
  </si>
  <si>
    <t>REGISTRO OU VÁLVULA GLOBO ANGULAR EM LATÃO, PARA HIDRANTES EM INSTALAÇÃO PREDIAL DE INCÊNDIO, 45 GRAUS, 1 1/2" - FORNECIMENTO E INSTALAÇÃO. AF_08/2021</t>
  </si>
  <si>
    <t>17.3.8</t>
  </si>
  <si>
    <t>101917</t>
  </si>
  <si>
    <t>MANÔMETRO 0 A 200 PSI (0 A 14 KGF/CM2), D = 50MM - FORNECIMENTO E INSTALAÇÃO. AF_10/2020</t>
  </si>
  <si>
    <t>17.3.9</t>
  </si>
  <si>
    <t>17.3.10</t>
  </si>
  <si>
    <t>FNDE 332</t>
  </si>
  <si>
    <t>MOTOBOMBA CENTRIFUGA</t>
  </si>
  <si>
    <t>17.3.11</t>
  </si>
  <si>
    <t>FNDE 112</t>
  </si>
  <si>
    <t>PRESSOSTATO</t>
  </si>
  <si>
    <t>17.3.12</t>
  </si>
  <si>
    <t>FNDE 113</t>
  </si>
  <si>
    <t>TANQUE DE PRESSÃO</t>
  </si>
  <si>
    <t>un</t>
  </si>
  <si>
    <t>17.3.13</t>
  </si>
  <si>
    <t>FNDE 114</t>
  </si>
  <si>
    <t>VÁLVULA DE ALÍVIO</t>
  </si>
  <si>
    <t>17.3.14</t>
  </si>
  <si>
    <t>102111</t>
  </si>
  <si>
    <t>BOMBA CENTRÍFUGA, MONOFÁSICA, 0,5 CV OU 0,49 HP, HM 6 A 20 M, Q 1,2 A 8,3 M3/H - FORNECIMENTO E INSTALAÇÃO. AF_12/2020</t>
  </si>
  <si>
    <t>17.4</t>
  </si>
  <si>
    <t>17.4.1</t>
  </si>
  <si>
    <t>95805</t>
  </si>
  <si>
    <t>CONDULETE DE PVC, TIPO B, PARA ELETRODUTO DE PVC SOLDÁVEL DN 25 MM (3/4''), APARENTE - FORNECIMENTO E INSTALAÇÃO. AF_10/2022</t>
  </si>
  <si>
    <t>17.4.2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</si>
  <si>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</si>
  <si>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</si>
  <si>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17.4.3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</si>
  <si>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</si>
  <si>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</si>
  <si>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17.4.4</t>
  </si>
  <si>
    <t>94475</t>
  </si>
  <si>
    <t>COTOVELO 90 GRAUS, EM FERRO GALVANIZADO, CONEXÃO ROSQUEADA, DN 80 (3"), INSTALADO EM RESERVAÇÃO DE ÁGUA DE EDIFICAÇÃO QUE POSSUA RESERVATÓRIO DE FIBRA/FIBROCIMENTO - FORNECIMENTO E INSTALAÇÃO. AF_06/2016</t>
  </si>
  <si>
    <t>17.4.5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</si>
  <si>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</si>
  <si>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</si>
  <si>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17.4.6</t>
  </si>
  <si>
    <t>97498</t>
  </si>
  <si>
    <t>TUBO DE AÇO GALVANIZADO COM COSTURA, CLASSE MÉDIA, DN 25 (1"), CONEXÃO ROSQUEADA, INSTALADO EM REDE DE ALIMENTAÇÃO PARA HIDRANTE - FORNECIMENTO E INSTALAÇÃO. AF_10/2020</t>
  </si>
  <si>
    <t>17.4.7</t>
  </si>
  <si>
    <t>92364</t>
  </si>
  <si>
    <t>TUBO DE AÇO GALVANIZADO COM COSTURA, CLASSE MÉDIA, DN 32 (1 1/4"), CONEXÃO ROSQUEADA, INSTALADO EM REDE DE ALIMENTAÇÃO PARA HIDRANTE - FORNECIMENTO E INSTALAÇÃO. AF_10/2020</t>
  </si>
  <si>
    <t>17.4.8</t>
  </si>
  <si>
    <t>92365</t>
  </si>
  <si>
    <t>TUBO DE AÇO GALVANIZADO COM COSTURA, CLASSE MÉDIA, DN 40 (1 1/2"), CONEXÃO ROSQUEADA, INSTALADO EM REDE DE ALIMENTAÇÃO PARA HIDRANTE - FORNECIMENTO E INSTALAÇÃO. AF_10/2020</t>
  </si>
  <si>
    <t>17.4.9</t>
  </si>
  <si>
    <t>92366</t>
  </si>
  <si>
    <t>TUBO DE AÇO GALVANIZADO COM COSTURA, CLASSE MÉDIA, DN 50 (2"), CONEXÃO ROSQUEADA, INSTALADO EM REDE DE ALIMENTAÇÃO PARA HIDRANTE - FORNECIMENTO E INSTALAÇÃO. AF_10/2020</t>
  </si>
  <si>
    <t>17.4.10</t>
  </si>
  <si>
    <t>92367</t>
  </si>
  <si>
    <t>TUBO DE AÇO GALVANIZADO COM COSTURA, CLASSE MÉDIA, DN 65 (2 1/2"), CONEXÃO ROSQUEADA, INSTALADO EM REDE DE ALIMENTAÇÃO PARA HIDRANTE - FORNECIMENTO E INSTALAÇÃO. AF_10/2020</t>
  </si>
  <si>
    <t>17.4.11</t>
  </si>
  <si>
    <t>92368</t>
  </si>
  <si>
    <t>TUBO DE AÇO GALVANIZADO COM COSTURA, CLASSE MÉDIA, DN 80 (3"), CONEXÃO ROSQUEADA, INSTALADO EM REDE DE ALIMENTAÇÃO PARA HIDRANTE - FORNECIMENTO E INSTALAÇÃO. AF_10/2020</t>
  </si>
  <si>
    <t>17.4.12</t>
  </si>
  <si>
    <t>95818</t>
  </si>
  <si>
    <t>CONDULETE DE PVC, TIPO X, PARA ELETRODUTO DE PVC SOLDÁVEL DN 32 MM (1''), APARENTE - FORNECIMENTO E INSTALAÇÃO. AF_10/2022</t>
  </si>
  <si>
    <t>17.4.13</t>
  </si>
  <si>
    <t>94773</t>
  </si>
  <si>
    <t>ADAPTADOR COM FLANGES LIVRES, CPVC, ROSCÁVEL, DN 35 MM, INSTALADO EM RESERVAÇÃO DE ÁGUA DE EDIFICAÇÃO QUE POSSUA RESERVATÓRIO DE FIBRA/FIBROCIMENTO - FORNECIMENTO E INSTALAÇÃO. AF_06/2016</t>
  </si>
  <si>
    <t>17.4.14</t>
  </si>
  <si>
    <t>91917</t>
  </si>
  <si>
    <t>CURVA 90 GRAUS PARA ELETRODUTO, PVC, ROSCÁVEL, DN 32 MM (1"), PARA CIRCUITOS TERMINAIS, INSTALADA EM PAREDE - FORNECIMENTO E INSTALAÇÃO. AF_03/2023</t>
  </si>
  <si>
    <t>17.4.15</t>
  </si>
  <si>
    <t>89842</t>
  </si>
  <si>
    <t>TÊ, CPVC, SOLDÁVEL, DN 35MM, INSTALADO EM PRUMADA DE ÁGUA   FORNECIMENTO E INSTALAÇÃO. AF_06/2022</t>
  </si>
  <si>
    <t>17.4.16</t>
  </si>
  <si>
    <t>FNDE 330</t>
  </si>
  <si>
    <t>TAMPA CEGA EM PVC PARA CONDULETE 4 X 2"</t>
  </si>
  <si>
    <t>17.4.17</t>
  </si>
  <si>
    <t>97503</t>
  </si>
  <si>
    <t>LUVA COM REDUÇÃO, EM AÇO, CONEXÃO SOLDADA, DN 32 X 25 MM (1 1/4"  X 1"), INSTALADO EM REDE DE ALIMENTAÇÃO PARA SPRINKLER - FORNECIMENTO E INSTALAÇÃO. AF_10/2020</t>
  </si>
  <si>
    <t>17.4.18</t>
  </si>
  <si>
    <t>FNDE 333</t>
  </si>
  <si>
    <t>LUVA COM REDUÇÃO, EM AÇO, CONEXÃO SOLDADA, DN 40  X 25 MM (1 1/2" X 1"), INSTALADO EM REDE DE ALIMENTAÇÃO PARA HIDRANTE - FORNECIMENTO E INSTALAÇÃO.</t>
  </si>
  <si>
    <t>17.4.19</t>
  </si>
  <si>
    <t>97447</t>
  </si>
  <si>
    <t>LUVA COM REDUÇÃO, EM AÇO, CONEXÃO SOLDADA, DN 65 X 50 MM (2 1/2" X 2"), INSTALADO EM PRUMADAS - FORNECIMENTO E INSTALAÇÃO. AF_10/2020</t>
  </si>
  <si>
    <t>17.4.20</t>
  </si>
  <si>
    <t>FNDE 331</t>
  </si>
  <si>
    <t>LUVA COM REDUÇÃO, EM AÇO, CONEXÃO SOLDADA, DN 75 X 65 MM, INSTALADO EM PRUMADAS - FORNECIMENTO E INSTALAÇÃO.</t>
  </si>
  <si>
    <t>17.4.21</t>
  </si>
  <si>
    <t>FNDE 334</t>
  </si>
  <si>
    <t>LUVA COM REDUÇÃO, EM AÇO, CONEXÃO SOLDADA, DN 80 X 38 MM (3" X 2 1/2"), INSTALADO EM PRUMADAS - FORNECIMENTO E INSTALAÇÃO.</t>
  </si>
  <si>
    <t>17.4.22</t>
  </si>
  <si>
    <t>FNDE 335</t>
  </si>
  <si>
    <t>LUVA COM REDUÇÃO, EM AÇO, CONEXÃO SOLDADA, DN 80 X 40 MM , INSTALADO EM PRUMADAS - FORNECIMENTO E INSTALAÇÃO</t>
  </si>
  <si>
    <t>17.4.23</t>
  </si>
  <si>
    <t>FNDE 336</t>
  </si>
  <si>
    <t>LUVA COM REDUÇÃO, EM AÇO, CONEXÃO SOLDADA, DN 80 X 50 MM, INSTALADO EM PRUMADAS - FORNECIMENTO E INSTALAÇÃO.</t>
  </si>
  <si>
    <t>17.4.24</t>
  </si>
  <si>
    <t>97450</t>
  </si>
  <si>
    <t>LUVA COM REDUÇÃO, EM AÇO, CONEXÃO SOLDADA, DN 80 X 65 MM (3" X 2 1/2"), INSTALADO EM PRUMADAS - FORNECIMENTO E INSTALAÇÃO. AF_10/2020</t>
  </si>
  <si>
    <t>17.4.25</t>
  </si>
  <si>
    <t>FNDE 337</t>
  </si>
  <si>
    <t>TE DE REDUCAO DE FERRO GALVANIZADO, COM ROSCA BSP, DE 1" X 3/4"</t>
  </si>
  <si>
    <t>17.4.26</t>
  </si>
  <si>
    <t>FNDE 338</t>
  </si>
  <si>
    <t>17.4.27</t>
  </si>
  <si>
    <t>FNDE 339</t>
  </si>
  <si>
    <t>TE DE REDUCAO DE FERRO GALVANIZADO, COM ROSCA BSP, DE 2 1/2" X 1"</t>
  </si>
  <si>
    <t>17.4.28</t>
  </si>
  <si>
    <t>FNDE 340</t>
  </si>
  <si>
    <t>TE DE REDUCAO DE FERRO GALVANIZADO, COM ROSCA BSP, DE 2 1/2" X 1 1/2</t>
  </si>
  <si>
    <t>17.4.29</t>
  </si>
  <si>
    <t>FNDE 341</t>
  </si>
  <si>
    <t>TE DE REDUCAO DE FERRO GALVANIZADO, COM ROSCA BSP, DE 2 1/2" X 2"</t>
  </si>
  <si>
    <t>17.4.30</t>
  </si>
  <si>
    <t>FNDE 342</t>
  </si>
  <si>
    <t>TE DE REDUCAO DE FERRO GALVANIZADO, COM ROSCA BSP, DE 3" X 2 1/2"</t>
  </si>
  <si>
    <t>17.4.31</t>
  </si>
  <si>
    <t>FNDE 343</t>
  </si>
  <si>
    <t>ADAPTADOR PARA MANÔMETRO</t>
  </si>
  <si>
    <t>17.4.32</t>
  </si>
  <si>
    <t>92920</t>
  </si>
  <si>
    <t>LUVA DE REDUÇÃO, EM FERRO GALVANIZADO, 1" X 3/4", CONEXÃO ROSQUEADA, INSTALADO EM REDE DE ALIMENTAÇÃO PARA HIDRANTE - FORNECIMENTO E INSTALAÇÃO. AF_10/2020</t>
  </si>
  <si>
    <t>17.4.33</t>
  </si>
  <si>
    <t>FNDE 344</t>
  </si>
  <si>
    <t>LUVA DE REDUCAO DE FERRO GALVANIZADO, COM ROSCA BSP MACHO/FEMEA, DE 3/4" X 1/2"</t>
  </si>
  <si>
    <t>17.4.34</t>
  </si>
  <si>
    <t>92945</t>
  </si>
  <si>
    <t>LUVA DE REDUÇÃO, EM FERRO GALVANIZADO, 1 1/2" X 3/4", CONEXÃO ROSQUEADA, INSTALADO EM REDE DE ALIMENTAÇÃO PARA SPRINKLER - FORNECIMENTO E INSTALAÇÃO. AF_10/2020</t>
  </si>
  <si>
    <t>17.4.35</t>
  </si>
  <si>
    <t>FNDE 345</t>
  </si>
  <si>
    <t>BUCHA DE REDUCAO DE FERRO GALVANIZADO, COM ROSCA BSP, DE 3/4" X 1/2"</t>
  </si>
  <si>
    <t>17.5</t>
  </si>
  <si>
    <t>SINALIZAÇÕES</t>
  </si>
  <si>
    <t>17.5.1</t>
  </si>
  <si>
    <t>97599</t>
  </si>
  <si>
    <t>LUMINÁRIA DE EMERGÊNCIA, COM 30 LÂMPADAS LED DE 2 W, SEM REATOR - FORNECIMENTO E INSTALAÇÃO. AF_02/2020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</si>
  <si>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</si>
  <si>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</si>
  <si>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</si>
  <si>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</si>
  <si>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</si>
  <si>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</si>
  <si>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</si>
  <si>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</si>
  <si>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</si>
  <si>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ACESSÓRIOS PERFILADOS PERFURADOS</t>
  </si>
  <si>
    <t>18.1.1</t>
  </si>
  <si>
    <t>FNDE 350</t>
  </si>
  <si>
    <t>TERMINAL METALICO A PRESSAO PARA 1 CABO DE 35 MM2</t>
  </si>
  <si>
    <t>18.1.2</t>
  </si>
  <si>
    <t>FNDE 346</t>
  </si>
  <si>
    <t>CABECOTE PARA ENTRADA DE LINHA DE ALIMENTACAO PARA ELETRODUTO</t>
  </si>
  <si>
    <t>18.2</t>
  </si>
  <si>
    <t>ACESSÓRIOS PARA ELETRODUTOS</t>
  </si>
  <si>
    <t>18.2.1</t>
  </si>
  <si>
    <t>FNDE 347</t>
  </si>
  <si>
    <t>ARRUELA EM ALUMINIO, COM ROSCA, DE 1 1/2", PARA ELETRODUTO</t>
  </si>
  <si>
    <t>18.2.2</t>
  </si>
  <si>
    <t>FNDE 353</t>
  </si>
  <si>
    <t>ARRUELA EM ALUMINIO</t>
  </si>
  <si>
    <t>18.2.3</t>
  </si>
  <si>
    <t>91941</t>
  </si>
  <si>
    <t>CAIXA RETANGULAR 4" X 2" BAIXA (0,30 M DO PISO), PVC, INSTALADA EM PAREDE - FORNECIMENTO E INSTALAÇÃO. AF_03/2023</t>
  </si>
  <si>
    <t>18.2.4</t>
  </si>
  <si>
    <t>91936</t>
  </si>
  <si>
    <t>CAIXA OCTOGONAL 4" X 4", PVC, INSTALADA EM LAJE - FORNECIMENTO E INSTALAÇÃO. AF_03/2023</t>
  </si>
  <si>
    <t>18.2.5</t>
  </si>
  <si>
    <t>92867</t>
  </si>
  <si>
    <t>CAIXA RETANGULAR 4" X 2" ALTA (2,00 M DO PISO), METÁLICA, INSTALADA EM PAREDE - FORNECIMENTO E INSTALAÇÃO. AF_03/2023</t>
  </si>
  <si>
    <t>18.2.6</t>
  </si>
  <si>
    <t>FNDE 349</t>
  </si>
  <si>
    <t>CAIXA DE LUZ "4 X 2" EM ACO ESMALTADA</t>
  </si>
  <si>
    <t>18.2.7</t>
  </si>
  <si>
    <t>91899</t>
  </si>
  <si>
    <t>CURVA 90 GRAUS PARA ELETRODUTO, PVC, ROSCÁVEL, DN 20 MM (1/2"), PARA CIRCUITOS TERMINAIS, INSTALADA EM LAJE - FORNECIMENTO E INSTALAÇÃO. AF_03/2023</t>
  </si>
  <si>
    <t>18.2.8</t>
  </si>
  <si>
    <t>FNDE 150</t>
  </si>
  <si>
    <t>CURVA 135 GRAUS PARA ELETRODUTO, PVC, ROSCÁVEL, DN 38 MM (1 1/2"), PARA CIRCUITOS TERMINAIS, INSTALADA EM PAREDE - FORNECIMENTO E INSTALAÇÃO.</t>
  </si>
  <si>
    <t>18.2.9</t>
  </si>
  <si>
    <t>91878</t>
  </si>
  <si>
    <t>LUVA PARA ELETRODUTO, PVC, ROSCÁVEL, DN 20 MM (1/2"), PARA CIRCUITOS TERMINAIS, INSTALADA EM LAJE - FORNECIMENTO E INSTALAÇÃO. AF_03/2023</t>
  </si>
  <si>
    <t>18.2.10</t>
  </si>
  <si>
    <t>93013</t>
  </si>
  <si>
    <t>LUVA PARA ELETRODUTO, PVC, ROSCÁVEL, DN 50 MM (1 1/2"), PARA REDE ENTERRADA DE DISTRIBUIÇÃO DE ENERGIA ELÉTRICA - FORNECIMENTO E INSTALAÇÃO. AF_12/2021</t>
  </si>
  <si>
    <t>18.3</t>
  </si>
  <si>
    <t>ACESSÓRIOS GERAL</t>
  </si>
  <si>
    <t>18.3.1</t>
  </si>
  <si>
    <t>18.3.2</t>
  </si>
  <si>
    <t>FNDE 354</t>
  </si>
  <si>
    <t>BUCHA DE NYLON</t>
  </si>
  <si>
    <t>18.3.3</t>
  </si>
  <si>
    <t>FNDE 355</t>
  </si>
  <si>
    <t>PARAFUSO DE ACO ZINCADO COM ROSCA SOBERBA, CABECA CHATA E FENDA SIMPLES, DIAMETRO 4,2 MM, COMPRIMENTO * 32 * MM</t>
  </si>
  <si>
    <t>18.3.4</t>
  </si>
  <si>
    <t>FNDE 356</t>
  </si>
  <si>
    <t>PORCA ZINCADA, SEXTAVADA, DIAMETRO 1/4"</t>
  </si>
  <si>
    <t>18.3.5</t>
  </si>
  <si>
    <t>90460</t>
  </si>
  <si>
    <t>SUPORTE PARA 2 TUBOS HORIZONTAIS, ESPAÇADO A CADA 56 CM, EM PERFILADO COM COMPRIMENTO DE 25 CM FIXADO EM LAJE, POR METRO DE TUBULAÇÃO FIXADA. AF_09/2023</t>
  </si>
  <si>
    <t>18.3.6</t>
  </si>
  <si>
    <t>FNDE 357</t>
  </si>
  <si>
    <t>VERGALHAO ZINCADO ROSCA TOTAL, 1/4 " (6,3 MM)</t>
  </si>
  <si>
    <t>18.3.7</t>
  </si>
  <si>
    <t>101553</t>
  </si>
  <si>
    <t>ALÇA PREFORMADA DE DISTRIBUIÇÃO, EM  AÇO GALVANIZADO, AWG 1 - FORNECIMENTO E INSTALAÇÃO. AF_07/2020</t>
  </si>
  <si>
    <t>18.3.8</t>
  </si>
  <si>
    <t>FNDE 358</t>
  </si>
  <si>
    <t>ARMACAO VERTICAL COM HASTE E CONTRA-PINO, EM CHAPA DE ACO GALVANIZADO 3/16", COM 1 ESTRIBO E 1 ISOLADOR</t>
  </si>
  <si>
    <t>18.3.9</t>
  </si>
  <si>
    <t>98306</t>
  </si>
  <si>
    <t>BLOCO DE ENGATE RÁPIDO PARA BASTIDOR TIPO M10 - FORNECIMENTO E INSTALAÇÃO. AF_11/2019</t>
  </si>
  <si>
    <t>18.3.10</t>
  </si>
  <si>
    <t>FNDE 359</t>
  </si>
  <si>
    <t>CABO DE COBRE NU 6 MM2 MEIO-DURO</t>
  </si>
  <si>
    <t>18.3.11</t>
  </si>
  <si>
    <t>FNDE 360</t>
  </si>
  <si>
    <t>CAIXA DE INSPECAO PARA ATERRAMENTO OU OUTRO USO, EM PVC, DN = 250 X 250 MM</t>
  </si>
  <si>
    <t>18.3.12</t>
  </si>
  <si>
    <t>FNDE 362</t>
  </si>
  <si>
    <t>CHUMBADOR DE ACO TIPO PARABOLT, * 5/8" X 200* MM, COM PORCA E ARRUELA</t>
  </si>
  <si>
    <t>18.3.13</t>
  </si>
  <si>
    <t>FNDE 361</t>
  </si>
  <si>
    <t>CONECTOR DE ALUMINIO TIPO PRENSA CABO, BITOLA 3/8", PARA CABOS DE DIAMETRO DE 9 A 10 MM</t>
  </si>
  <si>
    <t>18.3.14</t>
  </si>
  <si>
    <t>96986</t>
  </si>
  <si>
    <t>HASTE DE ATERRAMENTO, DIÂMETRO 3/4", COM 3 METROS - FORNECIMENTO E INSTALAÇÃO. AF_08/2023</t>
  </si>
  <si>
    <t>18.3.15</t>
  </si>
  <si>
    <t>101548</t>
  </si>
  <si>
    <t>ISOLADOR, TIPO ROLDANA, PARA BAIXA TENSÃO - FORNECIMENTO E INSTALAÇÃO. AF_07/2020</t>
  </si>
  <si>
    <t>18.3.16</t>
  </si>
  <si>
    <t>FNDE 364</t>
  </si>
  <si>
    <t>PARAFUSO DE LATAO COM ROSCA SOBERBA, CABECA CHATA E FENDA SIMPLES, DIAMETRO 3,2 MM, COMPRIMENTO 16 MM</t>
  </si>
  <si>
    <t>18.3.17</t>
  </si>
  <si>
    <t>FNDE 363</t>
  </si>
  <si>
    <t>CONECTOR DE ALUMINIO TIPO PRENSA CABO, BITOLA 1", PARA CABOS DE DIAMETRO DE 22,5 A 25 MM</t>
  </si>
  <si>
    <t>18.4</t>
  </si>
  <si>
    <t>CABOS</t>
  </si>
  <si>
    <t>18.4.1</t>
  </si>
  <si>
    <t>92996</t>
  </si>
  <si>
    <t>CABO DE COBRE FLEXÍVEL ISOLADO, 150 MM², ANTI-CHAMA 0,6/1,0 KV, PARA REDE ENTERRADA DE DISTRIBUIÇÃO DE ENERGIA ELÉTRICA - FORNECIMENTO E INSTALAÇÃO. AF_12/2021</t>
  </si>
  <si>
    <t>18.4.2</t>
  </si>
  <si>
    <t>101567</t>
  </si>
  <si>
    <t>CABO DE COBRE FLEXÍVEL ISOLADO, 95 MM², 0,6/1,0 KV, PARA REDE AÉREA DE DISTRIBUIÇÃO DE ENERGIA ELÉTRICA DE BAIXA TENSÃO - FORNECIMENTO E INSTALAÇÃO. AF_07/2020</t>
  </si>
  <si>
    <t>18.4.3</t>
  </si>
  <si>
    <t>92982</t>
  </si>
  <si>
    <t>CABO DE COBRE FLEXÍVEL ISOLADO, 16 MM², ANTI-CHAMA 0,6/1,0 KV, PARA DISTRIBUIÇÃO - FORNECIMENTO E INSTALAÇÃO. AF_10/2020</t>
  </si>
  <si>
    <t>18.4.4</t>
  </si>
  <si>
    <t>92986</t>
  </si>
  <si>
    <t>CABO DE COBRE FLEXÍVEL ISOLADO, 35 MM², ANTI-CHAMA 0,6/1,0 KV, PARA REDE ENTERRADA DE DISTRIBUIÇÃO DE ENERGIA ELÉTRICA - FORNECIMENTO E INSTALAÇÃO. AF_12/2021</t>
  </si>
  <si>
    <t>18.4.5</t>
  </si>
  <si>
    <t>91924</t>
  </si>
  <si>
    <t>CABO DE COBRE FLEXÍVEL ISOLADO, 1,5 MM², ANTI-CHAMA 450/750 V, PARA CIRCUITOS TERMINAIS - FORNECIMENTO E INSTALAÇÃO. AF_03/2023</t>
  </si>
  <si>
    <t>18.4.6</t>
  </si>
  <si>
    <t>91932</t>
  </si>
  <si>
    <t>CABO DE COBRE FLEXÍVEL ISOLADO, 10 MM², ANTI-CHAMA 450/750 V, PARA CIRCUITOS TERMINAIS - FORNECIMENTO E INSTALAÇÃO. AF_03/2023</t>
  </si>
  <si>
    <t>18.4.7</t>
  </si>
  <si>
    <t>91934</t>
  </si>
  <si>
    <t>CABO DE COBRE FLEXÍVEL ISOLADO, 16 MM², ANTI-CHAMA 450/750 V, PARA CIRCUITOS TERMINAIS - FORNECIMENTO E INSTALAÇÃO. AF_03/2023</t>
  </si>
  <si>
    <t>18.4.8</t>
  </si>
  <si>
    <t>91926</t>
  </si>
  <si>
    <t>CABO DE COBRE FLEXÍVEL ISOLADO, 2,5 MM², ANTI-CHAMA 450/750 V, PARA CIRCUITOS TERMINAIS - FORNECIMENTO E INSTALAÇÃO. AF_03/2023</t>
  </si>
  <si>
    <t>18.4.9</t>
  </si>
  <si>
    <t>101563</t>
  </si>
  <si>
    <t>CABO DE COBRE FLEXÍVEL ISOLADO, 35 MM², 0,6/1,0 KV, PARA REDE AÉREA DE DISTRIBUIÇÃO DE ENERGIA ELÉTRICA DE BAIXA TENSÃO - FORNECIMENTO E INSTALAÇÃO. AF_07/2020</t>
  </si>
  <si>
    <t>18.4.10</t>
  </si>
  <si>
    <t>91928</t>
  </si>
  <si>
    <t>CABO DE COBRE FLEXÍVEL ISOLADO, 4 MM², ANTI-CHAMA 450/750 V, PARA CIRCUITOS TERMINAIS - FORNECIMENTO E INSTALAÇÃO. AF_03/2023</t>
  </si>
  <si>
    <t>18.4.11</t>
  </si>
  <si>
    <t>91930</t>
  </si>
  <si>
    <t>CABO DE COBRE FLEXÍVEL ISOLADO, 6 MM², ANTI-CHAMA 450/750 V, PARA CIRCUITOS TERMINAIS - FORNECIMENTO E INSTALAÇÃO. AF_03/2023</t>
  </si>
  <si>
    <t>18.5</t>
  </si>
  <si>
    <t>CAIXAS DE PASSAGEM</t>
  </si>
  <si>
    <t>18.5.1</t>
  </si>
  <si>
    <t>100556</t>
  </si>
  <si>
    <t>CAIXA DE PASSAGEM PARA TELEFONE 15X15X10CM (SOBREPOR), FORNECIMENTO E INSTALACAO. AF_11/2019</t>
  </si>
  <si>
    <t>18.5.2</t>
  </si>
  <si>
    <t>00043097</t>
  </si>
  <si>
    <t>CAIXA DE PASSAGEM ELETRICA DE PAREDE, DE SOBREPOR, EM TERMOPLASTICO / PVC, COM TAMPA APARAFUSADA, DIMENSOES, 150 X 150 X *100* MM</t>
  </si>
  <si>
    <t>18.5.3</t>
  </si>
  <si>
    <t>97891</t>
  </si>
  <si>
    <t>CAIXA ENTERRADA ELÉTRICA RETANGULAR, EM ALVENARIA COM BLOCOS DE CONCRETO, FUNDO COM BRITA, DIMENSÕES INTERNAS: 0,4X0,4X0,4 M. AF_12/2020</t>
  </si>
  <si>
    <t>18.6</t>
  </si>
  <si>
    <t>DISPOSITIVOS ELÉTRICOS</t>
  </si>
  <si>
    <t>18.6.1</t>
  </si>
  <si>
    <t>91955</t>
  </si>
  <si>
    <t>INTERRUPTOR PARALELO (1 MÓDULO), 10A/250V, INCLUINDO SUPORTE E PLACA - FORNECIMENTO E INSTALAÇÃO. AF_03/2023</t>
  </si>
  <si>
    <t>18.6.2</t>
  </si>
  <si>
    <t>91953</t>
  </si>
  <si>
    <t>INTERRUPTOR SIMPLES (1 MÓDULO), 10A/250V, INCLUINDO SUPORTE E PLACA - FORNECIMENTO E INSTALAÇÃO. AF_03/2023</t>
  </si>
  <si>
    <t>18.6.3</t>
  </si>
  <si>
    <t>91959</t>
  </si>
  <si>
    <t>INTERRUPTOR SIMPLES (2 MÓDULOS), 10A/250V, INCLUINDO SUPORTE E PLACA - FORNECIMENTO E INSTALAÇÃO. AF_03/2023</t>
  </si>
  <si>
    <t>18.6.4</t>
  </si>
  <si>
    <t>91967</t>
  </si>
  <si>
    <t>INTERRUPTOR SIMPLES (3 MÓDULOS), 10A/250V, INCLUINDO SUPORTE E PLACA - FORNECIMENTO E INSTALAÇÃO. AF_03/2023</t>
  </si>
  <si>
    <t>18.6.5</t>
  </si>
  <si>
    <t>FNDE 309</t>
  </si>
  <si>
    <t>ESPELHO / PLACA CEGA 4" X 2", PARA INSTALACAO DE TOMADAS E INTERRUPTORES</t>
  </si>
  <si>
    <t>18.6.6</t>
  </si>
  <si>
    <t>91946</t>
  </si>
  <si>
    <t>SUPORTE PARAFUSADO COM PLACA DE ENCAIXE 4" X 2" MÉDIO (1,30 M DO PISO) PARA PONTO ELÉTRICO - FORNECIMENTO E INSTALAÇÃO. AF_03/2023</t>
  </si>
  <si>
    <t>18.6.7</t>
  </si>
  <si>
    <t>92022</t>
  </si>
  <si>
    <t>INTERRUPTOR SIMPLES (1 MÓDULO) COM 1 TOMADA DE EMBUTIR 2P+T 10 A, SEM SUPORTE E SEM PLACA - FORNECIMENTO E INSTALAÇÃO. AF_03/2023</t>
  </si>
  <si>
    <t>18.6.8</t>
  </si>
  <si>
    <t>92028</t>
  </si>
  <si>
    <t>INTERRUPTOR PARALELO (1 MÓDULO) COM 1 TOMADA DE EMBUTIR 2P+T 10 A, SEM SUPORTE E SEM PLACA - FORNECIMENTO E INSTALAÇÃO. AF_03/2023</t>
  </si>
  <si>
    <t>18.6.9</t>
  </si>
  <si>
    <t>91964</t>
  </si>
  <si>
    <t>INTERRUPTOR SIMPLES (2 MÓDULOS) COM INTERRUPTOR PARALELO (1 MÓDULO), 10A/250V, SEM SUPORTE E SEM PLACA - FORNECIMENTO E INSTALAÇÃO. AF_03/2023</t>
  </si>
  <si>
    <t>18.6.10</t>
  </si>
  <si>
    <t>92026</t>
  </si>
  <si>
    <t>INTERRUPTOR SIMPLES (2 MÓDULOS) COM 1 TOMADA DE EMBUTIR 2P+T 10 A, SEM SUPORTE E SEM PLACA - FORNECIMENTO E INSTALAÇÃO. AF_03/2023</t>
  </si>
  <si>
    <t>18.6.11</t>
  </si>
  <si>
    <t>91998</t>
  </si>
  <si>
    <t>TOMADA BAIXA DE EMBUTIR (1 MÓDULO), 2P+T 10 A, SEM SUPORTE E SEM PLACA - FORNECIMENTO E INSTALAÇÃO. AF_03/2023</t>
  </si>
  <si>
    <t>18.6.12</t>
  </si>
  <si>
    <t>91999</t>
  </si>
  <si>
    <t>TOMADA BAIXA DE EMBUTIR (1 MÓDULO), 2P+T 20 A, SEM SUPORTE E SEM PLACA - FORNECIMENTO E INSTALAÇÃO. AF_03/2023</t>
  </si>
  <si>
    <t>18.7</t>
  </si>
  <si>
    <t>DISPOSITIVOS DE PROTEÇÃO</t>
  </si>
  <si>
    <t>18.7.1</t>
  </si>
  <si>
    <t>93667</t>
  </si>
  <si>
    <t>DISJUNTOR TRIPOLAR TIPO DIN, CORRENTE NOMINAL DE 10A - FORNECIMENTO E INSTALAÇÃO. AF_10/2020</t>
  </si>
  <si>
    <t>18.7.2</t>
  </si>
  <si>
    <t>93653</t>
  </si>
  <si>
    <t>DISJUNTOR MONOPOLAR TIPO DIN, CORRENTE NOMINAL DE 10A - FORNECIMENTO E INSTALAÇÃO. AF_10/2020</t>
  </si>
  <si>
    <t>18.7.3</t>
  </si>
  <si>
    <t>93654</t>
  </si>
  <si>
    <t>DISJUNTOR MONOPOLAR TIPO DIN, CORRENTE NOMINAL DE 16A - FORNECIMENTO E INSTALAÇÃO. AF_10/2020</t>
  </si>
  <si>
    <t>18.7.4</t>
  </si>
  <si>
    <t>93656</t>
  </si>
  <si>
    <t>DISJUNTOR MONOPOLAR TIPO DIN, CORRENTE NOMINAL DE 25A - FORNECIMENTO E INSTALAÇÃO. AF_10/2020</t>
  </si>
  <si>
    <t>18.7.5</t>
  </si>
  <si>
    <t>93657</t>
  </si>
  <si>
    <t>DISJUNTOR MONOPOLAR TIPO DIN, CORRENTE NOMINAL DE 32A - FORNECIMENTO E INSTALAÇÃO. AF_10/2020</t>
  </si>
  <si>
    <t>18.7.6</t>
  </si>
  <si>
    <t>101895</t>
  </si>
  <si>
    <t>DISJUNTOR TERMOMAGNÉTICO TRIPOLAR , CORRENTE NOMINAL DE 125A - FORNECIMENTO E INSTALAÇÃO. AF_10/2020</t>
  </si>
  <si>
    <t>18.7.7</t>
  </si>
  <si>
    <t>93668</t>
  </si>
  <si>
    <t>DISJUNTOR TRIPOLAR TIPO DIN, CORRENTE NOMINAL DE 16A - FORNECIMENTO E INSTALAÇÃO. AF_10/2020</t>
  </si>
  <si>
    <t>18.7.8</t>
  </si>
  <si>
    <t>101896</t>
  </si>
  <si>
    <t>DISJUNTOR TERMOMAGNÉTICO TRIPOLAR , CORRENTE NOMINAL DE 200A - FORNECIMENTO E INSTALAÇÃO. AF_10/2020</t>
  </si>
  <si>
    <t>18.7.9</t>
  </si>
  <si>
    <t>93670</t>
  </si>
  <si>
    <t>DISJUNTOR TRIPOLAR TIPO DIN, CORRENTE NOMINAL DE 25A - FORNECIMENTO E INSTALAÇÃO. AF_10/2020</t>
  </si>
  <si>
    <t>18.7.10</t>
  </si>
  <si>
    <t>93671</t>
  </si>
  <si>
    <t>DISJUNTOR TRIPOLAR TIPO DIN, CORRENTE NOMINAL DE 32A - FORNECIMENTO E INSTALAÇÃO. AF_10/2020</t>
  </si>
  <si>
    <t>18.7.11</t>
  </si>
  <si>
    <t>101894</t>
  </si>
  <si>
    <t>DISJUNTOR TRIPOLAR TIPO NEMA, CORRENTE NOMINAL DE 60 ATÉ 100A - FORNECIMENTO E INSTALAÇÃO. AF_10/2020</t>
  </si>
  <si>
    <t>18.7.12</t>
  </si>
  <si>
    <t>FNDE 22</t>
  </si>
  <si>
    <t>DISPOSITIVO CONTRA SURTO - DPS 8 kA</t>
  </si>
  <si>
    <t>18.7.13</t>
  </si>
  <si>
    <t>FNDE 83</t>
  </si>
  <si>
    <t>DISJUNTOR TETRAPOLAR TIPO DR, CORRENTE NOMINAL DE 25A - 30mA</t>
  </si>
  <si>
    <t>18.7.14</t>
  </si>
  <si>
    <t>FNDE 365</t>
  </si>
  <si>
    <t>DISJUNTOR TETRAPOLAR TIPO DR, CORRENTE NOMINAL DE 40A - 30mA</t>
  </si>
  <si>
    <t>18.7.15</t>
  </si>
  <si>
    <t>FNDE 84</t>
  </si>
  <si>
    <t>DISJUNTOR TETRAPOLAR TIPO DR, CORRENTE NOMINAL DE 63A - 30mA</t>
  </si>
  <si>
    <t>18.7.16</t>
  </si>
  <si>
    <t>FNDE 85</t>
  </si>
  <si>
    <t>DISJUNTOR TETRAPOLAR TIPO DR, CORRENTE NOMINAL DE 80A - 30mA</t>
  </si>
  <si>
    <t>18.8</t>
  </si>
  <si>
    <t>ELETROCALHAS</t>
  </si>
  <si>
    <t>18.8.1</t>
  </si>
  <si>
    <t>FNDE 24</t>
  </si>
  <si>
    <t>ELETROCALHA LISA OU PERFURADA EM AÇO GALVANIZADO, LARGURA  200MM E ALTURA 75MM, INCLUSIVE EMENDA E FIXAÇÃO - FORNECIMENTO E INSTALAÇÃO</t>
  </si>
  <si>
    <t>18.8.2</t>
  </si>
  <si>
    <t>FNDE 25</t>
  </si>
  <si>
    <t>ELETROCALHA LISA OU PERFURADA EM AÇO GALVANIZADO, LARGURA  50MM E ALTURA 50MM, INCLUSIVE EMENDA E FIXAÇÃO - FORNECIMENTO E INSTALAÇÃO.</t>
  </si>
  <si>
    <t>18.8.3</t>
  </si>
  <si>
    <t>18.8.4</t>
  </si>
  <si>
    <t>FNDE 366</t>
  </si>
  <si>
    <t>TÊ HORIZONTAL 90º, PARA ELETROCALHA, LISA OU PERFURADA EM AÇO GALVANIZADO, LARGURA DE 200MM E ALTURA DE 50MM - FORNECIMENTO E INSTALAÇÃO.</t>
  </si>
  <si>
    <t>18.8.5</t>
  </si>
  <si>
    <t>FNDE 367</t>
  </si>
  <si>
    <t>TÊ HORIZONTAL 90º, PARA ELETROCALHA, LISA OU PERFURADA EM AÇO GALVANIZADO, LARGURA DE 50MM E ALTURA DE 50MM - FORNECIMENTO E INSTALAÇÃO.</t>
  </si>
  <si>
    <t>18.8.6</t>
  </si>
  <si>
    <t>FNDE 368</t>
  </si>
  <si>
    <t>TÊ HORIZONTAL 90º, PARA ELETROCALHA, LISA OU PERFURADA EM AÇO GALVANIZADO, LARGURA DE 200MM E ALTURA DE 75MM - FORNECIMENTO E INSTALAÇÃO.</t>
  </si>
  <si>
    <t>18.8.7</t>
  </si>
  <si>
    <t>FNDE 369</t>
  </si>
  <si>
    <t>CRUZETA DE FERRO GALVANIZADO, COM ROSCA BSP, DE 2"</t>
  </si>
  <si>
    <t>18.8.8</t>
  </si>
  <si>
    <t>FNDE 371</t>
  </si>
  <si>
    <t>TAMPAO / TERMINAL / PLUG, D = 4" , PARA DUTO CORRUGADO PEAD</t>
  </si>
  <si>
    <t>18.8.9</t>
  </si>
  <si>
    <t>FNDE 370</t>
  </si>
  <si>
    <t>TAMPAO / TERMINAL / PLUG, D = 2" , PARA DUTO CORRUGADO PEAD</t>
  </si>
  <si>
    <t>18.9</t>
  </si>
  <si>
    <t>ELETRODUTOS</t>
  </si>
  <si>
    <t>18.9.1</t>
  </si>
  <si>
    <t>91837</t>
  </si>
  <si>
    <t>ELETRODUTO FLEXÍVEL CORRUGADO REFORÇADO, PVC, DN 32 MM (1"), PARA CIRCUITOS TERMINAIS, INSTALADO EM FORRO - FORNECIMENTO E INSTALAÇÃO. AF_03/2023</t>
  </si>
  <si>
    <t>18.9.2</t>
  </si>
  <si>
    <t>91855</t>
  </si>
  <si>
    <t>ELETRODUTO FLEXÍVEL CORRUGADO REFORÇADO, PVC, DN 25 MM (3/4"), PARA CIRCUITOS TERMINAIS, INSTALADO EM PAREDE - FORNECIMENTO E INSTALAÇÃO. AF_03/2023</t>
  </si>
  <si>
    <t>18.9.3</t>
  </si>
  <si>
    <t>97667</t>
  </si>
  <si>
    <t>ELETRODUTO FLEXÍVEL CORRUGADO, PEAD, DN 50 (1 1/2"), PARA REDE ENTERRADA DE DISTRIBUIÇÃO DE ENERGIA ELÉTRICA - FORNECIMENTO E INSTALAÇÃO. AF_12/2021</t>
  </si>
  <si>
    <t>18.9.4</t>
  </si>
  <si>
    <t>97669</t>
  </si>
  <si>
    <t>ELETRODUTO FLEXÍVEL CORRUGADO, PEAD, DN 90 (3"), PARA REDE ENTERRADA DE DISTRIBUIÇÃO DE ENERGIA ELÉTRICA - FORNECIMENTO E INSTALAÇÃO. AF_12/2021</t>
  </si>
  <si>
    <t>18.9.5</t>
  </si>
  <si>
    <t>FNDE 372</t>
  </si>
  <si>
    <t>ELETRODUTO FLEXÍVEL CORRUGADO, PEAD, DN 100 (5"), PARA REDE ENTERRADA DE DISTRIBUIÇÃO DE ENERGIA ELÉTRICA - FORNECIMENTO E INSTALAÇÃO.</t>
  </si>
  <si>
    <t>18.9.6</t>
  </si>
  <si>
    <t>91870</t>
  </si>
  <si>
    <t>ELETRODUTO RÍGIDO ROSCÁVEL, PVC, DN 20 MM (1/2"), PARA CIRCUITOS TERMINAIS, INSTALADO EM PAREDE - FORNECIMENTO E INSTALAÇÃO. AF_03/2023</t>
  </si>
  <si>
    <t>18.9.7</t>
  </si>
  <si>
    <t>FNDE 26</t>
  </si>
  <si>
    <t>ELETRODUTO RÍGIDO ROSCÁVEL, PVC, DN 20 MM (1 1/2"), PARA CIRCUITOS TERMINAIS, INSTALADO EM PAREDE - FORNECIMENTO E INSTALAÇÃO. AF_03/2023</t>
  </si>
  <si>
    <t>18.9.8</t>
  </si>
  <si>
    <t>FNDE 27</t>
  </si>
  <si>
    <t>ELETRODUTO RIGIDO, EM ACO ZINCADO OU GALVANIZADO, TIPO LEVE, DN=3/4”, APARENTE - FORNECIMENTO E INSTALAÇÃO. AF_10/2022</t>
  </si>
  <si>
    <t>18.10</t>
  </si>
  <si>
    <t>PERFILADOS</t>
  </si>
  <si>
    <t>18.10.1</t>
  </si>
  <si>
    <t>FNDE 373</t>
  </si>
  <si>
    <t>GANCHO PARA PERFILADO 44X32 MM</t>
  </si>
  <si>
    <t>18.10.2</t>
  </si>
  <si>
    <t>104764</t>
  </si>
  <si>
    <t>SUPORTE PARA 2 ELETRODUTOS, ESPAÇADO A CADA 80 CM, EM PERFILADO COM COMPRIMENTO DE 25 CM FIXADO EM LAJE, POR METRO DE ELETRODUTO FIXADO. AF_09/2023</t>
  </si>
  <si>
    <t>18.10.3</t>
  </si>
  <si>
    <t>FNDE 32</t>
  </si>
  <si>
    <t>PERFILADO PERFURADO 38X38 MM</t>
  </si>
  <si>
    <t>18.11</t>
  </si>
  <si>
    <t>ILUMINAÇÃO</t>
  </si>
  <si>
    <t>18.11.1</t>
  </si>
  <si>
    <t>FNDE 378</t>
  </si>
  <si>
    <t>LUMINÁRIA ARANDELA TIPO TARTARUGA, COM GRADE, DE SOBREPOR, COM 1 LÂMPADA FLUORESCENTE DE 27 W, SEM REATOR - FORNECIMENTO E INSTALAÇÃO.</t>
  </si>
  <si>
    <t>18.11.2</t>
  </si>
  <si>
    <t>100906</t>
  </si>
  <si>
    <t>LUMINÁRIA DUPLA TIPO CALHA, DE SOBREPOR, COM 4 LÂMPADAS TUBULARES FLUORESCENTES DE 36 W, COM REATORES DE PARTIDA RÁPIDA -FORNECIMENTO E INSTALAÇÃO. AF_02/2020</t>
  </si>
  <si>
    <t>18.11.3</t>
  </si>
  <si>
    <t>FNDE 379</t>
  </si>
  <si>
    <t>LUMINÁRIA DE EMBUTIR COMPLETA EM FORRO DE GESSO OU MODULADO COM PERFIL "T", PARA 2 LAMPADAS T8 16/18W.</t>
  </si>
  <si>
    <t>18.11.4</t>
  </si>
  <si>
    <t>97587</t>
  </si>
  <si>
    <t>LUMINÁRIA TIPO CALHA, DE EMBUTIR, COM 2 LÂMPADAS FLUORESCENTES DE 14 W, COM REATOR DE PARTIDA RÁPIDA - FORNECIMENTO E INSTALAÇÃO. AF_02/2020</t>
  </si>
  <si>
    <t>18.11.5</t>
  </si>
  <si>
    <t>FNDE 380</t>
  </si>
  <si>
    <t>LUMINÁRIA DE EMBUTIR COMPLETA EM FORRO DE GESSO OU MODULADO COM PERFIL "T", PARA 2 LAMPADAS T8 32/36W.</t>
  </si>
  <si>
    <t>18.11.6</t>
  </si>
  <si>
    <t>FNDE 381</t>
  </si>
  <si>
    <t>REFLETOR EM ALUMÍNIO, DE SUPORTE E ALÇA, COM 1 LÂMPADA VAPOR DE MERCÚRIO DE 70 W, COM REATOR ALTO FATOR DE POTÊNCIA - FORNECIMENTO E INSTALAÇÃO.</t>
  </si>
  <si>
    <t>18.11.7</t>
  </si>
  <si>
    <t>FNDE 382</t>
  </si>
  <si>
    <t>REFLETOR EM ALUMÍNIO, DE SUPORTE E ALÇA, COM 1 LÂMPADA VAPOR DE MERCÚRIO DE 150 W, COM REATOR ALTO FATOR DE POTÊNCIA - FORNECIMENTO E INSTALAÇÃO.</t>
  </si>
  <si>
    <t>18.11.8</t>
  </si>
  <si>
    <t>97601</t>
  </si>
  <si>
    <t>REFLETOR EM ALUMÍNIO, DE SUPORTE E ALÇA, COM LÂMPADA VAPOR DE MERCÚRIO DE 250 W, COM REATOR ALTO FATOR DE POTÊNCIA - FORNECIMENTO E INSTALAÇÃO. AF_02/2020</t>
  </si>
  <si>
    <t>18.12</t>
  </si>
  <si>
    <t>QUADROS</t>
  </si>
  <si>
    <t>18.12.1</t>
  </si>
  <si>
    <t>101946</t>
  </si>
  <si>
    <t>QUADRO DE MEDIÇÃO GERAL DE ENERGIA PARA 1 MEDIDOR DE SOBREPOR - FORNECIMENTO E INSTALAÇÃO. AF_10/2020</t>
  </si>
  <si>
    <t>18.12.2</t>
  </si>
  <si>
    <t>FNDE 383</t>
  </si>
  <si>
    <t>QUADRO DE DISTRIBUIÇÃO DE ENERGIA EM CHAPA DE AÇO GALVANIZADO, DE EMBUTIR, COM BARRAMENTO TRIFÁSICO, PARA 46 DISJUNTORES DIN 100A - FORNECIMENTO E INSTALAÇÃO.</t>
  </si>
  <si>
    <t>19</t>
  </si>
  <si>
    <t>INSTALAÇÕES DE CLIMATIZAÇÃO</t>
  </si>
  <si>
    <t>19.1</t>
  </si>
  <si>
    <t>DUTOS</t>
  </si>
  <si>
    <t>19.1.1</t>
  </si>
  <si>
    <t>91927</t>
  </si>
  <si>
    <t>CABO DE COBRE FLEXÍVEL ISOLADO, 2,5 MM², ANTI-CHAMA 0,6/1,0 KV, PARA CIRCUITOS TERMINAIS - FORNECIMENTO E INSTALAÇÃO. AF_03/2023</t>
  </si>
  <si>
    <t>19.1.2</t>
  </si>
  <si>
    <t>91929</t>
  </si>
  <si>
    <t>CABO DE COBRE FLEXÍVEL ISOLADO, 4 MM², ANTI-CHAMA 0,6/1,0 KV, PARA CIRCUITOS TERMINAIS - FORNECIMENTO E INSTALAÇÃO. AF_03/2023</t>
  </si>
  <si>
    <t>19.1.3</t>
  </si>
  <si>
    <t>97327</t>
  </si>
  <si>
    <t>TUBO EM COBRE FLEXÍVEL, DN 1/4", COM ISOLAMENTO, INSTALADO EM RAMAL DE ALIMENTAÇÃO DE AR CONDICIONADO COM CONDENSADORA INDIVIDUAL   FORNECIMENTO E INSTALAÇÃO. AF_12/2015</t>
  </si>
  <si>
    <t>19.1.4</t>
  </si>
  <si>
    <t>97328</t>
  </si>
  <si>
    <t>TUBO EM COBRE FLEXÍVEL, DN 3/8", COM ISOLAMENTO, INSTALADO EM RAMAL DE ALIMENTAÇÃO DE AR CONDICIONADO COM CONDENSADORA INDIVIDUAL - FORNECIMENTO E INSTALAÇÃO. AF_12/2015</t>
  </si>
  <si>
    <t>19.1.5</t>
  </si>
  <si>
    <t>TUBO EM COBRE FLEXÍVEL, DN 5/8", COM ISOLAMENTO, INSTALADO EM RAMAL DE ALIMENTAÇÃO DE AR CONDICIONADO COM CONDENSADORA INDIVIDUAL ? FORNECIMENTO E INSTALAÇÃO. AF_12/2015</t>
  </si>
  <si>
    <t>19.2</t>
  </si>
  <si>
    <t>DRENO</t>
  </si>
  <si>
    <t>19.2.1</t>
  </si>
  <si>
    <t>19.2.2</t>
  </si>
  <si>
    <t>19.2.3</t>
  </si>
  <si>
    <t>19.2.4</t>
  </si>
  <si>
    <t>20</t>
  </si>
  <si>
    <t>INSTALAÇÕES DE CABEAMENTO ESTRUTURADO</t>
  </si>
  <si>
    <t>20.1</t>
  </si>
  <si>
    <t>ACESSÓRIOS CABEAMENTO</t>
  </si>
  <si>
    <t>20.1.1</t>
  </si>
  <si>
    <t>98307</t>
  </si>
  <si>
    <t>TOMADA DE REDE RJ45 - FORNECIMENTO E INSTALAÇÃO. AF_11/2019</t>
  </si>
  <si>
    <t>20.1.2</t>
  </si>
  <si>
    <t>FNDE 384</t>
  </si>
  <si>
    <t>SWITCH TIPO 48 PORTAS</t>
  </si>
  <si>
    <t>20.1.3</t>
  </si>
  <si>
    <t>FNDE 385</t>
  </si>
  <si>
    <t>PATCH CORD, CATEGORIA 6 UTP, 4 PARES.</t>
  </si>
  <si>
    <t>20.1.4</t>
  </si>
  <si>
    <t>98302</t>
  </si>
  <si>
    <t>PATCH PANEL 24 PORTAS, CATEGORIA 6 - FORNECIMENTO E INSTALAÇÃO. AF_11/2019</t>
  </si>
  <si>
    <t>20.1.5</t>
  </si>
  <si>
    <t>FNDE 388</t>
  </si>
  <si>
    <t>RÉGUA DE TOMADAS ELÉTRICAS, COM 10 TOMADAS, PADRÃO RACK 19"</t>
  </si>
  <si>
    <t>20.1.6</t>
  </si>
  <si>
    <t>FNDE 123</t>
  </si>
  <si>
    <t>GUIA DE CABOS FECHADO 1U</t>
  </si>
  <si>
    <t>20.1.7</t>
  </si>
  <si>
    <t>FNDE 122</t>
  </si>
  <si>
    <t>BANDEJA MÓVEL, PADRÃO 19"</t>
  </si>
  <si>
    <t>20.1.8</t>
  </si>
  <si>
    <t>100555</t>
  </si>
  <si>
    <t>RACK ABERTO EM COLUNA 44U PARA SERVIDOR - FORNECIMENTO E INSTALAÇÃO. AF_11/2019</t>
  </si>
  <si>
    <t>20.1.9</t>
  </si>
  <si>
    <t>FNDE 125</t>
  </si>
  <si>
    <t>GUIA VERTICAL 200 MM PARA CABOS</t>
  </si>
  <si>
    <t>20.2</t>
  </si>
  <si>
    <t>20.2.1</t>
  </si>
  <si>
    <t>20.2.2</t>
  </si>
  <si>
    <t>20.2.3</t>
  </si>
  <si>
    <t>20.2.4</t>
  </si>
  <si>
    <t>FNDE 389</t>
  </si>
  <si>
    <t>PARAFUSO EM ACO GALVANIZADO, TIPO MAQUINA, SEXTAVADO, SEM PORCA</t>
  </si>
  <si>
    <t>20.2.5</t>
  </si>
  <si>
    <t>20.2.6</t>
  </si>
  <si>
    <t>92884</t>
  </si>
  <si>
    <t>ARMAÇÃO UTILIZANDO AÇO CA-25 DE 10,0 MM - MONTAGEM. AF_06/2022</t>
  </si>
  <si>
    <t>20.2.7</t>
  </si>
  <si>
    <t>98463</t>
  </si>
  <si>
    <t>SUPORTE ISOLADOR PARA FIXAÇÃO DA CORDOALHA DE COBRE EM ALVENARIA OU CONCRETO - FORNECIMENTO E INSTALAÇÃO. AF_08/2023</t>
  </si>
  <si>
    <t>20.3</t>
  </si>
  <si>
    <t>CAIXAS E QUADROS</t>
  </si>
  <si>
    <t>20.3.1</t>
  </si>
  <si>
    <t>FNDE 31</t>
  </si>
  <si>
    <t>CAIXA DE CONCRETO ARMADO PRE-MOLDADO, COM FUNDO E TAMPA, DIMENSOES DE 0,30 X 0,30 X 0,30 M</t>
  </si>
  <si>
    <t>20.3.2</t>
  </si>
  <si>
    <t>100557</t>
  </si>
  <si>
    <t>CAIXA DE PASSAGEM PARA TELEFONE 80X80X15CM (SOBREPOR) FORNECIMENTO E INSTALACAO. AF_11/2019</t>
  </si>
  <si>
    <t>20.3.3</t>
  </si>
  <si>
    <t>20.4</t>
  </si>
  <si>
    <t>DISPOSITIVOS</t>
  </si>
  <si>
    <t>20.4.1</t>
  </si>
  <si>
    <t>20.4.2</t>
  </si>
  <si>
    <t>FNDE 375</t>
  </si>
  <si>
    <t>TOMADA PARA ANTENA DE TV, CABO COAXIAL DE 9 MM FORNECIMENTO E INSTALAÇÃO</t>
  </si>
  <si>
    <t>20.5</t>
  </si>
  <si>
    <t>ELETROCALHA E ELETRODUTOS</t>
  </si>
  <si>
    <t>20.5.1</t>
  </si>
  <si>
    <t>FNDE 312</t>
  </si>
  <si>
    <t>ELETROCALHA LISA OU PERFURADA EM AÇO GALVANIZADO, LARGURA  100MM E ALTURA 50MM, INCLUSIVE EMENDA E FIXAÇÃO - FORNECIMENTO E INSTALAÇÃO.</t>
  </si>
  <si>
    <t>20.5.2</t>
  </si>
  <si>
    <t>20.5.3</t>
  </si>
  <si>
    <t>91835</t>
  </si>
  <si>
    <t>ELETRODUTO FLEXÍVEL CORRUGADO REFORÇADO, PVC, DN 25 MM (3/4"), PARA CIRCUITOS TERMINAIS, INSTALADO EM FORRO - FORNECIMENTO E INSTALAÇÃO. AF_03/2023</t>
  </si>
  <si>
    <t>20.5.4</t>
  </si>
  <si>
    <t>91865</t>
  </si>
  <si>
    <t>ELETRODUTO RÍGIDO ROSCÁVEL, PVC, DN 40 MM (1 1/4"), PARA CIRCUITOS TERMINAIS, INSTALADO EM FORRO - FORNECIMENTO E INSTALAÇÃO. AF_03/2023</t>
  </si>
  <si>
    <t>20.5.5</t>
  </si>
  <si>
    <t>93011</t>
  </si>
  <si>
    <t>ELETRODUTO RÍGIDO ROSCÁVEL, PVC, DN 85 MM (3"), PARA REDE ENTERRADA DE DISTRIBUIÇÃO DE ENERGIA ELÉTRICA - FORNECIMENTO E INSTALAÇÃO. AF_12/2021</t>
  </si>
  <si>
    <t>20.5.6</t>
  </si>
  <si>
    <t>FNDE 374</t>
  </si>
  <si>
    <t>CRUZETA DE FERRO GALVANIZADO, COM ROSCA BSP, DE 3"</t>
  </si>
  <si>
    <t>20.5.7</t>
  </si>
  <si>
    <t>20.5.8</t>
  </si>
  <si>
    <t>20.5.9</t>
  </si>
  <si>
    <t>FNDE 70</t>
  </si>
  <si>
    <t>TERMINAL A COMPRESSÃO</t>
  </si>
  <si>
    <t>20.5.10</t>
  </si>
  <si>
    <t>FNDE 116</t>
  </si>
  <si>
    <t>TÊ HORIZONTAL 90º, PARA ELETROCALHA, LISA OU PERFURADA EM AÇO GALVANIZADO, LARGURA DE 100MM E ALTURA DE 50MM - FORNECIMENTO E INSTALAÇÃO.</t>
  </si>
  <si>
    <t>20.6</t>
  </si>
  <si>
    <t>CABEAMENTO</t>
  </si>
  <si>
    <t>20.6.1</t>
  </si>
  <si>
    <t>98297</t>
  </si>
  <si>
    <t>CABO ELETRÔNICO CATEGORIA 6, INSTALADO EM EDIFICAÇÃO INSTITUCIONAL - FORNECIMENTO E INSTALAÇÃO. AF_11/2019</t>
  </si>
  <si>
    <t>21</t>
  </si>
  <si>
    <t>SISTEMA DE EXAUSTÃO MECÂNICA</t>
  </si>
  <si>
    <t>21.1</t>
  </si>
  <si>
    <t>FNDE 42</t>
  </si>
  <si>
    <t>INSTALAÇÃO DE EXAUSTOR ELÉTRICO TIPO DOMICILIAR</t>
  </si>
  <si>
    <t>21.2</t>
  </si>
  <si>
    <t>FNDE 44</t>
  </si>
  <si>
    <t>DUTO DE ALONGAMENTO PARA EXAUSTOR</t>
  </si>
  <si>
    <t>21.3</t>
  </si>
  <si>
    <t>FNDE 45</t>
  </si>
  <si>
    <t>COIFA EM AÇO INOX 100CM X 150CM</t>
  </si>
  <si>
    <t>22</t>
  </si>
  <si>
    <t>SISTEMA DE PROTEÇÃO CONTRA DESCARGAS ATMOSFÉRICAS (SPDA)</t>
  </si>
  <si>
    <t>22.1</t>
  </si>
  <si>
    <t>98111</t>
  </si>
  <si>
    <t>CAIXA DE INSPEÇÃO PARA ATERRAMENTO, CIRCULAR, EM POLIETILENO, DIÂMETRO INTERNO = 0,3 M. AF_12/2020</t>
  </si>
  <si>
    <t>22.2</t>
  </si>
  <si>
    <t>96985</t>
  </si>
  <si>
    <t>HASTE DE ATERRAMENTO, DIÂMETRO 5/8", COM 3 METROS - FORNECIMENTO E INSTALAÇÃO. AF_08/2023</t>
  </si>
  <si>
    <t>22.3</t>
  </si>
  <si>
    <t>104753</t>
  </si>
  <si>
    <t>CONECTOR SPLIT-BOLT, PARA SPDA, PARA CABOS ATÉ 50 MM2 - FORNECIMENTO E INSTALAÇÃO. AF_08/2023</t>
  </si>
  <si>
    <t>22.4</t>
  </si>
  <si>
    <t>96977</t>
  </si>
  <si>
    <t>CORDOALHA DE COBRE NU 50 MM², ENTERRADA - FORNECIMENTO E INSTALAÇÃO. AF_08/2023</t>
  </si>
  <si>
    <t>22.5</t>
  </si>
  <si>
    <t>FNDE 71</t>
  </si>
  <si>
    <t>SOLDA EXOTÉRMICA PARA SPDA - FORNECIMENTO E INSTALAÇÃO.</t>
  </si>
  <si>
    <t>22.6</t>
  </si>
  <si>
    <t>FNDE 74</t>
  </si>
  <si>
    <t>VERGALHÃO</t>
  </si>
  <si>
    <t>22.7</t>
  </si>
  <si>
    <t>FNDE 75</t>
  </si>
  <si>
    <t>BARRA CHATA EM ALUMINIO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</si>
  <si>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</si>
  <si>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</si>
  <si>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</si>
  <si>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</si>
  <si>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</si>
  <si>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</si>
  <si>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</si>
  <si>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</si>
  <si>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</si>
  <si>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46</t>
  </si>
  <si>
    <t>BANCO DE GRANITO CINZA ANDORINHA, ESPESSURA 2 CM - FORNECIMENTO E INSTALAÇÃO</t>
  </si>
  <si>
    <t>23.4</t>
  </si>
  <si>
    <t>FNDE 47</t>
  </si>
  <si>
    <t>PRATELEIRA DE GRANITO CINZA ANDORINHA, ESPESSURA 2 CM - FORNECIMENTO E INSTALAÇÃO</t>
  </si>
  <si>
    <t>23.5</t>
  </si>
  <si>
    <t>FNDE 48</t>
  </si>
  <si>
    <t>ESCANINHOS EM MDF, REVESTIDOS EM LAMINADO MELAMÍNICO</t>
  </si>
  <si>
    <t>23.6</t>
  </si>
  <si>
    <t>101965</t>
  </si>
  <si>
    <t>PEITORIL LINEAR EM GRANITO OU MÁRMORE, L = 15CM, COMPRIMENTO DE ATÉ 2M, ASSENTADO COM ARGAMASSA 1:6 COM ADITIVO. AF_11/2020</t>
  </si>
  <si>
    <t>23.7</t>
  </si>
  <si>
    <t>FNDE 351</t>
  </si>
  <si>
    <t>PEITORIL EM GRANITO CINZA ANDORINHA, L = 15CM, COMPRIMENTO DE ATÉ 2M, ASSENTADO COM ARGAMASSA 1:6 COM ADITIVO - CHUVEIRO.</t>
  </si>
  <si>
    <t>23.8</t>
  </si>
  <si>
    <t>100861</t>
  </si>
  <si>
    <t>SUPORTE MÃO FRANCESA EM AÇO, ABAS IGUAIS 30 CM, CAPACIDADE MINIMA 60 KG, BRANCO - FORNECIMENTO E INSTALAÇÃO. AF_01/2020</t>
  </si>
  <si>
    <t>23.9</t>
  </si>
  <si>
    <t>FNDE 49</t>
  </si>
  <si>
    <t>BARRA DE APOIO EM INOX, DIAMETRO MINIMO 3 CM, EM AÇO INOX</t>
  </si>
  <si>
    <t>23.10</t>
  </si>
  <si>
    <t>FNDE 51</t>
  </si>
  <si>
    <t>BANCO DE CONCRETO SEM ENCOSTO, DIM. 2,50 X 0,60 M</t>
  </si>
  <si>
    <t>23.11</t>
  </si>
  <si>
    <t>FNDE 325</t>
  </si>
  <si>
    <t>POSTE OFICIAL COMPLETO PARA REDE DE VOLEI</t>
  </si>
  <si>
    <t>CJ</t>
  </si>
  <si>
    <t>23.12</t>
  </si>
  <si>
    <t>FNDE 326</t>
  </si>
  <si>
    <t>TABELA DE BASQUETE OFICIAL COMPLETA</t>
  </si>
  <si>
    <t>23.13</t>
  </si>
  <si>
    <t>FNDE 327</t>
  </si>
  <si>
    <t>TRAVE OFICIAL COMPLETA PARA FUTEBOL DE SALÃO</t>
  </si>
  <si>
    <t>24</t>
  </si>
  <si>
    <t>FECHAMENTO - MURO</t>
  </si>
  <si>
    <t>24.1</t>
  </si>
  <si>
    <t>24.1.1</t>
  </si>
  <si>
    <t>24.1.2</t>
  </si>
  <si>
    <t>24.1.3</t>
  </si>
  <si>
    <t>24.2</t>
  </si>
  <si>
    <t>CONCRETO ARMADO PARA SAPATAS E BLOCOS</t>
  </si>
  <si>
    <t>24.2.1</t>
  </si>
  <si>
    <t>24.2.2</t>
  </si>
  <si>
    <t>24.2.3</t>
  </si>
  <si>
    <t>24.2.4</t>
  </si>
  <si>
    <t>24.2.5</t>
  </si>
  <si>
    <t>24.2.6</t>
  </si>
  <si>
    <t>24.2.7</t>
  </si>
  <si>
    <t>24.2.8</t>
  </si>
  <si>
    <t>24.3</t>
  </si>
  <si>
    <t>24.3.1</t>
  </si>
  <si>
    <t>24.3.1.1</t>
  </si>
  <si>
    <t>24.3.1.2</t>
  </si>
  <si>
    <t>24.3.1.3</t>
  </si>
  <si>
    <t>24.3.1.4</t>
  </si>
  <si>
    <t>24.3.1.5</t>
  </si>
  <si>
    <t>24.3.2</t>
  </si>
  <si>
    <t>24.3.2.1</t>
  </si>
  <si>
    <t>24.3.2.2</t>
  </si>
  <si>
    <t>24.3.2.3</t>
  </si>
  <si>
    <t>24.3.2.4</t>
  </si>
  <si>
    <t>24.3.2.5</t>
  </si>
  <si>
    <t>24.3.2.6</t>
  </si>
  <si>
    <t>24.3.2.7</t>
  </si>
  <si>
    <t>24.3.2.8</t>
  </si>
  <si>
    <t>24.4</t>
  </si>
  <si>
    <t>24.4.1</t>
  </si>
  <si>
    <t>24.5</t>
  </si>
  <si>
    <t>ALVENARIA DE VEDAÇÃO - MURO</t>
  </si>
  <si>
    <t>24.5.1</t>
  </si>
  <si>
    <t>24.5.2</t>
  </si>
  <si>
    <t>24.6</t>
  </si>
  <si>
    <t>REVESTIMENTO</t>
  </si>
  <si>
    <t>24.6.1</t>
  </si>
  <si>
    <t>24.6.2</t>
  </si>
  <si>
    <t>FNDE 177</t>
  </si>
  <si>
    <t>CHAPISCO APLICADO EM ALVENARIAS E ESTRUTURAS DE CONCRETO EXTERNAS, COM COLHER DE PEDREIRO. ARGAMASSA TRAÇO 1:3 COM PREPARO EM BETONEIRA 400L. - INTERNO</t>
  </si>
  <si>
    <t>24.6.3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</si>
  <si>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</si>
  <si>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</si>
  <si>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24.6.4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</si>
  <si>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</si>
  <si>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</si>
  <si>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24.6.5</t>
  </si>
  <si>
    <t>24.7</t>
  </si>
  <si>
    <t>PINTURA</t>
  </si>
  <si>
    <t>24.7.1</t>
  </si>
  <si>
    <t>FNDE 196</t>
  </si>
  <si>
    <t>PINTURA LÁTEX ACRÍLICA, SOBRE REBOCO LISO, COR CINZA CLARO, APLICAÇÃO MANUAL EM PAREDES, DUAS DEMÃOS</t>
  </si>
  <si>
    <t>24.7.2</t>
  </si>
  <si>
    <t>FNDE 352</t>
  </si>
  <si>
    <t>PINTURA LÁTEX ACRÍLICA, SOBRE REBOCO LISO, COR CINZA CLARO, APLICAÇÃO MANUAL EM PAREDES, DUAS DEMÃOS - FACE EXTERNA MURO</t>
  </si>
  <si>
    <t>25</t>
  </si>
  <si>
    <t>SERVIÇOS FINAIS</t>
  </si>
  <si>
    <t>25.1</t>
  </si>
  <si>
    <t>99803</t>
  </si>
  <si>
    <t>LIMPEZA DE PISO CERÂMICO OU PORCELANATO COM PANO ÚMIDO. AF_04/2019</t>
  </si>
  <si>
    <t>25.2</t>
  </si>
  <si>
    <t>VALOR TOTAL:</t>
  </si>
  <si>
    <t>MINISTÉRIO DA EDUCAÇÃO</t>
  </si>
  <si>
    <t>BDI :</t>
  </si>
  <si>
    <t>Fonte</t>
  </si>
  <si>
    <t>2024/03</t>
  </si>
  <si>
    <t>SEM DESONERAÇÃO</t>
  </si>
  <si>
    <t>SP OBRAS</t>
  </si>
  <si>
    <t>Edificação principal da Creche Tipo 1 - BIM</t>
  </si>
  <si>
    <t>Obra: Creche Tipo 1 - BIM - opção 220V</t>
  </si>
  <si>
    <t>Planilha Orçamentária: TIPO1-PLN-AT1-B220-R03</t>
  </si>
  <si>
    <t>Unidade federativa: PERNAMBUCO</t>
  </si>
  <si>
    <t xml:space="preserve">Fundo Nacional de Desenvolvimento da Educação - CNPJ: 00.378.257/0001-81- Brasília/DF.
Observações:
1- Esta planilha possui caráter referencial de modo a subsidiar a elaboração da planilha de licitação. Os itens devem ser revistos e adequados ao projeto básico, desenvolvido localmente que deverá conter elementos de adaptação do projeto-padrão ao contexto local (terreno, solo, legislação municipal e normas das concessionárias).
2- O desenvolvimento do projeto básico, que inclui projeto de fundações, e elaboração da planilha de licitação são de responsabilidade dos entes federativos.
3- As fundações a serem executadas deverão ser adequadas ao tipo de solo da região, sendo esta, uma responsabilidade do ente federativo.
4- Cada ente federativo deve consultar a planilha de referência da sua unidade federativa, considerando a voltagem da região.
5- Para valores de referência de material/equipamentos não encontrados na tabela SINAPI, foram adotados valores de referência da fonte "SPOBRAS", mantendo os demais insumos, como mão-de-obra do SINAPI. Dessa forma, foram preservados os mesmos encargos sociais para toda a planilha.
6- Para valores de referência de material/equipamentos não encontrados na tabela SINAPI nem na tabela do "SPOBRAS", foram criadas composições próprias com código FNDE, mantendo os demais insumos, como a mão de obra do SINAPI. Dessa forma, foram preservados os mesmos encargos sociais para toda a planilha.
7-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8- A utilização de referências de identificação da origem do preço é decisão do orçamentista, que deve verificar se o preço é adequado para a localidade a que se destina o orçamento, considerando a relevância do insumo no custo total do orçamento. </t>
  </si>
  <si>
    <t>PREÇO UNITÁRIO C BDI</t>
  </si>
  <si>
    <t>INSTALAÇÃO DE VIDRO TEMPERADO, E = 10 MM, ENCAIXADO EM PERFIL U. AF_01/2021_PS</t>
  </si>
  <si>
    <t>FNDE 409-C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</si>
</sst>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\R\$\ #,##0.00"/>
    <numFmt numFmtId="165" formatCode="_(* #,##0.00_);_(* \(#,##0.00\);_(* &quot;-&quot;??_);_(@_)"/>
    <numFmt numFmtId="166" formatCode="_-* #,##0_-;\-* #,##0_-;_-* &quot;-&quot;??_-;_-@_-"/>
  </numFmts>
  <fonts count="14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10"/>
      <color rgb="FF333333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32">
    <xf numFmtId="0" fontId="0" fillId="0" borderId="0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0" fontId="5" fillId="3" borderId="1"/>
    <xf numFmtId="165" fontId="8" fillId="3" borderId="1" applyFont="0" applyFill="0" applyBorder="0" applyAlignment="0" applyProtection="0"/>
    <xf numFmtId="165" fontId="8" fillId="3" borderId="1" applyFont="0" applyFill="0" applyBorder="0" applyAlignment="0" applyProtection="0"/>
    <xf numFmtId="165" fontId="9" fillId="3" borderId="1" applyFont="0" applyFill="0" applyBorder="0" applyAlignment="0" applyProtection="0"/>
    <xf numFmtId="9" fontId="9" fillId="3" borderId="1" applyFont="0" applyFill="0" applyBorder="0" applyAlignment="0" applyProtection="0"/>
    <xf numFmtId="0" fontId="5" fillId="3" borderId="1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2">
    <xf numFmtId="0" fontId="0" fillId="0" borderId="0" xfId="0"/>
    <xf numFmtId="0" fontId="7" fillId="3" borderId="3" xfId="1" applyFont="1" applyBorder="1" applyAlignment="1">
      <alignment horizontal="center" wrapText="1"/>
    </xf>
    <xf numFmtId="0" fontId="7" fillId="3" borderId="4" xfId="1" applyFont="1" applyBorder="1" applyAlignment="1">
      <alignment horizontal="center" wrapText="1"/>
    </xf>
    <xf numFmtId="0" fontId="7" fillId="3" borderId="4" xfId="1" applyFont="1" applyBorder="1" applyAlignment="1">
      <alignment horizontal="center" vertical="center" wrapText="1"/>
    </xf>
    <xf numFmtId="165" fontId="7" fillId="3" borderId="4" xfId="25" applyFont="1" applyFill="1" applyBorder="1" applyAlignment="1">
      <alignment horizontal="center" vertical="center" wrapText="1"/>
    </xf>
    <xf numFmtId="0" fontId="7" fillId="3" borderId="5" xfId="1" applyFont="1" applyBorder="1" applyAlignment="1">
      <alignment horizontal="center" vertical="center" wrapText="1"/>
    </xf>
    <xf numFmtId="165" fontId="7" fillId="3" borderId="6" xfId="26" applyFont="1" applyFill="1" applyBorder="1" applyAlignment="1">
      <alignment vertical="center"/>
    </xf>
    <xf numFmtId="0" fontId="7" fillId="3" borderId="1" xfId="1" applyFont="1" applyAlignment="1">
      <alignment horizontal="center"/>
    </xf>
    <xf numFmtId="0" fontId="5" fillId="3" borderId="1" xfId="1" applyAlignment="1">
      <alignment horizontal="left" vertical="center" wrapText="1"/>
    </xf>
    <xf numFmtId="0" fontId="5" fillId="3" borderId="1" xfId="1" applyAlignment="1">
      <alignment horizontal="center" vertical="center" wrapText="1"/>
    </xf>
    <xf numFmtId="165" fontId="9" fillId="3" borderId="1" xfId="25" applyFont="1" applyFill="1" applyBorder="1" applyAlignment="1">
      <alignment horizontal="center" vertical="center" wrapText="1"/>
    </xf>
    <xf numFmtId="10" fontId="7" fillId="4" borderId="7" xfId="28" applyNumberFormat="1" applyFont="1" applyFill="1" applyBorder="1" applyAlignment="1">
      <alignment horizontal="center" vertical="center" wrapText="1"/>
    </xf>
    <xf numFmtId="10" fontId="7" fillId="5" borderId="7" xfId="28" applyNumberFormat="1" applyFont="1" applyFill="1" applyBorder="1" applyAlignment="1">
      <alignment horizontal="center" vertical="center" wrapText="1"/>
    </xf>
    <xf numFmtId="165" fontId="9" fillId="3" borderId="1" xfId="26" quotePrefix="1" applyFont="1" applyFill="1" applyBorder="1" applyAlignment="1">
      <alignment vertical="center"/>
    </xf>
    <xf numFmtId="165" fontId="7" fillId="3" borderId="3" xfId="26" quotePrefix="1" applyFont="1" applyFill="1" applyBorder="1" applyAlignment="1">
      <alignment vertical="center"/>
    </xf>
    <xf numFmtId="165" fontId="9" fillId="3" borderId="5" xfId="26" quotePrefix="1" applyFont="1" applyFill="1" applyBorder="1" applyAlignment="1">
      <alignment horizontal="center" vertical="center"/>
    </xf>
    <xf numFmtId="0" fontId="7" fillId="3" borderId="1" xfId="1" applyFont="1" applyAlignment="1">
      <alignment vertical="center"/>
    </xf>
    <xf numFmtId="0" fontId="7" fillId="3" borderId="6" xfId="1" applyFont="1" applyBorder="1" applyAlignment="1">
      <alignment vertical="center"/>
    </xf>
    <xf numFmtId="165" fontId="9" fillId="3" borderId="7" xfId="26" quotePrefix="1" applyFont="1" applyFill="1" applyBorder="1" applyAlignment="1">
      <alignment horizontal="center" vertical="center"/>
    </xf>
    <xf numFmtId="0" fontId="7" fillId="3" borderId="8" xfId="1" applyFont="1" applyBorder="1" applyAlignment="1">
      <alignment vertical="center"/>
    </xf>
    <xf numFmtId="0" fontId="9" fillId="3" borderId="10" xfId="1" applyFont="1" applyBorder="1" applyAlignment="1">
      <alignment horizontal="center" vertical="center"/>
    </xf>
    <xf numFmtId="0" fontId="5" fillId="3" borderId="8" xfId="1" applyBorder="1" applyAlignment="1">
      <alignment horizontal="center"/>
    </xf>
    <xf numFmtId="0" fontId="5" fillId="3" borderId="9" xfId="1" applyBorder="1" applyAlignment="1">
      <alignment horizontal="center"/>
    </xf>
    <xf numFmtId="0" fontId="5" fillId="3" borderId="9" xfId="1" applyBorder="1" applyAlignment="1">
      <alignment horizontal="left" vertical="center"/>
    </xf>
    <xf numFmtId="0" fontId="5" fillId="3" borderId="9" xfId="1" applyBorder="1" applyAlignment="1">
      <alignment horizontal="center" vertical="center"/>
    </xf>
    <xf numFmtId="165" fontId="9" fillId="3" borderId="9" xfId="25" applyFont="1" applyFill="1" applyBorder="1" applyAlignment="1">
      <alignment horizontal="center" vertical="center"/>
    </xf>
    <xf numFmtId="0" fontId="5" fillId="3" borderId="10" xfId="1" applyBorder="1" applyAlignment="1">
      <alignment vertical="center"/>
    </xf>
    <xf numFmtId="0" fontId="7" fillId="3" borderId="14" xfId="1" applyFont="1" applyBorder="1" applyAlignment="1">
      <alignment horizontal="center" vertical="center"/>
    </xf>
    <xf numFmtId="0" fontId="7" fillId="3" borderId="14" xfId="1" applyFont="1" applyBorder="1" applyAlignment="1">
      <alignment horizontal="left" vertical="center"/>
    </xf>
    <xf numFmtId="165" fontId="7" fillId="3" borderId="14" xfId="25" applyFont="1" applyFill="1" applyBorder="1" applyAlignment="1">
      <alignment horizontal="center" vertical="center"/>
    </xf>
    <xf numFmtId="43" fontId="7" fillId="3" borderId="14" xfId="1" applyNumberFormat="1" applyFont="1" applyBorder="1" applyAlignment="1">
      <alignment vertical="center"/>
    </xf>
    <xf numFmtId="0" fontId="0" fillId="3" borderId="0" xfId="0" applyFill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" fillId="3" borderId="1" xfId="0" applyFont="1" applyFill="1" applyBorder="1" applyAlignment="1">
      <alignment horizontal="right" vertic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righ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justify" vertical="center" wrapText="1"/>
    </xf>
    <xf numFmtId="4" fontId="11" fillId="3" borderId="2" xfId="0" applyNumberFormat="1" applyFont="1" applyFill="1" applyBorder="1" applyAlignment="1">
      <alignment horizontal="right" vertical="center" wrapText="1"/>
    </xf>
    <xf numFmtId="0" fontId="12" fillId="3" borderId="1" xfId="0" applyFont="1" applyFill="1" applyBorder="1" applyAlignment="1" applyProtection="1">
      <alignment wrapText="1"/>
      <protection locked="0"/>
    </xf>
    <xf numFmtId="164" fontId="10" fillId="3" borderId="15" xfId="0" applyNumberFormat="1" applyFont="1" applyFill="1" applyBorder="1" applyAlignment="1">
      <alignment horizontal="right" vertical="center" wrapText="1"/>
    </xf>
    <xf numFmtId="43" fontId="11" fillId="3" borderId="2" xfId="30" applyFont="1" applyFill="1" applyBorder="1" applyAlignment="1">
      <alignment horizontal="right" vertical="center" wrapText="1"/>
    </xf>
    <xf numFmtId="43" fontId="7" fillId="3" borderId="4" xfId="30" applyFont="1" applyFill="1" applyBorder="1" applyAlignment="1">
      <alignment horizontal="center" vertical="center" wrapText="1"/>
    </xf>
    <xf numFmtId="43" fontId="7" fillId="3" borderId="1" xfId="30" applyFont="1" applyFill="1" applyBorder="1" applyAlignment="1">
      <alignment horizontal="right" vertical="center" wrapText="1"/>
    </xf>
    <xf numFmtId="43" fontId="5" fillId="3" borderId="4" xfId="30" applyFill="1" applyBorder="1" applyAlignment="1">
      <alignment horizontal="center" vertical="center" wrapText="1"/>
    </xf>
    <xf numFmtId="43" fontId="9" fillId="3" borderId="1" xfId="30" applyFont="1" applyFill="1" applyBorder="1" applyAlignment="1">
      <alignment horizontal="center" vertical="center"/>
    </xf>
    <xf numFmtId="43" fontId="9" fillId="3" borderId="9" xfId="30" applyFont="1" applyFill="1" applyBorder="1" applyAlignment="1">
      <alignment horizontal="center" vertical="center"/>
    </xf>
    <xf numFmtId="43" fontId="9" fillId="3" borderId="9" xfId="30" applyFont="1" applyFill="1" applyBorder="1" applyAlignment="1">
      <alignment vertical="center"/>
    </xf>
    <xf numFmtId="43" fontId="7" fillId="3" borderId="14" xfId="30" applyFont="1" applyFill="1" applyBorder="1" applyAlignment="1">
      <alignment vertical="center"/>
    </xf>
    <xf numFmtId="43" fontId="1" fillId="3" borderId="1" xfId="30" applyFont="1" applyFill="1" applyBorder="1" applyAlignment="1">
      <alignment horizontal="right" vertical="center" wrapText="1"/>
    </xf>
    <xf numFmtId="43" fontId="10" fillId="2" borderId="2" xfId="30" applyFont="1" applyFill="1" applyBorder="1" applyAlignment="1">
      <alignment horizontal="center" vertical="center" wrapText="1"/>
    </xf>
    <xf numFmtId="43" fontId="10" fillId="3" borderId="2" xfId="30" applyFont="1" applyFill="1" applyBorder="1" applyAlignment="1">
      <alignment horizontal="left" vertical="center" wrapText="1"/>
    </xf>
    <xf numFmtId="43" fontId="10" fillId="3" borderId="1" xfId="30" applyFont="1" applyFill="1" applyBorder="1" applyAlignment="1">
      <alignment horizontal="right" vertical="center" wrapText="1"/>
    </xf>
    <xf numFmtId="43" fontId="3" fillId="3" borderId="1" xfId="30" applyFont="1" applyFill="1" applyBorder="1" applyAlignment="1">
      <alignment horizontal="right" vertical="center" wrapText="1"/>
    </xf>
    <xf numFmtId="43" fontId="0" fillId="0" borderId="0" xfId="30" applyFont="1"/>
    <xf numFmtId="166" fontId="9" fillId="3" borderId="1" xfId="30" applyNumberFormat="1" applyFont="1" applyFill="1" applyBorder="1" applyAlignment="1">
      <alignment horizontal="center" vertical="center"/>
    </xf>
    <xf numFmtId="43" fontId="0" fillId="0" borderId="0" xfId="0" applyNumberFormat="1"/>
    <xf numFmtId="43" fontId="11" fillId="0" borderId="2" xfId="30" applyFont="1" applyFill="1" applyBorder="1" applyAlignment="1">
      <alignment horizontal="right" vertical="center" wrapText="1"/>
    </xf>
    <xf numFmtId="43" fontId="11" fillId="3" borderId="16" xfId="30" applyFont="1" applyFill="1" applyBorder="1" applyAlignment="1">
      <alignment horizontal="right" vertical="center" wrapText="1"/>
    </xf>
    <xf numFmtId="0" fontId="13" fillId="0" borderId="0" xfId="0" applyFont="1" applyAlignment="1">
      <alignment wrapText="1"/>
    </xf>
    <xf numFmtId="0" fontId="10" fillId="3" borderId="2" xfId="0" applyFont="1" applyFill="1" applyBorder="1" applyAlignment="1">
      <alignment vertical="center" wrapText="1"/>
    </xf>
    <xf numFmtId="0" fontId="11" fillId="3" borderId="0" xfId="0" applyFont="1" applyFill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1" fillId="3" borderId="0" xfId="0" applyFont="1" applyFill="1" applyAlignment="1">
      <alignment horizontal="justify" vertical="center" wrapText="1"/>
    </xf>
    <xf numFmtId="164" fontId="0" fillId="0" borderId="0" xfId="0" applyNumberFormat="1"/>
    <xf numFmtId="4" fontId="0" fillId="0" borderId="0" xfId="0" applyNumberFormat="1"/>
    <xf numFmtId="0" fontId="12" fillId="3" borderId="2" xfId="0" applyFont="1" applyFill="1" applyBorder="1" applyAlignment="1" applyProtection="1">
      <alignment wrapText="1"/>
      <protection locked="0"/>
    </xf>
    <xf numFmtId="0" fontId="12" fillId="3" borderId="0" xfId="0" applyFont="1" applyFill="1" applyAlignment="1" applyProtection="1">
      <alignment wrapText="1"/>
      <protection locked="0"/>
    </xf>
    <xf numFmtId="0" fontId="10" fillId="3" borderId="2" xfId="0" applyFont="1" applyFill="1" applyBorder="1" applyAlignment="1">
      <alignment horizontal="left" vertical="center"/>
    </xf>
    <xf numFmtId="43" fontId="10" fillId="3" borderId="2" xfId="30" applyFont="1" applyFill="1" applyBorder="1" applyAlignment="1">
      <alignment horizontal="right" vertical="center" wrapText="1"/>
    </xf>
    <xf numFmtId="10" fontId="0" fillId="0" borderId="0" xfId="31" applyNumberFormat="1" applyFont="1"/>
    <xf numFmtId="10" fontId="0" fillId="0" borderId="0" xfId="0" applyNumberFormat="1"/>
    <xf numFmtId="0" fontId="6" fillId="3" borderId="3" xfId="1" applyFont="1" applyBorder="1" applyAlignment="1">
      <alignment horizontal="center" vertical="center" wrapText="1"/>
    </xf>
    <xf numFmtId="0" fontId="6" fillId="3" borderId="4" xfId="1" applyFont="1" applyBorder="1" applyAlignment="1">
      <alignment horizontal="center" vertical="center" wrapText="1"/>
    </xf>
    <xf numFmtId="0" fontId="6" fillId="3" borderId="5" xfId="1" applyFont="1" applyBorder="1" applyAlignment="1">
      <alignment horizontal="center" vertical="center" wrapText="1"/>
    </xf>
    <xf numFmtId="0" fontId="6" fillId="3" borderId="6" xfId="1" applyFont="1" applyBorder="1" applyAlignment="1">
      <alignment horizontal="center" vertical="center" wrapText="1"/>
    </xf>
    <xf numFmtId="0" fontId="6" fillId="3" borderId="1" xfId="1" applyFont="1" applyAlignment="1">
      <alignment horizontal="center" vertical="center" wrapText="1"/>
    </xf>
    <xf numFmtId="0" fontId="6" fillId="3" borderId="7" xfId="1" applyFont="1" applyBorder="1" applyAlignment="1">
      <alignment horizontal="center" vertical="center" wrapText="1"/>
    </xf>
    <xf numFmtId="0" fontId="6" fillId="3" borderId="8" xfId="1" applyFont="1" applyBorder="1" applyAlignment="1">
      <alignment horizontal="center" vertical="center" wrapText="1"/>
    </xf>
    <xf numFmtId="0" fontId="6" fillId="3" borderId="9" xfId="1" applyFont="1" applyBorder="1" applyAlignment="1">
      <alignment horizontal="center" vertical="center" wrapText="1"/>
    </xf>
    <xf numFmtId="0" fontId="6" fillId="3" borderId="10" xfId="1" applyFont="1" applyBorder="1" applyAlignment="1">
      <alignment horizontal="center" vertical="center" wrapText="1"/>
    </xf>
    <xf numFmtId="165" fontId="7" fillId="3" borderId="11" xfId="25" applyFont="1" applyFill="1" applyBorder="1" applyAlignment="1">
      <alignment horizontal="center" vertical="center" wrapText="1"/>
    </xf>
    <xf numFmtId="165" fontId="7" fillId="3" borderId="12" xfId="25" applyFont="1" applyFill="1" applyBorder="1" applyAlignment="1">
      <alignment horizontal="center" vertical="center" wrapText="1"/>
    </xf>
    <xf numFmtId="165" fontId="7" fillId="3" borderId="13" xfId="25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4" fillId="3" borderId="11" xfId="29" applyFont="1" applyBorder="1" applyAlignment="1">
      <alignment horizontal="justify" vertical="center" wrapText="1"/>
    </xf>
    <xf numFmtId="0" fontId="4" fillId="3" borderId="12" xfId="29" applyFont="1" applyBorder="1" applyAlignment="1">
      <alignment horizontal="justify" vertical="center" wrapText="1"/>
    </xf>
    <xf numFmtId="0" fontId="4" fillId="3" borderId="13" xfId="29" applyFont="1" applyBorder="1" applyAlignment="1">
      <alignment horizontal="justify" vertical="center" wrapText="1"/>
    </xf>
  </cellXfs>
  <cellStyles count="32">
    <cellStyle name="Normal" xfId="0" builtinId="0"/>
    <cellStyle name="Normal 10" xfId="9" xr:uid="{00000000-0005-0000-0000-000001000000}"/>
    <cellStyle name="Normal 11" xfId="10" xr:uid="{00000000-0005-0000-0000-000002000000}"/>
    <cellStyle name="Normal 12" xfId="11" xr:uid="{00000000-0005-0000-0000-000003000000}"/>
    <cellStyle name="Normal 13" xfId="12" xr:uid="{00000000-0005-0000-0000-000004000000}"/>
    <cellStyle name="Normal 14" xfId="13" xr:uid="{00000000-0005-0000-0000-000005000000}"/>
    <cellStyle name="Normal 15" xfId="14" xr:uid="{00000000-0005-0000-0000-000006000000}"/>
    <cellStyle name="Normal 16" xfId="15" xr:uid="{00000000-0005-0000-0000-000007000000}"/>
    <cellStyle name="Normal 17" xfId="16" xr:uid="{00000000-0005-0000-0000-000008000000}"/>
    <cellStyle name="Normal 18" xfId="17" xr:uid="{00000000-0005-0000-0000-000009000000}"/>
    <cellStyle name="Normal 19" xfId="18" xr:uid="{00000000-0005-0000-0000-00000A000000}"/>
    <cellStyle name="Normal 2" xfId="1" xr:uid="{00000000-0005-0000-0000-00000B000000}"/>
    <cellStyle name="Normal 20" xfId="19" xr:uid="{00000000-0005-0000-0000-00000C000000}"/>
    <cellStyle name="Normal 21" xfId="20" xr:uid="{00000000-0005-0000-0000-00000D000000}"/>
    <cellStyle name="Normal 22" xfId="21" xr:uid="{00000000-0005-0000-0000-00000E000000}"/>
    <cellStyle name="Normal 23" xfId="22" xr:uid="{00000000-0005-0000-0000-00000F000000}"/>
    <cellStyle name="Normal 24" xfId="23" xr:uid="{00000000-0005-0000-0000-000010000000}"/>
    <cellStyle name="Normal 25" xfId="24" xr:uid="{00000000-0005-0000-0000-000011000000}"/>
    <cellStyle name="Normal 3" xfId="2" xr:uid="{00000000-0005-0000-0000-000012000000}"/>
    <cellStyle name="Normal 4" xfId="3" xr:uid="{00000000-0005-0000-0000-000013000000}"/>
    <cellStyle name="Normal 5" xfId="4" xr:uid="{00000000-0005-0000-0000-000014000000}"/>
    <cellStyle name="Normal 57" xfId="29" xr:uid="{00000000-0005-0000-0000-000015000000}"/>
    <cellStyle name="Normal 6" xfId="5" xr:uid="{00000000-0005-0000-0000-000016000000}"/>
    <cellStyle name="Normal 7" xfId="6" xr:uid="{00000000-0005-0000-0000-000017000000}"/>
    <cellStyle name="Normal 8" xfId="7" xr:uid="{00000000-0005-0000-0000-000018000000}"/>
    <cellStyle name="Normal 9" xfId="8" xr:uid="{00000000-0005-0000-0000-000019000000}"/>
    <cellStyle name="Porcentagem" xfId="31" builtinId="5"/>
    <cellStyle name="Porcentagem 2" xfId="28" xr:uid="{00000000-0005-0000-0000-00001A000000}"/>
    <cellStyle name="Vírgula" xfId="30" builtinId="3"/>
    <cellStyle name="Vírgula 2" xfId="25" xr:uid="{00000000-0005-0000-0000-00001C000000}"/>
    <cellStyle name="Vírgula 2 2" xfId="27" xr:uid="{00000000-0005-0000-0000-00001D000000}"/>
    <cellStyle name="Vírgula 4" xfId="26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47625</xdr:rowOff>
    </xdr:from>
    <xdr:to>
      <xdr:col>2</xdr:col>
      <xdr:colOff>1199518</xdr:colOff>
      <xdr:row>2</xdr:row>
      <xdr:rowOff>141306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AB4A10F-AB9F-4F76-B502-FD819DA5B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5"/>
          <a:ext cx="2132968" cy="474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47625</xdr:rowOff>
    </xdr:from>
    <xdr:to>
      <xdr:col>2</xdr:col>
      <xdr:colOff>1199518</xdr:colOff>
      <xdr:row>2</xdr:row>
      <xdr:rowOff>141306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79FA161-1F17-4F73-91B5-CEDD79B33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5"/>
          <a:ext cx="2132968" cy="47468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4"/>
  <sheetViews>
    <sheetView showGridLines="0" view="pageBreakPreview" topLeftCell="A10" zoomScaleNormal="100" zoomScaleSheetLayoutView="100" workbookViewId="0">
      <selection activeCell="I21" sqref="I21"/>
    </sheetView>
  </sheetViews>
  <sheetFormatPr defaultRowHeight="15"/>
  <cols>
    <col min="1" max="1" width="7.42578125" customWidth="1"/>
    <col min="2" max="2" width="8.42578125" customWidth="1"/>
    <col min="3" max="3" width="57.28515625" customWidth="1"/>
    <col min="4" max="4" width="7.42578125" customWidth="1"/>
    <col min="5" max="5" width="6.5703125" customWidth="1"/>
    <col min="6" max="6" width="10" customWidth="1"/>
    <col min="7" max="7" width="12.140625" style="57" customWidth="1"/>
    <col min="8" max="8" width="12.42578125" style="57" customWidth="1"/>
    <col min="9" max="9" width="17.7109375" customWidth="1"/>
    <col min="10" max="10" width="13.28515625" bestFit="1" customWidth="1"/>
    <col min="11" max="11" width="10.5703125" bestFit="1" customWidth="1"/>
  </cols>
  <sheetData>
    <row r="1" spans="1:10" ht="15" customHeight="1">
      <c r="A1" s="75" t="s">
        <v>1892</v>
      </c>
      <c r="B1" s="76"/>
      <c r="C1" s="76"/>
      <c r="D1" s="76"/>
      <c r="E1" s="76"/>
      <c r="F1" s="76"/>
      <c r="G1" s="76"/>
      <c r="H1" s="76"/>
      <c r="I1" s="77"/>
    </row>
    <row r="2" spans="1:10" ht="15" customHeight="1">
      <c r="A2" s="78"/>
      <c r="B2" s="79"/>
      <c r="C2" s="79"/>
      <c r="D2" s="79"/>
      <c r="E2" s="79"/>
      <c r="F2" s="79"/>
      <c r="G2" s="79"/>
      <c r="H2" s="79"/>
      <c r="I2" s="80"/>
    </row>
    <row r="3" spans="1:10" ht="15" customHeight="1" thickBot="1">
      <c r="A3" s="81"/>
      <c r="B3" s="82"/>
      <c r="C3" s="82"/>
      <c r="D3" s="82"/>
      <c r="E3" s="82"/>
      <c r="F3" s="82"/>
      <c r="G3" s="82"/>
      <c r="H3" s="82"/>
      <c r="I3" s="83"/>
    </row>
    <row r="4" spans="1:10" ht="15" customHeight="1">
      <c r="A4" s="1"/>
      <c r="B4" s="2"/>
      <c r="C4" s="2"/>
      <c r="D4" s="3"/>
      <c r="E4" s="3"/>
      <c r="F4" s="4"/>
      <c r="G4" s="45"/>
      <c r="H4" s="45"/>
      <c r="I4" s="5"/>
    </row>
    <row r="5" spans="1:10" ht="15" customHeight="1">
      <c r="A5" s="6" t="s">
        <v>1899</v>
      </c>
      <c r="B5" s="7"/>
      <c r="C5" s="7"/>
      <c r="D5" s="8"/>
      <c r="E5" s="9"/>
      <c r="F5" s="10"/>
      <c r="G5" s="46" t="s">
        <v>1893</v>
      </c>
      <c r="H5" s="46"/>
      <c r="I5" s="11">
        <v>0.25</v>
      </c>
    </row>
    <row r="6" spans="1:10" ht="15" customHeight="1" thickBot="1">
      <c r="A6" s="6" t="s">
        <v>1901</v>
      </c>
      <c r="B6" s="7"/>
      <c r="C6" s="7"/>
      <c r="D6" s="8"/>
      <c r="E6" s="9"/>
      <c r="F6" s="10"/>
      <c r="G6" s="46"/>
      <c r="H6" s="46"/>
      <c r="I6" s="12"/>
    </row>
    <row r="7" spans="1:10" ht="15" customHeight="1" thickBot="1">
      <c r="A7" s="6" t="s">
        <v>1900</v>
      </c>
      <c r="B7" s="7"/>
      <c r="C7" s="7"/>
      <c r="D7" s="8"/>
      <c r="E7" s="9"/>
      <c r="F7" s="84" t="s">
        <v>1894</v>
      </c>
      <c r="G7" s="85"/>
      <c r="H7" s="85"/>
      <c r="I7" s="86"/>
    </row>
    <row r="8" spans="1:10" ht="15" customHeight="1">
      <c r="A8" s="6"/>
      <c r="B8" s="7"/>
      <c r="C8" s="7"/>
      <c r="D8" s="8"/>
      <c r="E8" s="13"/>
      <c r="F8" s="14" t="s">
        <v>14</v>
      </c>
      <c r="G8" s="47" t="s">
        <v>1895</v>
      </c>
      <c r="H8" s="47"/>
      <c r="I8" s="15" t="s">
        <v>1896</v>
      </c>
    </row>
    <row r="9" spans="1:10" ht="15" customHeight="1">
      <c r="A9" s="6"/>
      <c r="B9" s="16"/>
      <c r="C9" s="16"/>
      <c r="D9" s="16"/>
      <c r="E9" s="16"/>
      <c r="F9" s="17" t="s">
        <v>1897</v>
      </c>
      <c r="G9" s="58">
        <v>193</v>
      </c>
      <c r="H9" s="48"/>
      <c r="I9" s="18" t="s">
        <v>1896</v>
      </c>
    </row>
    <row r="10" spans="1:10" ht="15" customHeight="1" thickBot="1">
      <c r="A10" s="6"/>
      <c r="B10" s="16"/>
      <c r="C10" s="16"/>
      <c r="D10" s="16"/>
      <c r="E10" s="16"/>
      <c r="F10" s="19" t="s">
        <v>26</v>
      </c>
      <c r="G10" s="49" t="s">
        <v>26</v>
      </c>
      <c r="H10" s="49"/>
      <c r="I10" s="20"/>
    </row>
    <row r="11" spans="1:10" ht="15" customHeight="1" thickBot="1">
      <c r="A11" s="21"/>
      <c r="B11" s="22"/>
      <c r="C11" s="22"/>
      <c r="D11" s="23"/>
      <c r="E11" s="24"/>
      <c r="F11" s="25"/>
      <c r="G11" s="50"/>
      <c r="H11" s="50"/>
      <c r="I11" s="26"/>
    </row>
    <row r="12" spans="1:10" ht="15" customHeight="1">
      <c r="A12" s="27"/>
      <c r="B12" s="27"/>
      <c r="C12" s="27"/>
      <c r="D12" s="28" t="s">
        <v>1898</v>
      </c>
      <c r="E12" s="27"/>
      <c r="F12" s="29"/>
      <c r="G12" s="51"/>
      <c r="H12" s="51"/>
      <c r="I12" s="30"/>
    </row>
    <row r="13" spans="1:10" ht="9" customHeight="1">
      <c r="A13" s="31"/>
      <c r="B13" s="87" t="s">
        <v>0</v>
      </c>
      <c r="C13" s="87"/>
      <c r="D13" s="87"/>
      <c r="E13" s="87"/>
      <c r="F13" s="87"/>
      <c r="G13" s="87"/>
      <c r="H13" s="52"/>
      <c r="I13" s="31"/>
    </row>
    <row r="14" spans="1:10" ht="38.25" customHeight="1">
      <c r="A14" s="35" t="s">
        <v>1</v>
      </c>
      <c r="B14" s="35" t="s">
        <v>2</v>
      </c>
      <c r="C14" s="35" t="s">
        <v>3</v>
      </c>
      <c r="D14" s="35" t="s">
        <v>4</v>
      </c>
      <c r="E14" s="35" t="s">
        <v>5</v>
      </c>
      <c r="F14" s="35" t="s">
        <v>6</v>
      </c>
      <c r="G14" s="53" t="s">
        <v>7</v>
      </c>
      <c r="H14" s="53" t="s">
        <v>1903</v>
      </c>
      <c r="I14" s="35" t="s">
        <v>8</v>
      </c>
      <c r="J14">
        <v>1.25</v>
      </c>
    </row>
    <row r="15" spans="1:10" ht="20.100000000000001" customHeight="1">
      <c r="A15" s="36" t="s">
        <v>9</v>
      </c>
      <c r="C15" s="63" t="s">
        <v>10</v>
      </c>
      <c r="D15" s="63"/>
      <c r="E15" s="63"/>
      <c r="F15" s="63"/>
      <c r="G15" s="63"/>
      <c r="H15" s="54"/>
      <c r="I15" s="37">
        <f>SUM(I16:I24)</f>
        <v>555044.93000000005</v>
      </c>
    </row>
    <row r="16" spans="1:10" ht="24">
      <c r="A16" s="38" t="s">
        <v>11</v>
      </c>
      <c r="B16" s="39" t="s">
        <v>12</v>
      </c>
      <c r="C16" s="40" t="s">
        <v>13</v>
      </c>
      <c r="D16" s="39" t="s">
        <v>14</v>
      </c>
      <c r="E16" s="39" t="s">
        <v>15</v>
      </c>
      <c r="F16" s="41">
        <v>6.48</v>
      </c>
      <c r="G16" s="44">
        <v>310.02999999999997</v>
      </c>
      <c r="H16" s="44">
        <f>ROUND(G16*$J$14,2)</f>
        <v>387.54</v>
      </c>
      <c r="I16" s="44">
        <f>ROUND(H16*F16,2)</f>
        <v>2511.2600000000002</v>
      </c>
    </row>
    <row r="17" spans="1:9">
      <c r="A17" s="38" t="s">
        <v>16</v>
      </c>
      <c r="B17" s="39" t="s">
        <v>17</v>
      </c>
      <c r="C17" s="40" t="s">
        <v>18</v>
      </c>
      <c r="D17" s="39" t="s">
        <v>14</v>
      </c>
      <c r="E17" s="39" t="s">
        <v>15</v>
      </c>
      <c r="F17" s="41">
        <v>501.6</v>
      </c>
      <c r="G17" s="44">
        <v>87.69</v>
      </c>
      <c r="H17" s="44">
        <f t="shared" ref="H17:H80" si="0">ROUND(G17*$J$14,2)</f>
        <v>109.61</v>
      </c>
      <c r="I17" s="44">
        <f t="shared" ref="I17:I24" si="1">ROUND(H17*F17,2)</f>
        <v>54980.38</v>
      </c>
    </row>
    <row r="18" spans="1:9" ht="36">
      <c r="A18" s="38" t="s">
        <v>19</v>
      </c>
      <c r="B18" s="39" t="s">
        <v>20</v>
      </c>
      <c r="C18" s="40" t="s">
        <v>21</v>
      </c>
      <c r="D18" s="39" t="s">
        <v>14</v>
      </c>
      <c r="E18" s="39" t="s">
        <v>22</v>
      </c>
      <c r="F18" s="41">
        <v>1</v>
      </c>
      <c r="G18" s="44">
        <v>1811.73</v>
      </c>
      <c r="H18" s="44">
        <f t="shared" si="0"/>
        <v>2264.66</v>
      </c>
      <c r="I18" s="44">
        <f t="shared" si="1"/>
        <v>2264.66</v>
      </c>
    </row>
    <row r="19" spans="1:9" ht="24">
      <c r="A19" s="38" t="s">
        <v>23</v>
      </c>
      <c r="B19" s="39" t="s">
        <v>24</v>
      </c>
      <c r="C19" s="40" t="s">
        <v>25</v>
      </c>
      <c r="D19" s="39" t="s">
        <v>26</v>
      </c>
      <c r="E19" s="39" t="s">
        <v>22</v>
      </c>
      <c r="F19" s="41">
        <v>1</v>
      </c>
      <c r="G19" s="44">
        <v>2604.98</v>
      </c>
      <c r="H19" s="44">
        <f t="shared" si="0"/>
        <v>3256.23</v>
      </c>
      <c r="I19" s="44">
        <f t="shared" si="1"/>
        <v>3256.23</v>
      </c>
    </row>
    <row r="20" spans="1:9" ht="36">
      <c r="A20" s="38" t="s">
        <v>27</v>
      </c>
      <c r="B20" s="39" t="s">
        <v>28</v>
      </c>
      <c r="C20" s="40" t="s">
        <v>29</v>
      </c>
      <c r="D20" s="39" t="s">
        <v>14</v>
      </c>
      <c r="E20" s="39" t="s">
        <v>30</v>
      </c>
      <c r="F20" s="41">
        <v>254</v>
      </c>
      <c r="G20" s="44">
        <v>63.21</v>
      </c>
      <c r="H20" s="44">
        <f t="shared" si="0"/>
        <v>79.010000000000005</v>
      </c>
      <c r="I20" s="44">
        <f t="shared" si="1"/>
        <v>20068.54</v>
      </c>
    </row>
    <row r="21" spans="1:9" ht="24">
      <c r="A21" s="38" t="s">
        <v>31</v>
      </c>
      <c r="B21" s="39" t="s">
        <v>32</v>
      </c>
      <c r="C21" s="40" t="s">
        <v>33</v>
      </c>
      <c r="D21" s="39" t="s">
        <v>26</v>
      </c>
      <c r="E21" s="39" t="s">
        <v>22</v>
      </c>
      <c r="F21" s="41">
        <v>1</v>
      </c>
      <c r="G21" s="44">
        <v>352714.85</v>
      </c>
      <c r="H21" s="44">
        <f t="shared" si="0"/>
        <v>440893.56</v>
      </c>
      <c r="I21" s="44">
        <f t="shared" si="1"/>
        <v>440893.56</v>
      </c>
    </row>
    <row r="22" spans="1:9" ht="36">
      <c r="A22" s="38" t="s">
        <v>34</v>
      </c>
      <c r="B22" s="39" t="s">
        <v>35</v>
      </c>
      <c r="C22" s="40" t="s">
        <v>36</v>
      </c>
      <c r="D22" s="39" t="s">
        <v>26</v>
      </c>
      <c r="E22" s="39" t="s">
        <v>37</v>
      </c>
      <c r="F22" s="41">
        <v>10</v>
      </c>
      <c r="G22" s="44">
        <v>820</v>
      </c>
      <c r="H22" s="44">
        <f t="shared" si="0"/>
        <v>1025</v>
      </c>
      <c r="I22" s="44">
        <f t="shared" si="1"/>
        <v>10250</v>
      </c>
    </row>
    <row r="23" spans="1:9" ht="36">
      <c r="A23" s="38" t="s">
        <v>38</v>
      </c>
      <c r="B23" s="39" t="s">
        <v>39</v>
      </c>
      <c r="C23" s="40" t="s">
        <v>40</v>
      </c>
      <c r="D23" s="39" t="s">
        <v>26</v>
      </c>
      <c r="E23" s="39" t="s">
        <v>37</v>
      </c>
      <c r="F23" s="41">
        <v>10</v>
      </c>
      <c r="G23" s="44">
        <v>640.62</v>
      </c>
      <c r="H23" s="44">
        <f t="shared" si="0"/>
        <v>800.78</v>
      </c>
      <c r="I23" s="44">
        <f t="shared" si="1"/>
        <v>8007.8</v>
      </c>
    </row>
    <row r="24" spans="1:9" ht="36">
      <c r="A24" s="38" t="s">
        <v>41</v>
      </c>
      <c r="B24" s="39" t="s">
        <v>42</v>
      </c>
      <c r="C24" s="40" t="s">
        <v>43</v>
      </c>
      <c r="D24" s="39" t="s">
        <v>26</v>
      </c>
      <c r="E24" s="39" t="s">
        <v>37</v>
      </c>
      <c r="F24" s="41">
        <v>10</v>
      </c>
      <c r="G24" s="44">
        <v>1025</v>
      </c>
      <c r="H24" s="44">
        <f t="shared" si="0"/>
        <v>1281.25</v>
      </c>
      <c r="I24" s="44">
        <f t="shared" si="1"/>
        <v>12812.5</v>
      </c>
    </row>
    <row r="25" spans="1:9" ht="20.100000000000001" customHeight="1">
      <c r="A25" s="36" t="s">
        <v>44</v>
      </c>
      <c r="C25" s="63" t="s">
        <v>45</v>
      </c>
      <c r="D25" s="63"/>
      <c r="E25" s="63"/>
      <c r="F25" s="63"/>
      <c r="G25" s="63"/>
      <c r="H25" s="44">
        <f t="shared" si="0"/>
        <v>0</v>
      </c>
      <c r="I25" s="37">
        <f>SUM(I26:I32)</f>
        <v>84152.049999999988</v>
      </c>
    </row>
    <row r="26" spans="1:9" ht="36">
      <c r="A26" s="38" t="s">
        <v>46</v>
      </c>
      <c r="B26" s="39" t="s">
        <v>47</v>
      </c>
      <c r="C26" s="40" t="s">
        <v>48</v>
      </c>
      <c r="D26" s="39" t="s">
        <v>14</v>
      </c>
      <c r="E26" s="39" t="s">
        <v>15</v>
      </c>
      <c r="F26" s="41">
        <v>2925</v>
      </c>
      <c r="G26" s="44">
        <v>0.62</v>
      </c>
      <c r="H26" s="44">
        <f t="shared" si="0"/>
        <v>0.78</v>
      </c>
      <c r="I26" s="44">
        <f t="shared" ref="I26:I32" si="2">ROUND(H26*F26,2)</f>
        <v>2281.5</v>
      </c>
    </row>
    <row r="27" spans="1:9" ht="48">
      <c r="A27" s="38" t="s">
        <v>49</v>
      </c>
      <c r="B27" s="39" t="s">
        <v>50</v>
      </c>
      <c r="C27" s="40" t="s">
        <v>51</v>
      </c>
      <c r="D27" s="39" t="s">
        <v>14</v>
      </c>
      <c r="E27" s="39" t="s">
        <v>52</v>
      </c>
      <c r="F27" s="41">
        <v>585</v>
      </c>
      <c r="G27" s="44">
        <v>68.13</v>
      </c>
      <c r="H27" s="44">
        <f t="shared" si="0"/>
        <v>85.16</v>
      </c>
      <c r="I27" s="44">
        <f t="shared" si="2"/>
        <v>49818.6</v>
      </c>
    </row>
    <row r="28" spans="1:9" ht="36">
      <c r="A28" s="38" t="s">
        <v>53</v>
      </c>
      <c r="B28" s="39" t="s">
        <v>54</v>
      </c>
      <c r="C28" s="40" t="s">
        <v>55</v>
      </c>
      <c r="D28" s="39" t="s">
        <v>14</v>
      </c>
      <c r="E28" s="39" t="s">
        <v>52</v>
      </c>
      <c r="F28" s="41">
        <v>107.36</v>
      </c>
      <c r="G28" s="44">
        <v>43.4</v>
      </c>
      <c r="H28" s="44">
        <f t="shared" si="0"/>
        <v>54.25</v>
      </c>
      <c r="I28" s="44">
        <f t="shared" si="2"/>
        <v>5824.28</v>
      </c>
    </row>
    <row r="29" spans="1:9" ht="36">
      <c r="A29" s="38" t="s">
        <v>56</v>
      </c>
      <c r="B29" s="39" t="s">
        <v>57</v>
      </c>
      <c r="C29" s="40" t="s">
        <v>58</v>
      </c>
      <c r="D29" s="39" t="s">
        <v>14</v>
      </c>
      <c r="E29" s="39" t="s">
        <v>52</v>
      </c>
      <c r="F29" s="41">
        <v>41.4</v>
      </c>
      <c r="G29" s="44">
        <v>57.61</v>
      </c>
      <c r="H29" s="44">
        <f t="shared" si="0"/>
        <v>72.010000000000005</v>
      </c>
      <c r="I29" s="44">
        <f t="shared" si="2"/>
        <v>2981.21</v>
      </c>
    </row>
    <row r="30" spans="1:9" ht="36">
      <c r="A30" s="38" t="s">
        <v>59</v>
      </c>
      <c r="B30" s="39" t="s">
        <v>60</v>
      </c>
      <c r="C30" s="40" t="s">
        <v>61</v>
      </c>
      <c r="D30" s="39" t="s">
        <v>14</v>
      </c>
      <c r="E30" s="39" t="s">
        <v>15</v>
      </c>
      <c r="F30" s="41">
        <v>47.9</v>
      </c>
      <c r="G30" s="44">
        <v>2.94</v>
      </c>
      <c r="H30" s="44">
        <f t="shared" si="0"/>
        <v>3.68</v>
      </c>
      <c r="I30" s="44">
        <f t="shared" si="2"/>
        <v>176.27</v>
      </c>
    </row>
    <row r="31" spans="1:9" ht="60">
      <c r="A31" s="38" t="s">
        <v>62</v>
      </c>
      <c r="B31" s="39" t="s">
        <v>63</v>
      </c>
      <c r="C31" s="40" t="s">
        <v>64</v>
      </c>
      <c r="D31" s="39" t="s">
        <v>14</v>
      </c>
      <c r="E31" s="39" t="s">
        <v>52</v>
      </c>
      <c r="F31" s="41">
        <v>84.02</v>
      </c>
      <c r="G31" s="44">
        <v>13.34</v>
      </c>
      <c r="H31" s="44">
        <f t="shared" si="0"/>
        <v>16.68</v>
      </c>
      <c r="I31" s="44">
        <f t="shared" si="2"/>
        <v>1401.45</v>
      </c>
    </row>
    <row r="32" spans="1:9" ht="48">
      <c r="A32" s="38" t="s">
        <v>65</v>
      </c>
      <c r="B32" s="39" t="s">
        <v>66</v>
      </c>
      <c r="C32" s="40" t="s">
        <v>67</v>
      </c>
      <c r="D32" s="39" t="s">
        <v>14</v>
      </c>
      <c r="E32" s="39" t="s">
        <v>52</v>
      </c>
      <c r="F32" s="41">
        <v>247.36</v>
      </c>
      <c r="G32" s="44">
        <v>70.08</v>
      </c>
      <c r="H32" s="44">
        <f t="shared" si="0"/>
        <v>87.6</v>
      </c>
      <c r="I32" s="44">
        <f t="shared" si="2"/>
        <v>21668.74</v>
      </c>
    </row>
    <row r="33" spans="1:9" ht="20.100000000000001" customHeight="1">
      <c r="A33" s="36" t="s">
        <v>68</v>
      </c>
      <c r="B33" s="63"/>
      <c r="C33" s="63" t="s">
        <v>69</v>
      </c>
      <c r="D33" s="63"/>
      <c r="E33" s="63"/>
      <c r="F33" s="63"/>
      <c r="G33" s="63"/>
      <c r="H33" s="44">
        <f t="shared" si="0"/>
        <v>0</v>
      </c>
      <c r="I33" s="37">
        <f>I34+I37+I44</f>
        <v>132571.17000000001</v>
      </c>
    </row>
    <row r="34" spans="1:9" ht="20.100000000000001" customHeight="1">
      <c r="A34" s="36" t="s">
        <v>70</v>
      </c>
      <c r="B34" s="63"/>
      <c r="C34" s="63" t="s">
        <v>71</v>
      </c>
      <c r="D34" s="63"/>
      <c r="E34" s="63"/>
      <c r="F34" s="63"/>
      <c r="G34" s="63"/>
      <c r="H34" s="44">
        <f t="shared" si="0"/>
        <v>0</v>
      </c>
      <c r="I34" s="37">
        <f>SUM(I35:I36)</f>
        <v>58655.68</v>
      </c>
    </row>
    <row r="35" spans="1:9" ht="36">
      <c r="A35" s="38" t="s">
        <v>72</v>
      </c>
      <c r="B35" s="39" t="s">
        <v>73</v>
      </c>
      <c r="C35" s="40" t="s">
        <v>74</v>
      </c>
      <c r="D35" s="39" t="s">
        <v>14</v>
      </c>
      <c r="E35" s="39" t="s">
        <v>52</v>
      </c>
      <c r="F35" s="41">
        <v>34.35</v>
      </c>
      <c r="G35" s="44">
        <v>1275.8499999999999</v>
      </c>
      <c r="H35" s="44">
        <f t="shared" si="0"/>
        <v>1594.81</v>
      </c>
      <c r="I35" s="44">
        <f t="shared" ref="I35:I36" si="3">ROUND(H35*F35,2)</f>
        <v>54781.72</v>
      </c>
    </row>
    <row r="36" spans="1:9" ht="36">
      <c r="A36" s="38" t="s">
        <v>75</v>
      </c>
      <c r="B36" s="39" t="s">
        <v>76</v>
      </c>
      <c r="C36" s="40" t="s">
        <v>77</v>
      </c>
      <c r="D36" s="39" t="s">
        <v>14</v>
      </c>
      <c r="E36" s="39" t="s">
        <v>52</v>
      </c>
      <c r="F36" s="41">
        <v>3.44</v>
      </c>
      <c r="G36" s="44">
        <v>900.92</v>
      </c>
      <c r="H36" s="44">
        <f t="shared" si="0"/>
        <v>1126.1500000000001</v>
      </c>
      <c r="I36" s="44">
        <f t="shared" si="3"/>
        <v>3873.96</v>
      </c>
    </row>
    <row r="37" spans="1:9" ht="20.100000000000001" customHeight="1">
      <c r="A37" s="36" t="s">
        <v>78</v>
      </c>
      <c r="C37" s="63" t="s">
        <v>79</v>
      </c>
      <c r="D37" s="63"/>
      <c r="E37" s="63"/>
      <c r="F37" s="63"/>
      <c r="G37" s="63"/>
      <c r="H37" s="44">
        <f t="shared" si="0"/>
        <v>0</v>
      </c>
      <c r="I37" s="37">
        <f>SUM(I38:I43)</f>
        <v>8947.51</v>
      </c>
    </row>
    <row r="38" spans="1:9" ht="24">
      <c r="A38" s="38" t="s">
        <v>80</v>
      </c>
      <c r="B38" s="39" t="s">
        <v>81</v>
      </c>
      <c r="C38" s="40" t="s">
        <v>82</v>
      </c>
      <c r="D38" s="39" t="s">
        <v>14</v>
      </c>
      <c r="E38" s="39" t="s">
        <v>15</v>
      </c>
      <c r="F38" s="41">
        <v>7.56</v>
      </c>
      <c r="G38" s="44">
        <v>38.35</v>
      </c>
      <c r="H38" s="44">
        <f t="shared" si="0"/>
        <v>47.94</v>
      </c>
      <c r="I38" s="44">
        <f t="shared" ref="I38:I43" si="4">ROUND(H38*F38,2)</f>
        <v>362.43</v>
      </c>
    </row>
    <row r="39" spans="1:9" ht="36">
      <c r="A39" s="38" t="s">
        <v>83</v>
      </c>
      <c r="B39" s="39" t="s">
        <v>84</v>
      </c>
      <c r="C39" s="40" t="s">
        <v>85</v>
      </c>
      <c r="D39" s="39" t="s">
        <v>14</v>
      </c>
      <c r="E39" s="39" t="s">
        <v>52</v>
      </c>
      <c r="F39" s="41">
        <v>3.13</v>
      </c>
      <c r="G39" s="44">
        <v>654.29999999999995</v>
      </c>
      <c r="H39" s="44">
        <f t="shared" si="0"/>
        <v>817.88</v>
      </c>
      <c r="I39" s="44">
        <f t="shared" si="4"/>
        <v>2559.96</v>
      </c>
    </row>
    <row r="40" spans="1:9" ht="36">
      <c r="A40" s="38" t="s">
        <v>86</v>
      </c>
      <c r="B40" s="39" t="s">
        <v>87</v>
      </c>
      <c r="C40" s="40" t="s">
        <v>88</v>
      </c>
      <c r="D40" s="39" t="s">
        <v>14</v>
      </c>
      <c r="E40" s="39" t="s">
        <v>15</v>
      </c>
      <c r="F40" s="41">
        <v>19.46</v>
      </c>
      <c r="G40" s="44">
        <v>78.03</v>
      </c>
      <c r="H40" s="44">
        <f t="shared" si="0"/>
        <v>97.54</v>
      </c>
      <c r="I40" s="44">
        <f t="shared" si="4"/>
        <v>1898.13</v>
      </c>
    </row>
    <row r="41" spans="1:9" ht="24">
      <c r="A41" s="38" t="s">
        <v>89</v>
      </c>
      <c r="B41" s="39" t="s">
        <v>90</v>
      </c>
      <c r="C41" s="40" t="s">
        <v>91</v>
      </c>
      <c r="D41" s="39" t="s">
        <v>14</v>
      </c>
      <c r="E41" s="39" t="s">
        <v>92</v>
      </c>
      <c r="F41" s="41">
        <v>129.56</v>
      </c>
      <c r="G41" s="44">
        <v>17.190000000000001</v>
      </c>
      <c r="H41" s="44">
        <f t="shared" si="0"/>
        <v>21.49</v>
      </c>
      <c r="I41" s="44">
        <f t="shared" si="4"/>
        <v>2784.24</v>
      </c>
    </row>
    <row r="42" spans="1:9" ht="24">
      <c r="A42" s="38" t="s">
        <v>93</v>
      </c>
      <c r="B42" s="39" t="s">
        <v>94</v>
      </c>
      <c r="C42" s="40" t="s">
        <v>95</v>
      </c>
      <c r="D42" s="39" t="s">
        <v>14</v>
      </c>
      <c r="E42" s="39" t="s">
        <v>92</v>
      </c>
      <c r="F42" s="41">
        <v>54.16</v>
      </c>
      <c r="G42" s="44">
        <v>15.17</v>
      </c>
      <c r="H42" s="44">
        <f t="shared" si="0"/>
        <v>18.96</v>
      </c>
      <c r="I42" s="44">
        <f t="shared" si="4"/>
        <v>1026.8699999999999</v>
      </c>
    </row>
    <row r="43" spans="1:9" ht="36">
      <c r="A43" s="38" t="s">
        <v>96</v>
      </c>
      <c r="B43" s="39" t="s">
        <v>97</v>
      </c>
      <c r="C43" s="40" t="s">
        <v>98</v>
      </c>
      <c r="D43" s="39" t="s">
        <v>14</v>
      </c>
      <c r="E43" s="39" t="s">
        <v>92</v>
      </c>
      <c r="F43" s="41">
        <v>14.45</v>
      </c>
      <c r="G43" s="44">
        <v>17.489999999999998</v>
      </c>
      <c r="H43" s="44">
        <f t="shared" si="0"/>
        <v>21.86</v>
      </c>
      <c r="I43" s="44">
        <f t="shared" si="4"/>
        <v>315.88</v>
      </c>
    </row>
    <row r="44" spans="1:9" ht="20.100000000000001" customHeight="1">
      <c r="A44" s="36" t="s">
        <v>99</v>
      </c>
      <c r="C44" s="63" t="s">
        <v>100</v>
      </c>
      <c r="D44" s="63"/>
      <c r="E44" s="63"/>
      <c r="F44" s="63"/>
      <c r="G44" s="63"/>
      <c r="H44" s="44">
        <f t="shared" si="0"/>
        <v>0</v>
      </c>
      <c r="I44" s="37">
        <f>SUM(I45:I53)</f>
        <v>64967.98000000001</v>
      </c>
    </row>
    <row r="45" spans="1:9" ht="24">
      <c r="A45" s="38" t="s">
        <v>101</v>
      </c>
      <c r="B45" s="39" t="s">
        <v>81</v>
      </c>
      <c r="C45" s="40" t="s">
        <v>82</v>
      </c>
      <c r="D45" s="39" t="s">
        <v>14</v>
      </c>
      <c r="E45" s="39" t="s">
        <v>15</v>
      </c>
      <c r="F45" s="41">
        <v>20.21</v>
      </c>
      <c r="G45" s="44">
        <v>38.35</v>
      </c>
      <c r="H45" s="44">
        <f t="shared" si="0"/>
        <v>47.94</v>
      </c>
      <c r="I45" s="44">
        <f t="shared" ref="I45:I53" si="5">ROUND(H45*F45,2)</f>
        <v>968.87</v>
      </c>
    </row>
    <row r="46" spans="1:9" ht="36">
      <c r="A46" s="38" t="s">
        <v>102</v>
      </c>
      <c r="B46" s="39" t="s">
        <v>84</v>
      </c>
      <c r="C46" s="40" t="s">
        <v>85</v>
      </c>
      <c r="D46" s="39" t="s">
        <v>14</v>
      </c>
      <c r="E46" s="39" t="s">
        <v>52</v>
      </c>
      <c r="F46" s="41">
        <v>20.32</v>
      </c>
      <c r="G46" s="44">
        <v>654.29999999999995</v>
      </c>
      <c r="H46" s="44">
        <f t="shared" si="0"/>
        <v>817.88</v>
      </c>
      <c r="I46" s="44">
        <f t="shared" si="5"/>
        <v>16619.32</v>
      </c>
    </row>
    <row r="47" spans="1:9" ht="36">
      <c r="A47" s="38" t="s">
        <v>103</v>
      </c>
      <c r="B47" s="39" t="s">
        <v>87</v>
      </c>
      <c r="C47" s="40" t="s">
        <v>88</v>
      </c>
      <c r="D47" s="39" t="s">
        <v>14</v>
      </c>
      <c r="E47" s="39" t="s">
        <v>15</v>
      </c>
      <c r="F47" s="41">
        <v>213.82</v>
      </c>
      <c r="G47" s="44">
        <v>78.03</v>
      </c>
      <c r="H47" s="44">
        <f t="shared" si="0"/>
        <v>97.54</v>
      </c>
      <c r="I47" s="44">
        <f t="shared" si="5"/>
        <v>20856</v>
      </c>
    </row>
    <row r="48" spans="1:9" ht="24">
      <c r="A48" s="38" t="s">
        <v>104</v>
      </c>
      <c r="B48" s="39" t="s">
        <v>94</v>
      </c>
      <c r="C48" s="40" t="s">
        <v>95</v>
      </c>
      <c r="D48" s="39" t="s">
        <v>14</v>
      </c>
      <c r="E48" s="39" t="s">
        <v>92</v>
      </c>
      <c r="F48" s="41">
        <v>872.12</v>
      </c>
      <c r="G48" s="44">
        <v>15.17</v>
      </c>
      <c r="H48" s="44">
        <f t="shared" si="0"/>
        <v>18.96</v>
      </c>
      <c r="I48" s="44">
        <f t="shared" si="5"/>
        <v>16535.400000000001</v>
      </c>
    </row>
    <row r="49" spans="1:9" ht="24">
      <c r="A49" s="38" t="s">
        <v>105</v>
      </c>
      <c r="B49" s="39" t="s">
        <v>106</v>
      </c>
      <c r="C49" s="40" t="s">
        <v>107</v>
      </c>
      <c r="D49" s="39" t="s">
        <v>14</v>
      </c>
      <c r="E49" s="39" t="s">
        <v>92</v>
      </c>
      <c r="F49" s="41">
        <v>135.97999999999999</v>
      </c>
      <c r="G49" s="44">
        <v>18.73</v>
      </c>
      <c r="H49" s="44">
        <f t="shared" si="0"/>
        <v>23.41</v>
      </c>
      <c r="I49" s="44">
        <f t="shared" si="5"/>
        <v>3183.29</v>
      </c>
    </row>
    <row r="50" spans="1:9" ht="24">
      <c r="A50" s="38" t="s">
        <v>108</v>
      </c>
      <c r="B50" s="39" t="s">
        <v>109</v>
      </c>
      <c r="C50" s="40" t="s">
        <v>110</v>
      </c>
      <c r="D50" s="39" t="s">
        <v>14</v>
      </c>
      <c r="E50" s="39" t="s">
        <v>92</v>
      </c>
      <c r="F50" s="41">
        <v>213.48</v>
      </c>
      <c r="G50" s="44">
        <v>20.36</v>
      </c>
      <c r="H50" s="44">
        <f t="shared" si="0"/>
        <v>25.45</v>
      </c>
      <c r="I50" s="44">
        <f t="shared" si="5"/>
        <v>5433.07</v>
      </c>
    </row>
    <row r="51" spans="1:9" ht="36">
      <c r="A51" s="38" t="s">
        <v>111</v>
      </c>
      <c r="B51" s="39" t="s">
        <v>112</v>
      </c>
      <c r="C51" s="40" t="s">
        <v>113</v>
      </c>
      <c r="D51" s="39" t="s">
        <v>14</v>
      </c>
      <c r="E51" s="39" t="s">
        <v>92</v>
      </c>
      <c r="F51" s="41">
        <v>37.83</v>
      </c>
      <c r="G51" s="44">
        <v>11.91</v>
      </c>
      <c r="H51" s="44">
        <f t="shared" si="0"/>
        <v>14.89</v>
      </c>
      <c r="I51" s="44">
        <f t="shared" si="5"/>
        <v>563.29</v>
      </c>
    </row>
    <row r="52" spans="1:9" ht="36">
      <c r="A52" s="38" t="s">
        <v>114</v>
      </c>
      <c r="B52" s="39" t="s">
        <v>115</v>
      </c>
      <c r="C52" s="40" t="s">
        <v>116</v>
      </c>
      <c r="D52" s="39" t="s">
        <v>14</v>
      </c>
      <c r="E52" s="39" t="s">
        <v>92</v>
      </c>
      <c r="F52" s="41">
        <v>41.38</v>
      </c>
      <c r="G52" s="44">
        <v>11.33</v>
      </c>
      <c r="H52" s="44">
        <f t="shared" si="0"/>
        <v>14.16</v>
      </c>
      <c r="I52" s="44">
        <f t="shared" si="5"/>
        <v>585.94000000000005</v>
      </c>
    </row>
    <row r="53" spans="1:9" ht="24">
      <c r="A53" s="38" t="s">
        <v>117</v>
      </c>
      <c r="B53" s="39" t="s">
        <v>118</v>
      </c>
      <c r="C53" s="40" t="s">
        <v>119</v>
      </c>
      <c r="D53" s="39" t="s">
        <v>14</v>
      </c>
      <c r="E53" s="39" t="s">
        <v>92</v>
      </c>
      <c r="F53" s="41">
        <v>14.11</v>
      </c>
      <c r="G53" s="44">
        <v>12.63</v>
      </c>
      <c r="H53" s="44">
        <f t="shared" si="0"/>
        <v>15.79</v>
      </c>
      <c r="I53" s="44">
        <f t="shared" si="5"/>
        <v>222.8</v>
      </c>
    </row>
    <row r="54" spans="1:9" ht="20.100000000000001" customHeight="1">
      <c r="A54" s="36" t="s">
        <v>120</v>
      </c>
      <c r="B54" s="63"/>
      <c r="C54" s="63" t="s">
        <v>121</v>
      </c>
      <c r="D54" s="63"/>
      <c r="E54" s="63"/>
      <c r="F54" s="63"/>
      <c r="G54" s="63"/>
      <c r="H54" s="44">
        <f t="shared" si="0"/>
        <v>0</v>
      </c>
      <c r="I54" s="37">
        <f>I55+I61+I72+I79+I87+I89</f>
        <v>932476.01</v>
      </c>
    </row>
    <row r="55" spans="1:9" ht="20.100000000000001" customHeight="1">
      <c r="A55" s="36" t="s">
        <v>122</v>
      </c>
      <c r="B55" s="63"/>
      <c r="C55" s="63" t="s">
        <v>123</v>
      </c>
      <c r="D55" s="63"/>
      <c r="E55" s="63"/>
      <c r="F55" s="63"/>
      <c r="G55" s="63"/>
      <c r="H55" s="44">
        <f t="shared" si="0"/>
        <v>0</v>
      </c>
      <c r="I55" s="37">
        <f>SUM(I56:I60)</f>
        <v>105137.01000000001</v>
      </c>
    </row>
    <row r="56" spans="1:9" ht="48">
      <c r="A56" s="38" t="s">
        <v>124</v>
      </c>
      <c r="B56" s="39" t="s">
        <v>125</v>
      </c>
      <c r="C56" s="40" t="s">
        <v>126</v>
      </c>
      <c r="D56" s="39" t="s">
        <v>14</v>
      </c>
      <c r="E56" s="39" t="s">
        <v>15</v>
      </c>
      <c r="F56" s="41">
        <v>605.94000000000005</v>
      </c>
      <c r="G56" s="44">
        <v>55.06</v>
      </c>
      <c r="H56" s="44">
        <f t="shared" si="0"/>
        <v>68.83</v>
      </c>
      <c r="I56" s="44">
        <f t="shared" ref="I56:I60" si="6">ROUND(H56*F56,2)</f>
        <v>41706.85</v>
      </c>
    </row>
    <row r="57" spans="1:9" ht="36">
      <c r="A57" s="38" t="s">
        <v>127</v>
      </c>
      <c r="B57" s="39" t="s">
        <v>128</v>
      </c>
      <c r="C57" s="40" t="s">
        <v>129</v>
      </c>
      <c r="D57" s="39" t="s">
        <v>14</v>
      </c>
      <c r="E57" s="39" t="s">
        <v>92</v>
      </c>
      <c r="F57" s="41">
        <v>1560.82</v>
      </c>
      <c r="G57" s="44">
        <v>12.44</v>
      </c>
      <c r="H57" s="44">
        <f t="shared" si="0"/>
        <v>15.55</v>
      </c>
      <c r="I57" s="44">
        <f t="shared" si="6"/>
        <v>24270.75</v>
      </c>
    </row>
    <row r="58" spans="1:9" ht="36">
      <c r="A58" s="38" t="s">
        <v>130</v>
      </c>
      <c r="B58" s="39" t="s">
        <v>131</v>
      </c>
      <c r="C58" s="40" t="s">
        <v>132</v>
      </c>
      <c r="D58" s="39" t="s">
        <v>14</v>
      </c>
      <c r="E58" s="39" t="s">
        <v>92</v>
      </c>
      <c r="F58" s="41">
        <v>46.94</v>
      </c>
      <c r="G58" s="44">
        <v>10.51</v>
      </c>
      <c r="H58" s="44">
        <f t="shared" si="0"/>
        <v>13.14</v>
      </c>
      <c r="I58" s="44">
        <f t="shared" si="6"/>
        <v>616.79</v>
      </c>
    </row>
    <row r="59" spans="1:9" ht="36">
      <c r="A59" s="38" t="s">
        <v>133</v>
      </c>
      <c r="B59" s="39" t="s">
        <v>134</v>
      </c>
      <c r="C59" s="40" t="s">
        <v>135</v>
      </c>
      <c r="D59" s="39" t="s">
        <v>14</v>
      </c>
      <c r="E59" s="39" t="s">
        <v>92</v>
      </c>
      <c r="F59" s="41">
        <v>880.4</v>
      </c>
      <c r="G59" s="44">
        <v>15.02</v>
      </c>
      <c r="H59" s="44">
        <f t="shared" si="0"/>
        <v>18.78</v>
      </c>
      <c r="I59" s="44">
        <f t="shared" si="6"/>
        <v>16533.91</v>
      </c>
    </row>
    <row r="60" spans="1:9" ht="24">
      <c r="A60" s="38" t="s">
        <v>136</v>
      </c>
      <c r="B60" s="39" t="s">
        <v>137</v>
      </c>
      <c r="C60" s="40" t="s">
        <v>138</v>
      </c>
      <c r="D60" s="39" t="s">
        <v>14</v>
      </c>
      <c r="E60" s="39" t="s">
        <v>52</v>
      </c>
      <c r="F60" s="41">
        <v>29.76</v>
      </c>
      <c r="G60" s="44">
        <v>591.63</v>
      </c>
      <c r="H60" s="44">
        <f t="shared" si="0"/>
        <v>739.54</v>
      </c>
      <c r="I60" s="44">
        <f t="shared" si="6"/>
        <v>22008.71</v>
      </c>
    </row>
    <row r="61" spans="1:9" ht="20.100000000000001" customHeight="1">
      <c r="A61" s="36" t="s">
        <v>139</v>
      </c>
      <c r="C61" s="63" t="s">
        <v>140</v>
      </c>
      <c r="D61" s="63"/>
      <c r="E61" s="63"/>
      <c r="F61" s="63"/>
      <c r="G61" s="63"/>
      <c r="H61" s="44">
        <f t="shared" si="0"/>
        <v>0</v>
      </c>
      <c r="I61" s="37">
        <f>SUM(I62:I71)</f>
        <v>312535.52</v>
      </c>
    </row>
    <row r="62" spans="1:9" ht="24">
      <c r="A62" s="38" t="s">
        <v>141</v>
      </c>
      <c r="B62" s="39" t="s">
        <v>81</v>
      </c>
      <c r="C62" s="40" t="s">
        <v>82</v>
      </c>
      <c r="D62" s="39" t="s">
        <v>14</v>
      </c>
      <c r="E62" s="39" t="s">
        <v>15</v>
      </c>
      <c r="F62" s="41">
        <v>191</v>
      </c>
      <c r="G62" s="44">
        <v>38.35</v>
      </c>
      <c r="H62" s="44">
        <f t="shared" si="0"/>
        <v>47.94</v>
      </c>
      <c r="I62" s="44">
        <f t="shared" ref="I62:I71" si="7">ROUND(H62*F62,2)</f>
        <v>9156.5400000000009</v>
      </c>
    </row>
    <row r="63" spans="1:9" ht="48">
      <c r="A63" s="38" t="s">
        <v>142</v>
      </c>
      <c r="B63" s="39" t="s">
        <v>125</v>
      </c>
      <c r="C63" s="40" t="s">
        <v>126</v>
      </c>
      <c r="D63" s="39" t="s">
        <v>14</v>
      </c>
      <c r="E63" s="39" t="s">
        <v>15</v>
      </c>
      <c r="F63" s="41">
        <v>1673.1</v>
      </c>
      <c r="G63" s="44">
        <v>55.06</v>
      </c>
      <c r="H63" s="44">
        <f t="shared" si="0"/>
        <v>68.83</v>
      </c>
      <c r="I63" s="44">
        <f t="shared" si="7"/>
        <v>115159.47</v>
      </c>
    </row>
    <row r="64" spans="1:9" ht="36">
      <c r="A64" s="38" t="s">
        <v>143</v>
      </c>
      <c r="B64" s="39" t="s">
        <v>144</v>
      </c>
      <c r="C64" s="40" t="s">
        <v>145</v>
      </c>
      <c r="D64" s="39" t="s">
        <v>14</v>
      </c>
      <c r="E64" s="39" t="s">
        <v>92</v>
      </c>
      <c r="F64" s="41">
        <v>23.7</v>
      </c>
      <c r="G64" s="44">
        <v>14.49</v>
      </c>
      <c r="H64" s="44">
        <f t="shared" si="0"/>
        <v>18.11</v>
      </c>
      <c r="I64" s="44">
        <f t="shared" si="7"/>
        <v>429.21</v>
      </c>
    </row>
    <row r="65" spans="1:9" ht="36">
      <c r="A65" s="38" t="s">
        <v>146</v>
      </c>
      <c r="B65" s="39" t="s">
        <v>147</v>
      </c>
      <c r="C65" s="40" t="s">
        <v>148</v>
      </c>
      <c r="D65" s="39" t="s">
        <v>14</v>
      </c>
      <c r="E65" s="39" t="s">
        <v>92</v>
      </c>
      <c r="F65" s="41">
        <v>2752.7</v>
      </c>
      <c r="G65" s="44">
        <v>13.83</v>
      </c>
      <c r="H65" s="44">
        <f t="shared" si="0"/>
        <v>17.29</v>
      </c>
      <c r="I65" s="44">
        <f t="shared" si="7"/>
        <v>47594.18</v>
      </c>
    </row>
    <row r="66" spans="1:9" ht="36">
      <c r="A66" s="38" t="s">
        <v>149</v>
      </c>
      <c r="B66" s="39" t="s">
        <v>128</v>
      </c>
      <c r="C66" s="40" t="s">
        <v>129</v>
      </c>
      <c r="D66" s="39" t="s">
        <v>14</v>
      </c>
      <c r="E66" s="39" t="s">
        <v>92</v>
      </c>
      <c r="F66" s="41">
        <v>573.70000000000005</v>
      </c>
      <c r="G66" s="44">
        <v>12.44</v>
      </c>
      <c r="H66" s="44">
        <f t="shared" si="0"/>
        <v>15.55</v>
      </c>
      <c r="I66" s="44">
        <f t="shared" si="7"/>
        <v>8921.0400000000009</v>
      </c>
    </row>
    <row r="67" spans="1:9" ht="36">
      <c r="A67" s="38" t="s">
        <v>150</v>
      </c>
      <c r="B67" s="39" t="s">
        <v>131</v>
      </c>
      <c r="C67" s="40" t="s">
        <v>132</v>
      </c>
      <c r="D67" s="39" t="s">
        <v>14</v>
      </c>
      <c r="E67" s="39" t="s">
        <v>92</v>
      </c>
      <c r="F67" s="41">
        <v>876.4</v>
      </c>
      <c r="G67" s="44">
        <v>10.51</v>
      </c>
      <c r="H67" s="44">
        <f t="shared" si="0"/>
        <v>13.14</v>
      </c>
      <c r="I67" s="44">
        <f t="shared" si="7"/>
        <v>11515.9</v>
      </c>
    </row>
    <row r="68" spans="1:9" ht="36">
      <c r="A68" s="38" t="s">
        <v>151</v>
      </c>
      <c r="B68" s="39" t="s">
        <v>152</v>
      </c>
      <c r="C68" s="40" t="s">
        <v>153</v>
      </c>
      <c r="D68" s="39" t="s">
        <v>14</v>
      </c>
      <c r="E68" s="39" t="s">
        <v>92</v>
      </c>
      <c r="F68" s="41">
        <v>385.1</v>
      </c>
      <c r="G68" s="44">
        <v>10.23</v>
      </c>
      <c r="H68" s="44">
        <f t="shared" si="0"/>
        <v>12.79</v>
      </c>
      <c r="I68" s="44">
        <f t="shared" si="7"/>
        <v>4925.43</v>
      </c>
    </row>
    <row r="69" spans="1:9" ht="36">
      <c r="A69" s="38" t="s">
        <v>154</v>
      </c>
      <c r="B69" s="39" t="s">
        <v>155</v>
      </c>
      <c r="C69" s="40" t="s">
        <v>156</v>
      </c>
      <c r="D69" s="39" t="s">
        <v>14</v>
      </c>
      <c r="E69" s="39" t="s">
        <v>92</v>
      </c>
      <c r="F69" s="41">
        <v>122.6</v>
      </c>
      <c r="G69" s="44">
        <v>11.76</v>
      </c>
      <c r="H69" s="44">
        <f t="shared" si="0"/>
        <v>14.7</v>
      </c>
      <c r="I69" s="44">
        <f t="shared" si="7"/>
        <v>1802.22</v>
      </c>
    </row>
    <row r="70" spans="1:9" ht="36">
      <c r="A70" s="38" t="s">
        <v>157</v>
      </c>
      <c r="B70" s="39" t="s">
        <v>134</v>
      </c>
      <c r="C70" s="40" t="s">
        <v>135</v>
      </c>
      <c r="D70" s="39" t="s">
        <v>14</v>
      </c>
      <c r="E70" s="39" t="s">
        <v>92</v>
      </c>
      <c r="F70" s="41">
        <v>1746.5</v>
      </c>
      <c r="G70" s="44">
        <v>15.02</v>
      </c>
      <c r="H70" s="44">
        <f t="shared" si="0"/>
        <v>18.78</v>
      </c>
      <c r="I70" s="44">
        <f t="shared" si="7"/>
        <v>32799.269999999997</v>
      </c>
    </row>
    <row r="71" spans="1:9" ht="36">
      <c r="A71" s="38" t="s">
        <v>158</v>
      </c>
      <c r="B71" s="39" t="s">
        <v>159</v>
      </c>
      <c r="C71" s="40" t="s">
        <v>160</v>
      </c>
      <c r="D71" s="39" t="s">
        <v>14</v>
      </c>
      <c r="E71" s="39" t="s">
        <v>52</v>
      </c>
      <c r="F71" s="41">
        <v>108.4</v>
      </c>
      <c r="G71" s="44">
        <v>592.12</v>
      </c>
      <c r="H71" s="44">
        <f t="shared" si="0"/>
        <v>740.15</v>
      </c>
      <c r="I71" s="44">
        <f t="shared" si="7"/>
        <v>80232.259999999995</v>
      </c>
    </row>
    <row r="72" spans="1:9" ht="20.100000000000001" customHeight="1">
      <c r="A72" s="36" t="s">
        <v>161</v>
      </c>
      <c r="C72" s="63" t="s">
        <v>162</v>
      </c>
      <c r="D72" s="63"/>
      <c r="E72" s="63"/>
      <c r="F72" s="63"/>
      <c r="G72" s="63"/>
      <c r="H72" s="44">
        <f t="shared" si="0"/>
        <v>0</v>
      </c>
      <c r="I72" s="37">
        <f>SUM(I73:I78)</f>
        <v>13653.01</v>
      </c>
    </row>
    <row r="73" spans="1:9" ht="24">
      <c r="A73" s="38" t="s">
        <v>163</v>
      </c>
      <c r="B73" s="39" t="s">
        <v>164</v>
      </c>
      <c r="C73" s="40" t="s">
        <v>165</v>
      </c>
      <c r="D73" s="39" t="s">
        <v>14</v>
      </c>
      <c r="E73" s="39" t="s">
        <v>30</v>
      </c>
      <c r="F73" s="41">
        <v>43.7</v>
      </c>
      <c r="G73" s="44">
        <v>28.93</v>
      </c>
      <c r="H73" s="44">
        <f t="shared" si="0"/>
        <v>36.159999999999997</v>
      </c>
      <c r="I73" s="44">
        <f t="shared" ref="I73:I78" si="8">ROUND(H73*F73,2)</f>
        <v>1580.19</v>
      </c>
    </row>
    <row r="74" spans="1:9" ht="24">
      <c r="A74" s="38" t="s">
        <v>166</v>
      </c>
      <c r="B74" s="39" t="s">
        <v>167</v>
      </c>
      <c r="C74" s="40" t="s">
        <v>168</v>
      </c>
      <c r="D74" s="39" t="s">
        <v>14</v>
      </c>
      <c r="E74" s="39" t="s">
        <v>30</v>
      </c>
      <c r="F74" s="41">
        <v>8.9</v>
      </c>
      <c r="G74" s="44">
        <v>65.38</v>
      </c>
      <c r="H74" s="44">
        <f t="shared" si="0"/>
        <v>81.73</v>
      </c>
      <c r="I74" s="44">
        <f t="shared" si="8"/>
        <v>727.4</v>
      </c>
    </row>
    <row r="75" spans="1:9" ht="24">
      <c r="A75" s="38" t="s">
        <v>169</v>
      </c>
      <c r="B75" s="39" t="s">
        <v>170</v>
      </c>
      <c r="C75" s="40" t="s">
        <v>171</v>
      </c>
      <c r="D75" s="39" t="s">
        <v>14</v>
      </c>
      <c r="E75" s="39" t="s">
        <v>30</v>
      </c>
      <c r="F75" s="41">
        <v>9.4</v>
      </c>
      <c r="G75" s="44">
        <v>66.349999999999994</v>
      </c>
      <c r="H75" s="44">
        <f t="shared" si="0"/>
        <v>82.94</v>
      </c>
      <c r="I75" s="44">
        <f t="shared" si="8"/>
        <v>779.64</v>
      </c>
    </row>
    <row r="76" spans="1:9" ht="24">
      <c r="A76" s="38" t="s">
        <v>172</v>
      </c>
      <c r="B76" s="39" t="s">
        <v>173</v>
      </c>
      <c r="C76" s="40" t="s">
        <v>174</v>
      </c>
      <c r="D76" s="39" t="s">
        <v>14</v>
      </c>
      <c r="E76" s="39" t="s">
        <v>30</v>
      </c>
      <c r="F76" s="41">
        <v>7</v>
      </c>
      <c r="G76" s="44">
        <v>51.93</v>
      </c>
      <c r="H76" s="44">
        <f t="shared" si="0"/>
        <v>64.91</v>
      </c>
      <c r="I76" s="44">
        <f t="shared" si="8"/>
        <v>454.37</v>
      </c>
    </row>
    <row r="77" spans="1:9" ht="24">
      <c r="A77" s="38" t="s">
        <v>175</v>
      </c>
      <c r="B77" s="39" t="s">
        <v>176</v>
      </c>
      <c r="C77" s="40" t="s">
        <v>177</v>
      </c>
      <c r="D77" s="39" t="s">
        <v>14</v>
      </c>
      <c r="E77" s="39" t="s">
        <v>30</v>
      </c>
      <c r="F77" s="41">
        <v>122.7</v>
      </c>
      <c r="G77" s="44">
        <v>62.11</v>
      </c>
      <c r="H77" s="44">
        <f t="shared" si="0"/>
        <v>77.64</v>
      </c>
      <c r="I77" s="44">
        <f t="shared" si="8"/>
        <v>9526.43</v>
      </c>
    </row>
    <row r="78" spans="1:9" ht="24">
      <c r="A78" s="38" t="s">
        <v>178</v>
      </c>
      <c r="B78" s="39" t="s">
        <v>179</v>
      </c>
      <c r="C78" s="40" t="s">
        <v>180</v>
      </c>
      <c r="D78" s="39" t="s">
        <v>14</v>
      </c>
      <c r="E78" s="39" t="s">
        <v>30</v>
      </c>
      <c r="F78" s="41">
        <v>16.600000000000001</v>
      </c>
      <c r="G78" s="44">
        <v>28.19</v>
      </c>
      <c r="H78" s="44">
        <f t="shared" si="0"/>
        <v>35.24</v>
      </c>
      <c r="I78" s="44">
        <f t="shared" si="8"/>
        <v>584.98</v>
      </c>
    </row>
    <row r="79" spans="1:9" ht="20.100000000000001" customHeight="1">
      <c r="A79" s="36" t="s">
        <v>181</v>
      </c>
      <c r="C79" s="63" t="s">
        <v>182</v>
      </c>
      <c r="D79" s="63"/>
      <c r="E79" s="63"/>
      <c r="F79" s="63"/>
      <c r="G79" s="63"/>
      <c r="H79" s="44">
        <f t="shared" si="0"/>
        <v>0</v>
      </c>
      <c r="I79" s="37">
        <f>SUM(I80:I86)</f>
        <v>14530.93</v>
      </c>
    </row>
    <row r="80" spans="1:9" ht="36">
      <c r="A80" s="38" t="s">
        <v>183</v>
      </c>
      <c r="B80" s="39" t="s">
        <v>184</v>
      </c>
      <c r="C80" s="40" t="s">
        <v>185</v>
      </c>
      <c r="D80" s="39" t="s">
        <v>14</v>
      </c>
      <c r="E80" s="39" t="s">
        <v>15</v>
      </c>
      <c r="F80" s="41">
        <v>37.799999999999997</v>
      </c>
      <c r="G80" s="44">
        <v>52.75</v>
      </c>
      <c r="H80" s="44">
        <f t="shared" si="0"/>
        <v>65.94</v>
      </c>
      <c r="I80" s="44">
        <f t="shared" ref="I80:I86" si="9">ROUND(H80*F80,2)</f>
        <v>2492.5300000000002</v>
      </c>
    </row>
    <row r="81" spans="1:9" ht="36">
      <c r="A81" s="38" t="s">
        <v>186</v>
      </c>
      <c r="B81" s="39" t="s">
        <v>187</v>
      </c>
      <c r="C81" s="40" t="s">
        <v>188</v>
      </c>
      <c r="D81" s="39" t="s">
        <v>14</v>
      </c>
      <c r="E81" s="39" t="s">
        <v>92</v>
      </c>
      <c r="F81" s="41">
        <v>13.8</v>
      </c>
      <c r="G81" s="44">
        <v>13.99</v>
      </c>
      <c r="H81" s="44">
        <f t="shared" ref="H81:H144" si="10">ROUND(G81*$J$14,2)</f>
        <v>17.489999999999998</v>
      </c>
      <c r="I81" s="44">
        <f t="shared" si="9"/>
        <v>241.36</v>
      </c>
    </row>
    <row r="82" spans="1:9" ht="36">
      <c r="A82" s="38" t="s">
        <v>189</v>
      </c>
      <c r="B82" s="39" t="s">
        <v>190</v>
      </c>
      <c r="C82" s="40" t="s">
        <v>191</v>
      </c>
      <c r="D82" s="39" t="s">
        <v>14</v>
      </c>
      <c r="E82" s="39" t="s">
        <v>92</v>
      </c>
      <c r="F82" s="41">
        <v>49.3</v>
      </c>
      <c r="G82" s="44">
        <v>13.37</v>
      </c>
      <c r="H82" s="44">
        <f t="shared" si="10"/>
        <v>16.71</v>
      </c>
      <c r="I82" s="44">
        <f t="shared" si="9"/>
        <v>823.8</v>
      </c>
    </row>
    <row r="83" spans="1:9" ht="36">
      <c r="A83" s="38" t="s">
        <v>192</v>
      </c>
      <c r="B83" s="39" t="s">
        <v>193</v>
      </c>
      <c r="C83" s="40" t="s">
        <v>194</v>
      </c>
      <c r="D83" s="39" t="s">
        <v>14</v>
      </c>
      <c r="E83" s="39" t="s">
        <v>92</v>
      </c>
      <c r="F83" s="41">
        <v>453.1</v>
      </c>
      <c r="G83" s="44">
        <v>10</v>
      </c>
      <c r="H83" s="44">
        <f t="shared" si="10"/>
        <v>12.5</v>
      </c>
      <c r="I83" s="44">
        <f t="shared" si="9"/>
        <v>5663.75</v>
      </c>
    </row>
    <row r="84" spans="1:9" ht="36">
      <c r="A84" s="38" t="s">
        <v>195</v>
      </c>
      <c r="B84" s="39" t="s">
        <v>196</v>
      </c>
      <c r="C84" s="40" t="s">
        <v>197</v>
      </c>
      <c r="D84" s="39" t="s">
        <v>14</v>
      </c>
      <c r="E84" s="39" t="s">
        <v>92</v>
      </c>
      <c r="F84" s="41">
        <v>3.5</v>
      </c>
      <c r="G84" s="44">
        <v>11.61</v>
      </c>
      <c r="H84" s="44">
        <f t="shared" si="10"/>
        <v>14.51</v>
      </c>
      <c r="I84" s="44">
        <f t="shared" si="9"/>
        <v>50.79</v>
      </c>
    </row>
    <row r="85" spans="1:9" ht="36">
      <c r="A85" s="38" t="s">
        <v>198</v>
      </c>
      <c r="B85" s="39" t="s">
        <v>199</v>
      </c>
      <c r="C85" s="40" t="s">
        <v>200</v>
      </c>
      <c r="D85" s="39" t="s">
        <v>14</v>
      </c>
      <c r="E85" s="39" t="s">
        <v>92</v>
      </c>
      <c r="F85" s="41">
        <v>0.2</v>
      </c>
      <c r="G85" s="44">
        <v>14.52</v>
      </c>
      <c r="H85" s="44">
        <f t="shared" si="10"/>
        <v>18.149999999999999</v>
      </c>
      <c r="I85" s="44">
        <f t="shared" si="9"/>
        <v>3.63</v>
      </c>
    </row>
    <row r="86" spans="1:9" ht="36">
      <c r="A86" s="38" t="s">
        <v>201</v>
      </c>
      <c r="B86" s="39" t="s">
        <v>159</v>
      </c>
      <c r="C86" s="40" t="s">
        <v>160</v>
      </c>
      <c r="D86" s="39" t="s">
        <v>14</v>
      </c>
      <c r="E86" s="39" t="s">
        <v>52</v>
      </c>
      <c r="F86" s="41">
        <v>7.1</v>
      </c>
      <c r="G86" s="44">
        <v>592.12</v>
      </c>
      <c r="H86" s="44">
        <f t="shared" si="10"/>
        <v>740.15</v>
      </c>
      <c r="I86" s="44">
        <f t="shared" si="9"/>
        <v>5255.07</v>
      </c>
    </row>
    <row r="87" spans="1:9" ht="20.100000000000001" customHeight="1">
      <c r="A87" s="36" t="s">
        <v>202</v>
      </c>
      <c r="C87" s="63" t="s">
        <v>203</v>
      </c>
      <c r="D87" s="63"/>
      <c r="E87" s="63"/>
      <c r="F87" s="63"/>
      <c r="G87" s="63"/>
      <c r="H87" s="44">
        <f t="shared" si="10"/>
        <v>0</v>
      </c>
      <c r="I87" s="37">
        <f>SUM(I88)</f>
        <v>323862.24</v>
      </c>
    </row>
    <row r="88" spans="1:9" ht="48">
      <c r="A88" s="38" t="s">
        <v>204</v>
      </c>
      <c r="B88" s="39" t="s">
        <v>205</v>
      </c>
      <c r="C88" s="40" t="s">
        <v>206</v>
      </c>
      <c r="D88" s="39" t="s">
        <v>14</v>
      </c>
      <c r="E88" s="39" t="s">
        <v>92</v>
      </c>
      <c r="F88" s="41">
        <v>19006</v>
      </c>
      <c r="G88" s="44">
        <v>13.63</v>
      </c>
      <c r="H88" s="44">
        <f t="shared" si="10"/>
        <v>17.04</v>
      </c>
      <c r="I88" s="44">
        <f>ROUND(H88*F88,2)</f>
        <v>323862.24</v>
      </c>
    </row>
    <row r="89" spans="1:9" ht="20.100000000000001" customHeight="1">
      <c r="A89" s="36" t="s">
        <v>207</v>
      </c>
      <c r="B89" s="63"/>
      <c r="C89" s="63" t="s">
        <v>208</v>
      </c>
      <c r="D89" s="63"/>
      <c r="E89" s="63"/>
      <c r="F89" s="63"/>
      <c r="G89" s="63"/>
      <c r="H89" s="44">
        <f t="shared" si="10"/>
        <v>0</v>
      </c>
      <c r="I89" s="37">
        <f>I90+I95</f>
        <v>162757.29999999999</v>
      </c>
    </row>
    <row r="90" spans="1:9" ht="20.100000000000001" customHeight="1">
      <c r="A90" s="36" t="s">
        <v>209</v>
      </c>
      <c r="B90" s="63"/>
      <c r="C90" s="63" t="s">
        <v>210</v>
      </c>
      <c r="D90" s="63"/>
      <c r="E90" s="63"/>
      <c r="F90" s="63"/>
      <c r="G90" s="63"/>
      <c r="H90" s="44">
        <f t="shared" si="10"/>
        <v>0</v>
      </c>
      <c r="I90" s="37">
        <f>SUM(I91:I94)</f>
        <v>120427.99</v>
      </c>
    </row>
    <row r="91" spans="1:9" ht="36">
      <c r="A91" s="38" t="s">
        <v>211</v>
      </c>
      <c r="B91" s="39" t="s">
        <v>212</v>
      </c>
      <c r="C91" s="40" t="s">
        <v>213</v>
      </c>
      <c r="D91" s="39" t="s">
        <v>14</v>
      </c>
      <c r="E91" s="39" t="s">
        <v>15</v>
      </c>
      <c r="F91" s="41">
        <v>1394.71</v>
      </c>
      <c r="G91" s="44">
        <v>3.11</v>
      </c>
      <c r="H91" s="44">
        <f t="shared" si="10"/>
        <v>3.89</v>
      </c>
      <c r="I91" s="44">
        <f t="shared" ref="I91:I94" si="11">ROUND(H91*F91,2)</f>
        <v>5425.42</v>
      </c>
    </row>
    <row r="92" spans="1:9" ht="24">
      <c r="A92" s="38" t="s">
        <v>214</v>
      </c>
      <c r="B92" s="39" t="s">
        <v>215</v>
      </c>
      <c r="C92" s="40" t="s">
        <v>216</v>
      </c>
      <c r="D92" s="39" t="s">
        <v>14</v>
      </c>
      <c r="E92" s="39" t="s">
        <v>52</v>
      </c>
      <c r="F92" s="41">
        <v>69.739999999999995</v>
      </c>
      <c r="G92" s="44">
        <v>210.2</v>
      </c>
      <c r="H92" s="44">
        <f t="shared" si="10"/>
        <v>262.75</v>
      </c>
      <c r="I92" s="44">
        <f t="shared" si="11"/>
        <v>18324.189999999999</v>
      </c>
    </row>
    <row r="93" spans="1:9" ht="36">
      <c r="A93" s="38" t="s">
        <v>217</v>
      </c>
      <c r="B93" s="39" t="s">
        <v>218</v>
      </c>
      <c r="C93" s="40" t="s">
        <v>219</v>
      </c>
      <c r="D93" s="39" t="s">
        <v>14</v>
      </c>
      <c r="E93" s="39" t="s">
        <v>15</v>
      </c>
      <c r="F93" s="41">
        <v>1394.71</v>
      </c>
      <c r="G93" s="44">
        <v>2.2400000000000002</v>
      </c>
      <c r="H93" s="44">
        <f t="shared" si="10"/>
        <v>2.8</v>
      </c>
      <c r="I93" s="44">
        <f t="shared" si="11"/>
        <v>3905.19</v>
      </c>
    </row>
    <row r="94" spans="1:9" ht="36">
      <c r="A94" s="38" t="s">
        <v>220</v>
      </c>
      <c r="B94" s="39" t="s">
        <v>221</v>
      </c>
      <c r="C94" s="40" t="s">
        <v>222</v>
      </c>
      <c r="D94" s="39" t="s">
        <v>14</v>
      </c>
      <c r="E94" s="39" t="s">
        <v>52</v>
      </c>
      <c r="F94" s="41">
        <v>111.58</v>
      </c>
      <c r="G94" s="44">
        <v>665.16</v>
      </c>
      <c r="H94" s="44">
        <f t="shared" si="10"/>
        <v>831.45</v>
      </c>
      <c r="I94" s="44">
        <f t="shared" si="11"/>
        <v>92773.19</v>
      </c>
    </row>
    <row r="95" spans="1:9" ht="20.100000000000001" customHeight="1">
      <c r="A95" s="36" t="s">
        <v>223</v>
      </c>
      <c r="C95" s="63" t="s">
        <v>224</v>
      </c>
      <c r="D95" s="63"/>
      <c r="E95" s="63"/>
      <c r="F95" s="63"/>
      <c r="G95" s="63"/>
      <c r="H95" s="44">
        <f t="shared" si="10"/>
        <v>0</v>
      </c>
      <c r="I95" s="37">
        <f>SUM(I96:I99)</f>
        <v>42329.31</v>
      </c>
    </row>
    <row r="96" spans="1:9" ht="36">
      <c r="A96" s="38" t="s">
        <v>225</v>
      </c>
      <c r="B96" s="39" t="s">
        <v>212</v>
      </c>
      <c r="C96" s="40" t="s">
        <v>213</v>
      </c>
      <c r="D96" s="39" t="s">
        <v>14</v>
      </c>
      <c r="E96" s="39" t="s">
        <v>15</v>
      </c>
      <c r="F96" s="41">
        <v>490.26</v>
      </c>
      <c r="G96" s="44">
        <v>3.11</v>
      </c>
      <c r="H96" s="44">
        <f t="shared" si="10"/>
        <v>3.89</v>
      </c>
      <c r="I96" s="44">
        <f t="shared" ref="I96:I99" si="12">ROUND(H96*F96,2)</f>
        <v>1907.11</v>
      </c>
    </row>
    <row r="97" spans="1:9" ht="24">
      <c r="A97" s="38" t="s">
        <v>226</v>
      </c>
      <c r="B97" s="39" t="s">
        <v>215</v>
      </c>
      <c r="C97" s="40" t="s">
        <v>216</v>
      </c>
      <c r="D97" s="39" t="s">
        <v>14</v>
      </c>
      <c r="E97" s="39" t="s">
        <v>52</v>
      </c>
      <c r="F97" s="41">
        <v>24.51</v>
      </c>
      <c r="G97" s="44">
        <v>210.2</v>
      </c>
      <c r="H97" s="44">
        <f t="shared" si="10"/>
        <v>262.75</v>
      </c>
      <c r="I97" s="44">
        <f t="shared" si="12"/>
        <v>6440</v>
      </c>
    </row>
    <row r="98" spans="1:9" ht="36">
      <c r="A98" s="38" t="s">
        <v>227</v>
      </c>
      <c r="B98" s="39" t="s">
        <v>218</v>
      </c>
      <c r="C98" s="40" t="s">
        <v>219</v>
      </c>
      <c r="D98" s="39" t="s">
        <v>14</v>
      </c>
      <c r="E98" s="39" t="s">
        <v>15</v>
      </c>
      <c r="F98" s="41">
        <v>490.26</v>
      </c>
      <c r="G98" s="44">
        <v>2.2400000000000002</v>
      </c>
      <c r="H98" s="44">
        <f t="shared" si="10"/>
        <v>2.8</v>
      </c>
      <c r="I98" s="44">
        <f t="shared" si="12"/>
        <v>1372.73</v>
      </c>
    </row>
    <row r="99" spans="1:9" ht="36">
      <c r="A99" s="38" t="s">
        <v>228</v>
      </c>
      <c r="B99" s="39" t="s">
        <v>221</v>
      </c>
      <c r="C99" s="40" t="s">
        <v>222</v>
      </c>
      <c r="D99" s="39" t="s">
        <v>14</v>
      </c>
      <c r="E99" s="39" t="s">
        <v>52</v>
      </c>
      <c r="F99" s="41">
        <v>39.22</v>
      </c>
      <c r="G99" s="44">
        <v>665.16</v>
      </c>
      <c r="H99" s="44">
        <f t="shared" si="10"/>
        <v>831.45</v>
      </c>
      <c r="I99" s="44">
        <f t="shared" si="12"/>
        <v>32609.47</v>
      </c>
    </row>
    <row r="100" spans="1:9" ht="20.100000000000001" customHeight="1">
      <c r="A100" s="36" t="s">
        <v>229</v>
      </c>
      <c r="B100" s="63"/>
      <c r="C100" s="63" t="s">
        <v>230</v>
      </c>
      <c r="D100" s="63"/>
      <c r="E100" s="63"/>
      <c r="F100" s="63"/>
      <c r="G100" s="63"/>
      <c r="H100" s="44">
        <f t="shared" si="10"/>
        <v>0</v>
      </c>
      <c r="I100" s="37">
        <f>I101+I103+I110</f>
        <v>150081.42000000001</v>
      </c>
    </row>
    <row r="101" spans="1:9" ht="20.100000000000001" customHeight="1">
      <c r="A101" s="36" t="s">
        <v>231</v>
      </c>
      <c r="B101" s="63"/>
      <c r="C101" s="63" t="s">
        <v>232</v>
      </c>
      <c r="D101" s="63"/>
      <c r="E101" s="63"/>
      <c r="F101" s="63"/>
      <c r="G101" s="63"/>
      <c r="H101" s="44">
        <f t="shared" si="10"/>
        <v>0</v>
      </c>
      <c r="I101" s="37">
        <f>SUM(I102)</f>
        <v>1264.8</v>
      </c>
    </row>
    <row r="102" spans="1:9" ht="36">
      <c r="A102" s="38" t="s">
        <v>233</v>
      </c>
      <c r="B102" s="39" t="s">
        <v>234</v>
      </c>
      <c r="C102" s="40" t="s">
        <v>235</v>
      </c>
      <c r="D102" s="39" t="s">
        <v>14</v>
      </c>
      <c r="E102" s="39" t="s">
        <v>15</v>
      </c>
      <c r="F102" s="41">
        <v>4.8</v>
      </c>
      <c r="G102" s="44">
        <v>210.8</v>
      </c>
      <c r="H102" s="44">
        <f t="shared" si="10"/>
        <v>263.5</v>
      </c>
      <c r="I102" s="44">
        <f>ROUND(H102*F102,2)</f>
        <v>1264.8</v>
      </c>
    </row>
    <row r="103" spans="1:9" ht="20.100000000000001" customHeight="1">
      <c r="A103" s="36" t="s">
        <v>236</v>
      </c>
      <c r="C103" s="63" t="s">
        <v>237</v>
      </c>
      <c r="D103" s="63"/>
      <c r="E103" s="63"/>
      <c r="F103" s="63"/>
      <c r="G103" s="63"/>
      <c r="H103" s="44">
        <f t="shared" si="10"/>
        <v>0</v>
      </c>
      <c r="I103" s="37">
        <f>SUM(I104:I109)</f>
        <v>125571.13</v>
      </c>
    </row>
    <row r="104" spans="1:9" ht="36">
      <c r="A104" s="38" t="s">
        <v>238</v>
      </c>
      <c r="B104" s="39" t="s">
        <v>239</v>
      </c>
      <c r="C104" s="40" t="s">
        <v>240</v>
      </c>
      <c r="D104" s="39" t="s">
        <v>14</v>
      </c>
      <c r="E104" s="39" t="s">
        <v>15</v>
      </c>
      <c r="F104" s="41">
        <v>778.74</v>
      </c>
      <c r="G104" s="44">
        <v>62.71</v>
      </c>
      <c r="H104" s="44">
        <f t="shared" si="10"/>
        <v>78.39</v>
      </c>
      <c r="I104" s="44">
        <f t="shared" ref="I104:I109" si="13">ROUND(H104*F104,2)</f>
        <v>61045.43</v>
      </c>
    </row>
    <row r="105" spans="1:9" ht="36">
      <c r="A105" s="38" t="s">
        <v>241</v>
      </c>
      <c r="B105" s="39" t="s">
        <v>242</v>
      </c>
      <c r="C105" s="40" t="s">
        <v>243</v>
      </c>
      <c r="D105" s="39" t="s">
        <v>14</v>
      </c>
      <c r="E105" s="39" t="s">
        <v>15</v>
      </c>
      <c r="F105" s="41">
        <v>931.08</v>
      </c>
      <c r="G105" s="44">
        <v>46.64</v>
      </c>
      <c r="H105" s="44">
        <f t="shared" si="10"/>
        <v>58.3</v>
      </c>
      <c r="I105" s="44">
        <f t="shared" si="13"/>
        <v>54281.96</v>
      </c>
    </row>
    <row r="106" spans="1:9" ht="36">
      <c r="A106" s="38" t="s">
        <v>244</v>
      </c>
      <c r="B106" s="39" t="s">
        <v>245</v>
      </c>
      <c r="C106" s="40" t="s">
        <v>246</v>
      </c>
      <c r="D106" s="39" t="s">
        <v>14</v>
      </c>
      <c r="E106" s="39" t="s">
        <v>15</v>
      </c>
      <c r="F106" s="41">
        <v>17.16</v>
      </c>
      <c r="G106" s="44">
        <v>78.69</v>
      </c>
      <c r="H106" s="44">
        <f t="shared" si="10"/>
        <v>98.36</v>
      </c>
      <c r="I106" s="44">
        <f t="shared" si="13"/>
        <v>1687.86</v>
      </c>
    </row>
    <row r="107" spans="1:9" ht="24">
      <c r="A107" s="38" t="s">
        <v>247</v>
      </c>
      <c r="B107" s="39" t="s">
        <v>248</v>
      </c>
      <c r="C107" s="40" t="s">
        <v>249</v>
      </c>
      <c r="D107" s="39" t="s">
        <v>14</v>
      </c>
      <c r="E107" s="39" t="s">
        <v>30</v>
      </c>
      <c r="F107" s="41">
        <v>636.52</v>
      </c>
      <c r="G107" s="44">
        <v>6.61</v>
      </c>
      <c r="H107" s="44">
        <f t="shared" si="10"/>
        <v>8.26</v>
      </c>
      <c r="I107" s="44">
        <f t="shared" si="13"/>
        <v>5257.66</v>
      </c>
    </row>
    <row r="108" spans="1:9" ht="36">
      <c r="A108" s="38" t="s">
        <v>250</v>
      </c>
      <c r="B108" s="39" t="s">
        <v>251</v>
      </c>
      <c r="C108" s="40" t="s">
        <v>252</v>
      </c>
      <c r="D108" s="39" t="s">
        <v>14</v>
      </c>
      <c r="E108" s="39" t="s">
        <v>15</v>
      </c>
      <c r="F108" s="41">
        <v>14.71</v>
      </c>
      <c r="G108" s="44">
        <v>119.29</v>
      </c>
      <c r="H108" s="44">
        <f t="shared" si="10"/>
        <v>149.11000000000001</v>
      </c>
      <c r="I108" s="44">
        <f t="shared" si="13"/>
        <v>2193.41</v>
      </c>
    </row>
    <row r="109" spans="1:9" ht="36">
      <c r="A109" s="38" t="s">
        <v>253</v>
      </c>
      <c r="B109" s="39" t="s">
        <v>254</v>
      </c>
      <c r="C109" s="40" t="s">
        <v>255</v>
      </c>
      <c r="D109" s="39" t="s">
        <v>14</v>
      </c>
      <c r="E109" s="39" t="s">
        <v>15</v>
      </c>
      <c r="F109" s="41">
        <v>9.5299999999999994</v>
      </c>
      <c r="G109" s="44">
        <v>92.74</v>
      </c>
      <c r="H109" s="44">
        <f t="shared" si="10"/>
        <v>115.93</v>
      </c>
      <c r="I109" s="44">
        <f t="shared" si="13"/>
        <v>1104.81</v>
      </c>
    </row>
    <row r="110" spans="1:9" ht="20.100000000000001" customHeight="1">
      <c r="A110" s="36" t="s">
        <v>256</v>
      </c>
      <c r="C110" s="63" t="s">
        <v>257</v>
      </c>
      <c r="D110" s="63"/>
      <c r="E110" s="63"/>
      <c r="F110" s="63"/>
      <c r="G110" s="63"/>
      <c r="H110" s="44">
        <f t="shared" si="10"/>
        <v>0</v>
      </c>
      <c r="I110" s="37">
        <f>SUM(I111:I113)</f>
        <v>23245.489999999998</v>
      </c>
    </row>
    <row r="111" spans="1:9" ht="36">
      <c r="A111" s="38" t="s">
        <v>258</v>
      </c>
      <c r="B111" s="39" t="s">
        <v>259</v>
      </c>
      <c r="C111" s="40" t="s">
        <v>260</v>
      </c>
      <c r="D111" s="39" t="s">
        <v>14</v>
      </c>
      <c r="E111" s="39" t="s">
        <v>15</v>
      </c>
      <c r="F111" s="41">
        <v>14.36</v>
      </c>
      <c r="G111" s="44">
        <v>916.37</v>
      </c>
      <c r="H111" s="44">
        <f t="shared" si="10"/>
        <v>1145.46</v>
      </c>
      <c r="I111" s="44">
        <f t="shared" ref="I111:I113" si="14">ROUND(H111*F111,2)</f>
        <v>16448.810000000001</v>
      </c>
    </row>
    <row r="112" spans="1:9" ht="30">
      <c r="A112" s="38" t="s">
        <v>261</v>
      </c>
      <c r="B112" s="39" t="s">
        <v>262</v>
      </c>
      <c r="C112" s="62" t="s">
        <v>1904</v>
      </c>
      <c r="D112" s="39" t="s">
        <v>14</v>
      </c>
      <c r="E112" s="39" t="s">
        <v>15</v>
      </c>
      <c r="F112" s="41">
        <v>5.94</v>
      </c>
      <c r="G112" s="44">
        <v>487.15</v>
      </c>
      <c r="H112" s="44">
        <f t="shared" si="10"/>
        <v>608.94000000000005</v>
      </c>
      <c r="I112" s="44">
        <f t="shared" si="14"/>
        <v>3617.1</v>
      </c>
    </row>
    <row r="113" spans="1:9" ht="24">
      <c r="A113" s="38" t="s">
        <v>263</v>
      </c>
      <c r="B113" s="39" t="s">
        <v>264</v>
      </c>
      <c r="C113" s="40" t="s">
        <v>265</v>
      </c>
      <c r="D113" s="39" t="s">
        <v>14</v>
      </c>
      <c r="E113" s="39" t="s">
        <v>15</v>
      </c>
      <c r="F113" s="41">
        <v>5.38</v>
      </c>
      <c r="G113" s="44">
        <v>472.8</v>
      </c>
      <c r="H113" s="44">
        <f t="shared" si="10"/>
        <v>591</v>
      </c>
      <c r="I113" s="44">
        <f t="shared" si="14"/>
        <v>3179.58</v>
      </c>
    </row>
    <row r="114" spans="1:9" ht="20.100000000000001" customHeight="1">
      <c r="A114" s="36" t="s">
        <v>266</v>
      </c>
      <c r="B114" s="63"/>
      <c r="C114" s="63" t="s">
        <v>267</v>
      </c>
      <c r="D114" s="63"/>
      <c r="E114" s="63"/>
      <c r="F114" s="63"/>
      <c r="G114" s="63"/>
      <c r="H114" s="44">
        <f t="shared" si="10"/>
        <v>0</v>
      </c>
      <c r="I114" s="37">
        <f>I115+I122+I127+I135+I153+I156</f>
        <v>479854.75</v>
      </c>
    </row>
    <row r="115" spans="1:9" ht="20.100000000000001" customHeight="1">
      <c r="A115" s="36" t="s">
        <v>268</v>
      </c>
      <c r="B115" s="63"/>
      <c r="C115" s="63" t="s">
        <v>269</v>
      </c>
      <c r="D115" s="63"/>
      <c r="E115" s="63"/>
      <c r="F115" s="63"/>
      <c r="G115" s="63"/>
      <c r="H115" s="44">
        <f t="shared" si="10"/>
        <v>0</v>
      </c>
      <c r="I115" s="37">
        <f>SUM(I116:I121)</f>
        <v>66009.03</v>
      </c>
    </row>
    <row r="116" spans="1:9" ht="60">
      <c r="A116" s="38" t="s">
        <v>270</v>
      </c>
      <c r="B116" s="39" t="s">
        <v>271</v>
      </c>
      <c r="C116" s="40" t="s">
        <v>272</v>
      </c>
      <c r="D116" s="39" t="s">
        <v>26</v>
      </c>
      <c r="E116" s="39" t="s">
        <v>22</v>
      </c>
      <c r="F116" s="41">
        <v>17</v>
      </c>
      <c r="G116" s="44">
        <v>1047.5</v>
      </c>
      <c r="H116" s="44">
        <f t="shared" si="10"/>
        <v>1309.3800000000001</v>
      </c>
      <c r="I116" s="44">
        <f t="shared" ref="I116:I121" si="15">ROUND(H116*F116,2)</f>
        <v>22259.46</v>
      </c>
    </row>
    <row r="117" spans="1:9" ht="60">
      <c r="A117" s="38" t="s">
        <v>273</v>
      </c>
      <c r="B117" s="39" t="s">
        <v>274</v>
      </c>
      <c r="C117" s="40" t="s">
        <v>275</v>
      </c>
      <c r="D117" s="39" t="s">
        <v>26</v>
      </c>
      <c r="E117" s="39" t="s">
        <v>22</v>
      </c>
      <c r="F117" s="41">
        <v>2</v>
      </c>
      <c r="G117" s="44">
        <v>1882.66</v>
      </c>
      <c r="H117" s="44">
        <f t="shared" si="10"/>
        <v>2353.33</v>
      </c>
      <c r="I117" s="44">
        <f t="shared" si="15"/>
        <v>4706.66</v>
      </c>
    </row>
    <row r="118" spans="1:9" ht="60">
      <c r="A118" s="38" t="s">
        <v>276</v>
      </c>
      <c r="B118" s="39" t="s">
        <v>277</v>
      </c>
      <c r="C118" s="40" t="s">
        <v>278</v>
      </c>
      <c r="D118" s="39" t="s">
        <v>26</v>
      </c>
      <c r="E118" s="39" t="s">
        <v>22</v>
      </c>
      <c r="F118" s="41">
        <v>4</v>
      </c>
      <c r="G118" s="44">
        <v>1047.5</v>
      </c>
      <c r="H118" s="44">
        <f t="shared" si="10"/>
        <v>1309.3800000000001</v>
      </c>
      <c r="I118" s="44">
        <f t="shared" si="15"/>
        <v>5237.5200000000004</v>
      </c>
    </row>
    <row r="119" spans="1:9" ht="60">
      <c r="A119" s="38" t="s">
        <v>279</v>
      </c>
      <c r="B119" s="39" t="s">
        <v>280</v>
      </c>
      <c r="C119" s="40" t="s">
        <v>281</v>
      </c>
      <c r="D119" s="39" t="s">
        <v>26</v>
      </c>
      <c r="E119" s="39" t="s">
        <v>22</v>
      </c>
      <c r="F119" s="41">
        <v>10</v>
      </c>
      <c r="G119" s="44">
        <v>1882.66</v>
      </c>
      <c r="H119" s="44">
        <f t="shared" si="10"/>
        <v>2353.33</v>
      </c>
      <c r="I119" s="44">
        <f t="shared" si="15"/>
        <v>23533.3</v>
      </c>
    </row>
    <row r="120" spans="1:9" ht="36">
      <c r="A120" s="38" t="s">
        <v>282</v>
      </c>
      <c r="B120" s="39" t="s">
        <v>283</v>
      </c>
      <c r="C120" s="40" t="s">
        <v>284</v>
      </c>
      <c r="D120" s="39" t="s">
        <v>26</v>
      </c>
      <c r="E120" s="39" t="s">
        <v>22</v>
      </c>
      <c r="F120" s="41">
        <v>8</v>
      </c>
      <c r="G120" s="44">
        <v>973.09</v>
      </c>
      <c r="H120" s="44">
        <f t="shared" si="10"/>
        <v>1216.3599999999999</v>
      </c>
      <c r="I120" s="44">
        <f t="shared" si="15"/>
        <v>9730.8799999999992</v>
      </c>
    </row>
    <row r="121" spans="1:9" ht="24">
      <c r="A121" s="38" t="s">
        <v>285</v>
      </c>
      <c r="B121" s="39" t="s">
        <v>286</v>
      </c>
      <c r="C121" s="40" t="s">
        <v>287</v>
      </c>
      <c r="D121" s="39" t="s">
        <v>26</v>
      </c>
      <c r="E121" s="39" t="s">
        <v>15</v>
      </c>
      <c r="F121" s="41">
        <v>2.2999999999999998</v>
      </c>
      <c r="G121" s="44">
        <v>188.25</v>
      </c>
      <c r="H121" s="44">
        <f t="shared" si="10"/>
        <v>235.31</v>
      </c>
      <c r="I121" s="44">
        <f t="shared" si="15"/>
        <v>541.21</v>
      </c>
    </row>
    <row r="122" spans="1:9" ht="20.100000000000001" customHeight="1">
      <c r="A122" s="36" t="s">
        <v>288</v>
      </c>
      <c r="C122" s="63" t="s">
        <v>289</v>
      </c>
      <c r="D122" s="63"/>
      <c r="E122" s="63"/>
      <c r="F122" s="63"/>
      <c r="G122" s="63"/>
      <c r="H122" s="44">
        <f t="shared" si="10"/>
        <v>0</v>
      </c>
      <c r="I122" s="37">
        <f>SUM(I123:I126)</f>
        <v>11730.07</v>
      </c>
    </row>
    <row r="123" spans="1:9" ht="24">
      <c r="A123" s="38" t="s">
        <v>290</v>
      </c>
      <c r="B123" s="39" t="s">
        <v>291</v>
      </c>
      <c r="C123" s="40" t="s">
        <v>292</v>
      </c>
      <c r="D123" s="39" t="s">
        <v>14</v>
      </c>
      <c r="E123" s="39" t="s">
        <v>22</v>
      </c>
      <c r="F123" s="41">
        <v>8</v>
      </c>
      <c r="G123" s="44">
        <v>80.03</v>
      </c>
      <c r="H123" s="44">
        <f t="shared" si="10"/>
        <v>100.04</v>
      </c>
      <c r="I123" s="44">
        <f t="shared" ref="I123:I126" si="16">ROUND(H123*F123,2)</f>
        <v>800.32</v>
      </c>
    </row>
    <row r="124" spans="1:9" ht="36">
      <c r="A124" s="38" t="s">
        <v>293</v>
      </c>
      <c r="B124" s="39" t="s">
        <v>294</v>
      </c>
      <c r="C124" s="40" t="s">
        <v>295</v>
      </c>
      <c r="D124" s="39" t="s">
        <v>14</v>
      </c>
      <c r="E124" s="39" t="s">
        <v>22</v>
      </c>
      <c r="F124" s="41">
        <v>4</v>
      </c>
      <c r="G124" s="44">
        <v>367.19</v>
      </c>
      <c r="H124" s="44">
        <f t="shared" si="10"/>
        <v>458.99</v>
      </c>
      <c r="I124" s="44">
        <f t="shared" si="16"/>
        <v>1835.96</v>
      </c>
    </row>
    <row r="125" spans="1:9" ht="24">
      <c r="A125" s="38" t="s">
        <v>296</v>
      </c>
      <c r="B125" s="39" t="s">
        <v>297</v>
      </c>
      <c r="C125" s="40" t="s">
        <v>298</v>
      </c>
      <c r="D125" s="39" t="s">
        <v>26</v>
      </c>
      <c r="E125" s="39" t="s">
        <v>299</v>
      </c>
      <c r="F125" s="41">
        <v>19.84</v>
      </c>
      <c r="G125" s="44">
        <v>191.31</v>
      </c>
      <c r="H125" s="44">
        <f t="shared" si="10"/>
        <v>239.14</v>
      </c>
      <c r="I125" s="44">
        <f t="shared" si="16"/>
        <v>4744.54</v>
      </c>
    </row>
    <row r="126" spans="1:9" ht="24">
      <c r="A126" s="38" t="s">
        <v>300</v>
      </c>
      <c r="B126" s="39" t="s">
        <v>301</v>
      </c>
      <c r="C126" s="40" t="s">
        <v>302</v>
      </c>
      <c r="D126" s="39" t="s">
        <v>14</v>
      </c>
      <c r="E126" s="39" t="s">
        <v>15</v>
      </c>
      <c r="F126" s="41">
        <v>205.25</v>
      </c>
      <c r="G126" s="44">
        <v>16.95</v>
      </c>
      <c r="H126" s="44">
        <f t="shared" si="10"/>
        <v>21.19</v>
      </c>
      <c r="I126" s="44">
        <f t="shared" si="16"/>
        <v>4349.25</v>
      </c>
    </row>
    <row r="127" spans="1:9" ht="20.100000000000001" customHeight="1">
      <c r="A127" s="36" t="s">
        <v>303</v>
      </c>
      <c r="C127" s="63" t="s">
        <v>304</v>
      </c>
      <c r="D127" s="63"/>
      <c r="E127" s="63"/>
      <c r="F127" s="63"/>
      <c r="G127" s="63"/>
      <c r="H127" s="44">
        <f t="shared" si="10"/>
        <v>0</v>
      </c>
      <c r="I127" s="37">
        <f>SUM(I128:I134)</f>
        <v>69843.850000000006</v>
      </c>
    </row>
    <row r="128" spans="1:9" ht="48">
      <c r="A128" s="38" t="s">
        <v>305</v>
      </c>
      <c r="B128" s="39" t="s">
        <v>306</v>
      </c>
      <c r="C128" s="40" t="s">
        <v>307</v>
      </c>
      <c r="D128" s="39" t="s">
        <v>26</v>
      </c>
      <c r="E128" s="39" t="s">
        <v>22</v>
      </c>
      <c r="F128" s="41">
        <v>1</v>
      </c>
      <c r="G128" s="44">
        <v>590.36</v>
      </c>
      <c r="H128" s="44">
        <f t="shared" si="10"/>
        <v>737.95</v>
      </c>
      <c r="I128" s="44">
        <f t="shared" ref="I128:I134" si="17">ROUND(H128*F128,2)</f>
        <v>737.95</v>
      </c>
    </row>
    <row r="129" spans="1:9" ht="48">
      <c r="A129" s="38" t="s">
        <v>308</v>
      </c>
      <c r="B129" s="39" t="s">
        <v>309</v>
      </c>
      <c r="C129" s="40" t="s">
        <v>310</v>
      </c>
      <c r="D129" s="39" t="s">
        <v>26</v>
      </c>
      <c r="E129" s="39" t="s">
        <v>15</v>
      </c>
      <c r="F129" s="41">
        <v>1.68</v>
      </c>
      <c r="G129" s="44">
        <v>441.35</v>
      </c>
      <c r="H129" s="44">
        <f t="shared" si="10"/>
        <v>551.69000000000005</v>
      </c>
      <c r="I129" s="44">
        <f t="shared" si="17"/>
        <v>926.84</v>
      </c>
    </row>
    <row r="130" spans="1:9" ht="48">
      <c r="A130" s="38" t="s">
        <v>311</v>
      </c>
      <c r="B130" s="39" t="s">
        <v>312</v>
      </c>
      <c r="C130" s="40" t="s">
        <v>313</v>
      </c>
      <c r="D130" s="39" t="s">
        <v>26</v>
      </c>
      <c r="E130" s="39" t="s">
        <v>15</v>
      </c>
      <c r="F130" s="41">
        <v>6.72</v>
      </c>
      <c r="G130" s="44">
        <v>441.35</v>
      </c>
      <c r="H130" s="44">
        <f t="shared" si="10"/>
        <v>551.69000000000005</v>
      </c>
      <c r="I130" s="44">
        <f t="shared" si="17"/>
        <v>3707.36</v>
      </c>
    </row>
    <row r="131" spans="1:9" ht="48">
      <c r="A131" s="38" t="s">
        <v>314</v>
      </c>
      <c r="B131" s="39" t="s">
        <v>315</v>
      </c>
      <c r="C131" s="40" t="s">
        <v>316</v>
      </c>
      <c r="D131" s="39" t="s">
        <v>26</v>
      </c>
      <c r="E131" s="39" t="s">
        <v>15</v>
      </c>
      <c r="F131" s="41">
        <v>143.1</v>
      </c>
      <c r="G131" s="44">
        <v>310.24</v>
      </c>
      <c r="H131" s="44">
        <f t="shared" si="10"/>
        <v>387.8</v>
      </c>
      <c r="I131" s="44">
        <f t="shared" si="17"/>
        <v>55494.18</v>
      </c>
    </row>
    <row r="132" spans="1:9" ht="48">
      <c r="A132" s="38" t="s">
        <v>317</v>
      </c>
      <c r="B132" s="39" t="s">
        <v>318</v>
      </c>
      <c r="C132" s="40" t="s">
        <v>319</v>
      </c>
      <c r="D132" s="39" t="s">
        <v>26</v>
      </c>
      <c r="E132" s="39" t="s">
        <v>15</v>
      </c>
      <c r="F132" s="41">
        <v>5.04</v>
      </c>
      <c r="G132" s="44">
        <v>310.24</v>
      </c>
      <c r="H132" s="44">
        <f t="shared" si="10"/>
        <v>387.8</v>
      </c>
      <c r="I132" s="44">
        <f t="shared" si="17"/>
        <v>1954.51</v>
      </c>
    </row>
    <row r="133" spans="1:9" ht="48">
      <c r="A133" s="38" t="s">
        <v>320</v>
      </c>
      <c r="B133" s="39" t="s">
        <v>321</v>
      </c>
      <c r="C133" s="40" t="s">
        <v>322</v>
      </c>
      <c r="D133" s="39" t="s">
        <v>26</v>
      </c>
      <c r="E133" s="39" t="s">
        <v>15</v>
      </c>
      <c r="F133" s="41">
        <v>7.48</v>
      </c>
      <c r="G133" s="44">
        <v>441.35</v>
      </c>
      <c r="H133" s="44">
        <f t="shared" si="10"/>
        <v>551.69000000000005</v>
      </c>
      <c r="I133" s="44">
        <f t="shared" si="17"/>
        <v>4126.6400000000003</v>
      </c>
    </row>
    <row r="134" spans="1:9" ht="60">
      <c r="A134" s="38" t="s">
        <v>323</v>
      </c>
      <c r="B134" s="39" t="s">
        <v>324</v>
      </c>
      <c r="C134" s="40" t="s">
        <v>325</v>
      </c>
      <c r="D134" s="39" t="s">
        <v>26</v>
      </c>
      <c r="E134" s="39" t="s">
        <v>15</v>
      </c>
      <c r="F134" s="41">
        <v>5.25</v>
      </c>
      <c r="G134" s="44">
        <v>441.35</v>
      </c>
      <c r="H134" s="44">
        <f t="shared" si="10"/>
        <v>551.69000000000005</v>
      </c>
      <c r="I134" s="44">
        <f t="shared" si="17"/>
        <v>2896.37</v>
      </c>
    </row>
    <row r="135" spans="1:9" ht="20.100000000000001" customHeight="1">
      <c r="A135" s="36" t="s">
        <v>326</v>
      </c>
      <c r="C135" s="63" t="s">
        <v>327</v>
      </c>
      <c r="D135" s="63"/>
      <c r="E135" s="63"/>
      <c r="F135" s="63"/>
      <c r="G135" s="63"/>
      <c r="H135" s="44">
        <f t="shared" si="10"/>
        <v>0</v>
      </c>
      <c r="I135" s="37">
        <f>SUM(I136:I152)</f>
        <v>80823.590000000026</v>
      </c>
    </row>
    <row r="136" spans="1:9" ht="48">
      <c r="A136" s="38" t="s">
        <v>328</v>
      </c>
      <c r="B136" s="39" t="s">
        <v>329</v>
      </c>
      <c r="C136" s="40" t="s">
        <v>330</v>
      </c>
      <c r="D136" s="39" t="s">
        <v>26</v>
      </c>
      <c r="E136" s="39" t="s">
        <v>15</v>
      </c>
      <c r="F136" s="41">
        <v>0.88</v>
      </c>
      <c r="G136" s="44">
        <v>437.09</v>
      </c>
      <c r="H136" s="44">
        <f t="shared" si="10"/>
        <v>546.36</v>
      </c>
      <c r="I136" s="44">
        <f t="shared" ref="I136:I152" si="18">ROUND(H136*F136,2)</f>
        <v>480.8</v>
      </c>
    </row>
    <row r="137" spans="1:9" ht="48">
      <c r="A137" s="38" t="s">
        <v>331</v>
      </c>
      <c r="B137" s="39" t="s">
        <v>332</v>
      </c>
      <c r="C137" s="40" t="s">
        <v>333</v>
      </c>
      <c r="D137" s="39" t="s">
        <v>26</v>
      </c>
      <c r="E137" s="39" t="s">
        <v>15</v>
      </c>
      <c r="F137" s="41">
        <v>1.6</v>
      </c>
      <c r="G137" s="44">
        <v>437.09</v>
      </c>
      <c r="H137" s="44">
        <f t="shared" si="10"/>
        <v>546.36</v>
      </c>
      <c r="I137" s="44">
        <f t="shared" si="18"/>
        <v>874.18</v>
      </c>
    </row>
    <row r="138" spans="1:9" ht="36">
      <c r="A138" s="38" t="s">
        <v>334</v>
      </c>
      <c r="B138" s="39" t="s">
        <v>335</v>
      </c>
      <c r="C138" s="40" t="s">
        <v>336</v>
      </c>
      <c r="D138" s="39" t="s">
        <v>26</v>
      </c>
      <c r="E138" s="39" t="s">
        <v>15</v>
      </c>
      <c r="F138" s="41">
        <v>3.22</v>
      </c>
      <c r="G138" s="44">
        <v>442.57</v>
      </c>
      <c r="H138" s="44">
        <f t="shared" si="10"/>
        <v>553.21</v>
      </c>
      <c r="I138" s="44">
        <f t="shared" si="18"/>
        <v>1781.34</v>
      </c>
    </row>
    <row r="139" spans="1:9" ht="48">
      <c r="A139" s="38" t="s">
        <v>337</v>
      </c>
      <c r="B139" s="39" t="s">
        <v>338</v>
      </c>
      <c r="C139" s="40" t="s">
        <v>339</v>
      </c>
      <c r="D139" s="39" t="s">
        <v>26</v>
      </c>
      <c r="E139" s="39" t="s">
        <v>15</v>
      </c>
      <c r="F139" s="41">
        <v>2.0299999999999998</v>
      </c>
      <c r="G139" s="44">
        <v>437.09</v>
      </c>
      <c r="H139" s="44">
        <f t="shared" si="10"/>
        <v>546.36</v>
      </c>
      <c r="I139" s="44">
        <f t="shared" si="18"/>
        <v>1109.1099999999999</v>
      </c>
    </row>
    <row r="140" spans="1:9" ht="36">
      <c r="A140" s="38" t="s">
        <v>340</v>
      </c>
      <c r="B140" s="39" t="s">
        <v>341</v>
      </c>
      <c r="C140" s="40" t="s">
        <v>342</v>
      </c>
      <c r="D140" s="39" t="s">
        <v>26</v>
      </c>
      <c r="E140" s="39" t="s">
        <v>15</v>
      </c>
      <c r="F140" s="41">
        <v>2.56</v>
      </c>
      <c r="G140" s="44">
        <v>442.57</v>
      </c>
      <c r="H140" s="44">
        <f t="shared" si="10"/>
        <v>553.21</v>
      </c>
      <c r="I140" s="44">
        <f t="shared" si="18"/>
        <v>1416.22</v>
      </c>
    </row>
    <row r="141" spans="1:9" ht="48">
      <c r="A141" s="38" t="s">
        <v>343</v>
      </c>
      <c r="B141" s="39" t="s">
        <v>344</v>
      </c>
      <c r="C141" s="40" t="s">
        <v>345</v>
      </c>
      <c r="D141" s="39" t="s">
        <v>26</v>
      </c>
      <c r="E141" s="39" t="s">
        <v>15</v>
      </c>
      <c r="F141" s="41">
        <v>2.1</v>
      </c>
      <c r="G141" s="44">
        <v>437.09</v>
      </c>
      <c r="H141" s="44">
        <f t="shared" si="10"/>
        <v>546.36</v>
      </c>
      <c r="I141" s="44">
        <f t="shared" si="18"/>
        <v>1147.3599999999999</v>
      </c>
    </row>
    <row r="142" spans="1:9" ht="48">
      <c r="A142" s="38" t="s">
        <v>346</v>
      </c>
      <c r="B142" s="39" t="s">
        <v>347</v>
      </c>
      <c r="C142" s="40" t="s">
        <v>348</v>
      </c>
      <c r="D142" s="39" t="s">
        <v>26</v>
      </c>
      <c r="E142" s="39" t="s">
        <v>15</v>
      </c>
      <c r="F142" s="41">
        <v>11.03</v>
      </c>
      <c r="G142" s="44">
        <v>437.09</v>
      </c>
      <c r="H142" s="44">
        <f t="shared" si="10"/>
        <v>546.36</v>
      </c>
      <c r="I142" s="44">
        <f t="shared" si="18"/>
        <v>6026.35</v>
      </c>
    </row>
    <row r="143" spans="1:9" ht="48">
      <c r="A143" s="38" t="s">
        <v>349</v>
      </c>
      <c r="B143" s="39" t="s">
        <v>350</v>
      </c>
      <c r="C143" s="40" t="s">
        <v>351</v>
      </c>
      <c r="D143" s="39" t="s">
        <v>26</v>
      </c>
      <c r="E143" s="39" t="s">
        <v>15</v>
      </c>
      <c r="F143" s="41">
        <v>6.3</v>
      </c>
      <c r="G143" s="44">
        <v>437.09</v>
      </c>
      <c r="H143" s="44">
        <f t="shared" si="10"/>
        <v>546.36</v>
      </c>
      <c r="I143" s="44">
        <f t="shared" si="18"/>
        <v>3442.07</v>
      </c>
    </row>
    <row r="144" spans="1:9" ht="48">
      <c r="A144" s="38" t="s">
        <v>352</v>
      </c>
      <c r="B144" s="39" t="s">
        <v>353</v>
      </c>
      <c r="C144" s="40" t="s">
        <v>354</v>
      </c>
      <c r="D144" s="39" t="s">
        <v>26</v>
      </c>
      <c r="E144" s="39" t="s">
        <v>15</v>
      </c>
      <c r="F144" s="41">
        <v>18.899999999999999</v>
      </c>
      <c r="G144" s="44">
        <v>437.09</v>
      </c>
      <c r="H144" s="44">
        <f t="shared" si="10"/>
        <v>546.36</v>
      </c>
      <c r="I144" s="44">
        <f t="shared" si="18"/>
        <v>10326.200000000001</v>
      </c>
    </row>
    <row r="145" spans="1:9" ht="48">
      <c r="A145" s="38" t="s">
        <v>355</v>
      </c>
      <c r="B145" s="39" t="s">
        <v>356</v>
      </c>
      <c r="C145" s="40" t="s">
        <v>357</v>
      </c>
      <c r="D145" s="39" t="s">
        <v>26</v>
      </c>
      <c r="E145" s="39" t="s">
        <v>15</v>
      </c>
      <c r="F145" s="41">
        <v>2.1</v>
      </c>
      <c r="G145" s="44">
        <v>437.09</v>
      </c>
      <c r="H145" s="44">
        <f t="shared" ref="H145:H208" si="19">ROUND(G145*$J$14,2)</f>
        <v>546.36</v>
      </c>
      <c r="I145" s="44">
        <f t="shared" si="18"/>
        <v>1147.3599999999999</v>
      </c>
    </row>
    <row r="146" spans="1:9" ht="48">
      <c r="A146" s="38" t="s">
        <v>358</v>
      </c>
      <c r="B146" s="39" t="s">
        <v>359</v>
      </c>
      <c r="C146" s="40" t="s">
        <v>360</v>
      </c>
      <c r="D146" s="39" t="s">
        <v>26</v>
      </c>
      <c r="E146" s="39" t="s">
        <v>15</v>
      </c>
      <c r="F146" s="41">
        <v>6.3</v>
      </c>
      <c r="G146" s="44">
        <v>437.09</v>
      </c>
      <c r="H146" s="44">
        <f t="shared" si="19"/>
        <v>546.36</v>
      </c>
      <c r="I146" s="44">
        <f t="shared" si="18"/>
        <v>3442.07</v>
      </c>
    </row>
    <row r="147" spans="1:9" ht="48">
      <c r="A147" s="38" t="s">
        <v>361</v>
      </c>
      <c r="B147" s="39" t="s">
        <v>362</v>
      </c>
      <c r="C147" s="40" t="s">
        <v>363</v>
      </c>
      <c r="D147" s="39" t="s">
        <v>26</v>
      </c>
      <c r="E147" s="39" t="s">
        <v>15</v>
      </c>
      <c r="F147" s="41">
        <v>8.4</v>
      </c>
      <c r="G147" s="44">
        <v>437.09</v>
      </c>
      <c r="H147" s="44">
        <f t="shared" si="19"/>
        <v>546.36</v>
      </c>
      <c r="I147" s="44">
        <f t="shared" si="18"/>
        <v>4589.42</v>
      </c>
    </row>
    <row r="148" spans="1:9" ht="48">
      <c r="A148" s="38" t="s">
        <v>364</v>
      </c>
      <c r="B148" s="39" t="s">
        <v>365</v>
      </c>
      <c r="C148" s="40" t="s">
        <v>366</v>
      </c>
      <c r="D148" s="39" t="s">
        <v>26</v>
      </c>
      <c r="E148" s="39" t="s">
        <v>15</v>
      </c>
      <c r="F148" s="41">
        <v>12.6</v>
      </c>
      <c r="G148" s="44">
        <v>437.09</v>
      </c>
      <c r="H148" s="44">
        <f t="shared" si="19"/>
        <v>546.36</v>
      </c>
      <c r="I148" s="44">
        <f t="shared" si="18"/>
        <v>6884.14</v>
      </c>
    </row>
    <row r="149" spans="1:9" ht="48">
      <c r="A149" s="38" t="s">
        <v>367</v>
      </c>
      <c r="B149" s="39" t="s">
        <v>368</v>
      </c>
      <c r="C149" s="40" t="s">
        <v>369</v>
      </c>
      <c r="D149" s="39" t="s">
        <v>26</v>
      </c>
      <c r="E149" s="39" t="s">
        <v>15</v>
      </c>
      <c r="F149" s="41">
        <v>33.6</v>
      </c>
      <c r="G149" s="44">
        <v>437.09</v>
      </c>
      <c r="H149" s="44">
        <f t="shared" si="19"/>
        <v>546.36</v>
      </c>
      <c r="I149" s="44">
        <f t="shared" si="18"/>
        <v>18357.7</v>
      </c>
    </row>
    <row r="150" spans="1:9" ht="48">
      <c r="A150" s="38" t="s">
        <v>370</v>
      </c>
      <c r="B150" s="39" t="s">
        <v>371</v>
      </c>
      <c r="C150" s="40" t="s">
        <v>372</v>
      </c>
      <c r="D150" s="39" t="s">
        <v>26</v>
      </c>
      <c r="E150" s="39" t="s">
        <v>15</v>
      </c>
      <c r="F150" s="41">
        <v>16.8</v>
      </c>
      <c r="G150" s="44">
        <v>437.09</v>
      </c>
      <c r="H150" s="44">
        <f t="shared" si="19"/>
        <v>546.36</v>
      </c>
      <c r="I150" s="44">
        <f t="shared" si="18"/>
        <v>9178.85</v>
      </c>
    </row>
    <row r="151" spans="1:9" ht="36">
      <c r="A151" s="38" t="s">
        <v>373</v>
      </c>
      <c r="B151" s="39" t="s">
        <v>374</v>
      </c>
      <c r="C151" s="40" t="s">
        <v>375</v>
      </c>
      <c r="D151" s="39" t="s">
        <v>26</v>
      </c>
      <c r="E151" s="39" t="s">
        <v>15</v>
      </c>
      <c r="F151" s="41">
        <v>5.44</v>
      </c>
      <c r="G151" s="44">
        <v>442.57</v>
      </c>
      <c r="H151" s="44">
        <f t="shared" si="19"/>
        <v>553.21</v>
      </c>
      <c r="I151" s="44">
        <f t="shared" si="18"/>
        <v>3009.46</v>
      </c>
    </row>
    <row r="152" spans="1:9" ht="24">
      <c r="A152" s="38" t="s">
        <v>376</v>
      </c>
      <c r="B152" s="39" t="s">
        <v>377</v>
      </c>
      <c r="C152" s="40" t="s">
        <v>378</v>
      </c>
      <c r="D152" s="39" t="s">
        <v>26</v>
      </c>
      <c r="E152" s="39" t="s">
        <v>15</v>
      </c>
      <c r="F152" s="41">
        <v>28.24</v>
      </c>
      <c r="G152" s="44">
        <v>215.61</v>
      </c>
      <c r="H152" s="44">
        <f t="shared" si="19"/>
        <v>269.51</v>
      </c>
      <c r="I152" s="44">
        <f t="shared" si="18"/>
        <v>7610.96</v>
      </c>
    </row>
    <row r="153" spans="1:9" ht="20.100000000000001" customHeight="1">
      <c r="A153" s="36" t="s">
        <v>379</v>
      </c>
      <c r="C153" s="63" t="s">
        <v>380</v>
      </c>
      <c r="D153" s="63"/>
      <c r="E153" s="63"/>
      <c r="F153" s="63"/>
      <c r="G153" s="63"/>
      <c r="H153" s="44">
        <f t="shared" si="19"/>
        <v>0</v>
      </c>
      <c r="I153" s="37">
        <f>SUM(I154:I155)</f>
        <v>22363.71</v>
      </c>
    </row>
    <row r="154" spans="1:9" ht="24">
      <c r="A154" s="38" t="s">
        <v>381</v>
      </c>
      <c r="B154" s="39" t="s">
        <v>382</v>
      </c>
      <c r="C154" s="40" t="s">
        <v>383</v>
      </c>
      <c r="D154" s="39" t="s">
        <v>26</v>
      </c>
      <c r="E154" s="39" t="s">
        <v>15</v>
      </c>
      <c r="F154" s="41">
        <v>8.51</v>
      </c>
      <c r="G154" s="44">
        <v>1114.01</v>
      </c>
      <c r="H154" s="44">
        <f t="shared" si="19"/>
        <v>1392.51</v>
      </c>
      <c r="I154" s="44">
        <f t="shared" ref="I154:I155" si="20">ROUND(H154*F154,2)</f>
        <v>11850.26</v>
      </c>
    </row>
    <row r="155" spans="1:9" ht="36">
      <c r="A155" s="38" t="s">
        <v>384</v>
      </c>
      <c r="B155" s="39" t="s">
        <v>385</v>
      </c>
      <c r="C155" s="40" t="s">
        <v>386</v>
      </c>
      <c r="D155" s="39" t="s">
        <v>26</v>
      </c>
      <c r="E155" s="39" t="s">
        <v>15</v>
      </c>
      <c r="F155" s="41">
        <v>7.55</v>
      </c>
      <c r="G155" s="44">
        <v>1114.01</v>
      </c>
      <c r="H155" s="44">
        <f t="shared" si="19"/>
        <v>1392.51</v>
      </c>
      <c r="I155" s="44">
        <f t="shared" si="20"/>
        <v>10513.45</v>
      </c>
    </row>
    <row r="156" spans="1:9" ht="20.100000000000001" customHeight="1">
      <c r="A156" s="36" t="s">
        <v>387</v>
      </c>
      <c r="B156" s="63"/>
      <c r="C156" s="63" t="s">
        <v>388</v>
      </c>
      <c r="D156" s="63"/>
      <c r="E156" s="63"/>
      <c r="F156" s="63"/>
      <c r="G156" s="63"/>
      <c r="H156" s="44">
        <f t="shared" si="19"/>
        <v>0</v>
      </c>
      <c r="I156" s="37">
        <f>SUM(I157:I169)</f>
        <v>229084.5</v>
      </c>
    </row>
    <row r="157" spans="1:9" ht="36">
      <c r="A157" s="38" t="s">
        <v>389</v>
      </c>
      <c r="B157" s="39" t="s">
        <v>390</v>
      </c>
      <c r="C157" s="40" t="s">
        <v>391</v>
      </c>
      <c r="D157" s="39" t="s">
        <v>26</v>
      </c>
      <c r="E157" s="39" t="s">
        <v>15</v>
      </c>
      <c r="F157" s="41">
        <v>3.08</v>
      </c>
      <c r="G157" s="44">
        <v>721.35</v>
      </c>
      <c r="H157" s="44">
        <f t="shared" si="19"/>
        <v>901.69</v>
      </c>
      <c r="I157" s="44">
        <f t="shared" ref="I157:I169" si="21">ROUND(H157*F157,2)</f>
        <v>2777.21</v>
      </c>
    </row>
    <row r="158" spans="1:9" ht="36">
      <c r="A158" s="38" t="s">
        <v>392</v>
      </c>
      <c r="B158" s="39" t="s">
        <v>393</v>
      </c>
      <c r="C158" s="40" t="s">
        <v>394</v>
      </c>
      <c r="D158" s="39" t="s">
        <v>26</v>
      </c>
      <c r="E158" s="39" t="s">
        <v>15</v>
      </c>
      <c r="F158" s="41">
        <v>7.35</v>
      </c>
      <c r="G158" s="44">
        <v>714.23</v>
      </c>
      <c r="H158" s="44">
        <f t="shared" si="19"/>
        <v>892.79</v>
      </c>
      <c r="I158" s="44">
        <f t="shared" si="21"/>
        <v>6562.01</v>
      </c>
    </row>
    <row r="159" spans="1:9" ht="24">
      <c r="A159" s="38" t="s">
        <v>395</v>
      </c>
      <c r="B159" s="39" t="s">
        <v>396</v>
      </c>
      <c r="C159" s="40" t="s">
        <v>397</v>
      </c>
      <c r="D159" s="39" t="s">
        <v>26</v>
      </c>
      <c r="E159" s="39" t="s">
        <v>15</v>
      </c>
      <c r="F159" s="41">
        <v>73.25</v>
      </c>
      <c r="G159" s="44">
        <v>699.87</v>
      </c>
      <c r="H159" s="44">
        <f t="shared" si="19"/>
        <v>874.84</v>
      </c>
      <c r="I159" s="44">
        <f t="shared" si="21"/>
        <v>64082.03</v>
      </c>
    </row>
    <row r="160" spans="1:9" ht="24">
      <c r="A160" s="38" t="s">
        <v>398</v>
      </c>
      <c r="B160" s="39" t="s">
        <v>399</v>
      </c>
      <c r="C160" s="40" t="s">
        <v>400</v>
      </c>
      <c r="D160" s="39" t="s">
        <v>26</v>
      </c>
      <c r="E160" s="39" t="s">
        <v>15</v>
      </c>
      <c r="F160" s="41">
        <v>66.83</v>
      </c>
      <c r="G160" s="44">
        <v>721.14</v>
      </c>
      <c r="H160" s="44">
        <f t="shared" si="19"/>
        <v>901.43</v>
      </c>
      <c r="I160" s="44">
        <f t="shared" si="21"/>
        <v>60242.57</v>
      </c>
    </row>
    <row r="161" spans="1:9" ht="24">
      <c r="A161" s="38" t="s">
        <v>401</v>
      </c>
      <c r="B161" s="39" t="s">
        <v>402</v>
      </c>
      <c r="C161" s="40" t="s">
        <v>403</v>
      </c>
      <c r="D161" s="39" t="s">
        <v>26</v>
      </c>
      <c r="E161" s="39" t="s">
        <v>15</v>
      </c>
      <c r="F161" s="41">
        <v>33.96</v>
      </c>
      <c r="G161" s="44">
        <v>699.87</v>
      </c>
      <c r="H161" s="44">
        <f t="shared" si="19"/>
        <v>874.84</v>
      </c>
      <c r="I161" s="44">
        <f t="shared" si="21"/>
        <v>29709.57</v>
      </c>
    </row>
    <row r="162" spans="1:9" ht="24">
      <c r="A162" s="38" t="s">
        <v>404</v>
      </c>
      <c r="B162" s="39" t="s">
        <v>405</v>
      </c>
      <c r="C162" s="40" t="s">
        <v>406</v>
      </c>
      <c r="D162" s="39" t="s">
        <v>26</v>
      </c>
      <c r="E162" s="39" t="s">
        <v>15</v>
      </c>
      <c r="F162" s="41">
        <v>81.37</v>
      </c>
      <c r="G162" s="44">
        <v>264.86</v>
      </c>
      <c r="H162" s="44">
        <f t="shared" si="19"/>
        <v>331.08</v>
      </c>
      <c r="I162" s="44">
        <f t="shared" si="21"/>
        <v>26939.98</v>
      </c>
    </row>
    <row r="163" spans="1:9" ht="48">
      <c r="A163" s="38" t="s">
        <v>407</v>
      </c>
      <c r="B163" s="39" t="s">
        <v>408</v>
      </c>
      <c r="C163" s="40" t="s">
        <v>409</v>
      </c>
      <c r="D163" s="39" t="s">
        <v>26</v>
      </c>
      <c r="E163" s="39" t="s">
        <v>15</v>
      </c>
      <c r="F163" s="41">
        <v>7.7</v>
      </c>
      <c r="G163" s="44">
        <v>1088.27</v>
      </c>
      <c r="H163" s="44">
        <f t="shared" si="19"/>
        <v>1360.34</v>
      </c>
      <c r="I163" s="44">
        <f t="shared" si="21"/>
        <v>10474.620000000001</v>
      </c>
    </row>
    <row r="164" spans="1:9" ht="48">
      <c r="A164" s="38" t="s">
        <v>410</v>
      </c>
      <c r="B164" s="39" t="s">
        <v>411</v>
      </c>
      <c r="C164" s="40" t="s">
        <v>412</v>
      </c>
      <c r="D164" s="39" t="s">
        <v>26</v>
      </c>
      <c r="E164" s="39" t="s">
        <v>15</v>
      </c>
      <c r="F164" s="41">
        <v>5.6</v>
      </c>
      <c r="G164" s="44">
        <v>1088.27</v>
      </c>
      <c r="H164" s="44">
        <f t="shared" si="19"/>
        <v>1360.34</v>
      </c>
      <c r="I164" s="44">
        <f t="shared" si="21"/>
        <v>7617.9</v>
      </c>
    </row>
    <row r="165" spans="1:9" ht="48">
      <c r="A165" s="38" t="s">
        <v>413</v>
      </c>
      <c r="B165" s="39" t="s">
        <v>414</v>
      </c>
      <c r="C165" s="40" t="s">
        <v>415</v>
      </c>
      <c r="D165" s="39" t="s">
        <v>26</v>
      </c>
      <c r="E165" s="39" t="s">
        <v>15</v>
      </c>
      <c r="F165" s="41">
        <v>2.4</v>
      </c>
      <c r="G165" s="44">
        <v>1088.27</v>
      </c>
      <c r="H165" s="44">
        <f t="shared" si="19"/>
        <v>1360.34</v>
      </c>
      <c r="I165" s="44">
        <f t="shared" si="21"/>
        <v>3264.82</v>
      </c>
    </row>
    <row r="166" spans="1:9" ht="48">
      <c r="A166" s="38" t="s">
        <v>416</v>
      </c>
      <c r="B166" s="39" t="s">
        <v>417</v>
      </c>
      <c r="C166" s="40" t="s">
        <v>418</v>
      </c>
      <c r="D166" s="39" t="s">
        <v>26</v>
      </c>
      <c r="E166" s="39" t="s">
        <v>15</v>
      </c>
      <c r="F166" s="41">
        <v>2</v>
      </c>
      <c r="G166" s="44">
        <v>1088.27</v>
      </c>
      <c r="H166" s="44">
        <f t="shared" si="19"/>
        <v>1360.34</v>
      </c>
      <c r="I166" s="44">
        <f t="shared" si="21"/>
        <v>2720.68</v>
      </c>
    </row>
    <row r="167" spans="1:9" ht="24">
      <c r="A167" s="38" t="s">
        <v>419</v>
      </c>
      <c r="B167" s="39" t="s">
        <v>420</v>
      </c>
      <c r="C167" s="40" t="s">
        <v>421</v>
      </c>
      <c r="D167" s="39" t="s">
        <v>26</v>
      </c>
      <c r="E167" s="39" t="s">
        <v>15</v>
      </c>
      <c r="F167" s="41">
        <v>0.24</v>
      </c>
      <c r="G167" s="44">
        <v>270.10000000000002</v>
      </c>
      <c r="H167" s="44">
        <f t="shared" si="19"/>
        <v>337.63</v>
      </c>
      <c r="I167" s="44">
        <f t="shared" si="21"/>
        <v>81.03</v>
      </c>
    </row>
    <row r="168" spans="1:9" ht="24">
      <c r="A168" s="38" t="s">
        <v>422</v>
      </c>
      <c r="B168" s="39" t="s">
        <v>423</v>
      </c>
      <c r="C168" s="40" t="s">
        <v>424</v>
      </c>
      <c r="D168" s="39" t="s">
        <v>26</v>
      </c>
      <c r="E168" s="39" t="s">
        <v>15</v>
      </c>
      <c r="F168" s="41">
        <v>0.24</v>
      </c>
      <c r="G168" s="44">
        <v>270.10000000000002</v>
      </c>
      <c r="H168" s="44">
        <f t="shared" si="19"/>
        <v>337.63</v>
      </c>
      <c r="I168" s="44">
        <f t="shared" si="21"/>
        <v>81.03</v>
      </c>
    </row>
    <row r="169" spans="1:9" ht="36">
      <c r="A169" s="38" t="s">
        <v>425</v>
      </c>
      <c r="B169" s="39" t="s">
        <v>426</v>
      </c>
      <c r="C169" s="40" t="s">
        <v>427</v>
      </c>
      <c r="D169" s="39" t="s">
        <v>26</v>
      </c>
      <c r="E169" s="39" t="s">
        <v>15</v>
      </c>
      <c r="F169" s="41">
        <v>16.12</v>
      </c>
      <c r="G169" s="44">
        <v>721.14</v>
      </c>
      <c r="H169" s="44">
        <f t="shared" si="19"/>
        <v>901.43</v>
      </c>
      <c r="I169" s="44">
        <f t="shared" si="21"/>
        <v>14531.05</v>
      </c>
    </row>
    <row r="170" spans="1:9" ht="20.100000000000001" customHeight="1">
      <c r="A170" s="36" t="s">
        <v>428</v>
      </c>
      <c r="C170" s="63" t="s">
        <v>429</v>
      </c>
      <c r="D170" s="63"/>
      <c r="E170" s="63"/>
      <c r="F170" s="63"/>
      <c r="G170" s="63"/>
      <c r="H170" s="44">
        <f t="shared" si="19"/>
        <v>0</v>
      </c>
      <c r="I170" s="37">
        <f>SUM(I171:I176)</f>
        <v>436338.82</v>
      </c>
    </row>
    <row r="171" spans="1:9" ht="60">
      <c r="A171" s="38" t="s">
        <v>430</v>
      </c>
      <c r="B171" s="39" t="s">
        <v>431</v>
      </c>
      <c r="C171" s="40" t="s">
        <v>432</v>
      </c>
      <c r="D171" s="39" t="s">
        <v>26</v>
      </c>
      <c r="E171" s="39" t="s">
        <v>15</v>
      </c>
      <c r="F171" s="41">
        <v>1441</v>
      </c>
      <c r="G171" s="44">
        <v>196.35</v>
      </c>
      <c r="H171" s="44">
        <f t="shared" si="19"/>
        <v>245.44</v>
      </c>
      <c r="I171" s="44">
        <f t="shared" ref="I171:I176" si="22">ROUND(H171*F171,2)</f>
        <v>353679.04</v>
      </c>
    </row>
    <row r="172" spans="1:9" ht="36">
      <c r="A172" s="38" t="s">
        <v>433</v>
      </c>
      <c r="B172" s="39" t="s">
        <v>434</v>
      </c>
      <c r="C172" s="40" t="s">
        <v>435</v>
      </c>
      <c r="D172" s="39" t="s">
        <v>14</v>
      </c>
      <c r="E172" s="39" t="s">
        <v>30</v>
      </c>
      <c r="F172" s="41">
        <v>33.700000000000003</v>
      </c>
      <c r="G172" s="44">
        <v>77.34</v>
      </c>
      <c r="H172" s="44">
        <f t="shared" si="19"/>
        <v>96.68</v>
      </c>
      <c r="I172" s="44">
        <f t="shared" si="22"/>
        <v>3258.12</v>
      </c>
    </row>
    <row r="173" spans="1:9" ht="36">
      <c r="A173" s="38" t="s">
        <v>436</v>
      </c>
      <c r="B173" s="39" t="s">
        <v>437</v>
      </c>
      <c r="C173" s="40" t="s">
        <v>438</v>
      </c>
      <c r="D173" s="39" t="s">
        <v>14</v>
      </c>
      <c r="E173" s="39" t="s">
        <v>30</v>
      </c>
      <c r="F173" s="41">
        <v>153.1</v>
      </c>
      <c r="G173" s="44">
        <v>149.07</v>
      </c>
      <c r="H173" s="44">
        <f t="shared" si="19"/>
        <v>186.34</v>
      </c>
      <c r="I173" s="44">
        <f t="shared" si="22"/>
        <v>28528.65</v>
      </c>
    </row>
    <row r="174" spans="1:9" ht="24">
      <c r="A174" s="38" t="s">
        <v>439</v>
      </c>
      <c r="B174" s="39" t="s">
        <v>440</v>
      </c>
      <c r="C174" s="40" t="s">
        <v>441</v>
      </c>
      <c r="D174" s="39" t="s">
        <v>26</v>
      </c>
      <c r="E174" s="39" t="s">
        <v>30</v>
      </c>
      <c r="F174" s="41">
        <v>86.02</v>
      </c>
      <c r="G174" s="44">
        <v>152.63999999999999</v>
      </c>
      <c r="H174" s="44">
        <f t="shared" si="19"/>
        <v>190.8</v>
      </c>
      <c r="I174" s="44">
        <f t="shared" si="22"/>
        <v>16412.62</v>
      </c>
    </row>
    <row r="175" spans="1:9" ht="24">
      <c r="A175" s="38" t="s">
        <v>442</v>
      </c>
      <c r="B175" s="39" t="s">
        <v>443</v>
      </c>
      <c r="C175" s="40" t="s">
        <v>444</v>
      </c>
      <c r="D175" s="39" t="s">
        <v>14</v>
      </c>
      <c r="E175" s="39" t="s">
        <v>30</v>
      </c>
      <c r="F175" s="41">
        <v>311.35000000000002</v>
      </c>
      <c r="G175" s="44">
        <v>53.27</v>
      </c>
      <c r="H175" s="44">
        <f t="shared" si="19"/>
        <v>66.59</v>
      </c>
      <c r="I175" s="44">
        <f t="shared" si="22"/>
        <v>20732.8</v>
      </c>
    </row>
    <row r="176" spans="1:9" ht="24">
      <c r="A176" s="38" t="s">
        <v>445</v>
      </c>
      <c r="B176" s="39" t="s">
        <v>446</v>
      </c>
      <c r="C176" s="40" t="s">
        <v>447</v>
      </c>
      <c r="D176" s="39" t="s">
        <v>14</v>
      </c>
      <c r="E176" s="39" t="s">
        <v>30</v>
      </c>
      <c r="F176" s="41">
        <v>266.39999999999998</v>
      </c>
      <c r="G176" s="44">
        <v>41.22</v>
      </c>
      <c r="H176" s="44">
        <f t="shared" si="19"/>
        <v>51.53</v>
      </c>
      <c r="I176" s="44">
        <f t="shared" si="22"/>
        <v>13727.59</v>
      </c>
    </row>
    <row r="177" spans="1:9" ht="20.100000000000001" customHeight="1">
      <c r="A177" s="36" t="s">
        <v>448</v>
      </c>
      <c r="C177" s="63" t="s">
        <v>449</v>
      </c>
      <c r="D177" s="63"/>
      <c r="E177" s="63"/>
      <c r="F177" s="63"/>
      <c r="G177" s="63"/>
      <c r="H177" s="44">
        <f t="shared" si="19"/>
        <v>0</v>
      </c>
      <c r="I177" s="37">
        <f>SUM(I178:I183)</f>
        <v>77577.13</v>
      </c>
    </row>
    <row r="178" spans="1:9" ht="24">
      <c r="A178" s="38" t="s">
        <v>450</v>
      </c>
      <c r="B178" s="39" t="s">
        <v>451</v>
      </c>
      <c r="C178" s="40" t="s">
        <v>452</v>
      </c>
      <c r="D178" s="39" t="s">
        <v>26</v>
      </c>
      <c r="E178" s="39" t="s">
        <v>15</v>
      </c>
      <c r="F178" s="41">
        <v>1084.7</v>
      </c>
      <c r="G178" s="44">
        <v>42.76</v>
      </c>
      <c r="H178" s="44">
        <f t="shared" si="19"/>
        <v>53.45</v>
      </c>
      <c r="I178" s="44">
        <f t="shared" ref="I178:I183" si="23">ROUND(H178*F178,2)</f>
        <v>57977.22</v>
      </c>
    </row>
    <row r="179" spans="1:9" ht="24">
      <c r="A179" s="38" t="s">
        <v>453</v>
      </c>
      <c r="B179" s="39" t="s">
        <v>454</v>
      </c>
      <c r="C179" s="40" t="s">
        <v>455</v>
      </c>
      <c r="D179" s="39" t="s">
        <v>26</v>
      </c>
      <c r="E179" s="39" t="s">
        <v>15</v>
      </c>
      <c r="F179" s="41">
        <v>41.56</v>
      </c>
      <c r="G179" s="44">
        <v>42.76</v>
      </c>
      <c r="H179" s="44">
        <f t="shared" si="19"/>
        <v>53.45</v>
      </c>
      <c r="I179" s="44">
        <f t="shared" si="23"/>
        <v>2221.38</v>
      </c>
    </row>
    <row r="180" spans="1:9" ht="24">
      <c r="A180" s="38" t="s">
        <v>456</v>
      </c>
      <c r="B180" s="39" t="s">
        <v>457</v>
      </c>
      <c r="C180" s="40" t="s">
        <v>458</v>
      </c>
      <c r="D180" s="39" t="s">
        <v>26</v>
      </c>
      <c r="E180" s="39" t="s">
        <v>15</v>
      </c>
      <c r="F180" s="41">
        <v>179.11</v>
      </c>
      <c r="G180" s="44">
        <v>42.76</v>
      </c>
      <c r="H180" s="44">
        <f t="shared" si="19"/>
        <v>53.45</v>
      </c>
      <c r="I180" s="44">
        <f t="shared" si="23"/>
        <v>9573.43</v>
      </c>
    </row>
    <row r="181" spans="1:9" ht="24">
      <c r="A181" s="38" t="s">
        <v>459</v>
      </c>
      <c r="B181" s="39" t="s">
        <v>460</v>
      </c>
      <c r="C181" s="40" t="s">
        <v>461</v>
      </c>
      <c r="D181" s="39" t="s">
        <v>26</v>
      </c>
      <c r="E181" s="39" t="s">
        <v>15</v>
      </c>
      <c r="F181" s="41">
        <v>50.17</v>
      </c>
      <c r="G181" s="44">
        <v>42.76</v>
      </c>
      <c r="H181" s="44">
        <f t="shared" si="19"/>
        <v>53.45</v>
      </c>
      <c r="I181" s="44">
        <f t="shared" si="23"/>
        <v>2681.59</v>
      </c>
    </row>
    <row r="182" spans="1:9" ht="48">
      <c r="A182" s="38" t="s">
        <v>462</v>
      </c>
      <c r="B182" s="39" t="s">
        <v>463</v>
      </c>
      <c r="C182" s="40" t="s">
        <v>464</v>
      </c>
      <c r="D182" s="39" t="s">
        <v>14</v>
      </c>
      <c r="E182" s="39" t="s">
        <v>15</v>
      </c>
      <c r="F182" s="41">
        <v>41.56</v>
      </c>
      <c r="G182" s="44">
        <v>48.19</v>
      </c>
      <c r="H182" s="44">
        <f t="shared" si="19"/>
        <v>60.24</v>
      </c>
      <c r="I182" s="44">
        <f t="shared" si="23"/>
        <v>2503.5700000000002</v>
      </c>
    </row>
    <row r="183" spans="1:9" ht="24">
      <c r="A183" s="38" t="s">
        <v>465</v>
      </c>
      <c r="B183" s="39" t="s">
        <v>466</v>
      </c>
      <c r="C183" s="40" t="s">
        <v>467</v>
      </c>
      <c r="D183" s="39" t="s">
        <v>14</v>
      </c>
      <c r="E183" s="39" t="s">
        <v>15</v>
      </c>
      <c r="F183" s="41">
        <v>41.56</v>
      </c>
      <c r="G183" s="44">
        <v>50.43</v>
      </c>
      <c r="H183" s="44">
        <f t="shared" si="19"/>
        <v>63.04</v>
      </c>
      <c r="I183" s="44">
        <f t="shared" si="23"/>
        <v>2619.94</v>
      </c>
    </row>
    <row r="184" spans="1:9" ht="20.100000000000001" customHeight="1">
      <c r="A184" s="36" t="s">
        <v>468</v>
      </c>
      <c r="B184" s="63"/>
      <c r="C184" s="63" t="s">
        <v>469</v>
      </c>
      <c r="D184" s="63"/>
      <c r="E184" s="63"/>
      <c r="F184" s="63"/>
      <c r="G184" s="63"/>
      <c r="H184" s="44">
        <f t="shared" si="19"/>
        <v>0</v>
      </c>
      <c r="I184" s="37">
        <f>SUM(I185)</f>
        <v>526409.64000000013</v>
      </c>
    </row>
    <row r="185" spans="1:9" ht="20.100000000000001" customHeight="1">
      <c r="A185" s="36" t="s">
        <v>470</v>
      </c>
      <c r="B185" s="63"/>
      <c r="C185" s="63" t="s">
        <v>471</v>
      </c>
      <c r="D185" s="63"/>
      <c r="E185" s="63"/>
      <c r="F185" s="63"/>
      <c r="G185" s="63"/>
      <c r="H185" s="44">
        <f t="shared" si="19"/>
        <v>0</v>
      </c>
      <c r="I185" s="37">
        <f>SUM(I186:I199)</f>
        <v>526409.64000000013</v>
      </c>
    </row>
    <row r="186" spans="1:9" ht="48">
      <c r="A186" s="38" t="s">
        <v>472</v>
      </c>
      <c r="B186" s="39" t="s">
        <v>473</v>
      </c>
      <c r="C186" s="40" t="s">
        <v>474</v>
      </c>
      <c r="D186" s="39" t="s">
        <v>26</v>
      </c>
      <c r="E186" s="39" t="s">
        <v>15</v>
      </c>
      <c r="F186" s="41">
        <v>2001.17</v>
      </c>
      <c r="G186" s="44">
        <v>4.2300000000000004</v>
      </c>
      <c r="H186" s="44">
        <f t="shared" si="19"/>
        <v>5.29</v>
      </c>
      <c r="I186" s="44">
        <f t="shared" ref="I186:I199" si="24">ROUND(H186*F186,2)</f>
        <v>10586.19</v>
      </c>
    </row>
    <row r="187" spans="1:9" ht="36">
      <c r="A187" s="38" t="s">
        <v>475</v>
      </c>
      <c r="B187" s="39" t="s">
        <v>476</v>
      </c>
      <c r="C187" s="40" t="s">
        <v>477</v>
      </c>
      <c r="D187" s="39" t="s">
        <v>26</v>
      </c>
      <c r="E187" s="39" t="s">
        <v>15</v>
      </c>
      <c r="F187" s="41">
        <v>1906.28</v>
      </c>
      <c r="G187" s="44">
        <v>4.2300000000000004</v>
      </c>
      <c r="H187" s="44">
        <f t="shared" si="19"/>
        <v>5.29</v>
      </c>
      <c r="I187" s="44">
        <f t="shared" si="24"/>
        <v>10084.219999999999</v>
      </c>
    </row>
    <row r="188" spans="1:9" ht="48">
      <c r="A188" s="38" t="s">
        <v>478</v>
      </c>
      <c r="B188" s="39" t="s">
        <v>479</v>
      </c>
      <c r="C188" s="40" t="s">
        <v>480</v>
      </c>
      <c r="D188" s="39" t="s">
        <v>26</v>
      </c>
      <c r="E188" s="39" t="s">
        <v>15</v>
      </c>
      <c r="F188" s="41">
        <v>1478.38</v>
      </c>
      <c r="G188" s="44">
        <v>40.89</v>
      </c>
      <c r="H188" s="44">
        <f t="shared" si="19"/>
        <v>51.11</v>
      </c>
      <c r="I188" s="44">
        <f t="shared" si="24"/>
        <v>75560</v>
      </c>
    </row>
    <row r="189" spans="1:9" ht="48">
      <c r="A189" s="38" t="s">
        <v>481</v>
      </c>
      <c r="B189" s="39" t="s">
        <v>482</v>
      </c>
      <c r="C189" s="40" t="s">
        <v>483</v>
      </c>
      <c r="D189" s="39" t="s">
        <v>26</v>
      </c>
      <c r="E189" s="39" t="s">
        <v>15</v>
      </c>
      <c r="F189" s="41">
        <v>2420.0300000000002</v>
      </c>
      <c r="G189" s="44">
        <v>40.89</v>
      </c>
      <c r="H189" s="44">
        <f t="shared" si="19"/>
        <v>51.11</v>
      </c>
      <c r="I189" s="44">
        <f t="shared" si="24"/>
        <v>123687.73</v>
      </c>
    </row>
    <row r="190" spans="1:9" ht="48">
      <c r="A190" s="38" t="s">
        <v>484</v>
      </c>
      <c r="B190" s="39" t="s">
        <v>485</v>
      </c>
      <c r="C190" s="40" t="s">
        <v>486</v>
      </c>
      <c r="D190" s="39" t="s">
        <v>26</v>
      </c>
      <c r="E190" s="39" t="s">
        <v>15</v>
      </c>
      <c r="F190" s="41">
        <v>1354.58</v>
      </c>
      <c r="G190" s="44">
        <v>40.89</v>
      </c>
      <c r="H190" s="44">
        <f t="shared" si="19"/>
        <v>51.11</v>
      </c>
      <c r="I190" s="44">
        <f t="shared" si="24"/>
        <v>69232.58</v>
      </c>
    </row>
    <row r="191" spans="1:9" ht="36">
      <c r="A191" s="38" t="s">
        <v>487</v>
      </c>
      <c r="B191" s="39" t="s">
        <v>488</v>
      </c>
      <c r="C191" s="40" t="s">
        <v>489</v>
      </c>
      <c r="D191" s="39" t="s">
        <v>14</v>
      </c>
      <c r="E191" s="39" t="s">
        <v>15</v>
      </c>
      <c r="F191" s="41">
        <v>660.81</v>
      </c>
      <c r="G191" s="44">
        <v>73.260000000000005</v>
      </c>
      <c r="H191" s="44">
        <f t="shared" si="19"/>
        <v>91.58</v>
      </c>
      <c r="I191" s="44">
        <f t="shared" si="24"/>
        <v>60516.98</v>
      </c>
    </row>
    <row r="192" spans="1:9" ht="36">
      <c r="A192" s="38" t="s">
        <v>490</v>
      </c>
      <c r="B192" s="39" t="s">
        <v>491</v>
      </c>
      <c r="C192" s="40" t="s">
        <v>492</v>
      </c>
      <c r="D192" s="39" t="s">
        <v>26</v>
      </c>
      <c r="E192" s="39" t="s">
        <v>15</v>
      </c>
      <c r="F192" s="41">
        <v>139.66999999999999</v>
      </c>
      <c r="G192" s="44">
        <v>66.540000000000006</v>
      </c>
      <c r="H192" s="44">
        <f t="shared" si="19"/>
        <v>83.18</v>
      </c>
      <c r="I192" s="44">
        <f t="shared" si="24"/>
        <v>11617.75</v>
      </c>
    </row>
    <row r="193" spans="1:9" ht="36">
      <c r="A193" s="38" t="s">
        <v>493</v>
      </c>
      <c r="B193" s="39" t="s">
        <v>494</v>
      </c>
      <c r="C193" s="40" t="s">
        <v>495</v>
      </c>
      <c r="D193" s="39" t="s">
        <v>26</v>
      </c>
      <c r="E193" s="39" t="s">
        <v>15</v>
      </c>
      <c r="F193" s="41">
        <v>8.4600000000000009</v>
      </c>
      <c r="G193" s="44">
        <v>66.540000000000006</v>
      </c>
      <c r="H193" s="44">
        <f t="shared" si="19"/>
        <v>83.18</v>
      </c>
      <c r="I193" s="44">
        <f t="shared" si="24"/>
        <v>703.7</v>
      </c>
    </row>
    <row r="194" spans="1:9" ht="36">
      <c r="A194" s="38" t="s">
        <v>496</v>
      </c>
      <c r="B194" s="39" t="s">
        <v>497</v>
      </c>
      <c r="C194" s="40" t="s">
        <v>498</v>
      </c>
      <c r="D194" s="39" t="s">
        <v>26</v>
      </c>
      <c r="E194" s="39" t="s">
        <v>15</v>
      </c>
      <c r="F194" s="41">
        <v>15.01</v>
      </c>
      <c r="G194" s="44">
        <v>66.540000000000006</v>
      </c>
      <c r="H194" s="44">
        <f t="shared" si="19"/>
        <v>83.18</v>
      </c>
      <c r="I194" s="44">
        <f t="shared" si="24"/>
        <v>1248.53</v>
      </c>
    </row>
    <row r="195" spans="1:9" ht="36">
      <c r="A195" s="38" t="s">
        <v>499</v>
      </c>
      <c r="B195" s="39" t="s">
        <v>500</v>
      </c>
      <c r="C195" s="40" t="s">
        <v>501</v>
      </c>
      <c r="D195" s="39" t="s">
        <v>26</v>
      </c>
      <c r="E195" s="39" t="s">
        <v>15</v>
      </c>
      <c r="F195" s="41">
        <v>8.75</v>
      </c>
      <c r="G195" s="44">
        <v>66.540000000000006</v>
      </c>
      <c r="H195" s="44">
        <f t="shared" si="19"/>
        <v>83.18</v>
      </c>
      <c r="I195" s="44">
        <f t="shared" si="24"/>
        <v>727.83</v>
      </c>
    </row>
    <row r="196" spans="1:9" ht="24">
      <c r="A196" s="38" t="s">
        <v>502</v>
      </c>
      <c r="B196" s="39" t="s">
        <v>503</v>
      </c>
      <c r="C196" s="40" t="s">
        <v>504</v>
      </c>
      <c r="D196" s="39" t="s">
        <v>26</v>
      </c>
      <c r="E196" s="39" t="s">
        <v>30</v>
      </c>
      <c r="F196" s="41">
        <v>217.5</v>
      </c>
      <c r="G196" s="44">
        <v>32.69</v>
      </c>
      <c r="H196" s="44">
        <f t="shared" si="19"/>
        <v>40.86</v>
      </c>
      <c r="I196" s="44">
        <f t="shared" si="24"/>
        <v>8887.0499999999993</v>
      </c>
    </row>
    <row r="197" spans="1:9" ht="24">
      <c r="A197" s="38" t="s">
        <v>505</v>
      </c>
      <c r="B197" s="39" t="s">
        <v>506</v>
      </c>
      <c r="C197" s="40" t="s">
        <v>507</v>
      </c>
      <c r="D197" s="39" t="s">
        <v>26</v>
      </c>
      <c r="E197" s="39" t="s">
        <v>30</v>
      </c>
      <c r="F197" s="41">
        <v>69.45</v>
      </c>
      <c r="G197" s="44">
        <v>49.54</v>
      </c>
      <c r="H197" s="44">
        <f t="shared" si="19"/>
        <v>61.93</v>
      </c>
      <c r="I197" s="44">
        <f t="shared" si="24"/>
        <v>4301.04</v>
      </c>
    </row>
    <row r="198" spans="1:9" ht="24">
      <c r="A198" s="38" t="s">
        <v>508</v>
      </c>
      <c r="B198" s="39" t="s">
        <v>509</v>
      </c>
      <c r="C198" s="40" t="s">
        <v>510</v>
      </c>
      <c r="D198" s="39" t="s">
        <v>14</v>
      </c>
      <c r="E198" s="39" t="s">
        <v>15</v>
      </c>
      <c r="F198" s="41">
        <v>472.22</v>
      </c>
      <c r="G198" s="44">
        <v>70.22</v>
      </c>
      <c r="H198" s="44">
        <f t="shared" si="19"/>
        <v>87.78</v>
      </c>
      <c r="I198" s="44">
        <f t="shared" si="24"/>
        <v>41451.47</v>
      </c>
    </row>
    <row r="199" spans="1:9" ht="36">
      <c r="A199" s="38" t="s">
        <v>511</v>
      </c>
      <c r="B199" s="39" t="s">
        <v>512</v>
      </c>
      <c r="C199" s="40" t="s">
        <v>513</v>
      </c>
      <c r="D199" s="39" t="s">
        <v>26</v>
      </c>
      <c r="E199" s="39" t="s">
        <v>15</v>
      </c>
      <c r="F199" s="41">
        <v>736.37</v>
      </c>
      <c r="G199" s="44">
        <v>117.12</v>
      </c>
      <c r="H199" s="44">
        <f t="shared" si="19"/>
        <v>146.4</v>
      </c>
      <c r="I199" s="44">
        <f t="shared" si="24"/>
        <v>107804.57</v>
      </c>
    </row>
    <row r="200" spans="1:9" ht="20.100000000000001" customHeight="1">
      <c r="A200" s="36" t="s">
        <v>514</v>
      </c>
      <c r="B200" s="63"/>
      <c r="C200" s="63" t="s">
        <v>515</v>
      </c>
      <c r="D200" s="63"/>
      <c r="E200" s="63"/>
      <c r="F200" s="63"/>
      <c r="G200" s="63"/>
      <c r="H200" s="44">
        <f t="shared" si="19"/>
        <v>0</v>
      </c>
      <c r="I200" s="37">
        <f>I201+I214</f>
        <v>412093.17</v>
      </c>
    </row>
    <row r="201" spans="1:9" ht="20.100000000000001" customHeight="1">
      <c r="A201" s="36" t="s">
        <v>516</v>
      </c>
      <c r="B201" s="63"/>
      <c r="C201" s="63" t="s">
        <v>517</v>
      </c>
      <c r="D201" s="63"/>
      <c r="E201" s="63"/>
      <c r="F201" s="63"/>
      <c r="G201" s="63"/>
      <c r="H201" s="44">
        <f t="shared" si="19"/>
        <v>0</v>
      </c>
      <c r="I201" s="37">
        <f>SUM(I202:I213)</f>
        <v>338706.67</v>
      </c>
    </row>
    <row r="202" spans="1:9" ht="24">
      <c r="A202" s="38" t="s">
        <v>518</v>
      </c>
      <c r="B202" s="39" t="s">
        <v>519</v>
      </c>
      <c r="C202" s="40" t="s">
        <v>520</v>
      </c>
      <c r="D202" s="39" t="s">
        <v>26</v>
      </c>
      <c r="E202" s="39" t="s">
        <v>15</v>
      </c>
      <c r="F202" s="41">
        <v>1394.71</v>
      </c>
      <c r="G202" s="44">
        <v>39.33</v>
      </c>
      <c r="H202" s="44">
        <f t="shared" si="19"/>
        <v>49.16</v>
      </c>
      <c r="I202" s="44">
        <f t="shared" ref="I202:I213" si="25">ROUND(H202*F202,2)</f>
        <v>68563.94</v>
      </c>
    </row>
    <row r="203" spans="1:9" ht="60">
      <c r="A203" s="38" t="s">
        <v>521</v>
      </c>
      <c r="B203" s="39" t="s">
        <v>522</v>
      </c>
      <c r="C203" s="40" t="s">
        <v>523</v>
      </c>
      <c r="D203" s="39" t="s">
        <v>14</v>
      </c>
      <c r="E203" s="39" t="s">
        <v>15</v>
      </c>
      <c r="F203" s="41">
        <v>412.53</v>
      </c>
      <c r="G203" s="44">
        <v>91.37</v>
      </c>
      <c r="H203" s="44">
        <f t="shared" si="19"/>
        <v>114.21</v>
      </c>
      <c r="I203" s="44">
        <f t="shared" si="25"/>
        <v>47115.05</v>
      </c>
    </row>
    <row r="204" spans="1:9" ht="36">
      <c r="A204" s="38" t="s">
        <v>524</v>
      </c>
      <c r="B204" s="39" t="s">
        <v>525</v>
      </c>
      <c r="C204" s="40" t="s">
        <v>526</v>
      </c>
      <c r="D204" s="39" t="s">
        <v>14</v>
      </c>
      <c r="E204" s="39" t="s">
        <v>15</v>
      </c>
      <c r="F204" s="41">
        <v>348</v>
      </c>
      <c r="G204" s="44">
        <v>99.49</v>
      </c>
      <c r="H204" s="44">
        <f t="shared" si="19"/>
        <v>124.36</v>
      </c>
      <c r="I204" s="44">
        <f t="shared" si="25"/>
        <v>43277.279999999999</v>
      </c>
    </row>
    <row r="205" spans="1:9" ht="36">
      <c r="A205" s="38" t="s">
        <v>527</v>
      </c>
      <c r="B205" s="39" t="s">
        <v>528</v>
      </c>
      <c r="C205" s="40" t="s">
        <v>529</v>
      </c>
      <c r="D205" s="39" t="s">
        <v>14</v>
      </c>
      <c r="E205" s="39" t="s">
        <v>15</v>
      </c>
      <c r="F205" s="41">
        <v>235.9</v>
      </c>
      <c r="G205" s="44">
        <v>57.58</v>
      </c>
      <c r="H205" s="44">
        <f t="shared" si="19"/>
        <v>71.98</v>
      </c>
      <c r="I205" s="44">
        <f t="shared" si="25"/>
        <v>16980.080000000002</v>
      </c>
    </row>
    <row r="206" spans="1:9" ht="24">
      <c r="A206" s="38" t="s">
        <v>530</v>
      </c>
      <c r="B206" s="39" t="s">
        <v>531</v>
      </c>
      <c r="C206" s="40" t="s">
        <v>532</v>
      </c>
      <c r="D206" s="39" t="s">
        <v>26</v>
      </c>
      <c r="E206" s="39" t="s">
        <v>15</v>
      </c>
      <c r="F206" s="41">
        <v>398.28</v>
      </c>
      <c r="G206" s="44">
        <v>5.89</v>
      </c>
      <c r="H206" s="44">
        <f t="shared" si="19"/>
        <v>7.36</v>
      </c>
      <c r="I206" s="44">
        <f t="shared" si="25"/>
        <v>2931.34</v>
      </c>
    </row>
    <row r="207" spans="1:9" ht="24">
      <c r="A207" s="38" t="s">
        <v>533</v>
      </c>
      <c r="B207" s="39" t="s">
        <v>534</v>
      </c>
      <c r="C207" s="40" t="s">
        <v>535</v>
      </c>
      <c r="D207" s="39" t="s">
        <v>26</v>
      </c>
      <c r="E207" s="39" t="s">
        <v>15</v>
      </c>
      <c r="F207" s="41">
        <v>32.9</v>
      </c>
      <c r="G207" s="44">
        <v>250.83</v>
      </c>
      <c r="H207" s="44">
        <f t="shared" si="19"/>
        <v>313.54000000000002</v>
      </c>
      <c r="I207" s="44">
        <f t="shared" si="25"/>
        <v>10315.469999999999</v>
      </c>
    </row>
    <row r="208" spans="1:9" ht="24">
      <c r="A208" s="38" t="s">
        <v>536</v>
      </c>
      <c r="B208" s="39" t="s">
        <v>537</v>
      </c>
      <c r="C208" s="40" t="s">
        <v>538</v>
      </c>
      <c r="D208" s="39" t="s">
        <v>26</v>
      </c>
      <c r="E208" s="39" t="s">
        <v>15</v>
      </c>
      <c r="F208" s="41">
        <v>115.08</v>
      </c>
      <c r="G208" s="44">
        <v>250.83</v>
      </c>
      <c r="H208" s="44">
        <f t="shared" si="19"/>
        <v>313.54000000000002</v>
      </c>
      <c r="I208" s="44">
        <f t="shared" si="25"/>
        <v>36082.18</v>
      </c>
    </row>
    <row r="209" spans="1:9" ht="24">
      <c r="A209" s="38" t="s">
        <v>539</v>
      </c>
      <c r="B209" s="39" t="s">
        <v>540</v>
      </c>
      <c r="C209" s="40" t="s">
        <v>541</v>
      </c>
      <c r="D209" s="39" t="s">
        <v>26</v>
      </c>
      <c r="E209" s="39" t="s">
        <v>15</v>
      </c>
      <c r="F209" s="41">
        <v>30.19</v>
      </c>
      <c r="G209" s="44">
        <v>250.83</v>
      </c>
      <c r="H209" s="44">
        <f t="shared" ref="H209:H272" si="26">ROUND(G209*$J$14,2)</f>
        <v>313.54000000000002</v>
      </c>
      <c r="I209" s="44">
        <f t="shared" si="25"/>
        <v>9465.77</v>
      </c>
    </row>
    <row r="210" spans="1:9" ht="24">
      <c r="A210" s="38" t="s">
        <v>542</v>
      </c>
      <c r="B210" s="39" t="s">
        <v>543</v>
      </c>
      <c r="C210" s="40" t="s">
        <v>544</v>
      </c>
      <c r="D210" s="39" t="s">
        <v>26</v>
      </c>
      <c r="E210" s="39" t="s">
        <v>15</v>
      </c>
      <c r="F210" s="41">
        <v>220.11</v>
      </c>
      <c r="G210" s="44">
        <v>250.83</v>
      </c>
      <c r="H210" s="44">
        <f t="shared" si="26"/>
        <v>313.54000000000002</v>
      </c>
      <c r="I210" s="44">
        <f t="shared" si="25"/>
        <v>69013.289999999994</v>
      </c>
    </row>
    <row r="211" spans="1:9" ht="24">
      <c r="A211" s="38" t="s">
        <v>545</v>
      </c>
      <c r="B211" s="39" t="s">
        <v>546</v>
      </c>
      <c r="C211" s="40" t="s">
        <v>547</v>
      </c>
      <c r="D211" s="39" t="s">
        <v>14</v>
      </c>
      <c r="E211" s="39" t="s">
        <v>30</v>
      </c>
      <c r="F211" s="41">
        <v>77</v>
      </c>
      <c r="G211" s="44">
        <v>17.989999999999998</v>
      </c>
      <c r="H211" s="44">
        <f t="shared" si="26"/>
        <v>22.49</v>
      </c>
      <c r="I211" s="44">
        <f t="shared" si="25"/>
        <v>1731.73</v>
      </c>
    </row>
    <row r="212" spans="1:9">
      <c r="A212" s="38" t="s">
        <v>548</v>
      </c>
      <c r="B212" s="39" t="s">
        <v>549</v>
      </c>
      <c r="C212" s="40" t="s">
        <v>550</v>
      </c>
      <c r="D212" s="39" t="s">
        <v>14</v>
      </c>
      <c r="E212" s="39" t="s">
        <v>30</v>
      </c>
      <c r="F212" s="41">
        <v>202.29</v>
      </c>
      <c r="G212" s="44">
        <v>68.67</v>
      </c>
      <c r="H212" s="44">
        <f t="shared" si="26"/>
        <v>85.84</v>
      </c>
      <c r="I212" s="44">
        <f t="shared" si="25"/>
        <v>17364.57</v>
      </c>
    </row>
    <row r="213" spans="1:9" ht="24">
      <c r="A213" s="38" t="s">
        <v>551</v>
      </c>
      <c r="B213" s="39" t="s">
        <v>552</v>
      </c>
      <c r="C213" s="40" t="s">
        <v>553</v>
      </c>
      <c r="D213" s="39" t="s">
        <v>14</v>
      </c>
      <c r="E213" s="39" t="s">
        <v>30</v>
      </c>
      <c r="F213" s="41">
        <v>107.69</v>
      </c>
      <c r="G213" s="44">
        <v>117.86</v>
      </c>
      <c r="H213" s="44">
        <f t="shared" si="26"/>
        <v>147.33000000000001</v>
      </c>
      <c r="I213" s="44">
        <f t="shared" si="25"/>
        <v>15865.97</v>
      </c>
    </row>
    <row r="214" spans="1:9" ht="20.100000000000001" customHeight="1">
      <c r="A214" s="36" t="s">
        <v>554</v>
      </c>
      <c r="C214" s="63" t="s">
        <v>555</v>
      </c>
      <c r="D214" s="63"/>
      <c r="E214" s="63"/>
      <c r="F214" s="63"/>
      <c r="G214" s="63"/>
      <c r="H214" s="44">
        <f t="shared" si="26"/>
        <v>0</v>
      </c>
      <c r="I214" s="37">
        <f>SUM(I215:I222)</f>
        <v>73386.500000000015</v>
      </c>
    </row>
    <row r="215" spans="1:9" ht="36">
      <c r="A215" s="38" t="s">
        <v>556</v>
      </c>
      <c r="B215" s="39" t="s">
        <v>557</v>
      </c>
      <c r="C215" s="40" t="s">
        <v>558</v>
      </c>
      <c r="D215" s="39" t="s">
        <v>14</v>
      </c>
      <c r="E215" s="39" t="s">
        <v>15</v>
      </c>
      <c r="F215" s="41">
        <v>490.26</v>
      </c>
      <c r="G215" s="44">
        <v>43.33</v>
      </c>
      <c r="H215" s="44">
        <f t="shared" si="26"/>
        <v>54.16</v>
      </c>
      <c r="I215" s="44">
        <f t="shared" ref="I215:I222" si="27">ROUND(H215*F215,2)</f>
        <v>26552.48</v>
      </c>
    </row>
    <row r="216" spans="1:9" ht="36">
      <c r="A216" s="38" t="s">
        <v>559</v>
      </c>
      <c r="B216" s="39" t="s">
        <v>560</v>
      </c>
      <c r="C216" s="40" t="s">
        <v>561</v>
      </c>
      <c r="D216" s="39" t="s">
        <v>14</v>
      </c>
      <c r="E216" s="39" t="s">
        <v>15</v>
      </c>
      <c r="F216" s="41">
        <v>84</v>
      </c>
      <c r="G216" s="44">
        <v>72.7</v>
      </c>
      <c r="H216" s="44">
        <f t="shared" si="26"/>
        <v>90.88</v>
      </c>
      <c r="I216" s="44">
        <f t="shared" si="27"/>
        <v>7633.92</v>
      </c>
    </row>
    <row r="217" spans="1:9" ht="24">
      <c r="A217" s="38" t="s">
        <v>562</v>
      </c>
      <c r="B217" s="39" t="s">
        <v>563</v>
      </c>
      <c r="C217" s="40" t="s">
        <v>564</v>
      </c>
      <c r="D217" s="39" t="s">
        <v>26</v>
      </c>
      <c r="E217" s="39" t="s">
        <v>30</v>
      </c>
      <c r="F217" s="41">
        <v>21</v>
      </c>
      <c r="G217" s="44">
        <v>209.5</v>
      </c>
      <c r="H217" s="44">
        <f t="shared" si="26"/>
        <v>261.88</v>
      </c>
      <c r="I217" s="44">
        <f t="shared" si="27"/>
        <v>5499.48</v>
      </c>
    </row>
    <row r="218" spans="1:9" ht="24">
      <c r="A218" s="38" t="s">
        <v>565</v>
      </c>
      <c r="B218" s="39" t="s">
        <v>566</v>
      </c>
      <c r="C218" s="40" t="s">
        <v>567</v>
      </c>
      <c r="D218" s="39" t="s">
        <v>26</v>
      </c>
      <c r="E218" s="39" t="s">
        <v>30</v>
      </c>
      <c r="F218" s="41">
        <v>38.76</v>
      </c>
      <c r="G218" s="44">
        <v>209.5</v>
      </c>
      <c r="H218" s="44">
        <f t="shared" si="26"/>
        <v>261.88</v>
      </c>
      <c r="I218" s="44">
        <f t="shared" si="27"/>
        <v>10150.469999999999</v>
      </c>
    </row>
    <row r="219" spans="1:9" ht="24">
      <c r="A219" s="38" t="s">
        <v>568</v>
      </c>
      <c r="B219" s="39" t="s">
        <v>569</v>
      </c>
      <c r="C219" s="40" t="s">
        <v>570</v>
      </c>
      <c r="D219" s="39" t="s">
        <v>26</v>
      </c>
      <c r="E219" s="39" t="s">
        <v>15</v>
      </c>
      <c r="F219" s="41">
        <v>3.44</v>
      </c>
      <c r="G219" s="44">
        <v>177.63</v>
      </c>
      <c r="H219" s="44">
        <f t="shared" si="26"/>
        <v>222.04</v>
      </c>
      <c r="I219" s="44">
        <f t="shared" si="27"/>
        <v>763.82</v>
      </c>
    </row>
    <row r="220" spans="1:9" ht="24">
      <c r="A220" s="38" t="s">
        <v>571</v>
      </c>
      <c r="B220" s="39" t="s">
        <v>572</v>
      </c>
      <c r="C220" s="40" t="s">
        <v>573</v>
      </c>
      <c r="D220" s="39" t="s">
        <v>26</v>
      </c>
      <c r="E220" s="39" t="s">
        <v>52</v>
      </c>
      <c r="F220" s="41">
        <v>23</v>
      </c>
      <c r="G220" s="44">
        <v>154.97</v>
      </c>
      <c r="H220" s="44">
        <f t="shared" si="26"/>
        <v>193.71</v>
      </c>
      <c r="I220" s="44">
        <f t="shared" si="27"/>
        <v>4455.33</v>
      </c>
    </row>
    <row r="221" spans="1:9">
      <c r="A221" s="38" t="s">
        <v>574</v>
      </c>
      <c r="B221" s="39" t="s">
        <v>575</v>
      </c>
      <c r="C221" s="40" t="s">
        <v>576</v>
      </c>
      <c r="D221" s="39" t="s">
        <v>14</v>
      </c>
      <c r="E221" s="39" t="s">
        <v>15</v>
      </c>
      <c r="F221" s="41">
        <v>724.76</v>
      </c>
      <c r="G221" s="44">
        <v>20.059999999999999</v>
      </c>
      <c r="H221" s="44">
        <f t="shared" si="26"/>
        <v>25.08</v>
      </c>
      <c r="I221" s="44">
        <f t="shared" si="27"/>
        <v>18176.98</v>
      </c>
    </row>
    <row r="222" spans="1:9" ht="24">
      <c r="A222" s="38" t="s">
        <v>577</v>
      </c>
      <c r="B222" s="39" t="s">
        <v>578</v>
      </c>
      <c r="C222" s="40" t="s">
        <v>579</v>
      </c>
      <c r="D222" s="39" t="s">
        <v>26</v>
      </c>
      <c r="E222" s="39" t="s">
        <v>30</v>
      </c>
      <c r="F222" s="41">
        <v>6.8</v>
      </c>
      <c r="G222" s="44">
        <v>18.12</v>
      </c>
      <c r="H222" s="44">
        <f t="shared" si="26"/>
        <v>22.65</v>
      </c>
      <c r="I222" s="44">
        <f t="shared" si="27"/>
        <v>154.02000000000001</v>
      </c>
    </row>
    <row r="223" spans="1:9" ht="20.100000000000001" customHeight="1">
      <c r="A223" s="36" t="s">
        <v>580</v>
      </c>
      <c r="B223" s="63"/>
      <c r="C223" s="63" t="s">
        <v>581</v>
      </c>
      <c r="D223" s="63"/>
      <c r="E223" s="63"/>
      <c r="F223" s="63"/>
      <c r="G223" s="63"/>
      <c r="H223" s="44">
        <f t="shared" si="26"/>
        <v>0</v>
      </c>
      <c r="I223" s="37">
        <f>I224+I233+I236+I240+I248</f>
        <v>185241.22999999998</v>
      </c>
    </row>
    <row r="224" spans="1:9" ht="20.100000000000001" customHeight="1">
      <c r="A224" s="36" t="s">
        <v>582</v>
      </c>
      <c r="B224" s="63"/>
      <c r="C224" s="63" t="s">
        <v>583</v>
      </c>
      <c r="D224" s="63"/>
      <c r="E224" s="63"/>
      <c r="F224" s="63"/>
      <c r="G224" s="63"/>
      <c r="H224" s="44">
        <f t="shared" si="26"/>
        <v>0</v>
      </c>
      <c r="I224" s="37">
        <f>SUM(I225:I232)</f>
        <v>127953.74</v>
      </c>
    </row>
    <row r="225" spans="1:9" ht="24">
      <c r="A225" s="38" t="s">
        <v>584</v>
      </c>
      <c r="B225" s="39" t="s">
        <v>585</v>
      </c>
      <c r="C225" s="40" t="s">
        <v>586</v>
      </c>
      <c r="D225" s="39" t="s">
        <v>14</v>
      </c>
      <c r="E225" s="39" t="s">
        <v>15</v>
      </c>
      <c r="F225" s="41">
        <v>2827.9</v>
      </c>
      <c r="G225" s="44">
        <v>15.26</v>
      </c>
      <c r="H225" s="44">
        <f t="shared" si="26"/>
        <v>19.079999999999998</v>
      </c>
      <c r="I225" s="44">
        <f t="shared" ref="I225:I232" si="28">ROUND(H225*F225,2)</f>
        <v>53956.33</v>
      </c>
    </row>
    <row r="226" spans="1:9" ht="24">
      <c r="A226" s="38" t="s">
        <v>587</v>
      </c>
      <c r="B226" s="39" t="s">
        <v>588</v>
      </c>
      <c r="C226" s="40" t="s">
        <v>589</v>
      </c>
      <c r="D226" s="39" t="s">
        <v>26</v>
      </c>
      <c r="E226" s="39" t="s">
        <v>15</v>
      </c>
      <c r="F226" s="41">
        <v>2143.17</v>
      </c>
      <c r="G226" s="44">
        <v>13.15</v>
      </c>
      <c r="H226" s="44">
        <f t="shared" si="26"/>
        <v>16.440000000000001</v>
      </c>
      <c r="I226" s="44">
        <f t="shared" si="28"/>
        <v>35233.71</v>
      </c>
    </row>
    <row r="227" spans="1:9" ht="24">
      <c r="A227" s="38" t="s">
        <v>590</v>
      </c>
      <c r="B227" s="39" t="s">
        <v>591</v>
      </c>
      <c r="C227" s="40" t="s">
        <v>592</v>
      </c>
      <c r="D227" s="39" t="s">
        <v>26</v>
      </c>
      <c r="E227" s="39" t="s">
        <v>15</v>
      </c>
      <c r="F227" s="41">
        <v>14.86</v>
      </c>
      <c r="G227" s="44">
        <v>13.15</v>
      </c>
      <c r="H227" s="44">
        <f t="shared" si="26"/>
        <v>16.440000000000001</v>
      </c>
      <c r="I227" s="44">
        <f t="shared" si="28"/>
        <v>244.3</v>
      </c>
    </row>
    <row r="228" spans="1:9" ht="24">
      <c r="A228" s="38" t="s">
        <v>593</v>
      </c>
      <c r="B228" s="39" t="s">
        <v>594</v>
      </c>
      <c r="C228" s="40" t="s">
        <v>595</v>
      </c>
      <c r="D228" s="39" t="s">
        <v>26</v>
      </c>
      <c r="E228" s="39" t="s">
        <v>15</v>
      </c>
      <c r="F228" s="41">
        <v>534.91</v>
      </c>
      <c r="G228" s="44">
        <v>13.15</v>
      </c>
      <c r="H228" s="44">
        <f t="shared" si="26"/>
        <v>16.440000000000001</v>
      </c>
      <c r="I228" s="44">
        <f t="shared" si="28"/>
        <v>8793.92</v>
      </c>
    </row>
    <row r="229" spans="1:9" ht="24">
      <c r="A229" s="38" t="s">
        <v>596</v>
      </c>
      <c r="B229" s="39" t="s">
        <v>597</v>
      </c>
      <c r="C229" s="40" t="s">
        <v>598</v>
      </c>
      <c r="D229" s="39" t="s">
        <v>26</v>
      </c>
      <c r="E229" s="39" t="s">
        <v>15</v>
      </c>
      <c r="F229" s="41">
        <v>152.01</v>
      </c>
      <c r="G229" s="44">
        <v>13.15</v>
      </c>
      <c r="H229" s="44">
        <f t="shared" si="26"/>
        <v>16.440000000000001</v>
      </c>
      <c r="I229" s="44">
        <f t="shared" si="28"/>
        <v>2499.04</v>
      </c>
    </row>
    <row r="230" spans="1:9" ht="24">
      <c r="A230" s="38" t="s">
        <v>599</v>
      </c>
      <c r="B230" s="39" t="s">
        <v>600</v>
      </c>
      <c r="C230" s="40" t="s">
        <v>601</v>
      </c>
      <c r="D230" s="39" t="s">
        <v>26</v>
      </c>
      <c r="E230" s="39" t="s">
        <v>15</v>
      </c>
      <c r="F230" s="41">
        <v>90.54</v>
      </c>
      <c r="G230" s="44">
        <v>127.61</v>
      </c>
      <c r="H230" s="44">
        <f t="shared" si="26"/>
        <v>159.51</v>
      </c>
      <c r="I230" s="44">
        <f t="shared" si="28"/>
        <v>14442.04</v>
      </c>
    </row>
    <row r="231" spans="1:9" ht="24">
      <c r="A231" s="38" t="s">
        <v>602</v>
      </c>
      <c r="B231" s="39" t="s">
        <v>603</v>
      </c>
      <c r="C231" s="40" t="s">
        <v>604</v>
      </c>
      <c r="D231" s="39" t="s">
        <v>26</v>
      </c>
      <c r="E231" s="39" t="s">
        <v>15</v>
      </c>
      <c r="F231" s="41">
        <v>78.13</v>
      </c>
      <c r="G231" s="44">
        <v>127.61</v>
      </c>
      <c r="H231" s="44">
        <f t="shared" si="26"/>
        <v>159.51</v>
      </c>
      <c r="I231" s="44">
        <f t="shared" si="28"/>
        <v>12462.52</v>
      </c>
    </row>
    <row r="232" spans="1:9" ht="24">
      <c r="A232" s="38" t="s">
        <v>605</v>
      </c>
      <c r="B232" s="39" t="s">
        <v>606</v>
      </c>
      <c r="C232" s="40" t="s">
        <v>607</v>
      </c>
      <c r="D232" s="39" t="s">
        <v>26</v>
      </c>
      <c r="E232" s="39" t="s">
        <v>15</v>
      </c>
      <c r="F232" s="41">
        <v>15.19</v>
      </c>
      <c r="G232" s="44">
        <v>16.95</v>
      </c>
      <c r="H232" s="44">
        <f t="shared" si="26"/>
        <v>21.19</v>
      </c>
      <c r="I232" s="44">
        <f t="shared" si="28"/>
        <v>321.88</v>
      </c>
    </row>
    <row r="233" spans="1:9" ht="20.100000000000001" customHeight="1">
      <c r="A233" s="36" t="s">
        <v>608</v>
      </c>
      <c r="C233" s="63" t="s">
        <v>609</v>
      </c>
      <c r="D233" s="63"/>
      <c r="E233" s="63"/>
      <c r="F233" s="63"/>
      <c r="G233" s="63"/>
      <c r="H233" s="44">
        <f t="shared" si="26"/>
        <v>0</v>
      </c>
      <c r="I233" s="37">
        <f>SUM(I234:I235)</f>
        <v>20492.66</v>
      </c>
    </row>
    <row r="234" spans="1:9" ht="24">
      <c r="A234" s="38" t="s">
        <v>610</v>
      </c>
      <c r="B234" s="39" t="s">
        <v>611</v>
      </c>
      <c r="C234" s="40" t="s">
        <v>612</v>
      </c>
      <c r="D234" s="39" t="s">
        <v>14</v>
      </c>
      <c r="E234" s="39" t="s">
        <v>15</v>
      </c>
      <c r="F234" s="41">
        <v>481.84</v>
      </c>
      <c r="G234" s="44">
        <v>18.72</v>
      </c>
      <c r="H234" s="44">
        <f t="shared" si="26"/>
        <v>23.4</v>
      </c>
      <c r="I234" s="44">
        <f t="shared" ref="I234:I235" si="29">ROUND(H234*F234,2)</f>
        <v>11275.06</v>
      </c>
    </row>
    <row r="235" spans="1:9" ht="24">
      <c r="A235" s="38" t="s">
        <v>613</v>
      </c>
      <c r="B235" s="39" t="s">
        <v>614</v>
      </c>
      <c r="C235" s="40" t="s">
        <v>615</v>
      </c>
      <c r="D235" s="39" t="s">
        <v>14</v>
      </c>
      <c r="E235" s="39" t="s">
        <v>15</v>
      </c>
      <c r="F235" s="41">
        <v>481.84</v>
      </c>
      <c r="G235" s="44">
        <v>15.3</v>
      </c>
      <c r="H235" s="44">
        <f t="shared" si="26"/>
        <v>19.13</v>
      </c>
      <c r="I235" s="44">
        <f t="shared" si="29"/>
        <v>9217.6</v>
      </c>
    </row>
    <row r="236" spans="1:9" ht="20.100000000000001" customHeight="1">
      <c r="A236" s="36" t="s">
        <v>616</v>
      </c>
      <c r="C236" s="63" t="s">
        <v>617</v>
      </c>
      <c r="D236" s="63"/>
      <c r="E236" s="63"/>
      <c r="F236" s="63"/>
      <c r="G236" s="63"/>
      <c r="H236" s="44">
        <f t="shared" si="26"/>
        <v>0</v>
      </c>
      <c r="I236" s="37">
        <f>SUM(I237:I239)</f>
        <v>697.62</v>
      </c>
    </row>
    <row r="237" spans="1:9" ht="24">
      <c r="A237" s="38" t="s">
        <v>618</v>
      </c>
      <c r="B237" s="39" t="s">
        <v>619</v>
      </c>
      <c r="C237" s="40" t="s">
        <v>620</v>
      </c>
      <c r="D237" s="39" t="s">
        <v>26</v>
      </c>
      <c r="E237" s="39" t="s">
        <v>15</v>
      </c>
      <c r="F237" s="41">
        <v>2.81</v>
      </c>
      <c r="G237" s="44">
        <v>70.2</v>
      </c>
      <c r="H237" s="44">
        <f t="shared" si="26"/>
        <v>87.75</v>
      </c>
      <c r="I237" s="44">
        <f t="shared" ref="I237:I239" si="30">ROUND(H237*F237,2)</f>
        <v>246.58</v>
      </c>
    </row>
    <row r="238" spans="1:9" ht="24">
      <c r="A238" s="38" t="s">
        <v>621</v>
      </c>
      <c r="B238" s="39" t="s">
        <v>622</v>
      </c>
      <c r="C238" s="40" t="s">
        <v>623</v>
      </c>
      <c r="D238" s="39" t="s">
        <v>26</v>
      </c>
      <c r="E238" s="39" t="s">
        <v>15</v>
      </c>
      <c r="F238" s="41">
        <v>2.4900000000000002</v>
      </c>
      <c r="G238" s="44">
        <v>70.2</v>
      </c>
      <c r="H238" s="44">
        <f t="shared" si="26"/>
        <v>87.75</v>
      </c>
      <c r="I238" s="44">
        <f t="shared" si="30"/>
        <v>218.5</v>
      </c>
    </row>
    <row r="239" spans="1:9" ht="24">
      <c r="A239" s="38" t="s">
        <v>624</v>
      </c>
      <c r="B239" s="39" t="s">
        <v>625</v>
      </c>
      <c r="C239" s="40" t="s">
        <v>626</v>
      </c>
      <c r="D239" s="39" t="s">
        <v>26</v>
      </c>
      <c r="E239" s="39" t="s">
        <v>15</v>
      </c>
      <c r="F239" s="41">
        <v>2.65</v>
      </c>
      <c r="G239" s="44">
        <v>70.2</v>
      </c>
      <c r="H239" s="44">
        <f t="shared" si="26"/>
        <v>87.75</v>
      </c>
      <c r="I239" s="44">
        <f t="shared" si="30"/>
        <v>232.54</v>
      </c>
    </row>
    <row r="240" spans="1:9" ht="20.100000000000001" customHeight="1">
      <c r="A240" s="36" t="s">
        <v>627</v>
      </c>
      <c r="C240" s="63" t="s">
        <v>628</v>
      </c>
      <c r="D240" s="63"/>
      <c r="E240" s="63"/>
      <c r="F240" s="63"/>
      <c r="G240" s="63"/>
      <c r="H240" s="44">
        <f t="shared" si="26"/>
        <v>0</v>
      </c>
      <c r="I240" s="37">
        <f>SUM(I241:I247)</f>
        <v>2197.27</v>
      </c>
    </row>
    <row r="241" spans="1:10" ht="24">
      <c r="A241" s="38" t="s">
        <v>629</v>
      </c>
      <c r="B241" s="39" t="s">
        <v>619</v>
      </c>
      <c r="C241" s="40" t="s">
        <v>620</v>
      </c>
      <c r="D241" s="39" t="s">
        <v>26</v>
      </c>
      <c r="E241" s="39" t="s">
        <v>15</v>
      </c>
      <c r="F241" s="41">
        <v>4.47</v>
      </c>
      <c r="G241" s="44">
        <v>70.2</v>
      </c>
      <c r="H241" s="44">
        <f t="shared" si="26"/>
        <v>87.75</v>
      </c>
      <c r="I241" s="44">
        <f t="shared" ref="I241:I247" si="31">ROUND(H241*F241,2)</f>
        <v>392.24</v>
      </c>
    </row>
    <row r="242" spans="1:10" ht="24">
      <c r="A242" s="38" t="s">
        <v>630</v>
      </c>
      <c r="B242" s="39" t="s">
        <v>622</v>
      </c>
      <c r="C242" s="40" t="s">
        <v>623</v>
      </c>
      <c r="D242" s="39" t="s">
        <v>26</v>
      </c>
      <c r="E242" s="39" t="s">
        <v>15</v>
      </c>
      <c r="F242" s="41">
        <v>3.23</v>
      </c>
      <c r="G242" s="44">
        <v>70.2</v>
      </c>
      <c r="H242" s="44">
        <f t="shared" si="26"/>
        <v>87.75</v>
      </c>
      <c r="I242" s="44">
        <f t="shared" si="31"/>
        <v>283.43</v>
      </c>
    </row>
    <row r="243" spans="1:10" ht="24">
      <c r="A243" s="38" t="s">
        <v>631</v>
      </c>
      <c r="B243" s="39" t="s">
        <v>625</v>
      </c>
      <c r="C243" s="40" t="s">
        <v>626</v>
      </c>
      <c r="D243" s="39" t="s">
        <v>26</v>
      </c>
      <c r="E243" s="39" t="s">
        <v>15</v>
      </c>
      <c r="F243" s="41">
        <v>1.72</v>
      </c>
      <c r="G243" s="44">
        <v>70.2</v>
      </c>
      <c r="H243" s="44">
        <f t="shared" si="26"/>
        <v>87.75</v>
      </c>
      <c r="I243" s="44">
        <f t="shared" si="31"/>
        <v>150.93</v>
      </c>
    </row>
    <row r="244" spans="1:10" ht="24">
      <c r="A244" s="38" t="s">
        <v>632</v>
      </c>
      <c r="B244" s="39" t="s">
        <v>1905</v>
      </c>
      <c r="C244" s="40" t="s">
        <v>633</v>
      </c>
      <c r="D244" s="39" t="s">
        <v>26</v>
      </c>
      <c r="E244" s="39" t="s">
        <v>15</v>
      </c>
      <c r="F244" s="41">
        <v>10.49</v>
      </c>
      <c r="G244" s="44">
        <v>70.2</v>
      </c>
      <c r="H244" s="44">
        <f t="shared" si="26"/>
        <v>87.75</v>
      </c>
      <c r="I244" s="44">
        <f t="shared" si="31"/>
        <v>920.5</v>
      </c>
    </row>
    <row r="245" spans="1:10" ht="24">
      <c r="A245" s="38" t="s">
        <v>634</v>
      </c>
      <c r="B245" s="39" t="s">
        <v>635</v>
      </c>
      <c r="C245" s="40" t="s">
        <v>636</v>
      </c>
      <c r="D245" s="39" t="s">
        <v>26</v>
      </c>
      <c r="E245" s="39" t="s">
        <v>15</v>
      </c>
      <c r="F245" s="41">
        <v>2.94</v>
      </c>
      <c r="G245" s="44">
        <v>70.2</v>
      </c>
      <c r="H245" s="44">
        <f t="shared" si="26"/>
        <v>87.75</v>
      </c>
      <c r="I245" s="44">
        <f t="shared" si="31"/>
        <v>257.99</v>
      </c>
    </row>
    <row r="246" spans="1:10" ht="24">
      <c r="A246" s="38" t="s">
        <v>637</v>
      </c>
      <c r="B246" s="39" t="s">
        <v>638</v>
      </c>
      <c r="C246" s="40" t="s">
        <v>639</v>
      </c>
      <c r="D246" s="39" t="s">
        <v>26</v>
      </c>
      <c r="E246" s="39" t="s">
        <v>15</v>
      </c>
      <c r="F246" s="41">
        <v>1.7</v>
      </c>
      <c r="G246" s="44">
        <v>70.2</v>
      </c>
      <c r="H246" s="44">
        <f t="shared" si="26"/>
        <v>87.75</v>
      </c>
      <c r="I246" s="44">
        <f t="shared" si="31"/>
        <v>149.18</v>
      </c>
    </row>
    <row r="247" spans="1:10" ht="24">
      <c r="A247" s="38" t="s">
        <v>640</v>
      </c>
      <c r="B247" s="39" t="s">
        <v>641</v>
      </c>
      <c r="C247" s="40" t="s">
        <v>642</v>
      </c>
      <c r="D247" s="39" t="s">
        <v>26</v>
      </c>
      <c r="E247" s="39" t="s">
        <v>15</v>
      </c>
      <c r="F247" s="41">
        <v>0.49</v>
      </c>
      <c r="G247" s="44">
        <v>70.2</v>
      </c>
      <c r="H247" s="44">
        <f t="shared" si="26"/>
        <v>87.75</v>
      </c>
      <c r="I247" s="44">
        <f t="shared" si="31"/>
        <v>43</v>
      </c>
    </row>
    <row r="248" spans="1:10" ht="20.100000000000001" customHeight="1">
      <c r="A248" s="36" t="s">
        <v>643</v>
      </c>
      <c r="B248" s="63"/>
      <c r="C248" s="63" t="s">
        <v>644</v>
      </c>
      <c r="D248" s="63"/>
      <c r="E248" s="63"/>
      <c r="F248" s="63"/>
      <c r="G248" s="63"/>
      <c r="H248" s="44">
        <f t="shared" si="26"/>
        <v>0</v>
      </c>
      <c r="I248" s="37">
        <f>I249</f>
        <v>33899.94</v>
      </c>
    </row>
    <row r="249" spans="1:10" ht="20.100000000000001" customHeight="1">
      <c r="A249" s="36" t="s">
        <v>645</v>
      </c>
      <c r="B249" s="63"/>
      <c r="C249" s="63" t="s">
        <v>203</v>
      </c>
      <c r="D249" s="63"/>
      <c r="E249" s="63"/>
      <c r="F249" s="63"/>
      <c r="G249" s="63"/>
      <c r="H249" s="44">
        <f t="shared" si="26"/>
        <v>0</v>
      </c>
      <c r="I249" s="37">
        <f>SUM(I250)</f>
        <v>33899.94</v>
      </c>
    </row>
    <row r="250" spans="1:10" ht="48">
      <c r="A250" s="38" t="s">
        <v>646</v>
      </c>
      <c r="B250" s="39" t="s">
        <v>647</v>
      </c>
      <c r="C250" s="40" t="s">
        <v>648</v>
      </c>
      <c r="D250" s="39" t="s">
        <v>14</v>
      </c>
      <c r="E250" s="39" t="s">
        <v>15</v>
      </c>
      <c r="F250" s="41">
        <v>1836.4</v>
      </c>
      <c r="G250" s="44">
        <v>14.77</v>
      </c>
      <c r="H250" s="44">
        <f t="shared" si="26"/>
        <v>18.46</v>
      </c>
      <c r="I250" s="44">
        <f>ROUND(H250*F250,2)</f>
        <v>33899.94</v>
      </c>
    </row>
    <row r="251" spans="1:10" ht="20.100000000000001" customHeight="1">
      <c r="A251" s="36" t="s">
        <v>649</v>
      </c>
      <c r="B251" s="63"/>
      <c r="C251" s="63" t="s">
        <v>650</v>
      </c>
      <c r="D251" s="63"/>
      <c r="E251" s="63"/>
      <c r="F251" s="63"/>
      <c r="G251" s="63"/>
      <c r="H251" s="44">
        <f t="shared" si="26"/>
        <v>0</v>
      </c>
      <c r="I251" s="37">
        <f>I252+I290+I298+I300</f>
        <v>140088.47999999998</v>
      </c>
      <c r="J251" s="59">
        <f>I251-I296</f>
        <v>140051.49999999997</v>
      </c>
    </row>
    <row r="252" spans="1:10" ht="20.100000000000001" customHeight="1">
      <c r="A252" s="36" t="s">
        <v>651</v>
      </c>
      <c r="B252" s="63"/>
      <c r="C252" s="63" t="s">
        <v>652</v>
      </c>
      <c r="D252" s="63"/>
      <c r="E252" s="63"/>
      <c r="F252" s="63"/>
      <c r="G252" s="63"/>
      <c r="H252" s="44">
        <f t="shared" si="26"/>
        <v>0</v>
      </c>
      <c r="I252" s="37">
        <f>SUM(I253:I289)</f>
        <v>66671.489999999991</v>
      </c>
    </row>
    <row r="253" spans="1:10" ht="24">
      <c r="A253" s="38" t="s">
        <v>653</v>
      </c>
      <c r="B253" s="39" t="s">
        <v>654</v>
      </c>
      <c r="C253" s="40" t="s">
        <v>655</v>
      </c>
      <c r="D253" s="39" t="s">
        <v>14</v>
      </c>
      <c r="E253" s="39" t="s">
        <v>30</v>
      </c>
      <c r="F253" s="41">
        <v>414.1</v>
      </c>
      <c r="G253" s="44">
        <v>21.73</v>
      </c>
      <c r="H253" s="44">
        <f t="shared" si="26"/>
        <v>27.16</v>
      </c>
      <c r="I253" s="44">
        <f t="shared" ref="I253:I289" si="32">ROUND(H253*F253,2)</f>
        <v>11246.96</v>
      </c>
    </row>
    <row r="254" spans="1:10" ht="36">
      <c r="A254" s="38" t="s">
        <v>656</v>
      </c>
      <c r="B254" s="39" t="s">
        <v>657</v>
      </c>
      <c r="C254" s="40" t="s">
        <v>658</v>
      </c>
      <c r="D254" s="39" t="s">
        <v>14</v>
      </c>
      <c r="E254" s="39" t="s">
        <v>30</v>
      </c>
      <c r="F254" s="41">
        <v>15.5</v>
      </c>
      <c r="G254" s="44">
        <v>24.87</v>
      </c>
      <c r="H254" s="44">
        <f t="shared" si="26"/>
        <v>31.09</v>
      </c>
      <c r="I254" s="44">
        <f t="shared" si="32"/>
        <v>481.9</v>
      </c>
    </row>
    <row r="255" spans="1:10" ht="36">
      <c r="A255" s="38" t="s">
        <v>659</v>
      </c>
      <c r="B255" s="39" t="s">
        <v>660</v>
      </c>
      <c r="C255" s="40" t="s">
        <v>661</v>
      </c>
      <c r="D255" s="39" t="s">
        <v>14</v>
      </c>
      <c r="E255" s="39" t="s">
        <v>30</v>
      </c>
      <c r="F255" s="41">
        <v>51.6</v>
      </c>
      <c r="G255" s="44">
        <v>28.29</v>
      </c>
      <c r="H255" s="44">
        <f t="shared" si="26"/>
        <v>35.36</v>
      </c>
      <c r="I255" s="44">
        <f t="shared" si="32"/>
        <v>1824.58</v>
      </c>
    </row>
    <row r="256" spans="1:10" ht="24">
      <c r="A256" s="38" t="s">
        <v>662</v>
      </c>
      <c r="B256" s="39" t="s">
        <v>663</v>
      </c>
      <c r="C256" s="40" t="s">
        <v>664</v>
      </c>
      <c r="D256" s="39" t="s">
        <v>14</v>
      </c>
      <c r="E256" s="39" t="s">
        <v>30</v>
      </c>
      <c r="F256" s="41">
        <v>44.4</v>
      </c>
      <c r="G256" s="44">
        <v>28.32</v>
      </c>
      <c r="H256" s="44">
        <f t="shared" si="26"/>
        <v>35.4</v>
      </c>
      <c r="I256" s="44">
        <f t="shared" si="32"/>
        <v>1571.76</v>
      </c>
    </row>
    <row r="257" spans="1:9" ht="24">
      <c r="A257" s="38" t="s">
        <v>665</v>
      </c>
      <c r="B257" s="39" t="s">
        <v>666</v>
      </c>
      <c r="C257" s="40" t="s">
        <v>667</v>
      </c>
      <c r="D257" s="39" t="s">
        <v>14</v>
      </c>
      <c r="E257" s="39" t="s">
        <v>30</v>
      </c>
      <c r="F257" s="41">
        <v>316.8</v>
      </c>
      <c r="G257" s="44">
        <v>63.61</v>
      </c>
      <c r="H257" s="44">
        <f t="shared" si="26"/>
        <v>79.510000000000005</v>
      </c>
      <c r="I257" s="44">
        <f t="shared" si="32"/>
        <v>25188.77</v>
      </c>
    </row>
    <row r="258" spans="1:9" ht="48">
      <c r="A258" s="38" t="s">
        <v>668</v>
      </c>
      <c r="B258" s="39" t="s">
        <v>669</v>
      </c>
      <c r="C258" s="40" t="s">
        <v>670</v>
      </c>
      <c r="D258" s="39" t="s">
        <v>14</v>
      </c>
      <c r="E258" s="39" t="s">
        <v>22</v>
      </c>
      <c r="F258" s="41">
        <v>83</v>
      </c>
      <c r="G258" s="44">
        <v>5.54</v>
      </c>
      <c r="H258" s="44">
        <f t="shared" si="26"/>
        <v>6.93</v>
      </c>
      <c r="I258" s="44">
        <f t="shared" si="32"/>
        <v>575.19000000000005</v>
      </c>
    </row>
    <row r="259" spans="1:9" ht="60">
      <c r="A259" s="38" t="s">
        <v>671</v>
      </c>
      <c r="B259" s="39" t="s">
        <v>672</v>
      </c>
      <c r="C259" s="40" t="s">
        <v>673</v>
      </c>
      <c r="D259" s="39" t="s">
        <v>14</v>
      </c>
      <c r="E259" s="39" t="s">
        <v>22</v>
      </c>
      <c r="F259" s="41">
        <v>2</v>
      </c>
      <c r="G259" s="44">
        <v>11.35</v>
      </c>
      <c r="H259" s="44">
        <f t="shared" si="26"/>
        <v>14.19</v>
      </c>
      <c r="I259" s="44">
        <f t="shared" si="32"/>
        <v>28.38</v>
      </c>
    </row>
    <row r="260" spans="1:9" ht="48">
      <c r="A260" s="38" t="s">
        <v>674</v>
      </c>
      <c r="B260" s="39" t="s">
        <v>675</v>
      </c>
      <c r="C260" s="40" t="s">
        <v>676</v>
      </c>
      <c r="D260" s="39" t="s">
        <v>14</v>
      </c>
      <c r="E260" s="39" t="s">
        <v>22</v>
      </c>
      <c r="F260" s="41">
        <v>56</v>
      </c>
      <c r="G260" s="44">
        <v>12.59</v>
      </c>
      <c r="H260" s="44">
        <f t="shared" si="26"/>
        <v>15.74</v>
      </c>
      <c r="I260" s="44">
        <f t="shared" si="32"/>
        <v>881.44</v>
      </c>
    </row>
    <row r="261" spans="1:9" ht="36">
      <c r="A261" s="38" t="s">
        <v>677</v>
      </c>
      <c r="B261" s="39" t="s">
        <v>678</v>
      </c>
      <c r="C261" s="40" t="s">
        <v>679</v>
      </c>
      <c r="D261" s="39" t="s">
        <v>14</v>
      </c>
      <c r="E261" s="39" t="s">
        <v>22</v>
      </c>
      <c r="F261" s="41">
        <v>16</v>
      </c>
      <c r="G261" s="44">
        <v>37.94</v>
      </c>
      <c r="H261" s="44">
        <f t="shared" si="26"/>
        <v>47.43</v>
      </c>
      <c r="I261" s="44">
        <f t="shared" si="32"/>
        <v>758.88</v>
      </c>
    </row>
    <row r="262" spans="1:9" ht="36">
      <c r="A262" s="38" t="s">
        <v>680</v>
      </c>
      <c r="B262" s="39" t="s">
        <v>681</v>
      </c>
      <c r="C262" s="40" t="s">
        <v>682</v>
      </c>
      <c r="D262" s="39" t="s">
        <v>14</v>
      </c>
      <c r="E262" s="39" t="s">
        <v>22</v>
      </c>
      <c r="F262" s="41">
        <v>16</v>
      </c>
      <c r="G262" s="44">
        <v>13.77</v>
      </c>
      <c r="H262" s="44">
        <f t="shared" si="26"/>
        <v>17.21</v>
      </c>
      <c r="I262" s="44">
        <f t="shared" si="32"/>
        <v>275.36</v>
      </c>
    </row>
    <row r="263" spans="1:9" ht="36">
      <c r="A263" s="38" t="s">
        <v>683</v>
      </c>
      <c r="B263" s="39" t="s">
        <v>684</v>
      </c>
      <c r="C263" s="40" t="s">
        <v>685</v>
      </c>
      <c r="D263" s="39" t="s">
        <v>14</v>
      </c>
      <c r="E263" s="39" t="s">
        <v>22</v>
      </c>
      <c r="F263" s="41">
        <v>38</v>
      </c>
      <c r="G263" s="44">
        <v>15.52</v>
      </c>
      <c r="H263" s="44">
        <f t="shared" si="26"/>
        <v>19.399999999999999</v>
      </c>
      <c r="I263" s="44">
        <f t="shared" si="32"/>
        <v>737.2</v>
      </c>
    </row>
    <row r="264" spans="1:9" ht="36">
      <c r="A264" s="38" t="s">
        <v>686</v>
      </c>
      <c r="B264" s="39" t="s">
        <v>687</v>
      </c>
      <c r="C264" s="40" t="s">
        <v>688</v>
      </c>
      <c r="D264" s="39" t="s">
        <v>26</v>
      </c>
      <c r="E264" s="39" t="s">
        <v>22</v>
      </c>
      <c r="F264" s="41">
        <v>18</v>
      </c>
      <c r="G264" s="44">
        <v>27.07</v>
      </c>
      <c r="H264" s="44">
        <f t="shared" si="26"/>
        <v>33.840000000000003</v>
      </c>
      <c r="I264" s="44">
        <f t="shared" si="32"/>
        <v>609.12</v>
      </c>
    </row>
    <row r="265" spans="1:9" ht="36">
      <c r="A265" s="38" t="s">
        <v>689</v>
      </c>
      <c r="B265" s="39" t="s">
        <v>690</v>
      </c>
      <c r="C265" s="40" t="s">
        <v>691</v>
      </c>
      <c r="D265" s="39" t="s">
        <v>14</v>
      </c>
      <c r="E265" s="39" t="s">
        <v>22</v>
      </c>
      <c r="F265" s="41">
        <v>24</v>
      </c>
      <c r="G265" s="44">
        <v>25.84</v>
      </c>
      <c r="H265" s="44">
        <f t="shared" si="26"/>
        <v>32.299999999999997</v>
      </c>
      <c r="I265" s="44">
        <f t="shared" si="32"/>
        <v>775.2</v>
      </c>
    </row>
    <row r="266" spans="1:9" ht="36">
      <c r="A266" s="38" t="s">
        <v>692</v>
      </c>
      <c r="B266" s="39" t="s">
        <v>693</v>
      </c>
      <c r="C266" s="40" t="s">
        <v>694</v>
      </c>
      <c r="D266" s="39" t="s">
        <v>14</v>
      </c>
      <c r="E266" s="39" t="s">
        <v>22</v>
      </c>
      <c r="F266" s="41">
        <v>4</v>
      </c>
      <c r="G266" s="44">
        <v>11.73</v>
      </c>
      <c r="H266" s="44">
        <f t="shared" si="26"/>
        <v>14.66</v>
      </c>
      <c r="I266" s="44">
        <f t="shared" si="32"/>
        <v>58.64</v>
      </c>
    </row>
    <row r="267" spans="1:9" ht="36">
      <c r="A267" s="38" t="s">
        <v>695</v>
      </c>
      <c r="B267" s="39" t="s">
        <v>696</v>
      </c>
      <c r="C267" s="40" t="s">
        <v>697</v>
      </c>
      <c r="D267" s="39" t="s">
        <v>14</v>
      </c>
      <c r="E267" s="39" t="s">
        <v>22</v>
      </c>
      <c r="F267" s="41">
        <v>248</v>
      </c>
      <c r="G267" s="44">
        <v>7.85</v>
      </c>
      <c r="H267" s="44">
        <f t="shared" si="26"/>
        <v>9.81</v>
      </c>
      <c r="I267" s="44">
        <f t="shared" si="32"/>
        <v>2432.88</v>
      </c>
    </row>
    <row r="268" spans="1:9" ht="36">
      <c r="A268" s="38" t="s">
        <v>698</v>
      </c>
      <c r="B268" s="39" t="s">
        <v>699</v>
      </c>
      <c r="C268" s="40" t="s">
        <v>700</v>
      </c>
      <c r="D268" s="39" t="s">
        <v>14</v>
      </c>
      <c r="E268" s="39" t="s">
        <v>22</v>
      </c>
      <c r="F268" s="41">
        <v>2</v>
      </c>
      <c r="G268" s="44">
        <v>16.239999999999998</v>
      </c>
      <c r="H268" s="44">
        <f t="shared" si="26"/>
        <v>20.3</v>
      </c>
      <c r="I268" s="44">
        <f t="shared" si="32"/>
        <v>40.6</v>
      </c>
    </row>
    <row r="269" spans="1:9" ht="36">
      <c r="A269" s="38" t="s">
        <v>701</v>
      </c>
      <c r="B269" s="39" t="s">
        <v>702</v>
      </c>
      <c r="C269" s="40" t="s">
        <v>703</v>
      </c>
      <c r="D269" s="39" t="s">
        <v>14</v>
      </c>
      <c r="E269" s="39" t="s">
        <v>22</v>
      </c>
      <c r="F269" s="41">
        <v>6</v>
      </c>
      <c r="G269" s="44">
        <v>17.84</v>
      </c>
      <c r="H269" s="44">
        <f t="shared" si="26"/>
        <v>22.3</v>
      </c>
      <c r="I269" s="44">
        <f t="shared" si="32"/>
        <v>133.80000000000001</v>
      </c>
    </row>
    <row r="270" spans="1:9" ht="24">
      <c r="A270" s="38" t="s">
        <v>704</v>
      </c>
      <c r="B270" s="39" t="s">
        <v>705</v>
      </c>
      <c r="C270" s="40" t="s">
        <v>706</v>
      </c>
      <c r="D270" s="39" t="s">
        <v>14</v>
      </c>
      <c r="E270" s="39" t="s">
        <v>22</v>
      </c>
      <c r="F270" s="41">
        <v>1</v>
      </c>
      <c r="G270" s="44">
        <v>38.82</v>
      </c>
      <c r="H270" s="44">
        <f t="shared" si="26"/>
        <v>48.53</v>
      </c>
      <c r="I270" s="44">
        <f t="shared" si="32"/>
        <v>48.53</v>
      </c>
    </row>
    <row r="271" spans="1:9" ht="24">
      <c r="A271" s="38" t="s">
        <v>707</v>
      </c>
      <c r="B271" s="39" t="s">
        <v>708</v>
      </c>
      <c r="C271" s="40" t="s">
        <v>709</v>
      </c>
      <c r="D271" s="39" t="s">
        <v>14</v>
      </c>
      <c r="E271" s="39" t="s">
        <v>22</v>
      </c>
      <c r="F271" s="41">
        <v>45</v>
      </c>
      <c r="G271" s="44">
        <v>116.89</v>
      </c>
      <c r="H271" s="44">
        <f t="shared" si="26"/>
        <v>146.11000000000001</v>
      </c>
      <c r="I271" s="44">
        <f t="shared" si="32"/>
        <v>6574.95</v>
      </c>
    </row>
    <row r="272" spans="1:9" ht="36">
      <c r="A272" s="38" t="s">
        <v>710</v>
      </c>
      <c r="B272" s="39" t="s">
        <v>711</v>
      </c>
      <c r="C272" s="40" t="s">
        <v>712</v>
      </c>
      <c r="D272" s="39" t="s">
        <v>14</v>
      </c>
      <c r="E272" s="39" t="s">
        <v>22</v>
      </c>
      <c r="F272" s="41">
        <v>1</v>
      </c>
      <c r="G272" s="44">
        <v>16.3</v>
      </c>
      <c r="H272" s="44">
        <f t="shared" si="26"/>
        <v>20.38</v>
      </c>
      <c r="I272" s="44">
        <f t="shared" si="32"/>
        <v>20.38</v>
      </c>
    </row>
    <row r="273" spans="1:9" ht="36">
      <c r="A273" s="38" t="s">
        <v>713</v>
      </c>
      <c r="B273" s="39" t="s">
        <v>714</v>
      </c>
      <c r="C273" s="40" t="s">
        <v>715</v>
      </c>
      <c r="D273" s="39" t="s">
        <v>14</v>
      </c>
      <c r="E273" s="39" t="s">
        <v>22</v>
      </c>
      <c r="F273" s="41">
        <v>2</v>
      </c>
      <c r="G273" s="44">
        <v>8.6199999999999992</v>
      </c>
      <c r="H273" s="44">
        <f t="shared" ref="H273:H336" si="33">ROUND(G273*$J$14,2)</f>
        <v>10.78</v>
      </c>
      <c r="I273" s="44">
        <f t="shared" si="32"/>
        <v>21.56</v>
      </c>
    </row>
    <row r="274" spans="1:9" ht="36">
      <c r="A274" s="38" t="s">
        <v>716</v>
      </c>
      <c r="B274" s="39" t="s">
        <v>717</v>
      </c>
      <c r="C274" s="40" t="s">
        <v>718</v>
      </c>
      <c r="D274" s="39" t="s">
        <v>14</v>
      </c>
      <c r="E274" s="39" t="s">
        <v>22</v>
      </c>
      <c r="F274" s="41">
        <v>40</v>
      </c>
      <c r="G274" s="44">
        <v>5.89</v>
      </c>
      <c r="H274" s="44">
        <f t="shared" si="33"/>
        <v>7.36</v>
      </c>
      <c r="I274" s="44">
        <f t="shared" si="32"/>
        <v>294.39999999999998</v>
      </c>
    </row>
    <row r="275" spans="1:9" ht="36">
      <c r="A275" s="38" t="s">
        <v>719</v>
      </c>
      <c r="B275" s="39" t="s">
        <v>720</v>
      </c>
      <c r="C275" s="40" t="s">
        <v>721</v>
      </c>
      <c r="D275" s="39" t="s">
        <v>14</v>
      </c>
      <c r="E275" s="39" t="s">
        <v>22</v>
      </c>
      <c r="F275" s="41">
        <v>16</v>
      </c>
      <c r="G275" s="44">
        <v>13.75</v>
      </c>
      <c r="H275" s="44">
        <f t="shared" si="33"/>
        <v>17.190000000000001</v>
      </c>
      <c r="I275" s="44">
        <f t="shared" si="32"/>
        <v>275.04000000000002</v>
      </c>
    </row>
    <row r="276" spans="1:9" ht="36">
      <c r="A276" s="38" t="s">
        <v>722</v>
      </c>
      <c r="B276" s="39" t="s">
        <v>723</v>
      </c>
      <c r="C276" s="40" t="s">
        <v>724</v>
      </c>
      <c r="D276" s="39" t="s">
        <v>14</v>
      </c>
      <c r="E276" s="39" t="s">
        <v>22</v>
      </c>
      <c r="F276" s="41">
        <v>63</v>
      </c>
      <c r="G276" s="44">
        <v>10.89</v>
      </c>
      <c r="H276" s="44">
        <f t="shared" si="33"/>
        <v>13.61</v>
      </c>
      <c r="I276" s="44">
        <f t="shared" si="32"/>
        <v>857.43</v>
      </c>
    </row>
    <row r="277" spans="1:9" ht="36">
      <c r="A277" s="38" t="s">
        <v>725</v>
      </c>
      <c r="B277" s="39" t="s">
        <v>726</v>
      </c>
      <c r="C277" s="40" t="s">
        <v>727</v>
      </c>
      <c r="D277" s="39" t="s">
        <v>14</v>
      </c>
      <c r="E277" s="39" t="s">
        <v>22</v>
      </c>
      <c r="F277" s="41">
        <v>8</v>
      </c>
      <c r="G277" s="44">
        <v>27.18</v>
      </c>
      <c r="H277" s="44">
        <f t="shared" si="33"/>
        <v>33.979999999999997</v>
      </c>
      <c r="I277" s="44">
        <f t="shared" si="32"/>
        <v>271.83999999999997</v>
      </c>
    </row>
    <row r="278" spans="1:9" ht="24">
      <c r="A278" s="38" t="s">
        <v>728</v>
      </c>
      <c r="B278" s="39" t="s">
        <v>729</v>
      </c>
      <c r="C278" s="40" t="s">
        <v>730</v>
      </c>
      <c r="D278" s="39" t="s">
        <v>14</v>
      </c>
      <c r="E278" s="39" t="s">
        <v>22</v>
      </c>
      <c r="F278" s="41">
        <v>3</v>
      </c>
      <c r="G278" s="44">
        <v>44.68</v>
      </c>
      <c r="H278" s="44">
        <f t="shared" si="33"/>
        <v>55.85</v>
      </c>
      <c r="I278" s="44">
        <f t="shared" si="32"/>
        <v>167.55</v>
      </c>
    </row>
    <row r="279" spans="1:9" ht="24">
      <c r="A279" s="38" t="s">
        <v>731</v>
      </c>
      <c r="B279" s="39" t="s">
        <v>732</v>
      </c>
      <c r="C279" s="40" t="s">
        <v>733</v>
      </c>
      <c r="D279" s="39" t="s">
        <v>14</v>
      </c>
      <c r="E279" s="39" t="s">
        <v>22</v>
      </c>
      <c r="F279" s="41">
        <v>18</v>
      </c>
      <c r="G279" s="44">
        <v>99.19</v>
      </c>
      <c r="H279" s="44">
        <f t="shared" si="33"/>
        <v>123.99</v>
      </c>
      <c r="I279" s="44">
        <f t="shared" si="32"/>
        <v>2231.8200000000002</v>
      </c>
    </row>
    <row r="280" spans="1:9" ht="36">
      <c r="A280" s="38" t="s">
        <v>734</v>
      </c>
      <c r="B280" s="39" t="s">
        <v>735</v>
      </c>
      <c r="C280" s="40" t="s">
        <v>736</v>
      </c>
      <c r="D280" s="39" t="s">
        <v>14</v>
      </c>
      <c r="E280" s="39" t="s">
        <v>22</v>
      </c>
      <c r="F280" s="41">
        <v>19</v>
      </c>
      <c r="G280" s="44">
        <v>18.61</v>
      </c>
      <c r="H280" s="44">
        <f t="shared" si="33"/>
        <v>23.26</v>
      </c>
      <c r="I280" s="44">
        <f t="shared" si="32"/>
        <v>441.94</v>
      </c>
    </row>
    <row r="281" spans="1:9" ht="36">
      <c r="A281" s="38" t="s">
        <v>737</v>
      </c>
      <c r="B281" s="39" t="s">
        <v>738</v>
      </c>
      <c r="C281" s="40" t="s">
        <v>739</v>
      </c>
      <c r="D281" s="39" t="s">
        <v>14</v>
      </c>
      <c r="E281" s="39" t="s">
        <v>22</v>
      </c>
      <c r="F281" s="41">
        <v>33</v>
      </c>
      <c r="G281" s="44">
        <v>115.59</v>
      </c>
      <c r="H281" s="44">
        <f t="shared" si="33"/>
        <v>144.49</v>
      </c>
      <c r="I281" s="44">
        <f t="shared" si="32"/>
        <v>4768.17</v>
      </c>
    </row>
    <row r="282" spans="1:9" ht="36">
      <c r="A282" s="38" t="s">
        <v>740</v>
      </c>
      <c r="B282" s="39" t="s">
        <v>741</v>
      </c>
      <c r="C282" s="40" t="s">
        <v>742</v>
      </c>
      <c r="D282" s="39" t="s">
        <v>14</v>
      </c>
      <c r="E282" s="39" t="s">
        <v>22</v>
      </c>
      <c r="F282" s="41">
        <v>1</v>
      </c>
      <c r="G282" s="44">
        <v>23.28</v>
      </c>
      <c r="H282" s="44">
        <f t="shared" si="33"/>
        <v>29.1</v>
      </c>
      <c r="I282" s="44">
        <f t="shared" si="32"/>
        <v>29.1</v>
      </c>
    </row>
    <row r="283" spans="1:9" ht="36">
      <c r="A283" s="38" t="s">
        <v>743</v>
      </c>
      <c r="B283" s="39" t="s">
        <v>744</v>
      </c>
      <c r="C283" s="40" t="s">
        <v>745</v>
      </c>
      <c r="D283" s="39" t="s">
        <v>14</v>
      </c>
      <c r="E283" s="39" t="s">
        <v>22</v>
      </c>
      <c r="F283" s="41">
        <v>4</v>
      </c>
      <c r="G283" s="44">
        <v>19.149999999999999</v>
      </c>
      <c r="H283" s="44">
        <f t="shared" si="33"/>
        <v>23.94</v>
      </c>
      <c r="I283" s="44">
        <f t="shared" si="32"/>
        <v>95.76</v>
      </c>
    </row>
    <row r="284" spans="1:9" ht="36">
      <c r="A284" s="38" t="s">
        <v>746</v>
      </c>
      <c r="B284" s="39" t="s">
        <v>747</v>
      </c>
      <c r="C284" s="40" t="s">
        <v>748</v>
      </c>
      <c r="D284" s="39" t="s">
        <v>14</v>
      </c>
      <c r="E284" s="39" t="s">
        <v>22</v>
      </c>
      <c r="F284" s="41">
        <v>38</v>
      </c>
      <c r="G284" s="44">
        <v>15.27</v>
      </c>
      <c r="H284" s="44">
        <f t="shared" si="33"/>
        <v>19.09</v>
      </c>
      <c r="I284" s="44">
        <f t="shared" si="32"/>
        <v>725.42</v>
      </c>
    </row>
    <row r="285" spans="1:9" ht="36">
      <c r="A285" s="38" t="s">
        <v>749</v>
      </c>
      <c r="B285" s="39" t="s">
        <v>750</v>
      </c>
      <c r="C285" s="40" t="s">
        <v>751</v>
      </c>
      <c r="D285" s="39" t="s">
        <v>14</v>
      </c>
      <c r="E285" s="39" t="s">
        <v>22</v>
      </c>
      <c r="F285" s="41">
        <v>82</v>
      </c>
      <c r="G285" s="44">
        <v>12.13</v>
      </c>
      <c r="H285" s="44">
        <f t="shared" si="33"/>
        <v>15.16</v>
      </c>
      <c r="I285" s="44">
        <f t="shared" si="32"/>
        <v>1243.1199999999999</v>
      </c>
    </row>
    <row r="286" spans="1:9" ht="24">
      <c r="A286" s="38" t="s">
        <v>752</v>
      </c>
      <c r="B286" s="39" t="s">
        <v>753</v>
      </c>
      <c r="C286" s="40" t="s">
        <v>754</v>
      </c>
      <c r="D286" s="39" t="s">
        <v>26</v>
      </c>
      <c r="E286" s="39" t="s">
        <v>22</v>
      </c>
      <c r="F286" s="41">
        <v>3</v>
      </c>
      <c r="G286" s="44">
        <v>5.89</v>
      </c>
      <c r="H286" s="44">
        <f t="shared" si="33"/>
        <v>7.36</v>
      </c>
      <c r="I286" s="44">
        <f t="shared" si="32"/>
        <v>22.08</v>
      </c>
    </row>
    <row r="287" spans="1:9" ht="24">
      <c r="A287" s="38" t="s">
        <v>755</v>
      </c>
      <c r="B287" s="39" t="s">
        <v>756</v>
      </c>
      <c r="C287" s="40" t="s">
        <v>757</v>
      </c>
      <c r="D287" s="39" t="s">
        <v>14</v>
      </c>
      <c r="E287" s="39" t="s">
        <v>22</v>
      </c>
      <c r="F287" s="41">
        <v>1</v>
      </c>
      <c r="G287" s="44">
        <v>26.64</v>
      </c>
      <c r="H287" s="44">
        <f t="shared" si="33"/>
        <v>33.299999999999997</v>
      </c>
      <c r="I287" s="44">
        <f t="shared" si="32"/>
        <v>33.299999999999997</v>
      </c>
    </row>
    <row r="288" spans="1:9" ht="24">
      <c r="A288" s="38" t="s">
        <v>758</v>
      </c>
      <c r="B288" s="39" t="s">
        <v>759</v>
      </c>
      <c r="C288" s="40" t="s">
        <v>760</v>
      </c>
      <c r="D288" s="39" t="s">
        <v>26</v>
      </c>
      <c r="E288" s="39" t="s">
        <v>22</v>
      </c>
      <c r="F288" s="41">
        <v>24</v>
      </c>
      <c r="G288" s="44">
        <v>29.64</v>
      </c>
      <c r="H288" s="44">
        <f t="shared" si="33"/>
        <v>37.049999999999997</v>
      </c>
      <c r="I288" s="44">
        <f t="shared" si="32"/>
        <v>889.2</v>
      </c>
    </row>
    <row r="289" spans="1:9" ht="24">
      <c r="A289" s="38" t="s">
        <v>761</v>
      </c>
      <c r="B289" s="39" t="s">
        <v>762</v>
      </c>
      <c r="C289" s="40" t="s">
        <v>763</v>
      </c>
      <c r="D289" s="39" t="s">
        <v>26</v>
      </c>
      <c r="E289" s="39" t="s">
        <v>22</v>
      </c>
      <c r="F289" s="41">
        <v>4</v>
      </c>
      <c r="G289" s="44">
        <v>7.85</v>
      </c>
      <c r="H289" s="44">
        <f t="shared" si="33"/>
        <v>9.81</v>
      </c>
      <c r="I289" s="44">
        <f t="shared" si="32"/>
        <v>39.24</v>
      </c>
    </row>
    <row r="290" spans="1:9" ht="20.100000000000001" customHeight="1">
      <c r="A290" s="36" t="s">
        <v>764</v>
      </c>
      <c r="B290" s="63"/>
      <c r="C290" s="63" t="s">
        <v>765</v>
      </c>
      <c r="D290" s="63"/>
      <c r="E290" s="63"/>
      <c r="F290" s="63"/>
      <c r="G290" s="63"/>
      <c r="H290" s="44">
        <f t="shared" si="33"/>
        <v>0</v>
      </c>
      <c r="I290" s="37">
        <f>SUM(I291:I297)</f>
        <v>13212.050000000001</v>
      </c>
    </row>
    <row r="291" spans="1:9" ht="24">
      <c r="A291" s="38" t="s">
        <v>766</v>
      </c>
      <c r="B291" s="39" t="s">
        <v>767</v>
      </c>
      <c r="C291" s="40" t="s">
        <v>768</v>
      </c>
      <c r="D291" s="39" t="s">
        <v>14</v>
      </c>
      <c r="E291" s="39" t="s">
        <v>22</v>
      </c>
      <c r="F291" s="41">
        <v>8</v>
      </c>
      <c r="G291" s="44">
        <v>356.95</v>
      </c>
      <c r="H291" s="44">
        <f t="shared" si="33"/>
        <v>446.19</v>
      </c>
      <c r="I291" s="44">
        <f t="shared" ref="I291:I297" si="34">ROUND(H291*F291,2)</f>
        <v>3569.52</v>
      </c>
    </row>
    <row r="292" spans="1:9" ht="36">
      <c r="A292" s="38" t="s">
        <v>769</v>
      </c>
      <c r="B292" s="39" t="s">
        <v>770</v>
      </c>
      <c r="C292" s="40" t="s">
        <v>771</v>
      </c>
      <c r="D292" s="39" t="s">
        <v>14</v>
      </c>
      <c r="E292" s="39" t="s">
        <v>22</v>
      </c>
      <c r="F292" s="41">
        <v>16</v>
      </c>
      <c r="G292" s="44">
        <v>168.4</v>
      </c>
      <c r="H292" s="44">
        <f t="shared" si="33"/>
        <v>210.5</v>
      </c>
      <c r="I292" s="44">
        <f t="shared" si="34"/>
        <v>3368</v>
      </c>
    </row>
    <row r="293" spans="1:9" ht="36">
      <c r="A293" s="38" t="s">
        <v>772</v>
      </c>
      <c r="B293" s="39" t="s">
        <v>773</v>
      </c>
      <c r="C293" s="40" t="s">
        <v>774</v>
      </c>
      <c r="D293" s="39" t="s">
        <v>14</v>
      </c>
      <c r="E293" s="39" t="s">
        <v>22</v>
      </c>
      <c r="F293" s="41">
        <v>39</v>
      </c>
      <c r="G293" s="44">
        <v>95.08</v>
      </c>
      <c r="H293" s="44">
        <f t="shared" si="33"/>
        <v>118.85</v>
      </c>
      <c r="I293" s="44">
        <f t="shared" si="34"/>
        <v>4635.1499999999996</v>
      </c>
    </row>
    <row r="294" spans="1:9" ht="36">
      <c r="A294" s="38" t="s">
        <v>775</v>
      </c>
      <c r="B294" s="39" t="s">
        <v>776</v>
      </c>
      <c r="C294" s="40" t="s">
        <v>777</v>
      </c>
      <c r="D294" s="39" t="s">
        <v>14</v>
      </c>
      <c r="E294" s="39" t="s">
        <v>22</v>
      </c>
      <c r="F294" s="41">
        <v>13</v>
      </c>
      <c r="G294" s="44">
        <v>90.25</v>
      </c>
      <c r="H294" s="44">
        <f t="shared" si="33"/>
        <v>112.81</v>
      </c>
      <c r="I294" s="44">
        <f t="shared" si="34"/>
        <v>1466.53</v>
      </c>
    </row>
    <row r="295" spans="1:9" ht="24">
      <c r="A295" s="38" t="s">
        <v>778</v>
      </c>
      <c r="B295" s="39" t="s">
        <v>779</v>
      </c>
      <c r="C295" s="40" t="s">
        <v>780</v>
      </c>
      <c r="D295" s="39" t="s">
        <v>14</v>
      </c>
      <c r="E295" s="39" t="s">
        <v>22</v>
      </c>
      <c r="F295" s="41">
        <v>1</v>
      </c>
      <c r="G295" s="44">
        <v>24.43</v>
      </c>
      <c r="H295" s="44">
        <f t="shared" si="33"/>
        <v>30.54</v>
      </c>
      <c r="I295" s="44">
        <f t="shared" si="34"/>
        <v>30.54</v>
      </c>
    </row>
    <row r="296" spans="1:9" ht="24">
      <c r="A296" s="38" t="s">
        <v>781</v>
      </c>
      <c r="B296" s="39" t="s">
        <v>782</v>
      </c>
      <c r="C296" s="40" t="s">
        <v>783</v>
      </c>
      <c r="D296" s="39" t="s">
        <v>14</v>
      </c>
      <c r="E296" s="39" t="s">
        <v>22</v>
      </c>
      <c r="F296" s="41">
        <v>1</v>
      </c>
      <c r="G296" s="60">
        <v>29.58</v>
      </c>
      <c r="H296" s="44">
        <f t="shared" si="33"/>
        <v>36.979999999999997</v>
      </c>
      <c r="I296" s="44">
        <f t="shared" si="34"/>
        <v>36.979999999999997</v>
      </c>
    </row>
    <row r="297" spans="1:9" ht="24">
      <c r="A297" s="38" t="s">
        <v>784</v>
      </c>
      <c r="B297" s="39" t="s">
        <v>785</v>
      </c>
      <c r="C297" s="40" t="s">
        <v>786</v>
      </c>
      <c r="D297" s="39" t="s">
        <v>14</v>
      </c>
      <c r="E297" s="39" t="s">
        <v>22</v>
      </c>
      <c r="F297" s="41">
        <v>1</v>
      </c>
      <c r="G297" s="44">
        <v>84.26</v>
      </c>
      <c r="H297" s="44">
        <f t="shared" si="33"/>
        <v>105.33</v>
      </c>
      <c r="I297" s="44">
        <f t="shared" si="34"/>
        <v>105.33</v>
      </c>
    </row>
    <row r="298" spans="1:9" ht="20.100000000000001" customHeight="1">
      <c r="A298" s="36" t="s">
        <v>787</v>
      </c>
      <c r="C298" s="63" t="s">
        <v>788</v>
      </c>
      <c r="D298" s="63"/>
      <c r="E298" s="63"/>
      <c r="F298" s="63"/>
      <c r="G298" s="63"/>
      <c r="H298" s="44">
        <f t="shared" si="33"/>
        <v>0</v>
      </c>
      <c r="I298" s="37">
        <f>SUM(I299)</f>
        <v>44985.86</v>
      </c>
    </row>
    <row r="299" spans="1:9" ht="24">
      <c r="A299" s="38" t="s">
        <v>789</v>
      </c>
      <c r="B299" s="39" t="s">
        <v>790</v>
      </c>
      <c r="C299" s="40" t="s">
        <v>791</v>
      </c>
      <c r="D299" s="39" t="s">
        <v>26</v>
      </c>
      <c r="E299" s="39" t="s">
        <v>22</v>
      </c>
      <c r="F299" s="41">
        <v>1</v>
      </c>
      <c r="G299" s="44">
        <v>35988.69</v>
      </c>
      <c r="H299" s="44">
        <f t="shared" si="33"/>
        <v>44985.86</v>
      </c>
      <c r="I299" s="44">
        <f>ROUND(H299*F299,2)</f>
        <v>44985.86</v>
      </c>
    </row>
    <row r="300" spans="1:9" ht="20.100000000000001" customHeight="1">
      <c r="A300" s="36" t="s">
        <v>792</v>
      </c>
      <c r="B300" s="63"/>
      <c r="C300" s="63" t="s">
        <v>793</v>
      </c>
      <c r="D300" s="63"/>
      <c r="E300" s="63"/>
      <c r="F300" s="63"/>
      <c r="G300" s="63"/>
      <c r="H300" s="44">
        <f t="shared" si="33"/>
        <v>0</v>
      </c>
      <c r="I300" s="37">
        <f>SUM(I301:I304)</f>
        <v>15219.08</v>
      </c>
    </row>
    <row r="301" spans="1:9" ht="24">
      <c r="A301" s="38" t="s">
        <v>794</v>
      </c>
      <c r="B301" s="39" t="s">
        <v>795</v>
      </c>
      <c r="C301" s="40" t="s">
        <v>796</v>
      </c>
      <c r="D301" s="39" t="s">
        <v>26</v>
      </c>
      <c r="E301" s="39" t="s">
        <v>22</v>
      </c>
      <c r="F301" s="41">
        <v>6</v>
      </c>
      <c r="G301" s="44">
        <v>1862.17</v>
      </c>
      <c r="H301" s="44">
        <f t="shared" si="33"/>
        <v>2327.71</v>
      </c>
      <c r="I301" s="44">
        <f t="shared" ref="I301:I304" si="35">ROUND(H301*F301,2)</f>
        <v>13966.26</v>
      </c>
    </row>
    <row r="302" spans="1:9" ht="24">
      <c r="A302" s="38" t="s">
        <v>797</v>
      </c>
      <c r="B302" s="39" t="s">
        <v>798</v>
      </c>
      <c r="C302" s="40" t="s">
        <v>799</v>
      </c>
      <c r="D302" s="39" t="s">
        <v>26</v>
      </c>
      <c r="E302" s="39" t="s">
        <v>22</v>
      </c>
      <c r="F302" s="41">
        <v>2</v>
      </c>
      <c r="G302" s="44">
        <v>402.17</v>
      </c>
      <c r="H302" s="44">
        <f t="shared" si="33"/>
        <v>502.71</v>
      </c>
      <c r="I302" s="44">
        <f t="shared" si="35"/>
        <v>1005.42</v>
      </c>
    </row>
    <row r="303" spans="1:9" ht="36">
      <c r="A303" s="38" t="s">
        <v>800</v>
      </c>
      <c r="B303" s="39" t="s">
        <v>801</v>
      </c>
      <c r="C303" s="40" t="s">
        <v>802</v>
      </c>
      <c r="D303" s="39" t="s">
        <v>14</v>
      </c>
      <c r="E303" s="39" t="s">
        <v>22</v>
      </c>
      <c r="F303" s="41">
        <v>10</v>
      </c>
      <c r="G303" s="44">
        <v>14.31</v>
      </c>
      <c r="H303" s="44">
        <f t="shared" si="33"/>
        <v>17.89</v>
      </c>
      <c r="I303" s="44">
        <f t="shared" si="35"/>
        <v>178.9</v>
      </c>
    </row>
    <row r="304" spans="1:9" ht="24">
      <c r="A304" s="38" t="s">
        <v>803</v>
      </c>
      <c r="B304" s="39" t="s">
        <v>804</v>
      </c>
      <c r="C304" s="40" t="s">
        <v>805</v>
      </c>
      <c r="D304" s="39" t="s">
        <v>14</v>
      </c>
      <c r="E304" s="39" t="s">
        <v>22</v>
      </c>
      <c r="F304" s="41">
        <v>5</v>
      </c>
      <c r="G304" s="44">
        <v>10.96</v>
      </c>
      <c r="H304" s="44">
        <f t="shared" si="33"/>
        <v>13.7</v>
      </c>
      <c r="I304" s="44">
        <f t="shared" si="35"/>
        <v>68.5</v>
      </c>
    </row>
    <row r="305" spans="1:9" ht="20.100000000000001" customHeight="1">
      <c r="A305" s="36" t="s">
        <v>806</v>
      </c>
      <c r="B305" s="63"/>
      <c r="C305" s="63" t="s">
        <v>807</v>
      </c>
      <c r="D305" s="63"/>
      <c r="E305" s="63"/>
      <c r="F305" s="63"/>
      <c r="G305" s="63"/>
      <c r="H305" s="44">
        <f t="shared" si="33"/>
        <v>0</v>
      </c>
      <c r="I305" s="37">
        <f>I306+I322</f>
        <v>40496.61</v>
      </c>
    </row>
    <row r="306" spans="1:9" ht="20.100000000000001" customHeight="1">
      <c r="A306" s="36" t="s">
        <v>808</v>
      </c>
      <c r="B306" s="63"/>
      <c r="C306" s="63" t="s">
        <v>809</v>
      </c>
      <c r="D306" s="63"/>
      <c r="E306" s="63"/>
      <c r="F306" s="63"/>
      <c r="G306" s="63"/>
      <c r="H306" s="44">
        <f t="shared" si="33"/>
        <v>0</v>
      </c>
      <c r="I306" s="37">
        <f>SUM(I307:I321)</f>
        <v>31947.379999999997</v>
      </c>
    </row>
    <row r="307" spans="1:9" ht="36">
      <c r="A307" s="38" t="s">
        <v>810</v>
      </c>
      <c r="B307" s="39" t="s">
        <v>811</v>
      </c>
      <c r="C307" s="40" t="s">
        <v>812</v>
      </c>
      <c r="D307" s="39" t="s">
        <v>14</v>
      </c>
      <c r="E307" s="39" t="s">
        <v>30</v>
      </c>
      <c r="F307" s="41">
        <v>164.6</v>
      </c>
      <c r="G307" s="44">
        <v>27.14</v>
      </c>
      <c r="H307" s="44">
        <f t="shared" si="33"/>
        <v>33.93</v>
      </c>
      <c r="I307" s="44">
        <f t="shared" ref="I307:I321" si="36">ROUND(H307*F307,2)</f>
        <v>5584.88</v>
      </c>
    </row>
    <row r="308" spans="1:9" ht="36">
      <c r="A308" s="38" t="s">
        <v>813</v>
      </c>
      <c r="B308" s="39" t="s">
        <v>814</v>
      </c>
      <c r="C308" s="40" t="s">
        <v>815</v>
      </c>
      <c r="D308" s="39" t="s">
        <v>14</v>
      </c>
      <c r="E308" s="39" t="s">
        <v>30</v>
      </c>
      <c r="F308" s="41">
        <v>65.7</v>
      </c>
      <c r="G308" s="44">
        <v>56</v>
      </c>
      <c r="H308" s="44">
        <f t="shared" si="33"/>
        <v>70</v>
      </c>
      <c r="I308" s="44">
        <f t="shared" si="36"/>
        <v>4599</v>
      </c>
    </row>
    <row r="309" spans="1:9" ht="36">
      <c r="A309" s="38" t="s">
        <v>816</v>
      </c>
      <c r="B309" s="39" t="s">
        <v>817</v>
      </c>
      <c r="C309" s="40" t="s">
        <v>818</v>
      </c>
      <c r="D309" s="39" t="s">
        <v>14</v>
      </c>
      <c r="E309" s="39" t="s">
        <v>30</v>
      </c>
      <c r="F309" s="41">
        <v>39.700000000000003</v>
      </c>
      <c r="G309" s="44">
        <v>94.22</v>
      </c>
      <c r="H309" s="44">
        <f t="shared" si="33"/>
        <v>117.78</v>
      </c>
      <c r="I309" s="44">
        <f t="shared" si="36"/>
        <v>4675.87</v>
      </c>
    </row>
    <row r="310" spans="1:9" ht="36">
      <c r="A310" s="38" t="s">
        <v>819</v>
      </c>
      <c r="B310" s="39" t="s">
        <v>820</v>
      </c>
      <c r="C310" s="40" t="s">
        <v>821</v>
      </c>
      <c r="D310" s="39" t="s">
        <v>14</v>
      </c>
      <c r="E310" s="39" t="s">
        <v>30</v>
      </c>
      <c r="F310" s="41">
        <v>62.8</v>
      </c>
      <c r="G310" s="44">
        <v>148.65</v>
      </c>
      <c r="H310" s="44">
        <f t="shared" si="33"/>
        <v>185.81</v>
      </c>
      <c r="I310" s="44">
        <f t="shared" si="36"/>
        <v>11668.87</v>
      </c>
    </row>
    <row r="311" spans="1:9" ht="24">
      <c r="A311" s="38" t="s">
        <v>822</v>
      </c>
      <c r="B311" s="39" t="s">
        <v>823</v>
      </c>
      <c r="C311" s="40" t="s">
        <v>824</v>
      </c>
      <c r="D311" s="39" t="s">
        <v>14</v>
      </c>
      <c r="E311" s="39" t="s">
        <v>30</v>
      </c>
      <c r="F311" s="41">
        <v>32.4</v>
      </c>
      <c r="G311" s="44">
        <v>19.38</v>
      </c>
      <c r="H311" s="44">
        <f t="shared" si="33"/>
        <v>24.23</v>
      </c>
      <c r="I311" s="44">
        <f t="shared" si="36"/>
        <v>785.05</v>
      </c>
    </row>
    <row r="312" spans="1:9" ht="36">
      <c r="A312" s="38" t="s">
        <v>825</v>
      </c>
      <c r="B312" s="39" t="s">
        <v>826</v>
      </c>
      <c r="C312" s="40" t="s">
        <v>827</v>
      </c>
      <c r="D312" s="39" t="s">
        <v>14</v>
      </c>
      <c r="E312" s="39" t="s">
        <v>22</v>
      </c>
      <c r="F312" s="41">
        <v>6</v>
      </c>
      <c r="G312" s="44">
        <v>61.53</v>
      </c>
      <c r="H312" s="44">
        <f t="shared" si="33"/>
        <v>76.91</v>
      </c>
      <c r="I312" s="44">
        <f t="shared" si="36"/>
        <v>461.46</v>
      </c>
    </row>
    <row r="313" spans="1:9" ht="36">
      <c r="A313" s="38" t="s">
        <v>828</v>
      </c>
      <c r="B313" s="39" t="s">
        <v>829</v>
      </c>
      <c r="C313" s="40" t="s">
        <v>830</v>
      </c>
      <c r="D313" s="39" t="s">
        <v>14</v>
      </c>
      <c r="E313" s="39" t="s">
        <v>22</v>
      </c>
      <c r="F313" s="41">
        <v>16</v>
      </c>
      <c r="G313" s="44">
        <v>41.08</v>
      </c>
      <c r="H313" s="44">
        <f t="shared" si="33"/>
        <v>51.35</v>
      </c>
      <c r="I313" s="44">
        <f t="shared" si="36"/>
        <v>821.6</v>
      </c>
    </row>
    <row r="314" spans="1:9" ht="36">
      <c r="A314" s="38" t="s">
        <v>831</v>
      </c>
      <c r="B314" s="39" t="s">
        <v>832</v>
      </c>
      <c r="C314" s="40" t="s">
        <v>833</v>
      </c>
      <c r="D314" s="39" t="s">
        <v>14</v>
      </c>
      <c r="E314" s="39" t="s">
        <v>22</v>
      </c>
      <c r="F314" s="41">
        <v>2</v>
      </c>
      <c r="G314" s="44">
        <v>15.32</v>
      </c>
      <c r="H314" s="44">
        <f t="shared" si="33"/>
        <v>19.149999999999999</v>
      </c>
      <c r="I314" s="44">
        <f t="shared" si="36"/>
        <v>38.299999999999997</v>
      </c>
    </row>
    <row r="315" spans="1:9" ht="36">
      <c r="A315" s="38" t="s">
        <v>834</v>
      </c>
      <c r="B315" s="39" t="s">
        <v>835</v>
      </c>
      <c r="C315" s="40" t="s">
        <v>836</v>
      </c>
      <c r="D315" s="39" t="s">
        <v>14</v>
      </c>
      <c r="E315" s="39" t="s">
        <v>22</v>
      </c>
      <c r="F315" s="41">
        <v>45</v>
      </c>
      <c r="G315" s="44">
        <v>40.25</v>
      </c>
      <c r="H315" s="44">
        <f t="shared" si="33"/>
        <v>50.31</v>
      </c>
      <c r="I315" s="44">
        <f t="shared" si="36"/>
        <v>2263.9499999999998</v>
      </c>
    </row>
    <row r="316" spans="1:9" ht="48">
      <c r="A316" s="38" t="s">
        <v>837</v>
      </c>
      <c r="B316" s="39" t="s">
        <v>838</v>
      </c>
      <c r="C316" s="40" t="s">
        <v>839</v>
      </c>
      <c r="D316" s="39" t="s">
        <v>14</v>
      </c>
      <c r="E316" s="39" t="s">
        <v>22</v>
      </c>
      <c r="F316" s="41">
        <v>1</v>
      </c>
      <c r="G316" s="44">
        <v>39.619999999999997</v>
      </c>
      <c r="H316" s="44">
        <f t="shared" si="33"/>
        <v>49.53</v>
      </c>
      <c r="I316" s="44">
        <f t="shared" si="36"/>
        <v>49.53</v>
      </c>
    </row>
    <row r="317" spans="1:9" ht="36">
      <c r="A317" s="38" t="s">
        <v>840</v>
      </c>
      <c r="B317" s="39" t="s">
        <v>841</v>
      </c>
      <c r="C317" s="40" t="s">
        <v>842</v>
      </c>
      <c r="D317" s="39" t="s">
        <v>26</v>
      </c>
      <c r="E317" s="39" t="s">
        <v>22</v>
      </c>
      <c r="F317" s="41">
        <v>3</v>
      </c>
      <c r="G317" s="44">
        <v>87.45</v>
      </c>
      <c r="H317" s="44">
        <f t="shared" si="33"/>
        <v>109.31</v>
      </c>
      <c r="I317" s="44">
        <f t="shared" si="36"/>
        <v>327.93</v>
      </c>
    </row>
    <row r="318" spans="1:9" ht="36">
      <c r="A318" s="38" t="s">
        <v>843</v>
      </c>
      <c r="B318" s="39" t="s">
        <v>844</v>
      </c>
      <c r="C318" s="40" t="s">
        <v>845</v>
      </c>
      <c r="D318" s="39" t="s">
        <v>26</v>
      </c>
      <c r="E318" s="39" t="s">
        <v>22</v>
      </c>
      <c r="F318" s="41">
        <v>2</v>
      </c>
      <c r="G318" s="44">
        <v>87.45</v>
      </c>
      <c r="H318" s="44">
        <f t="shared" si="33"/>
        <v>109.31</v>
      </c>
      <c r="I318" s="44">
        <f t="shared" si="36"/>
        <v>218.62</v>
      </c>
    </row>
    <row r="319" spans="1:9" ht="36">
      <c r="A319" s="38" t="s">
        <v>846</v>
      </c>
      <c r="B319" s="39" t="s">
        <v>847</v>
      </c>
      <c r="C319" s="40" t="s">
        <v>848</v>
      </c>
      <c r="D319" s="39" t="s">
        <v>14</v>
      </c>
      <c r="E319" s="39" t="s">
        <v>22</v>
      </c>
      <c r="F319" s="41">
        <v>2</v>
      </c>
      <c r="G319" s="44">
        <v>17.97</v>
      </c>
      <c r="H319" s="44">
        <f t="shared" si="33"/>
        <v>22.46</v>
      </c>
      <c r="I319" s="44">
        <f t="shared" si="36"/>
        <v>44.92</v>
      </c>
    </row>
    <row r="320" spans="1:9" ht="36">
      <c r="A320" s="38" t="s">
        <v>849</v>
      </c>
      <c r="B320" s="39" t="s">
        <v>850</v>
      </c>
      <c r="C320" s="40" t="s">
        <v>851</v>
      </c>
      <c r="D320" s="39" t="s">
        <v>26</v>
      </c>
      <c r="E320" s="39" t="s">
        <v>22</v>
      </c>
      <c r="F320" s="41">
        <v>2</v>
      </c>
      <c r="G320" s="44">
        <v>104.66</v>
      </c>
      <c r="H320" s="44">
        <f t="shared" si="33"/>
        <v>130.83000000000001</v>
      </c>
      <c r="I320" s="44">
        <f t="shared" si="36"/>
        <v>261.66000000000003</v>
      </c>
    </row>
    <row r="321" spans="1:9" ht="36">
      <c r="A321" s="38" t="s">
        <v>852</v>
      </c>
      <c r="B321" s="39" t="s">
        <v>853</v>
      </c>
      <c r="C321" s="40" t="s">
        <v>854</v>
      </c>
      <c r="D321" s="39" t="s">
        <v>14</v>
      </c>
      <c r="E321" s="39" t="s">
        <v>22</v>
      </c>
      <c r="F321" s="41">
        <v>6</v>
      </c>
      <c r="G321" s="44">
        <v>19.43</v>
      </c>
      <c r="H321" s="44">
        <f t="shared" si="33"/>
        <v>24.29</v>
      </c>
      <c r="I321" s="44">
        <f t="shared" si="36"/>
        <v>145.74</v>
      </c>
    </row>
    <row r="322" spans="1:9" ht="20.100000000000001" customHeight="1">
      <c r="A322" s="36" t="s">
        <v>855</v>
      </c>
      <c r="C322" s="63" t="s">
        <v>856</v>
      </c>
      <c r="D322" s="63"/>
      <c r="E322" s="63"/>
      <c r="F322" s="63"/>
      <c r="G322" s="63"/>
      <c r="H322" s="44">
        <f t="shared" si="33"/>
        <v>0</v>
      </c>
      <c r="I322" s="37">
        <f>SUM(I323:I324)</f>
        <v>8549.23</v>
      </c>
    </row>
    <row r="323" spans="1:9" ht="36">
      <c r="A323" s="38" t="s">
        <v>857</v>
      </c>
      <c r="B323" s="39" t="s">
        <v>858</v>
      </c>
      <c r="C323" s="40" t="s">
        <v>859</v>
      </c>
      <c r="D323" s="39" t="s">
        <v>14</v>
      </c>
      <c r="E323" s="39" t="s">
        <v>22</v>
      </c>
      <c r="F323" s="41">
        <v>13</v>
      </c>
      <c r="G323" s="44">
        <v>497.43</v>
      </c>
      <c r="H323" s="44">
        <f t="shared" si="33"/>
        <v>621.79</v>
      </c>
      <c r="I323" s="44">
        <f t="shared" ref="I323:I324" si="37">ROUND(H323*F323,2)</f>
        <v>8083.27</v>
      </c>
    </row>
    <row r="324" spans="1:9" ht="36">
      <c r="A324" s="38" t="s">
        <v>860</v>
      </c>
      <c r="B324" s="39" t="s">
        <v>861</v>
      </c>
      <c r="C324" s="40" t="s">
        <v>862</v>
      </c>
      <c r="D324" s="39" t="s">
        <v>14</v>
      </c>
      <c r="E324" s="39" t="s">
        <v>22</v>
      </c>
      <c r="F324" s="41">
        <v>11</v>
      </c>
      <c r="G324" s="44">
        <v>33.89</v>
      </c>
      <c r="H324" s="44">
        <f t="shared" si="33"/>
        <v>42.36</v>
      </c>
      <c r="I324" s="44">
        <f t="shared" si="37"/>
        <v>465.96</v>
      </c>
    </row>
    <row r="325" spans="1:9" ht="20.100000000000001" customHeight="1">
      <c r="A325" s="36" t="s">
        <v>863</v>
      </c>
      <c r="B325" s="63"/>
      <c r="C325" s="63" t="s">
        <v>864</v>
      </c>
      <c r="D325" s="63"/>
      <c r="E325" s="63"/>
      <c r="F325" s="63"/>
      <c r="G325" s="63"/>
      <c r="H325" s="44">
        <f t="shared" si="33"/>
        <v>0</v>
      </c>
      <c r="I325" s="37">
        <f>I326+I356+I360</f>
        <v>92377.030000000013</v>
      </c>
    </row>
    <row r="326" spans="1:9" ht="20.100000000000001" customHeight="1">
      <c r="A326" s="36" t="s">
        <v>865</v>
      </c>
      <c r="B326" s="63"/>
      <c r="C326" s="63" t="s">
        <v>866</v>
      </c>
      <c r="D326" s="63"/>
      <c r="E326" s="63"/>
      <c r="F326" s="63"/>
      <c r="G326" s="63"/>
      <c r="H326" s="44">
        <f t="shared" si="33"/>
        <v>0</v>
      </c>
      <c r="I326" s="37">
        <f>SUM(I327:I355)</f>
        <v>43233.80000000001</v>
      </c>
    </row>
    <row r="327" spans="1:9" ht="36">
      <c r="A327" s="38" t="s">
        <v>867</v>
      </c>
      <c r="B327" s="39" t="s">
        <v>868</v>
      </c>
      <c r="C327" s="40" t="s">
        <v>869</v>
      </c>
      <c r="D327" s="39" t="s">
        <v>14</v>
      </c>
      <c r="E327" s="39" t="s">
        <v>30</v>
      </c>
      <c r="F327" s="41">
        <v>88.7</v>
      </c>
      <c r="G327" s="44">
        <v>18.87</v>
      </c>
      <c r="H327" s="44">
        <f t="shared" si="33"/>
        <v>23.59</v>
      </c>
      <c r="I327" s="44">
        <f t="shared" ref="I327:I355" si="38">ROUND(H327*F327,2)</f>
        <v>2092.4299999999998</v>
      </c>
    </row>
    <row r="328" spans="1:9" ht="36">
      <c r="A328" s="38" t="s">
        <v>870</v>
      </c>
      <c r="B328" s="39" t="s">
        <v>871</v>
      </c>
      <c r="C328" s="40" t="s">
        <v>872</v>
      </c>
      <c r="D328" s="39" t="s">
        <v>14</v>
      </c>
      <c r="E328" s="39" t="s">
        <v>30</v>
      </c>
      <c r="F328" s="41">
        <v>207.2</v>
      </c>
      <c r="G328" s="44">
        <v>23.65</v>
      </c>
      <c r="H328" s="44">
        <f t="shared" si="33"/>
        <v>29.56</v>
      </c>
      <c r="I328" s="44">
        <f t="shared" si="38"/>
        <v>6124.83</v>
      </c>
    </row>
    <row r="329" spans="1:9" ht="36">
      <c r="A329" s="38" t="s">
        <v>873</v>
      </c>
      <c r="B329" s="39" t="s">
        <v>874</v>
      </c>
      <c r="C329" s="40" t="s">
        <v>875</v>
      </c>
      <c r="D329" s="39" t="s">
        <v>14</v>
      </c>
      <c r="E329" s="39" t="s">
        <v>30</v>
      </c>
      <c r="F329" s="41">
        <v>21.1</v>
      </c>
      <c r="G329" s="44">
        <v>29.39</v>
      </c>
      <c r="H329" s="44">
        <f t="shared" si="33"/>
        <v>36.74</v>
      </c>
      <c r="I329" s="44">
        <f t="shared" si="38"/>
        <v>775.21</v>
      </c>
    </row>
    <row r="330" spans="1:9" ht="36">
      <c r="A330" s="38" t="s">
        <v>876</v>
      </c>
      <c r="B330" s="39" t="s">
        <v>877</v>
      </c>
      <c r="C330" s="40" t="s">
        <v>878</v>
      </c>
      <c r="D330" s="39" t="s">
        <v>14</v>
      </c>
      <c r="E330" s="39" t="s">
        <v>30</v>
      </c>
      <c r="F330" s="41">
        <v>252.1</v>
      </c>
      <c r="G330" s="44">
        <v>32.950000000000003</v>
      </c>
      <c r="H330" s="44">
        <f t="shared" si="33"/>
        <v>41.19</v>
      </c>
      <c r="I330" s="44">
        <f t="shared" si="38"/>
        <v>10384</v>
      </c>
    </row>
    <row r="331" spans="1:9" ht="36">
      <c r="A331" s="38" t="s">
        <v>879</v>
      </c>
      <c r="B331" s="39" t="s">
        <v>880</v>
      </c>
      <c r="C331" s="40" t="s">
        <v>881</v>
      </c>
      <c r="D331" s="39" t="s">
        <v>14</v>
      </c>
      <c r="E331" s="39" t="s">
        <v>30</v>
      </c>
      <c r="F331" s="41">
        <v>39</v>
      </c>
      <c r="G331" s="44">
        <v>47.55</v>
      </c>
      <c r="H331" s="44">
        <f t="shared" si="33"/>
        <v>59.44</v>
      </c>
      <c r="I331" s="44">
        <f t="shared" si="38"/>
        <v>2318.16</v>
      </c>
    </row>
    <row r="332" spans="1:9" ht="36">
      <c r="A332" s="38" t="s">
        <v>882</v>
      </c>
      <c r="B332" s="39" t="s">
        <v>883</v>
      </c>
      <c r="C332" s="40" t="s">
        <v>884</v>
      </c>
      <c r="D332" s="39" t="s">
        <v>14</v>
      </c>
      <c r="E332" s="39" t="s">
        <v>22</v>
      </c>
      <c r="F332" s="41">
        <v>40</v>
      </c>
      <c r="G332" s="44">
        <v>9.1999999999999993</v>
      </c>
      <c r="H332" s="44">
        <f t="shared" si="33"/>
        <v>11.5</v>
      </c>
      <c r="I332" s="44">
        <f t="shared" si="38"/>
        <v>460</v>
      </c>
    </row>
    <row r="333" spans="1:9" ht="36">
      <c r="A333" s="38" t="s">
        <v>885</v>
      </c>
      <c r="B333" s="39" t="s">
        <v>886</v>
      </c>
      <c r="C333" s="40" t="s">
        <v>887</v>
      </c>
      <c r="D333" s="39" t="s">
        <v>14</v>
      </c>
      <c r="E333" s="39" t="s">
        <v>22</v>
      </c>
      <c r="F333" s="41">
        <v>60</v>
      </c>
      <c r="G333" s="44">
        <v>15.03</v>
      </c>
      <c r="H333" s="44">
        <f t="shared" si="33"/>
        <v>18.79</v>
      </c>
      <c r="I333" s="44">
        <f t="shared" si="38"/>
        <v>1127.4000000000001</v>
      </c>
    </row>
    <row r="334" spans="1:9" ht="36">
      <c r="A334" s="38" t="s">
        <v>888</v>
      </c>
      <c r="B334" s="39" t="s">
        <v>889</v>
      </c>
      <c r="C334" s="40" t="s">
        <v>890</v>
      </c>
      <c r="D334" s="39" t="s">
        <v>14</v>
      </c>
      <c r="E334" s="39" t="s">
        <v>22</v>
      </c>
      <c r="F334" s="41">
        <v>4</v>
      </c>
      <c r="G334" s="44">
        <v>22.35</v>
      </c>
      <c r="H334" s="44">
        <f t="shared" si="33"/>
        <v>27.94</v>
      </c>
      <c r="I334" s="44">
        <f t="shared" si="38"/>
        <v>111.76</v>
      </c>
    </row>
    <row r="335" spans="1:9" ht="36">
      <c r="A335" s="38" t="s">
        <v>891</v>
      </c>
      <c r="B335" s="39" t="s">
        <v>892</v>
      </c>
      <c r="C335" s="40" t="s">
        <v>893</v>
      </c>
      <c r="D335" s="39" t="s">
        <v>14</v>
      </c>
      <c r="E335" s="39" t="s">
        <v>22</v>
      </c>
      <c r="F335" s="41">
        <v>7</v>
      </c>
      <c r="G335" s="44">
        <v>26.87</v>
      </c>
      <c r="H335" s="44">
        <f t="shared" si="33"/>
        <v>33.590000000000003</v>
      </c>
      <c r="I335" s="44">
        <f t="shared" si="38"/>
        <v>235.13</v>
      </c>
    </row>
    <row r="336" spans="1:9" ht="36">
      <c r="A336" s="38" t="s">
        <v>894</v>
      </c>
      <c r="B336" s="39" t="s">
        <v>895</v>
      </c>
      <c r="C336" s="40" t="s">
        <v>896</v>
      </c>
      <c r="D336" s="39" t="s">
        <v>14</v>
      </c>
      <c r="E336" s="39" t="s">
        <v>22</v>
      </c>
      <c r="F336" s="41">
        <v>3</v>
      </c>
      <c r="G336" s="44">
        <v>101.64</v>
      </c>
      <c r="H336" s="44">
        <f t="shared" si="33"/>
        <v>127.05</v>
      </c>
      <c r="I336" s="44">
        <f t="shared" si="38"/>
        <v>381.15</v>
      </c>
    </row>
    <row r="337" spans="1:9" ht="36">
      <c r="A337" s="38" t="s">
        <v>897</v>
      </c>
      <c r="B337" s="39" t="s">
        <v>898</v>
      </c>
      <c r="C337" s="40" t="s">
        <v>899</v>
      </c>
      <c r="D337" s="39" t="s">
        <v>14</v>
      </c>
      <c r="E337" s="39" t="s">
        <v>22</v>
      </c>
      <c r="F337" s="41">
        <v>15</v>
      </c>
      <c r="G337" s="44">
        <v>26.2</v>
      </c>
      <c r="H337" s="44">
        <f t="shared" ref="H337:H400" si="39">ROUND(G337*$J$14,2)</f>
        <v>32.75</v>
      </c>
      <c r="I337" s="44">
        <f t="shared" si="38"/>
        <v>491.25</v>
      </c>
    </row>
    <row r="338" spans="1:9" ht="36">
      <c r="A338" s="38" t="s">
        <v>900</v>
      </c>
      <c r="B338" s="39" t="s">
        <v>901</v>
      </c>
      <c r="C338" s="40" t="s">
        <v>902</v>
      </c>
      <c r="D338" s="39" t="s">
        <v>14</v>
      </c>
      <c r="E338" s="39" t="s">
        <v>22</v>
      </c>
      <c r="F338" s="41">
        <v>51</v>
      </c>
      <c r="G338" s="44">
        <v>14.44</v>
      </c>
      <c r="H338" s="44">
        <f t="shared" si="39"/>
        <v>18.05</v>
      </c>
      <c r="I338" s="44">
        <f t="shared" si="38"/>
        <v>920.55</v>
      </c>
    </row>
    <row r="339" spans="1:9" ht="36">
      <c r="A339" s="38" t="s">
        <v>903</v>
      </c>
      <c r="B339" s="39" t="s">
        <v>904</v>
      </c>
      <c r="C339" s="40" t="s">
        <v>905</v>
      </c>
      <c r="D339" s="39" t="s">
        <v>14</v>
      </c>
      <c r="E339" s="39" t="s">
        <v>22</v>
      </c>
      <c r="F339" s="41">
        <v>46</v>
      </c>
      <c r="G339" s="44">
        <v>9.02</v>
      </c>
      <c r="H339" s="44">
        <f t="shared" si="39"/>
        <v>11.28</v>
      </c>
      <c r="I339" s="44">
        <f t="shared" si="38"/>
        <v>518.88</v>
      </c>
    </row>
    <row r="340" spans="1:9" ht="48">
      <c r="A340" s="38" t="s">
        <v>906</v>
      </c>
      <c r="B340" s="39" t="s">
        <v>907</v>
      </c>
      <c r="C340" s="40" t="s">
        <v>908</v>
      </c>
      <c r="D340" s="39" t="s">
        <v>14</v>
      </c>
      <c r="E340" s="39" t="s">
        <v>22</v>
      </c>
      <c r="F340" s="41">
        <v>24</v>
      </c>
      <c r="G340" s="44">
        <v>10.119999999999999</v>
      </c>
      <c r="H340" s="44">
        <f t="shared" si="39"/>
        <v>12.65</v>
      </c>
      <c r="I340" s="44">
        <f t="shared" si="38"/>
        <v>303.60000000000002</v>
      </c>
    </row>
    <row r="341" spans="1:9" ht="48">
      <c r="A341" s="38" t="s">
        <v>909</v>
      </c>
      <c r="B341" s="39" t="s">
        <v>910</v>
      </c>
      <c r="C341" s="40" t="s">
        <v>911</v>
      </c>
      <c r="D341" s="39" t="s">
        <v>14</v>
      </c>
      <c r="E341" s="39" t="s">
        <v>22</v>
      </c>
      <c r="F341" s="41">
        <v>24</v>
      </c>
      <c r="G341" s="44">
        <v>38.4</v>
      </c>
      <c r="H341" s="44">
        <f t="shared" si="39"/>
        <v>48</v>
      </c>
      <c r="I341" s="44">
        <f t="shared" si="38"/>
        <v>1152</v>
      </c>
    </row>
    <row r="342" spans="1:9" ht="48">
      <c r="A342" s="38" t="s">
        <v>912</v>
      </c>
      <c r="B342" s="39" t="s">
        <v>913</v>
      </c>
      <c r="C342" s="40" t="s">
        <v>914</v>
      </c>
      <c r="D342" s="39" t="s">
        <v>14</v>
      </c>
      <c r="E342" s="39" t="s">
        <v>22</v>
      </c>
      <c r="F342" s="41">
        <v>74</v>
      </c>
      <c r="G342" s="44">
        <v>11.38</v>
      </c>
      <c r="H342" s="44">
        <f t="shared" si="39"/>
        <v>14.23</v>
      </c>
      <c r="I342" s="44">
        <f t="shared" si="38"/>
        <v>1053.02</v>
      </c>
    </row>
    <row r="343" spans="1:9" ht="48">
      <c r="A343" s="38" t="s">
        <v>915</v>
      </c>
      <c r="B343" s="39" t="s">
        <v>916</v>
      </c>
      <c r="C343" s="40" t="s">
        <v>917</v>
      </c>
      <c r="D343" s="39" t="s">
        <v>14</v>
      </c>
      <c r="E343" s="39" t="s">
        <v>22</v>
      </c>
      <c r="F343" s="41">
        <v>8</v>
      </c>
      <c r="G343" s="44">
        <v>16.600000000000001</v>
      </c>
      <c r="H343" s="44">
        <f t="shared" si="39"/>
        <v>20.75</v>
      </c>
      <c r="I343" s="44">
        <f t="shared" si="38"/>
        <v>166</v>
      </c>
    </row>
    <row r="344" spans="1:9" ht="24">
      <c r="A344" s="38" t="s">
        <v>918</v>
      </c>
      <c r="B344" s="39" t="s">
        <v>919</v>
      </c>
      <c r="C344" s="40" t="s">
        <v>920</v>
      </c>
      <c r="D344" s="39" t="s">
        <v>14</v>
      </c>
      <c r="E344" s="39" t="s">
        <v>22</v>
      </c>
      <c r="F344" s="41">
        <v>5</v>
      </c>
      <c r="G344" s="44">
        <v>57.9</v>
      </c>
      <c r="H344" s="44">
        <f t="shared" si="39"/>
        <v>72.38</v>
      </c>
      <c r="I344" s="44">
        <f t="shared" si="38"/>
        <v>361.9</v>
      </c>
    </row>
    <row r="345" spans="1:9" ht="36">
      <c r="A345" s="38" t="s">
        <v>921</v>
      </c>
      <c r="B345" s="39" t="s">
        <v>922</v>
      </c>
      <c r="C345" s="40" t="s">
        <v>923</v>
      </c>
      <c r="D345" s="39" t="s">
        <v>26</v>
      </c>
      <c r="E345" s="39" t="s">
        <v>22</v>
      </c>
      <c r="F345" s="41">
        <v>3</v>
      </c>
      <c r="G345" s="44">
        <v>50.31</v>
      </c>
      <c r="H345" s="44">
        <f t="shared" si="39"/>
        <v>62.89</v>
      </c>
      <c r="I345" s="44">
        <f t="shared" si="38"/>
        <v>188.67</v>
      </c>
    </row>
    <row r="346" spans="1:9" ht="36">
      <c r="A346" s="38" t="s">
        <v>924</v>
      </c>
      <c r="B346" s="39" t="s">
        <v>925</v>
      </c>
      <c r="C346" s="40" t="s">
        <v>926</v>
      </c>
      <c r="D346" s="39" t="s">
        <v>14</v>
      </c>
      <c r="E346" s="39" t="s">
        <v>22</v>
      </c>
      <c r="F346" s="41">
        <v>13</v>
      </c>
      <c r="G346" s="44">
        <v>48.74</v>
      </c>
      <c r="H346" s="44">
        <f t="shared" si="39"/>
        <v>60.93</v>
      </c>
      <c r="I346" s="44">
        <f t="shared" si="38"/>
        <v>792.09</v>
      </c>
    </row>
    <row r="347" spans="1:9" ht="36">
      <c r="A347" s="38" t="s">
        <v>927</v>
      </c>
      <c r="B347" s="39" t="s">
        <v>928</v>
      </c>
      <c r="C347" s="40" t="s">
        <v>929</v>
      </c>
      <c r="D347" s="39" t="s">
        <v>14</v>
      </c>
      <c r="E347" s="39" t="s">
        <v>22</v>
      </c>
      <c r="F347" s="41">
        <v>21</v>
      </c>
      <c r="G347" s="44">
        <v>18.64</v>
      </c>
      <c r="H347" s="44">
        <f t="shared" si="39"/>
        <v>23.3</v>
      </c>
      <c r="I347" s="44">
        <f t="shared" si="38"/>
        <v>489.3</v>
      </c>
    </row>
    <row r="348" spans="1:9" ht="36">
      <c r="A348" s="38" t="s">
        <v>930</v>
      </c>
      <c r="B348" s="39" t="s">
        <v>931</v>
      </c>
      <c r="C348" s="40" t="s">
        <v>932</v>
      </c>
      <c r="D348" s="39" t="s">
        <v>14</v>
      </c>
      <c r="E348" s="39" t="s">
        <v>22</v>
      </c>
      <c r="F348" s="41">
        <v>9</v>
      </c>
      <c r="G348" s="44">
        <v>13.07</v>
      </c>
      <c r="H348" s="44">
        <f t="shared" si="39"/>
        <v>16.34</v>
      </c>
      <c r="I348" s="44">
        <f t="shared" si="38"/>
        <v>147.06</v>
      </c>
    </row>
    <row r="349" spans="1:9" ht="36">
      <c r="A349" s="38" t="s">
        <v>933</v>
      </c>
      <c r="B349" s="39" t="s">
        <v>934</v>
      </c>
      <c r="C349" s="40" t="s">
        <v>935</v>
      </c>
      <c r="D349" s="39" t="s">
        <v>14</v>
      </c>
      <c r="E349" s="39" t="s">
        <v>22</v>
      </c>
      <c r="F349" s="41">
        <v>6</v>
      </c>
      <c r="G349" s="44">
        <v>80.05</v>
      </c>
      <c r="H349" s="44">
        <f t="shared" si="39"/>
        <v>100.06</v>
      </c>
      <c r="I349" s="44">
        <f t="shared" si="38"/>
        <v>600.36</v>
      </c>
    </row>
    <row r="350" spans="1:9" ht="36">
      <c r="A350" s="38" t="s">
        <v>936</v>
      </c>
      <c r="B350" s="39" t="s">
        <v>937</v>
      </c>
      <c r="C350" s="40" t="s">
        <v>938</v>
      </c>
      <c r="D350" s="39" t="s">
        <v>26</v>
      </c>
      <c r="E350" s="39" t="s">
        <v>22</v>
      </c>
      <c r="F350" s="41">
        <v>16</v>
      </c>
      <c r="G350" s="44">
        <v>31.42</v>
      </c>
      <c r="H350" s="44">
        <f t="shared" si="39"/>
        <v>39.28</v>
      </c>
      <c r="I350" s="44">
        <f t="shared" si="38"/>
        <v>628.48</v>
      </c>
    </row>
    <row r="351" spans="1:9" ht="36">
      <c r="A351" s="38" t="s">
        <v>939</v>
      </c>
      <c r="B351" s="39" t="s">
        <v>940</v>
      </c>
      <c r="C351" s="40" t="s">
        <v>941</v>
      </c>
      <c r="D351" s="39" t="s">
        <v>26</v>
      </c>
      <c r="E351" s="39" t="s">
        <v>22</v>
      </c>
      <c r="F351" s="41">
        <v>2</v>
      </c>
      <c r="G351" s="44">
        <v>31.42</v>
      </c>
      <c r="H351" s="44">
        <f t="shared" si="39"/>
        <v>39.28</v>
      </c>
      <c r="I351" s="44">
        <f t="shared" si="38"/>
        <v>78.56</v>
      </c>
    </row>
    <row r="352" spans="1:9" ht="36">
      <c r="A352" s="38" t="s">
        <v>942</v>
      </c>
      <c r="B352" s="39" t="s">
        <v>847</v>
      </c>
      <c r="C352" s="40" t="s">
        <v>848</v>
      </c>
      <c r="D352" s="39" t="s">
        <v>14</v>
      </c>
      <c r="E352" s="39" t="s">
        <v>22</v>
      </c>
      <c r="F352" s="41">
        <v>1</v>
      </c>
      <c r="G352" s="44">
        <v>17.97</v>
      </c>
      <c r="H352" s="44">
        <f t="shared" si="39"/>
        <v>22.46</v>
      </c>
      <c r="I352" s="44">
        <f t="shared" si="38"/>
        <v>22.46</v>
      </c>
    </row>
    <row r="353" spans="1:9" ht="36">
      <c r="A353" s="38" t="s">
        <v>943</v>
      </c>
      <c r="B353" s="39" t="s">
        <v>858</v>
      </c>
      <c r="C353" s="40" t="s">
        <v>859</v>
      </c>
      <c r="D353" s="39" t="s">
        <v>14</v>
      </c>
      <c r="E353" s="39" t="s">
        <v>22</v>
      </c>
      <c r="F353" s="41">
        <v>17</v>
      </c>
      <c r="G353" s="44">
        <v>497.43</v>
      </c>
      <c r="H353" s="44">
        <f t="shared" si="39"/>
        <v>621.79</v>
      </c>
      <c r="I353" s="44">
        <f t="shared" si="38"/>
        <v>10570.43</v>
      </c>
    </row>
    <row r="354" spans="1:9" ht="36">
      <c r="A354" s="38" t="s">
        <v>944</v>
      </c>
      <c r="B354" s="39" t="s">
        <v>945</v>
      </c>
      <c r="C354" s="40" t="s">
        <v>946</v>
      </c>
      <c r="D354" s="39" t="s">
        <v>26</v>
      </c>
      <c r="E354" s="39" t="s">
        <v>22</v>
      </c>
      <c r="F354" s="41">
        <v>4</v>
      </c>
      <c r="G354" s="44">
        <v>38.4</v>
      </c>
      <c r="H354" s="44">
        <f t="shared" si="39"/>
        <v>48</v>
      </c>
      <c r="I354" s="44">
        <f t="shared" si="38"/>
        <v>192</v>
      </c>
    </row>
    <row r="355" spans="1:9" ht="36">
      <c r="A355" s="38" t="s">
        <v>947</v>
      </c>
      <c r="B355" s="39" t="s">
        <v>948</v>
      </c>
      <c r="C355" s="40" t="s">
        <v>949</v>
      </c>
      <c r="D355" s="39" t="s">
        <v>14</v>
      </c>
      <c r="E355" s="39" t="s">
        <v>22</v>
      </c>
      <c r="F355" s="41">
        <v>28</v>
      </c>
      <c r="G355" s="44">
        <v>15.63</v>
      </c>
      <c r="H355" s="44">
        <f t="shared" si="39"/>
        <v>19.54</v>
      </c>
      <c r="I355" s="44">
        <f t="shared" si="38"/>
        <v>547.12</v>
      </c>
    </row>
    <row r="356" spans="1:9" ht="20.100000000000001" customHeight="1">
      <c r="A356" s="36" t="s">
        <v>950</v>
      </c>
      <c r="C356" s="63" t="s">
        <v>951</v>
      </c>
      <c r="D356" s="63"/>
      <c r="E356" s="63"/>
      <c r="F356" s="63"/>
      <c r="G356" s="63"/>
      <c r="H356" s="44">
        <f t="shared" si="39"/>
        <v>0</v>
      </c>
      <c r="I356" s="37">
        <f>SUM(I357:I359)</f>
        <v>30411.519999999997</v>
      </c>
    </row>
    <row r="357" spans="1:9" ht="36">
      <c r="A357" s="38" t="s">
        <v>952</v>
      </c>
      <c r="B357" s="39" t="s">
        <v>953</v>
      </c>
      <c r="C357" s="40" t="s">
        <v>954</v>
      </c>
      <c r="D357" s="39" t="s">
        <v>14</v>
      </c>
      <c r="E357" s="39" t="s">
        <v>22</v>
      </c>
      <c r="F357" s="41">
        <v>1</v>
      </c>
      <c r="G357" s="44">
        <v>10563.52</v>
      </c>
      <c r="H357" s="44">
        <f t="shared" si="39"/>
        <v>13204.4</v>
      </c>
      <c r="I357" s="44">
        <f t="shared" ref="I357:I359" si="40">ROUND(H357*F357,2)</f>
        <v>13204.4</v>
      </c>
    </row>
    <row r="358" spans="1:9" ht="36">
      <c r="A358" s="38" t="s">
        <v>955</v>
      </c>
      <c r="B358" s="39" t="s">
        <v>956</v>
      </c>
      <c r="C358" s="40" t="s">
        <v>957</v>
      </c>
      <c r="D358" s="39" t="s">
        <v>14</v>
      </c>
      <c r="E358" s="39" t="s">
        <v>22</v>
      </c>
      <c r="F358" s="41">
        <v>1</v>
      </c>
      <c r="G358" s="44">
        <v>6147.87</v>
      </c>
      <c r="H358" s="44">
        <f t="shared" si="39"/>
        <v>7684.84</v>
      </c>
      <c r="I358" s="44">
        <f t="shared" si="40"/>
        <v>7684.84</v>
      </c>
    </row>
    <row r="359" spans="1:9" ht="36">
      <c r="A359" s="38" t="s">
        <v>958</v>
      </c>
      <c r="B359" s="39" t="s">
        <v>959</v>
      </c>
      <c r="C359" s="40" t="s">
        <v>960</v>
      </c>
      <c r="D359" s="39" t="s">
        <v>14</v>
      </c>
      <c r="E359" s="39" t="s">
        <v>22</v>
      </c>
      <c r="F359" s="41">
        <v>1</v>
      </c>
      <c r="G359" s="44">
        <v>7617.82</v>
      </c>
      <c r="H359" s="44">
        <f t="shared" si="39"/>
        <v>9522.2800000000007</v>
      </c>
      <c r="I359" s="44">
        <f t="shared" si="40"/>
        <v>9522.2800000000007</v>
      </c>
    </row>
    <row r="360" spans="1:9" ht="20.100000000000001" customHeight="1">
      <c r="A360" s="36" t="s">
        <v>961</v>
      </c>
      <c r="C360" s="63" t="s">
        <v>962</v>
      </c>
      <c r="D360" s="63"/>
      <c r="E360" s="63"/>
      <c r="F360" s="63"/>
      <c r="G360" s="63"/>
      <c r="H360" s="44">
        <f t="shared" si="39"/>
        <v>0</v>
      </c>
      <c r="I360" s="37">
        <f>SUM(I361:I371)</f>
        <v>18731.710000000003</v>
      </c>
    </row>
    <row r="361" spans="1:9" ht="36">
      <c r="A361" s="38" t="s">
        <v>963</v>
      </c>
      <c r="B361" s="39" t="s">
        <v>886</v>
      </c>
      <c r="C361" s="40" t="s">
        <v>887</v>
      </c>
      <c r="D361" s="39" t="s">
        <v>14</v>
      </c>
      <c r="E361" s="39" t="s">
        <v>22</v>
      </c>
      <c r="F361" s="41">
        <v>46</v>
      </c>
      <c r="G361" s="44">
        <v>15.03</v>
      </c>
      <c r="H361" s="44">
        <f t="shared" si="39"/>
        <v>18.79</v>
      </c>
      <c r="I361" s="44">
        <f t="shared" ref="I361:I371" si="41">ROUND(H361*F361,2)</f>
        <v>864.34</v>
      </c>
    </row>
    <row r="362" spans="1:9" ht="36">
      <c r="A362" s="38" t="s">
        <v>964</v>
      </c>
      <c r="B362" s="39" t="s">
        <v>965</v>
      </c>
      <c r="C362" s="40" t="s">
        <v>966</v>
      </c>
      <c r="D362" s="39" t="s">
        <v>14</v>
      </c>
      <c r="E362" s="39" t="s">
        <v>22</v>
      </c>
      <c r="F362" s="41">
        <v>248</v>
      </c>
      <c r="G362" s="44">
        <v>9.74</v>
      </c>
      <c r="H362" s="44">
        <f t="shared" si="39"/>
        <v>12.18</v>
      </c>
      <c r="I362" s="44">
        <f t="shared" si="41"/>
        <v>3020.64</v>
      </c>
    </row>
    <row r="363" spans="1:9" ht="36">
      <c r="A363" s="38" t="s">
        <v>967</v>
      </c>
      <c r="B363" s="39" t="s">
        <v>968</v>
      </c>
      <c r="C363" s="40" t="s">
        <v>969</v>
      </c>
      <c r="D363" s="39" t="s">
        <v>14</v>
      </c>
      <c r="E363" s="39" t="s">
        <v>22</v>
      </c>
      <c r="F363" s="41">
        <v>2</v>
      </c>
      <c r="G363" s="44">
        <v>19.75</v>
      </c>
      <c r="H363" s="44">
        <f t="shared" si="39"/>
        <v>24.69</v>
      </c>
      <c r="I363" s="44">
        <f t="shared" si="41"/>
        <v>49.38</v>
      </c>
    </row>
    <row r="364" spans="1:9" ht="36">
      <c r="A364" s="38" t="s">
        <v>970</v>
      </c>
      <c r="B364" s="39" t="s">
        <v>928</v>
      </c>
      <c r="C364" s="40" t="s">
        <v>929</v>
      </c>
      <c r="D364" s="39" t="s">
        <v>14</v>
      </c>
      <c r="E364" s="39" t="s">
        <v>22</v>
      </c>
      <c r="F364" s="41">
        <v>39</v>
      </c>
      <c r="G364" s="44">
        <v>18.64</v>
      </c>
      <c r="H364" s="44">
        <f t="shared" si="39"/>
        <v>23.3</v>
      </c>
      <c r="I364" s="44">
        <f t="shared" si="41"/>
        <v>908.7</v>
      </c>
    </row>
    <row r="365" spans="1:9" ht="36">
      <c r="A365" s="38" t="s">
        <v>971</v>
      </c>
      <c r="B365" s="39" t="s">
        <v>972</v>
      </c>
      <c r="C365" s="40" t="s">
        <v>973</v>
      </c>
      <c r="D365" s="39" t="s">
        <v>14</v>
      </c>
      <c r="E365" s="39" t="s">
        <v>22</v>
      </c>
      <c r="F365" s="41">
        <v>2</v>
      </c>
      <c r="G365" s="44">
        <v>4.8499999999999996</v>
      </c>
      <c r="H365" s="44">
        <f t="shared" si="39"/>
        <v>6.06</v>
      </c>
      <c r="I365" s="44">
        <f t="shared" si="41"/>
        <v>12.12</v>
      </c>
    </row>
    <row r="366" spans="1:9" ht="48">
      <c r="A366" s="38" t="s">
        <v>974</v>
      </c>
      <c r="B366" s="39" t="s">
        <v>975</v>
      </c>
      <c r="C366" s="40" t="s">
        <v>976</v>
      </c>
      <c r="D366" s="39" t="s">
        <v>14</v>
      </c>
      <c r="E366" s="39" t="s">
        <v>22</v>
      </c>
      <c r="F366" s="41">
        <v>24</v>
      </c>
      <c r="G366" s="44">
        <v>9.07</v>
      </c>
      <c r="H366" s="44">
        <f t="shared" si="39"/>
        <v>11.34</v>
      </c>
      <c r="I366" s="44">
        <f t="shared" si="41"/>
        <v>272.16000000000003</v>
      </c>
    </row>
    <row r="367" spans="1:9" ht="36">
      <c r="A367" s="38" t="s">
        <v>977</v>
      </c>
      <c r="B367" s="39" t="s">
        <v>871</v>
      </c>
      <c r="C367" s="40" t="s">
        <v>872</v>
      </c>
      <c r="D367" s="39" t="s">
        <v>14</v>
      </c>
      <c r="E367" s="39" t="s">
        <v>30</v>
      </c>
      <c r="F367" s="41">
        <v>388.1</v>
      </c>
      <c r="G367" s="44">
        <v>23.65</v>
      </c>
      <c r="H367" s="44">
        <f t="shared" si="39"/>
        <v>29.56</v>
      </c>
      <c r="I367" s="44">
        <f t="shared" si="41"/>
        <v>11472.24</v>
      </c>
    </row>
    <row r="368" spans="1:9" ht="36">
      <c r="A368" s="38" t="s">
        <v>978</v>
      </c>
      <c r="B368" s="39" t="s">
        <v>979</v>
      </c>
      <c r="C368" s="40" t="s">
        <v>980</v>
      </c>
      <c r="D368" s="39" t="s">
        <v>14</v>
      </c>
      <c r="E368" s="39" t="s">
        <v>22</v>
      </c>
      <c r="F368" s="41">
        <v>2</v>
      </c>
      <c r="G368" s="44">
        <v>73.75</v>
      </c>
      <c r="H368" s="44">
        <f t="shared" si="39"/>
        <v>92.19</v>
      </c>
      <c r="I368" s="44">
        <f t="shared" si="41"/>
        <v>184.38</v>
      </c>
    </row>
    <row r="369" spans="1:9" ht="36">
      <c r="A369" s="38" t="s">
        <v>981</v>
      </c>
      <c r="B369" s="39" t="s">
        <v>982</v>
      </c>
      <c r="C369" s="40" t="s">
        <v>983</v>
      </c>
      <c r="D369" s="39" t="s">
        <v>14</v>
      </c>
      <c r="E369" s="39" t="s">
        <v>22</v>
      </c>
      <c r="F369" s="41">
        <v>6</v>
      </c>
      <c r="G369" s="44">
        <v>36.85</v>
      </c>
      <c r="H369" s="44">
        <f t="shared" si="39"/>
        <v>46.06</v>
      </c>
      <c r="I369" s="44">
        <f t="shared" si="41"/>
        <v>276.36</v>
      </c>
    </row>
    <row r="370" spans="1:9" ht="36">
      <c r="A370" s="38" t="s">
        <v>984</v>
      </c>
      <c r="B370" s="39" t="s">
        <v>985</v>
      </c>
      <c r="C370" s="40" t="s">
        <v>986</v>
      </c>
      <c r="D370" s="39" t="s">
        <v>14</v>
      </c>
      <c r="E370" s="39" t="s">
        <v>22</v>
      </c>
      <c r="F370" s="41">
        <v>56</v>
      </c>
      <c r="G370" s="44">
        <v>16.73</v>
      </c>
      <c r="H370" s="44">
        <f t="shared" si="39"/>
        <v>20.91</v>
      </c>
      <c r="I370" s="44">
        <f t="shared" si="41"/>
        <v>1170.96</v>
      </c>
    </row>
    <row r="371" spans="1:9" ht="36">
      <c r="A371" s="38" t="s">
        <v>987</v>
      </c>
      <c r="B371" s="39" t="s">
        <v>988</v>
      </c>
      <c r="C371" s="40" t="s">
        <v>989</v>
      </c>
      <c r="D371" s="39" t="s">
        <v>14</v>
      </c>
      <c r="E371" s="39" t="s">
        <v>22</v>
      </c>
      <c r="F371" s="41">
        <v>7</v>
      </c>
      <c r="G371" s="44">
        <v>57.19</v>
      </c>
      <c r="H371" s="44">
        <f t="shared" si="39"/>
        <v>71.489999999999995</v>
      </c>
      <c r="I371" s="44">
        <f t="shared" si="41"/>
        <v>500.43</v>
      </c>
    </row>
    <row r="372" spans="1:9" ht="20.100000000000001" customHeight="1">
      <c r="A372" s="36" t="s">
        <v>990</v>
      </c>
      <c r="C372" s="63" t="s">
        <v>991</v>
      </c>
      <c r="D372" s="63"/>
      <c r="E372" s="63"/>
      <c r="F372" s="63"/>
      <c r="G372" s="63"/>
      <c r="H372" s="44">
        <f t="shared" si="39"/>
        <v>0</v>
      </c>
      <c r="I372" s="37">
        <f>SUM(I373:I408)</f>
        <v>111218.93000000001</v>
      </c>
    </row>
    <row r="373" spans="1:9" ht="48">
      <c r="A373" s="38" t="s">
        <v>992</v>
      </c>
      <c r="B373" s="39" t="s">
        <v>993</v>
      </c>
      <c r="C373" s="40" t="s">
        <v>994</v>
      </c>
      <c r="D373" s="39" t="s">
        <v>14</v>
      </c>
      <c r="E373" s="39" t="s">
        <v>22</v>
      </c>
      <c r="F373" s="41">
        <v>6</v>
      </c>
      <c r="G373" s="44">
        <v>306.06</v>
      </c>
      <c r="H373" s="44">
        <f t="shared" si="39"/>
        <v>382.58</v>
      </c>
      <c r="I373" s="44">
        <f t="shared" ref="I373:I408" si="42">ROUND(H373*F373,2)</f>
        <v>2295.48</v>
      </c>
    </row>
    <row r="374" spans="1:9" ht="24">
      <c r="A374" s="38" t="s">
        <v>995</v>
      </c>
      <c r="B374" s="39" t="s">
        <v>996</v>
      </c>
      <c r="C374" s="40" t="s">
        <v>997</v>
      </c>
      <c r="D374" s="39" t="s">
        <v>14</v>
      </c>
      <c r="E374" s="39" t="s">
        <v>22</v>
      </c>
      <c r="F374" s="41">
        <v>18</v>
      </c>
      <c r="G374" s="44">
        <v>529.64</v>
      </c>
      <c r="H374" s="44">
        <f t="shared" si="39"/>
        <v>662.05</v>
      </c>
      <c r="I374" s="44">
        <f t="shared" si="42"/>
        <v>11916.9</v>
      </c>
    </row>
    <row r="375" spans="1:9" ht="24">
      <c r="A375" s="38" t="s">
        <v>998</v>
      </c>
      <c r="B375" s="39" t="s">
        <v>999</v>
      </c>
      <c r="C375" s="40" t="s">
        <v>1000</v>
      </c>
      <c r="D375" s="39" t="s">
        <v>14</v>
      </c>
      <c r="E375" s="39" t="s">
        <v>22</v>
      </c>
      <c r="F375" s="41">
        <v>6</v>
      </c>
      <c r="G375" s="44">
        <v>32.270000000000003</v>
      </c>
      <c r="H375" s="44">
        <f t="shared" si="39"/>
        <v>40.340000000000003</v>
      </c>
      <c r="I375" s="44">
        <f t="shared" si="42"/>
        <v>242.04</v>
      </c>
    </row>
    <row r="376" spans="1:9" ht="24">
      <c r="A376" s="38" t="s">
        <v>1001</v>
      </c>
      <c r="B376" s="39" t="s">
        <v>1002</v>
      </c>
      <c r="C376" s="40" t="s">
        <v>1003</v>
      </c>
      <c r="D376" s="39" t="s">
        <v>14</v>
      </c>
      <c r="E376" s="39" t="s">
        <v>22</v>
      </c>
      <c r="F376" s="41">
        <v>18</v>
      </c>
      <c r="G376" s="44">
        <v>63.29</v>
      </c>
      <c r="H376" s="44">
        <f t="shared" si="39"/>
        <v>79.11</v>
      </c>
      <c r="I376" s="44">
        <f t="shared" si="42"/>
        <v>1423.98</v>
      </c>
    </row>
    <row r="377" spans="1:9" ht="24">
      <c r="A377" s="38" t="s">
        <v>1004</v>
      </c>
      <c r="B377" s="39" t="s">
        <v>1005</v>
      </c>
      <c r="C377" s="40" t="s">
        <v>1006</v>
      </c>
      <c r="D377" s="39" t="s">
        <v>26</v>
      </c>
      <c r="E377" s="39" t="s">
        <v>22</v>
      </c>
      <c r="F377" s="41">
        <v>4</v>
      </c>
      <c r="G377" s="44">
        <v>396.15</v>
      </c>
      <c r="H377" s="44">
        <f t="shared" si="39"/>
        <v>495.19</v>
      </c>
      <c r="I377" s="44">
        <f t="shared" si="42"/>
        <v>1980.76</v>
      </c>
    </row>
    <row r="378" spans="1:9" ht="36">
      <c r="A378" s="38" t="s">
        <v>1007</v>
      </c>
      <c r="B378" s="39" t="s">
        <v>1008</v>
      </c>
      <c r="C378" s="40" t="s">
        <v>1009</v>
      </c>
      <c r="D378" s="39" t="s">
        <v>26</v>
      </c>
      <c r="E378" s="39" t="s">
        <v>22</v>
      </c>
      <c r="F378" s="41">
        <v>4</v>
      </c>
      <c r="G378" s="44">
        <v>154.87</v>
      </c>
      <c r="H378" s="44">
        <f t="shared" si="39"/>
        <v>193.59</v>
      </c>
      <c r="I378" s="44">
        <f t="shared" si="42"/>
        <v>774.36</v>
      </c>
    </row>
    <row r="379" spans="1:9" ht="24">
      <c r="A379" s="38" t="s">
        <v>1010</v>
      </c>
      <c r="B379" s="39" t="s">
        <v>1011</v>
      </c>
      <c r="C379" s="40" t="s">
        <v>1012</v>
      </c>
      <c r="D379" s="39" t="s">
        <v>14</v>
      </c>
      <c r="E379" s="39" t="s">
        <v>22</v>
      </c>
      <c r="F379" s="41">
        <v>22</v>
      </c>
      <c r="G379" s="44">
        <v>144.75</v>
      </c>
      <c r="H379" s="44">
        <f t="shared" si="39"/>
        <v>180.94</v>
      </c>
      <c r="I379" s="44">
        <f t="shared" si="42"/>
        <v>3980.68</v>
      </c>
    </row>
    <row r="380" spans="1:9" ht="24">
      <c r="A380" s="38" t="s">
        <v>1013</v>
      </c>
      <c r="B380" s="39" t="s">
        <v>1014</v>
      </c>
      <c r="C380" s="40" t="s">
        <v>1015</v>
      </c>
      <c r="D380" s="39" t="s">
        <v>14</v>
      </c>
      <c r="E380" s="39" t="s">
        <v>22</v>
      </c>
      <c r="F380" s="41">
        <v>6</v>
      </c>
      <c r="G380" s="44">
        <v>347</v>
      </c>
      <c r="H380" s="44">
        <f t="shared" si="39"/>
        <v>433.75</v>
      </c>
      <c r="I380" s="44">
        <f t="shared" si="42"/>
        <v>2602.5</v>
      </c>
    </row>
    <row r="381" spans="1:9" ht="24">
      <c r="A381" s="38" t="s">
        <v>1016</v>
      </c>
      <c r="B381" s="39" t="s">
        <v>1017</v>
      </c>
      <c r="C381" s="40" t="s">
        <v>1018</v>
      </c>
      <c r="D381" s="39" t="s">
        <v>14</v>
      </c>
      <c r="E381" s="39" t="s">
        <v>22</v>
      </c>
      <c r="F381" s="41">
        <v>6</v>
      </c>
      <c r="G381" s="44">
        <v>717.53</v>
      </c>
      <c r="H381" s="44">
        <f t="shared" si="39"/>
        <v>896.91</v>
      </c>
      <c r="I381" s="44">
        <f t="shared" si="42"/>
        <v>5381.46</v>
      </c>
    </row>
    <row r="382" spans="1:9" ht="24">
      <c r="A382" s="38" t="s">
        <v>1019</v>
      </c>
      <c r="B382" s="39" t="s">
        <v>1020</v>
      </c>
      <c r="C382" s="40" t="s">
        <v>1021</v>
      </c>
      <c r="D382" s="39" t="s">
        <v>14</v>
      </c>
      <c r="E382" s="39" t="s">
        <v>22</v>
      </c>
      <c r="F382" s="41">
        <v>10</v>
      </c>
      <c r="G382" s="44">
        <v>197.41</v>
      </c>
      <c r="H382" s="44">
        <f t="shared" si="39"/>
        <v>246.76</v>
      </c>
      <c r="I382" s="44">
        <f t="shared" si="42"/>
        <v>2467.6</v>
      </c>
    </row>
    <row r="383" spans="1:9" ht="24">
      <c r="A383" s="38" t="s">
        <v>1022</v>
      </c>
      <c r="B383" s="39" t="s">
        <v>1023</v>
      </c>
      <c r="C383" s="40" t="s">
        <v>1024</v>
      </c>
      <c r="D383" s="39" t="s">
        <v>26</v>
      </c>
      <c r="E383" s="39" t="s">
        <v>22</v>
      </c>
      <c r="F383" s="41">
        <v>7</v>
      </c>
      <c r="G383" s="44">
        <v>197.4</v>
      </c>
      <c r="H383" s="44">
        <f t="shared" si="39"/>
        <v>246.75</v>
      </c>
      <c r="I383" s="44">
        <f t="shared" si="42"/>
        <v>1727.25</v>
      </c>
    </row>
    <row r="384" spans="1:9" ht="24">
      <c r="A384" s="38" t="s">
        <v>1025</v>
      </c>
      <c r="B384" s="39" t="s">
        <v>1026</v>
      </c>
      <c r="C384" s="40" t="s">
        <v>1027</v>
      </c>
      <c r="D384" s="39" t="s">
        <v>14</v>
      </c>
      <c r="E384" s="39" t="s">
        <v>22</v>
      </c>
      <c r="F384" s="41">
        <v>1</v>
      </c>
      <c r="G384" s="44">
        <v>216.57</v>
      </c>
      <c r="H384" s="44">
        <f t="shared" si="39"/>
        <v>270.70999999999998</v>
      </c>
      <c r="I384" s="44">
        <f t="shared" si="42"/>
        <v>270.70999999999998</v>
      </c>
    </row>
    <row r="385" spans="1:9" ht="36">
      <c r="A385" s="38" t="s">
        <v>1028</v>
      </c>
      <c r="B385" s="39" t="s">
        <v>1029</v>
      </c>
      <c r="C385" s="40" t="s">
        <v>1030</v>
      </c>
      <c r="D385" s="39" t="s">
        <v>14</v>
      </c>
      <c r="E385" s="39" t="s">
        <v>22</v>
      </c>
      <c r="F385" s="41">
        <v>42</v>
      </c>
      <c r="G385" s="44">
        <v>93.32</v>
      </c>
      <c r="H385" s="44">
        <f t="shared" si="39"/>
        <v>116.65</v>
      </c>
      <c r="I385" s="44">
        <f t="shared" si="42"/>
        <v>4899.3</v>
      </c>
    </row>
    <row r="386" spans="1:9" ht="24">
      <c r="A386" s="38" t="s">
        <v>1031</v>
      </c>
      <c r="B386" s="39" t="s">
        <v>1032</v>
      </c>
      <c r="C386" s="40" t="s">
        <v>1033</v>
      </c>
      <c r="D386" s="39" t="s">
        <v>14</v>
      </c>
      <c r="E386" s="39" t="s">
        <v>22</v>
      </c>
      <c r="F386" s="41">
        <v>11</v>
      </c>
      <c r="G386" s="44">
        <v>100.83</v>
      </c>
      <c r="H386" s="44">
        <f t="shared" si="39"/>
        <v>126.04</v>
      </c>
      <c r="I386" s="44">
        <f t="shared" si="42"/>
        <v>1386.44</v>
      </c>
    </row>
    <row r="387" spans="1:9" ht="24">
      <c r="A387" s="38" t="s">
        <v>1034</v>
      </c>
      <c r="B387" s="39" t="s">
        <v>1035</v>
      </c>
      <c r="C387" s="40" t="s">
        <v>1036</v>
      </c>
      <c r="D387" s="39" t="s">
        <v>14</v>
      </c>
      <c r="E387" s="39" t="s">
        <v>22</v>
      </c>
      <c r="F387" s="41">
        <v>53</v>
      </c>
      <c r="G387" s="44">
        <v>12.91</v>
      </c>
      <c r="H387" s="44">
        <f t="shared" si="39"/>
        <v>16.14</v>
      </c>
      <c r="I387" s="44">
        <f t="shared" si="42"/>
        <v>855.42</v>
      </c>
    </row>
    <row r="388" spans="1:9" ht="24">
      <c r="A388" s="38" t="s">
        <v>1037</v>
      </c>
      <c r="B388" s="39" t="s">
        <v>1038</v>
      </c>
      <c r="C388" s="40" t="s">
        <v>1039</v>
      </c>
      <c r="D388" s="39" t="s">
        <v>26</v>
      </c>
      <c r="E388" s="39" t="s">
        <v>22</v>
      </c>
      <c r="F388" s="41">
        <v>28</v>
      </c>
      <c r="G388" s="44">
        <v>133.61000000000001</v>
      </c>
      <c r="H388" s="44">
        <f t="shared" si="39"/>
        <v>167.01</v>
      </c>
      <c r="I388" s="44">
        <f t="shared" si="42"/>
        <v>4676.28</v>
      </c>
    </row>
    <row r="389" spans="1:9" ht="36">
      <c r="A389" s="38" t="s">
        <v>1040</v>
      </c>
      <c r="B389" s="39" t="s">
        <v>1041</v>
      </c>
      <c r="C389" s="40" t="s">
        <v>1042</v>
      </c>
      <c r="D389" s="39" t="s">
        <v>14</v>
      </c>
      <c r="E389" s="39" t="s">
        <v>22</v>
      </c>
      <c r="F389" s="41">
        <v>19</v>
      </c>
      <c r="G389" s="44">
        <v>81.73</v>
      </c>
      <c r="H389" s="44">
        <f t="shared" si="39"/>
        <v>102.16</v>
      </c>
      <c r="I389" s="44">
        <f t="shared" si="42"/>
        <v>1941.04</v>
      </c>
    </row>
    <row r="390" spans="1:9" ht="24">
      <c r="A390" s="38" t="s">
        <v>1043</v>
      </c>
      <c r="B390" s="39" t="s">
        <v>1044</v>
      </c>
      <c r="C390" s="40" t="s">
        <v>1045</v>
      </c>
      <c r="D390" s="39" t="s">
        <v>26</v>
      </c>
      <c r="E390" s="39" t="s">
        <v>22</v>
      </c>
      <c r="F390" s="41">
        <v>2</v>
      </c>
      <c r="G390" s="44">
        <v>222.42</v>
      </c>
      <c r="H390" s="44">
        <f t="shared" si="39"/>
        <v>278.02999999999997</v>
      </c>
      <c r="I390" s="44">
        <f t="shared" si="42"/>
        <v>556.05999999999995</v>
      </c>
    </row>
    <row r="391" spans="1:9" ht="24">
      <c r="A391" s="38" t="s">
        <v>1046</v>
      </c>
      <c r="B391" s="39" t="s">
        <v>1047</v>
      </c>
      <c r="C391" s="40" t="s">
        <v>1048</v>
      </c>
      <c r="D391" s="39" t="s">
        <v>14</v>
      </c>
      <c r="E391" s="39" t="s">
        <v>22</v>
      </c>
      <c r="F391" s="41">
        <v>15</v>
      </c>
      <c r="G391" s="44">
        <v>51.25</v>
      </c>
      <c r="H391" s="44">
        <f t="shared" si="39"/>
        <v>64.06</v>
      </c>
      <c r="I391" s="44">
        <f t="shared" si="42"/>
        <v>960.9</v>
      </c>
    </row>
    <row r="392" spans="1:9" ht="24">
      <c r="A392" s="38" t="s">
        <v>1049</v>
      </c>
      <c r="B392" s="39" t="s">
        <v>1050</v>
      </c>
      <c r="C392" s="40" t="s">
        <v>1051</v>
      </c>
      <c r="D392" s="39" t="s">
        <v>26</v>
      </c>
      <c r="E392" s="39" t="s">
        <v>22</v>
      </c>
      <c r="F392" s="41">
        <v>4</v>
      </c>
      <c r="G392" s="44">
        <v>320.87</v>
      </c>
      <c r="H392" s="44">
        <f t="shared" si="39"/>
        <v>401.09</v>
      </c>
      <c r="I392" s="44">
        <f t="shared" si="42"/>
        <v>1604.36</v>
      </c>
    </row>
    <row r="393" spans="1:9" ht="24">
      <c r="A393" s="38" t="s">
        <v>1052</v>
      </c>
      <c r="B393" s="39" t="s">
        <v>1053</v>
      </c>
      <c r="C393" s="40" t="s">
        <v>1054</v>
      </c>
      <c r="D393" s="39" t="s">
        <v>26</v>
      </c>
      <c r="E393" s="39" t="s">
        <v>22</v>
      </c>
      <c r="F393" s="41">
        <v>4</v>
      </c>
      <c r="G393" s="44">
        <v>127.75</v>
      </c>
      <c r="H393" s="44">
        <f t="shared" si="39"/>
        <v>159.69</v>
      </c>
      <c r="I393" s="44">
        <f t="shared" si="42"/>
        <v>638.76</v>
      </c>
    </row>
    <row r="394" spans="1:9" ht="24">
      <c r="A394" s="38" t="s">
        <v>1055</v>
      </c>
      <c r="B394" s="39" t="s">
        <v>1056</v>
      </c>
      <c r="C394" s="40" t="s">
        <v>1057</v>
      </c>
      <c r="D394" s="39" t="s">
        <v>14</v>
      </c>
      <c r="E394" s="39" t="s">
        <v>22</v>
      </c>
      <c r="F394" s="41">
        <v>45</v>
      </c>
      <c r="G394" s="44">
        <v>74.819999999999993</v>
      </c>
      <c r="H394" s="44">
        <f t="shared" si="39"/>
        <v>93.53</v>
      </c>
      <c r="I394" s="44">
        <f t="shared" si="42"/>
        <v>4208.8500000000004</v>
      </c>
    </row>
    <row r="395" spans="1:9" ht="24">
      <c r="A395" s="38" t="s">
        <v>1058</v>
      </c>
      <c r="B395" s="39" t="s">
        <v>1059</v>
      </c>
      <c r="C395" s="40" t="s">
        <v>1060</v>
      </c>
      <c r="D395" s="39" t="s">
        <v>14</v>
      </c>
      <c r="E395" s="39" t="s">
        <v>22</v>
      </c>
      <c r="F395" s="41">
        <v>13</v>
      </c>
      <c r="G395" s="44">
        <v>106.89</v>
      </c>
      <c r="H395" s="44">
        <f t="shared" si="39"/>
        <v>133.61000000000001</v>
      </c>
      <c r="I395" s="44">
        <f t="shared" si="42"/>
        <v>1736.93</v>
      </c>
    </row>
    <row r="396" spans="1:9" ht="24">
      <c r="A396" s="38" t="s">
        <v>1061</v>
      </c>
      <c r="B396" s="39" t="s">
        <v>1062</v>
      </c>
      <c r="C396" s="40" t="s">
        <v>1063</v>
      </c>
      <c r="D396" s="39" t="s">
        <v>26</v>
      </c>
      <c r="E396" s="39" t="s">
        <v>22</v>
      </c>
      <c r="F396" s="41">
        <v>12</v>
      </c>
      <c r="G396" s="44">
        <v>367.18</v>
      </c>
      <c r="H396" s="44">
        <f t="shared" si="39"/>
        <v>458.98</v>
      </c>
      <c r="I396" s="44">
        <f t="shared" si="42"/>
        <v>5507.76</v>
      </c>
    </row>
    <row r="397" spans="1:9" ht="36">
      <c r="A397" s="38" t="s">
        <v>1064</v>
      </c>
      <c r="B397" s="39" t="s">
        <v>1065</v>
      </c>
      <c r="C397" s="40" t="s">
        <v>1066</v>
      </c>
      <c r="D397" s="39" t="s">
        <v>14</v>
      </c>
      <c r="E397" s="39" t="s">
        <v>22</v>
      </c>
      <c r="F397" s="41">
        <v>6</v>
      </c>
      <c r="G397" s="44">
        <v>387.26</v>
      </c>
      <c r="H397" s="44">
        <f t="shared" si="39"/>
        <v>484.08</v>
      </c>
      <c r="I397" s="44">
        <f t="shared" si="42"/>
        <v>2904.48</v>
      </c>
    </row>
    <row r="398" spans="1:9" ht="36">
      <c r="A398" s="38" t="s">
        <v>1067</v>
      </c>
      <c r="B398" s="39" t="s">
        <v>1068</v>
      </c>
      <c r="C398" s="40" t="s">
        <v>1069</v>
      </c>
      <c r="D398" s="39" t="s">
        <v>14</v>
      </c>
      <c r="E398" s="39" t="s">
        <v>22</v>
      </c>
      <c r="F398" s="41">
        <v>9</v>
      </c>
      <c r="G398" s="44">
        <v>400.61</v>
      </c>
      <c r="H398" s="44">
        <f t="shared" si="39"/>
        <v>500.76</v>
      </c>
      <c r="I398" s="44">
        <f t="shared" si="42"/>
        <v>4506.84</v>
      </c>
    </row>
    <row r="399" spans="1:9" ht="24">
      <c r="A399" s="38" t="s">
        <v>1070</v>
      </c>
      <c r="B399" s="39" t="s">
        <v>1071</v>
      </c>
      <c r="C399" s="40" t="s">
        <v>1072</v>
      </c>
      <c r="D399" s="39" t="s">
        <v>14</v>
      </c>
      <c r="E399" s="39" t="s">
        <v>22</v>
      </c>
      <c r="F399" s="41">
        <v>1</v>
      </c>
      <c r="G399" s="44">
        <v>1178.24</v>
      </c>
      <c r="H399" s="44">
        <f t="shared" si="39"/>
        <v>1472.8</v>
      </c>
      <c r="I399" s="44">
        <f t="shared" si="42"/>
        <v>1472.8</v>
      </c>
    </row>
    <row r="400" spans="1:9" ht="36">
      <c r="A400" s="38" t="s">
        <v>1073</v>
      </c>
      <c r="B400" s="39" t="s">
        <v>1074</v>
      </c>
      <c r="C400" s="40" t="s">
        <v>1075</v>
      </c>
      <c r="D400" s="39" t="s">
        <v>26</v>
      </c>
      <c r="E400" s="39" t="s">
        <v>22</v>
      </c>
      <c r="F400" s="41">
        <v>24</v>
      </c>
      <c r="G400" s="44">
        <v>367.1</v>
      </c>
      <c r="H400" s="44">
        <f t="shared" si="39"/>
        <v>458.88</v>
      </c>
      <c r="I400" s="44">
        <f t="shared" si="42"/>
        <v>11013.12</v>
      </c>
    </row>
    <row r="401" spans="1:9" ht="24">
      <c r="A401" s="38" t="s">
        <v>1076</v>
      </c>
      <c r="B401" s="39" t="s">
        <v>1077</v>
      </c>
      <c r="C401" s="40" t="s">
        <v>1078</v>
      </c>
      <c r="D401" s="39" t="s">
        <v>26</v>
      </c>
      <c r="E401" s="39" t="s">
        <v>22</v>
      </c>
      <c r="F401" s="41">
        <v>27</v>
      </c>
      <c r="G401" s="44">
        <v>116.22</v>
      </c>
      <c r="H401" s="44">
        <f t="shared" ref="H401:H464" si="43">ROUND(G401*$J$14,2)</f>
        <v>145.28</v>
      </c>
      <c r="I401" s="44">
        <f t="shared" si="42"/>
        <v>3922.56</v>
      </c>
    </row>
    <row r="402" spans="1:9" ht="24">
      <c r="A402" s="38" t="s">
        <v>1079</v>
      </c>
      <c r="B402" s="39" t="s">
        <v>1080</v>
      </c>
      <c r="C402" s="40" t="s">
        <v>1081</v>
      </c>
      <c r="D402" s="39" t="s">
        <v>26</v>
      </c>
      <c r="E402" s="39" t="s">
        <v>22</v>
      </c>
      <c r="F402" s="41">
        <v>20</v>
      </c>
      <c r="G402" s="44">
        <v>93.59</v>
      </c>
      <c r="H402" s="44">
        <f t="shared" si="43"/>
        <v>116.99</v>
      </c>
      <c r="I402" s="44">
        <f t="shared" si="42"/>
        <v>2339.8000000000002</v>
      </c>
    </row>
    <row r="403" spans="1:9" ht="36">
      <c r="A403" s="38" t="s">
        <v>1082</v>
      </c>
      <c r="B403" s="39" t="s">
        <v>1083</v>
      </c>
      <c r="C403" s="40" t="s">
        <v>1084</v>
      </c>
      <c r="D403" s="39" t="s">
        <v>14</v>
      </c>
      <c r="E403" s="39" t="s">
        <v>22</v>
      </c>
      <c r="F403" s="41">
        <v>23</v>
      </c>
      <c r="G403" s="44">
        <v>99.72</v>
      </c>
      <c r="H403" s="44">
        <f t="shared" si="43"/>
        <v>124.65</v>
      </c>
      <c r="I403" s="44">
        <f t="shared" si="42"/>
        <v>2866.95</v>
      </c>
    </row>
    <row r="404" spans="1:9" ht="24">
      <c r="A404" s="38" t="s">
        <v>1085</v>
      </c>
      <c r="B404" s="39" t="s">
        <v>1086</v>
      </c>
      <c r="C404" s="40" t="s">
        <v>1087</v>
      </c>
      <c r="D404" s="39" t="s">
        <v>26</v>
      </c>
      <c r="E404" s="39" t="s">
        <v>15</v>
      </c>
      <c r="F404" s="41">
        <v>16.899999999999999</v>
      </c>
      <c r="G404" s="44">
        <v>415.57</v>
      </c>
      <c r="H404" s="44">
        <f t="shared" si="43"/>
        <v>519.46</v>
      </c>
      <c r="I404" s="44">
        <f t="shared" si="42"/>
        <v>8778.8700000000008</v>
      </c>
    </row>
    <row r="405" spans="1:9" ht="36">
      <c r="A405" s="38" t="s">
        <v>1088</v>
      </c>
      <c r="B405" s="39" t="s">
        <v>1089</v>
      </c>
      <c r="C405" s="40" t="s">
        <v>1090</v>
      </c>
      <c r="D405" s="39" t="s">
        <v>14</v>
      </c>
      <c r="E405" s="39" t="s">
        <v>22</v>
      </c>
      <c r="F405" s="41">
        <v>17</v>
      </c>
      <c r="G405" s="44">
        <v>60.19</v>
      </c>
      <c r="H405" s="44">
        <f t="shared" si="43"/>
        <v>75.239999999999995</v>
      </c>
      <c r="I405" s="44">
        <f t="shared" si="42"/>
        <v>1279.08</v>
      </c>
    </row>
    <row r="406" spans="1:9" ht="36">
      <c r="A406" s="38" t="s">
        <v>1091</v>
      </c>
      <c r="B406" s="39" t="s">
        <v>1092</v>
      </c>
      <c r="C406" s="40" t="s">
        <v>1093</v>
      </c>
      <c r="D406" s="39" t="s">
        <v>14</v>
      </c>
      <c r="E406" s="39" t="s">
        <v>22</v>
      </c>
      <c r="F406" s="41">
        <v>6</v>
      </c>
      <c r="G406" s="44">
        <v>88.13</v>
      </c>
      <c r="H406" s="44">
        <f t="shared" si="43"/>
        <v>110.16</v>
      </c>
      <c r="I406" s="44">
        <f t="shared" si="42"/>
        <v>660.96</v>
      </c>
    </row>
    <row r="407" spans="1:9" ht="24">
      <c r="A407" s="38" t="s">
        <v>1094</v>
      </c>
      <c r="B407" s="39" t="s">
        <v>1095</v>
      </c>
      <c r="C407" s="40" t="s">
        <v>1096</v>
      </c>
      <c r="D407" s="39" t="s">
        <v>26</v>
      </c>
      <c r="E407" s="39" t="s">
        <v>22</v>
      </c>
      <c r="F407" s="41">
        <v>24</v>
      </c>
      <c r="G407" s="44">
        <v>174.54</v>
      </c>
      <c r="H407" s="44">
        <f t="shared" si="43"/>
        <v>218.18</v>
      </c>
      <c r="I407" s="44">
        <f t="shared" si="42"/>
        <v>5236.32</v>
      </c>
    </row>
    <row r="408" spans="1:9" ht="24">
      <c r="A408" s="38" t="s">
        <v>1097</v>
      </c>
      <c r="B408" s="39" t="s">
        <v>1098</v>
      </c>
      <c r="C408" s="40" t="s">
        <v>1099</v>
      </c>
      <c r="D408" s="39" t="s">
        <v>26</v>
      </c>
      <c r="E408" s="39" t="s">
        <v>22</v>
      </c>
      <c r="F408" s="41">
        <v>23</v>
      </c>
      <c r="G408" s="44">
        <v>76.569999999999993</v>
      </c>
      <c r="H408" s="44">
        <f t="shared" si="43"/>
        <v>95.71</v>
      </c>
      <c r="I408" s="44">
        <f t="shared" si="42"/>
        <v>2201.33</v>
      </c>
    </row>
    <row r="409" spans="1:9" ht="20.100000000000001" customHeight="1">
      <c r="A409" s="36" t="s">
        <v>1100</v>
      </c>
      <c r="C409" s="63" t="s">
        <v>1101</v>
      </c>
      <c r="D409" s="63"/>
      <c r="E409" s="63"/>
      <c r="F409" s="63"/>
      <c r="G409" s="63"/>
      <c r="H409" s="44">
        <f t="shared" si="43"/>
        <v>0</v>
      </c>
      <c r="I409" s="37">
        <f>SUM(I410:I421)</f>
        <v>4695.84</v>
      </c>
    </row>
    <row r="410" spans="1:9" ht="24">
      <c r="A410" s="38" t="s">
        <v>1102</v>
      </c>
      <c r="B410" s="39" t="s">
        <v>1103</v>
      </c>
      <c r="C410" s="40" t="s">
        <v>1104</v>
      </c>
      <c r="D410" s="39" t="s">
        <v>14</v>
      </c>
      <c r="E410" s="39" t="s">
        <v>22</v>
      </c>
      <c r="F410" s="41">
        <v>2</v>
      </c>
      <c r="G410" s="44">
        <v>52.83</v>
      </c>
      <c r="H410" s="44">
        <f t="shared" si="43"/>
        <v>66.040000000000006</v>
      </c>
      <c r="I410" s="44">
        <f t="shared" ref="I410:I421" si="44">ROUND(H410*F410,2)</f>
        <v>132.08000000000001</v>
      </c>
    </row>
    <row r="411" spans="1:9" ht="24">
      <c r="A411" s="38" t="s">
        <v>1105</v>
      </c>
      <c r="B411" s="39" t="s">
        <v>1106</v>
      </c>
      <c r="C411" s="40" t="s">
        <v>1107</v>
      </c>
      <c r="D411" s="39" t="s">
        <v>14</v>
      </c>
      <c r="E411" s="39" t="s">
        <v>22</v>
      </c>
      <c r="F411" s="41">
        <v>4</v>
      </c>
      <c r="G411" s="44">
        <v>62.23</v>
      </c>
      <c r="H411" s="44">
        <f t="shared" si="43"/>
        <v>77.790000000000006</v>
      </c>
      <c r="I411" s="44">
        <f t="shared" si="44"/>
        <v>311.16000000000003</v>
      </c>
    </row>
    <row r="412" spans="1:9" ht="24">
      <c r="A412" s="38" t="s">
        <v>1108</v>
      </c>
      <c r="B412" s="39" t="s">
        <v>1109</v>
      </c>
      <c r="C412" s="40" t="s">
        <v>1110</v>
      </c>
      <c r="D412" s="39" t="s">
        <v>26</v>
      </c>
      <c r="E412" s="39" t="s">
        <v>22</v>
      </c>
      <c r="F412" s="41">
        <v>1</v>
      </c>
      <c r="G412" s="44">
        <v>672.5</v>
      </c>
      <c r="H412" s="44">
        <f t="shared" si="43"/>
        <v>840.63</v>
      </c>
      <c r="I412" s="44">
        <f t="shared" si="44"/>
        <v>840.63</v>
      </c>
    </row>
    <row r="413" spans="1:9" ht="24">
      <c r="A413" s="38" t="s">
        <v>1111</v>
      </c>
      <c r="B413" s="39" t="s">
        <v>1112</v>
      </c>
      <c r="C413" s="40" t="s">
        <v>1113</v>
      </c>
      <c r="D413" s="39" t="s">
        <v>14</v>
      </c>
      <c r="E413" s="39" t="s">
        <v>22</v>
      </c>
      <c r="F413" s="41">
        <v>2</v>
      </c>
      <c r="G413" s="44">
        <v>45.68</v>
      </c>
      <c r="H413" s="44">
        <f t="shared" si="43"/>
        <v>57.1</v>
      </c>
      <c r="I413" s="44">
        <f t="shared" si="44"/>
        <v>114.2</v>
      </c>
    </row>
    <row r="414" spans="1:9" ht="48">
      <c r="A414" s="38" t="s">
        <v>1114</v>
      </c>
      <c r="B414" s="39" t="s">
        <v>1115</v>
      </c>
      <c r="C414" s="40" t="s">
        <v>1116</v>
      </c>
      <c r="D414" s="39" t="s">
        <v>14</v>
      </c>
      <c r="E414" s="39" t="s">
        <v>30</v>
      </c>
      <c r="F414" s="41">
        <v>53</v>
      </c>
      <c r="G414" s="44">
        <v>34.68</v>
      </c>
      <c r="H414" s="44">
        <f t="shared" si="43"/>
        <v>43.35</v>
      </c>
      <c r="I414" s="44">
        <f t="shared" si="44"/>
        <v>2297.5500000000002</v>
      </c>
    </row>
    <row r="415" spans="1:9" ht="36">
      <c r="A415" s="38" t="s">
        <v>1117</v>
      </c>
      <c r="B415" s="39" t="s">
        <v>1118</v>
      </c>
      <c r="C415" s="40" t="s">
        <v>1119</v>
      </c>
      <c r="D415" s="39" t="s">
        <v>14</v>
      </c>
      <c r="E415" s="39" t="s">
        <v>22</v>
      </c>
      <c r="F415" s="41">
        <v>1</v>
      </c>
      <c r="G415" s="44">
        <v>42.2</v>
      </c>
      <c r="H415" s="44">
        <f t="shared" si="43"/>
        <v>52.75</v>
      </c>
      <c r="I415" s="44">
        <f t="shared" si="44"/>
        <v>52.75</v>
      </c>
    </row>
    <row r="416" spans="1:9" ht="24">
      <c r="A416" s="38" t="s">
        <v>1120</v>
      </c>
      <c r="B416" s="39" t="s">
        <v>1121</v>
      </c>
      <c r="C416" s="40" t="s">
        <v>1122</v>
      </c>
      <c r="D416" s="39" t="s">
        <v>26</v>
      </c>
      <c r="E416" s="39" t="s">
        <v>22</v>
      </c>
      <c r="F416" s="41">
        <v>1</v>
      </c>
      <c r="G416" s="44">
        <v>14.81</v>
      </c>
      <c r="H416" s="44">
        <f t="shared" si="43"/>
        <v>18.510000000000002</v>
      </c>
      <c r="I416" s="44">
        <f t="shared" si="44"/>
        <v>18.510000000000002</v>
      </c>
    </row>
    <row r="417" spans="1:11" ht="36">
      <c r="A417" s="38" t="s">
        <v>1123</v>
      </c>
      <c r="B417" s="39" t="s">
        <v>1124</v>
      </c>
      <c r="C417" s="40" t="s">
        <v>1125</v>
      </c>
      <c r="D417" s="39" t="s">
        <v>14</v>
      </c>
      <c r="E417" s="39" t="s">
        <v>22</v>
      </c>
      <c r="F417" s="41">
        <v>8</v>
      </c>
      <c r="G417" s="44">
        <v>22.91</v>
      </c>
      <c r="H417" s="44">
        <f t="shared" si="43"/>
        <v>28.64</v>
      </c>
      <c r="I417" s="44">
        <f t="shared" si="44"/>
        <v>229.12</v>
      </c>
    </row>
    <row r="418" spans="1:11" ht="24">
      <c r="A418" s="38" t="s">
        <v>1126</v>
      </c>
      <c r="B418" s="39" t="s">
        <v>1127</v>
      </c>
      <c r="C418" s="40" t="s">
        <v>1128</v>
      </c>
      <c r="D418" s="39" t="s">
        <v>26</v>
      </c>
      <c r="E418" s="39" t="s">
        <v>22</v>
      </c>
      <c r="F418" s="41">
        <v>4</v>
      </c>
      <c r="G418" s="44">
        <v>24.97</v>
      </c>
      <c r="H418" s="44">
        <f t="shared" si="43"/>
        <v>31.21</v>
      </c>
      <c r="I418" s="44">
        <f t="shared" si="44"/>
        <v>124.84</v>
      </c>
    </row>
    <row r="419" spans="1:11" ht="36">
      <c r="A419" s="38" t="s">
        <v>1129</v>
      </c>
      <c r="B419" s="39" t="s">
        <v>1130</v>
      </c>
      <c r="C419" s="40" t="s">
        <v>1131</v>
      </c>
      <c r="D419" s="39" t="s">
        <v>14</v>
      </c>
      <c r="E419" s="39" t="s">
        <v>22</v>
      </c>
      <c r="F419" s="41">
        <v>2</v>
      </c>
      <c r="G419" s="44">
        <v>49.15</v>
      </c>
      <c r="H419" s="44">
        <f t="shared" si="43"/>
        <v>61.44</v>
      </c>
      <c r="I419" s="44">
        <f t="shared" si="44"/>
        <v>122.88</v>
      </c>
    </row>
    <row r="420" spans="1:11" ht="36">
      <c r="A420" s="38" t="s">
        <v>1132</v>
      </c>
      <c r="B420" s="39" t="s">
        <v>1133</v>
      </c>
      <c r="C420" s="40" t="s">
        <v>1134</v>
      </c>
      <c r="D420" s="39" t="s">
        <v>14</v>
      </c>
      <c r="E420" s="39" t="s">
        <v>22</v>
      </c>
      <c r="F420" s="41">
        <v>6</v>
      </c>
      <c r="G420" s="44">
        <v>49.15</v>
      </c>
      <c r="H420" s="44">
        <f t="shared" si="43"/>
        <v>61.44</v>
      </c>
      <c r="I420" s="44">
        <f t="shared" si="44"/>
        <v>368.64</v>
      </c>
    </row>
    <row r="421" spans="1:11" ht="36">
      <c r="A421" s="38" t="s">
        <v>1135</v>
      </c>
      <c r="B421" s="39" t="s">
        <v>1136</v>
      </c>
      <c r="C421" s="40" t="s">
        <v>1137</v>
      </c>
      <c r="D421" s="39" t="s">
        <v>14</v>
      </c>
      <c r="E421" s="39" t="s">
        <v>22</v>
      </c>
      <c r="F421" s="41">
        <v>2</v>
      </c>
      <c r="G421" s="44">
        <v>33.39</v>
      </c>
      <c r="H421" s="44">
        <f t="shared" si="43"/>
        <v>41.74</v>
      </c>
      <c r="I421" s="44">
        <f t="shared" si="44"/>
        <v>83.48</v>
      </c>
    </row>
    <row r="422" spans="1:11" ht="20.100000000000001" customHeight="1">
      <c r="A422" s="36" t="s">
        <v>1138</v>
      </c>
      <c r="B422" s="63"/>
      <c r="C422" s="63" t="s">
        <v>1139</v>
      </c>
      <c r="D422" s="63"/>
      <c r="E422" s="63"/>
      <c r="F422" s="63"/>
      <c r="G422" s="63"/>
      <c r="H422" s="44">
        <f t="shared" si="43"/>
        <v>0</v>
      </c>
      <c r="I422" s="37">
        <f>I423+I426+I429+I444+I480</f>
        <v>73096.06</v>
      </c>
      <c r="J422" s="59">
        <f>I422-I427-I428-I458</f>
        <v>62678.7</v>
      </c>
    </row>
    <row r="423" spans="1:11" ht="20.100000000000001" customHeight="1">
      <c r="A423" s="36" t="s">
        <v>1140</v>
      </c>
      <c r="B423" s="63"/>
      <c r="C423" s="63" t="s">
        <v>1141</v>
      </c>
      <c r="D423" s="63"/>
      <c r="E423" s="63"/>
      <c r="F423" s="63"/>
      <c r="G423" s="63"/>
      <c r="H423" s="44">
        <f t="shared" si="43"/>
        <v>0</v>
      </c>
      <c r="I423" s="37">
        <f>SUM(I424:I425)</f>
        <v>2974.44</v>
      </c>
    </row>
    <row r="424" spans="1:11" ht="24">
      <c r="A424" s="38" t="s">
        <v>1142</v>
      </c>
      <c r="B424" s="39" t="s">
        <v>1143</v>
      </c>
      <c r="C424" s="40" t="s">
        <v>1144</v>
      </c>
      <c r="D424" s="39" t="s">
        <v>14</v>
      </c>
      <c r="E424" s="39" t="s">
        <v>22</v>
      </c>
      <c r="F424" s="41">
        <v>8</v>
      </c>
      <c r="G424" s="44">
        <v>259.61</v>
      </c>
      <c r="H424" s="44">
        <f t="shared" si="43"/>
        <v>324.51</v>
      </c>
      <c r="I424" s="44">
        <f t="shared" ref="I424:I425" si="45">ROUND(H424*F424,2)</f>
        <v>2596.08</v>
      </c>
      <c r="J424">
        <v>1</v>
      </c>
    </row>
    <row r="425" spans="1:11" ht="24">
      <c r="A425" s="38" t="s">
        <v>1145</v>
      </c>
      <c r="B425" s="39" t="s">
        <v>1146</v>
      </c>
      <c r="C425" s="40" t="s">
        <v>1147</v>
      </c>
      <c r="D425" s="39" t="s">
        <v>14</v>
      </c>
      <c r="E425" s="39" t="s">
        <v>22</v>
      </c>
      <c r="F425" s="41">
        <v>1</v>
      </c>
      <c r="G425" s="44">
        <v>302.69</v>
      </c>
      <c r="H425" s="44">
        <f t="shared" si="43"/>
        <v>378.36</v>
      </c>
      <c r="I425" s="44">
        <f t="shared" si="45"/>
        <v>378.36</v>
      </c>
      <c r="J425">
        <v>2</v>
      </c>
    </row>
    <row r="426" spans="1:11" ht="20.100000000000001" customHeight="1">
      <c r="A426" s="36" t="s">
        <v>1148</v>
      </c>
      <c r="C426" s="63" t="s">
        <v>1149</v>
      </c>
      <c r="D426" s="63"/>
      <c r="E426" s="63"/>
      <c r="F426" s="63"/>
      <c r="G426" s="63"/>
      <c r="H426" s="44">
        <f t="shared" si="43"/>
        <v>0</v>
      </c>
      <c r="I426" s="37">
        <f>SUM(I427:I428)</f>
        <v>10283.209999999999</v>
      </c>
    </row>
    <row r="427" spans="1:11" ht="48">
      <c r="A427" s="38" t="s">
        <v>1150</v>
      </c>
      <c r="B427" s="39" t="s">
        <v>1151</v>
      </c>
      <c r="C427" s="40" t="s">
        <v>1152</v>
      </c>
      <c r="D427" s="39" t="s">
        <v>14</v>
      </c>
      <c r="E427" s="39" t="s">
        <v>22</v>
      </c>
      <c r="F427" s="41">
        <v>2</v>
      </c>
      <c r="G427" s="60">
        <v>2350.37</v>
      </c>
      <c r="H427" s="44">
        <f t="shared" si="43"/>
        <v>2937.96</v>
      </c>
      <c r="I427" s="44">
        <f t="shared" ref="I427:I428" si="46">ROUND(H427*F427,2)</f>
        <v>5875.92</v>
      </c>
      <c r="J427">
        <v>3</v>
      </c>
    </row>
    <row r="428" spans="1:11" ht="24">
      <c r="A428" s="38" t="s">
        <v>1153</v>
      </c>
      <c r="B428" s="39" t="s">
        <v>1154</v>
      </c>
      <c r="C428" s="40" t="s">
        <v>1155</v>
      </c>
      <c r="D428" s="39" t="s">
        <v>14</v>
      </c>
      <c r="E428" s="39" t="s">
        <v>22</v>
      </c>
      <c r="F428" s="41">
        <v>1</v>
      </c>
      <c r="G428" s="60">
        <v>3525.83</v>
      </c>
      <c r="H428" s="44">
        <f t="shared" si="43"/>
        <v>4407.29</v>
      </c>
      <c r="I428" s="44">
        <f t="shared" si="46"/>
        <v>4407.29</v>
      </c>
      <c r="J428">
        <v>4</v>
      </c>
    </row>
    <row r="429" spans="1:11" ht="20.100000000000001" customHeight="1">
      <c r="A429" s="36" t="s">
        <v>1156</v>
      </c>
      <c r="C429" s="63" t="s">
        <v>856</v>
      </c>
      <c r="D429" s="63"/>
      <c r="E429" s="63"/>
      <c r="F429" s="63"/>
      <c r="G429" s="63"/>
      <c r="H429" s="44">
        <f t="shared" si="43"/>
        <v>0</v>
      </c>
      <c r="I429" s="37">
        <f>SUM(I430:I443)</f>
        <v>21256.789999999997</v>
      </c>
    </row>
    <row r="430" spans="1:11" ht="36">
      <c r="A430" s="38" t="s">
        <v>1157</v>
      </c>
      <c r="B430" s="39" t="s">
        <v>770</v>
      </c>
      <c r="C430" s="40" t="s">
        <v>771</v>
      </c>
      <c r="D430" s="39" t="s">
        <v>14</v>
      </c>
      <c r="E430" s="39" t="s">
        <v>22</v>
      </c>
      <c r="F430" s="41">
        <v>2</v>
      </c>
      <c r="G430" s="44">
        <v>168.4</v>
      </c>
      <c r="H430" s="44">
        <f t="shared" si="43"/>
        <v>210.5</v>
      </c>
      <c r="I430" s="44">
        <f t="shared" ref="I430:I443" si="47">ROUND(H430*F430,2)</f>
        <v>421</v>
      </c>
      <c r="J430">
        <v>5</v>
      </c>
      <c r="K430" s="61">
        <v>3</v>
      </c>
    </row>
    <row r="431" spans="1:11" ht="24">
      <c r="A431" s="38" t="s">
        <v>1158</v>
      </c>
      <c r="B431" s="39" t="s">
        <v>1159</v>
      </c>
      <c r="C431" s="40" t="s">
        <v>1160</v>
      </c>
      <c r="D431" s="39" t="s">
        <v>14</v>
      </c>
      <c r="E431" s="39" t="s">
        <v>22</v>
      </c>
      <c r="F431" s="41">
        <v>1</v>
      </c>
      <c r="G431" s="44">
        <v>294.13</v>
      </c>
      <c r="H431" s="44">
        <f t="shared" si="43"/>
        <v>367.66</v>
      </c>
      <c r="I431" s="44">
        <f t="shared" si="47"/>
        <v>367.66</v>
      </c>
      <c r="J431">
        <v>6</v>
      </c>
      <c r="K431" s="61">
        <v>4</v>
      </c>
    </row>
    <row r="432" spans="1:11" ht="24">
      <c r="A432" s="38" t="s">
        <v>1161</v>
      </c>
      <c r="B432" s="39" t="s">
        <v>767</v>
      </c>
      <c r="C432" s="40" t="s">
        <v>768</v>
      </c>
      <c r="D432" s="39" t="s">
        <v>14</v>
      </c>
      <c r="E432" s="39" t="s">
        <v>22</v>
      </c>
      <c r="F432" s="41">
        <v>4</v>
      </c>
      <c r="G432" s="44">
        <v>356.95</v>
      </c>
      <c r="H432" s="44">
        <f t="shared" si="43"/>
        <v>446.19</v>
      </c>
      <c r="I432" s="44">
        <f t="shared" si="47"/>
        <v>1784.76</v>
      </c>
      <c r="J432">
        <v>7</v>
      </c>
      <c r="K432" s="61">
        <v>5</v>
      </c>
    </row>
    <row r="433" spans="1:11" ht="24">
      <c r="A433" s="38" t="s">
        <v>1162</v>
      </c>
      <c r="B433" s="39" t="s">
        <v>1163</v>
      </c>
      <c r="C433" s="40" t="s">
        <v>1164</v>
      </c>
      <c r="D433" s="39" t="s">
        <v>14</v>
      </c>
      <c r="E433" s="39" t="s">
        <v>22</v>
      </c>
      <c r="F433" s="41">
        <v>1</v>
      </c>
      <c r="G433" s="44">
        <v>286.37</v>
      </c>
      <c r="H433" s="44">
        <f t="shared" si="43"/>
        <v>357.96</v>
      </c>
      <c r="I433" s="44">
        <f t="shared" si="47"/>
        <v>357.96</v>
      </c>
      <c r="J433">
        <v>8</v>
      </c>
      <c r="K433" s="61">
        <v>6</v>
      </c>
    </row>
    <row r="434" spans="1:11" ht="24">
      <c r="A434" s="38" t="s">
        <v>1165</v>
      </c>
      <c r="B434" s="39" t="s">
        <v>1166</v>
      </c>
      <c r="C434" s="40" t="s">
        <v>1167</v>
      </c>
      <c r="D434" s="39" t="s">
        <v>14</v>
      </c>
      <c r="E434" s="39" t="s">
        <v>22</v>
      </c>
      <c r="F434" s="41">
        <v>2</v>
      </c>
      <c r="G434" s="44">
        <v>570.33000000000004</v>
      </c>
      <c r="H434" s="44">
        <f t="shared" si="43"/>
        <v>712.91</v>
      </c>
      <c r="I434" s="44">
        <f t="shared" si="47"/>
        <v>1425.82</v>
      </c>
      <c r="J434">
        <v>9</v>
      </c>
      <c r="K434" s="61">
        <v>7</v>
      </c>
    </row>
    <row r="435" spans="1:11" ht="24">
      <c r="A435" s="38" t="s">
        <v>1168</v>
      </c>
      <c r="B435" s="39" t="s">
        <v>1169</v>
      </c>
      <c r="C435" s="40" t="s">
        <v>1170</v>
      </c>
      <c r="D435" s="39" t="s">
        <v>14</v>
      </c>
      <c r="E435" s="39" t="s">
        <v>22</v>
      </c>
      <c r="F435" s="41">
        <v>2</v>
      </c>
      <c r="G435" s="44">
        <v>785.03</v>
      </c>
      <c r="H435" s="44">
        <f t="shared" si="43"/>
        <v>981.29</v>
      </c>
      <c r="I435" s="44">
        <f t="shared" si="47"/>
        <v>1962.58</v>
      </c>
      <c r="J435">
        <v>10</v>
      </c>
      <c r="K435" s="61">
        <v>8</v>
      </c>
    </row>
    <row r="436" spans="1:11" ht="36">
      <c r="A436" s="38" t="s">
        <v>1171</v>
      </c>
      <c r="B436" s="39" t="s">
        <v>1172</v>
      </c>
      <c r="C436" s="40" t="s">
        <v>1173</v>
      </c>
      <c r="D436" s="39" t="s">
        <v>26</v>
      </c>
      <c r="E436" s="39" t="s">
        <v>22</v>
      </c>
      <c r="F436" s="41">
        <v>2</v>
      </c>
      <c r="G436" s="44">
        <v>268.44</v>
      </c>
      <c r="H436" s="44">
        <f t="shared" si="43"/>
        <v>335.55</v>
      </c>
      <c r="I436" s="44">
        <f t="shared" si="47"/>
        <v>671.1</v>
      </c>
      <c r="J436">
        <v>11</v>
      </c>
      <c r="K436" s="61">
        <v>9</v>
      </c>
    </row>
    <row r="437" spans="1:11" ht="24">
      <c r="A437" s="38" t="s">
        <v>1174</v>
      </c>
      <c r="B437" s="39" t="s">
        <v>1175</v>
      </c>
      <c r="C437" s="40" t="s">
        <v>1176</v>
      </c>
      <c r="D437" s="39" t="s">
        <v>14</v>
      </c>
      <c r="E437" s="39" t="s">
        <v>22</v>
      </c>
      <c r="F437" s="41">
        <v>1</v>
      </c>
      <c r="G437" s="44">
        <v>143.1</v>
      </c>
      <c r="H437" s="44">
        <f t="shared" si="43"/>
        <v>178.88</v>
      </c>
      <c r="I437" s="44">
        <f t="shared" si="47"/>
        <v>178.88</v>
      </c>
      <c r="J437">
        <v>12</v>
      </c>
      <c r="K437" s="61">
        <v>10</v>
      </c>
    </row>
    <row r="438" spans="1:11" ht="24">
      <c r="A438" s="38" t="s">
        <v>1177</v>
      </c>
      <c r="B438" s="39" t="s">
        <v>1106</v>
      </c>
      <c r="C438" s="40" t="s">
        <v>1107</v>
      </c>
      <c r="D438" s="39" t="s">
        <v>14</v>
      </c>
      <c r="E438" s="39" t="s">
        <v>22</v>
      </c>
      <c r="F438" s="41">
        <v>2</v>
      </c>
      <c r="G438" s="44">
        <v>62.23</v>
      </c>
      <c r="H438" s="44">
        <f t="shared" si="43"/>
        <v>77.790000000000006</v>
      </c>
      <c r="I438" s="44">
        <f t="shared" si="47"/>
        <v>155.58000000000001</v>
      </c>
      <c r="J438">
        <v>13</v>
      </c>
      <c r="K438" s="61">
        <v>11</v>
      </c>
    </row>
    <row r="439" spans="1:11" ht="24">
      <c r="A439" s="38" t="s">
        <v>1178</v>
      </c>
      <c r="B439" s="39" t="s">
        <v>1179</v>
      </c>
      <c r="C439" s="40" t="s">
        <v>1180</v>
      </c>
      <c r="D439" s="39" t="s">
        <v>26</v>
      </c>
      <c r="E439" s="39" t="s">
        <v>22</v>
      </c>
      <c r="F439" s="41">
        <v>2</v>
      </c>
      <c r="G439" s="44">
        <v>3223.2</v>
      </c>
      <c r="H439" s="44">
        <f t="shared" si="43"/>
        <v>4029</v>
      </c>
      <c r="I439" s="44">
        <f t="shared" si="47"/>
        <v>8058</v>
      </c>
      <c r="J439">
        <v>14</v>
      </c>
      <c r="K439" s="61">
        <v>12</v>
      </c>
    </row>
    <row r="440" spans="1:11" ht="24">
      <c r="A440" s="38" t="s">
        <v>1181</v>
      </c>
      <c r="B440" s="39" t="s">
        <v>1182</v>
      </c>
      <c r="C440" s="40" t="s">
        <v>1183</v>
      </c>
      <c r="D440" s="39" t="s">
        <v>26</v>
      </c>
      <c r="E440" s="39" t="s">
        <v>22</v>
      </c>
      <c r="F440" s="41">
        <v>1</v>
      </c>
      <c r="G440" s="44">
        <v>488.16</v>
      </c>
      <c r="H440" s="44">
        <f t="shared" si="43"/>
        <v>610.20000000000005</v>
      </c>
      <c r="I440" s="44">
        <f t="shared" si="47"/>
        <v>610.20000000000005</v>
      </c>
      <c r="J440">
        <v>15</v>
      </c>
      <c r="K440" s="61">
        <v>13</v>
      </c>
    </row>
    <row r="441" spans="1:11" ht="24">
      <c r="A441" s="38" t="s">
        <v>1184</v>
      </c>
      <c r="B441" s="39" t="s">
        <v>1185</v>
      </c>
      <c r="C441" s="40" t="s">
        <v>1186</v>
      </c>
      <c r="D441" s="39" t="s">
        <v>26</v>
      </c>
      <c r="E441" s="39" t="s">
        <v>1187</v>
      </c>
      <c r="F441" s="41">
        <v>1</v>
      </c>
      <c r="G441" s="44">
        <v>556.41999999999996</v>
      </c>
      <c r="H441" s="44">
        <f t="shared" si="43"/>
        <v>695.53</v>
      </c>
      <c r="I441" s="44">
        <f t="shared" si="47"/>
        <v>695.53</v>
      </c>
      <c r="J441">
        <v>16</v>
      </c>
      <c r="K441" s="61">
        <v>14</v>
      </c>
    </row>
    <row r="442" spans="1:11" ht="24">
      <c r="A442" s="38" t="s">
        <v>1188</v>
      </c>
      <c r="B442" s="39" t="s">
        <v>1189</v>
      </c>
      <c r="C442" s="40" t="s">
        <v>1190</v>
      </c>
      <c r="D442" s="39" t="s">
        <v>26</v>
      </c>
      <c r="E442" s="39" t="s">
        <v>1187</v>
      </c>
      <c r="F442" s="41">
        <v>1</v>
      </c>
      <c r="G442" s="44">
        <v>2805.19</v>
      </c>
      <c r="H442" s="44">
        <f t="shared" si="43"/>
        <v>3506.49</v>
      </c>
      <c r="I442" s="44">
        <f t="shared" si="47"/>
        <v>3506.49</v>
      </c>
      <c r="J442">
        <v>17</v>
      </c>
      <c r="K442" s="61">
        <v>15</v>
      </c>
    </row>
    <row r="443" spans="1:11" ht="24">
      <c r="A443" s="38" t="s">
        <v>1191</v>
      </c>
      <c r="B443" s="39" t="s">
        <v>1192</v>
      </c>
      <c r="C443" s="40" t="s">
        <v>1193</v>
      </c>
      <c r="D443" s="39" t="s">
        <v>14</v>
      </c>
      <c r="E443" s="39" t="s">
        <v>22</v>
      </c>
      <c r="F443" s="41">
        <v>1</v>
      </c>
      <c r="G443" s="44">
        <v>848.98</v>
      </c>
      <c r="H443" s="44">
        <f t="shared" si="43"/>
        <v>1061.23</v>
      </c>
      <c r="I443" s="44">
        <f t="shared" si="47"/>
        <v>1061.23</v>
      </c>
      <c r="J443">
        <v>18</v>
      </c>
      <c r="K443" s="61">
        <v>16</v>
      </c>
    </row>
    <row r="444" spans="1:11" ht="20.100000000000001" customHeight="1">
      <c r="A444" s="36" t="s">
        <v>1194</v>
      </c>
      <c r="C444" s="63" t="s">
        <v>866</v>
      </c>
      <c r="D444" s="63"/>
      <c r="E444" s="63"/>
      <c r="F444" s="63"/>
      <c r="G444" s="63"/>
      <c r="H444" s="44">
        <f t="shared" si="43"/>
        <v>0</v>
      </c>
      <c r="I444" s="37">
        <f>SUM(I445:I479)</f>
        <v>26986.500000000004</v>
      </c>
    </row>
    <row r="445" spans="1:11" ht="36">
      <c r="A445" s="38" t="s">
        <v>1195</v>
      </c>
      <c r="B445" s="39" t="s">
        <v>1196</v>
      </c>
      <c r="C445" s="40" t="s">
        <v>1197</v>
      </c>
      <c r="D445" s="39" t="s">
        <v>14</v>
      </c>
      <c r="E445" s="39" t="s">
        <v>22</v>
      </c>
      <c r="F445" s="41">
        <v>16</v>
      </c>
      <c r="G445" s="44">
        <v>26.17</v>
      </c>
      <c r="H445" s="44">
        <f t="shared" si="43"/>
        <v>32.71</v>
      </c>
      <c r="I445" s="44">
        <f t="shared" ref="I445:I479" si="48">ROUND(H445*F445,2)</f>
        <v>523.36</v>
      </c>
      <c r="J445">
        <v>19</v>
      </c>
      <c r="K445" s="61">
        <v>17</v>
      </c>
    </row>
    <row r="446" spans="1:11" ht="48">
      <c r="A446" s="38" t="s">
        <v>1198</v>
      </c>
      <c r="B446" s="39" t="s">
        <v>1199</v>
      </c>
      <c r="C446" s="40" t="s">
        <v>1200</v>
      </c>
      <c r="D446" s="39" t="s">
        <v>26</v>
      </c>
      <c r="E446" s="39" t="s">
        <v>22</v>
      </c>
      <c r="F446" s="41">
        <v>5</v>
      </c>
      <c r="G446" s="44">
        <v>79.78</v>
      </c>
      <c r="H446" s="44">
        <f t="shared" si="43"/>
        <v>99.73</v>
      </c>
      <c r="I446" s="44">
        <f t="shared" si="48"/>
        <v>498.65</v>
      </c>
      <c r="J446">
        <v>20</v>
      </c>
      <c r="K446" s="61">
        <v>18</v>
      </c>
    </row>
    <row r="447" spans="1:11" ht="60">
      <c r="A447" s="38" t="s">
        <v>1201</v>
      </c>
      <c r="B447" s="39" t="s">
        <v>1202</v>
      </c>
      <c r="C447" s="40" t="s">
        <v>1203</v>
      </c>
      <c r="D447" s="39" t="s">
        <v>14</v>
      </c>
      <c r="E447" s="39" t="s">
        <v>22</v>
      </c>
      <c r="F447" s="41">
        <v>22</v>
      </c>
      <c r="G447" s="44">
        <v>125.47</v>
      </c>
      <c r="H447" s="44">
        <f t="shared" si="43"/>
        <v>156.84</v>
      </c>
      <c r="I447" s="44">
        <f t="shared" si="48"/>
        <v>3450.48</v>
      </c>
      <c r="J447">
        <v>21</v>
      </c>
      <c r="K447" s="61">
        <v>19</v>
      </c>
    </row>
    <row r="448" spans="1:11" ht="60">
      <c r="A448" s="38" t="s">
        <v>1204</v>
      </c>
      <c r="B448" s="39" t="s">
        <v>1205</v>
      </c>
      <c r="C448" s="40" t="s">
        <v>1206</v>
      </c>
      <c r="D448" s="39" t="s">
        <v>14</v>
      </c>
      <c r="E448" s="39" t="s">
        <v>22</v>
      </c>
      <c r="F448" s="41">
        <v>9</v>
      </c>
      <c r="G448" s="44">
        <v>173.1</v>
      </c>
      <c r="H448" s="44">
        <f t="shared" si="43"/>
        <v>216.38</v>
      </c>
      <c r="I448" s="44">
        <f t="shared" si="48"/>
        <v>1947.42</v>
      </c>
      <c r="J448">
        <v>22</v>
      </c>
      <c r="K448" s="61">
        <v>20</v>
      </c>
    </row>
    <row r="449" spans="1:11" ht="48">
      <c r="A449" s="38" t="s">
        <v>1207</v>
      </c>
      <c r="B449" s="39" t="s">
        <v>1208</v>
      </c>
      <c r="C449" s="40" t="s">
        <v>1209</v>
      </c>
      <c r="D449" s="39" t="s">
        <v>26</v>
      </c>
      <c r="E449" s="39" t="s">
        <v>22</v>
      </c>
      <c r="F449" s="41">
        <v>5</v>
      </c>
      <c r="G449" s="44">
        <v>34.9</v>
      </c>
      <c r="H449" s="44">
        <f t="shared" si="43"/>
        <v>43.63</v>
      </c>
      <c r="I449" s="44">
        <f t="shared" si="48"/>
        <v>218.15</v>
      </c>
      <c r="J449">
        <v>23</v>
      </c>
      <c r="K449" s="61">
        <v>21</v>
      </c>
    </row>
    <row r="450" spans="1:11" ht="48">
      <c r="A450" s="38" t="s">
        <v>1210</v>
      </c>
      <c r="B450" s="39" t="s">
        <v>1211</v>
      </c>
      <c r="C450" s="40" t="s">
        <v>1212</v>
      </c>
      <c r="D450" s="39" t="s">
        <v>14</v>
      </c>
      <c r="E450" s="39" t="s">
        <v>30</v>
      </c>
      <c r="F450" s="41">
        <v>1.05</v>
      </c>
      <c r="G450" s="44">
        <v>38.9</v>
      </c>
      <c r="H450" s="44">
        <f t="shared" si="43"/>
        <v>48.63</v>
      </c>
      <c r="I450" s="44">
        <f t="shared" si="48"/>
        <v>51.06</v>
      </c>
      <c r="J450">
        <v>24</v>
      </c>
      <c r="K450" s="61">
        <v>22</v>
      </c>
    </row>
    <row r="451" spans="1:11" ht="48">
      <c r="A451" s="38" t="s">
        <v>1213</v>
      </c>
      <c r="B451" s="39" t="s">
        <v>1214</v>
      </c>
      <c r="C451" s="40" t="s">
        <v>1215</v>
      </c>
      <c r="D451" s="39" t="s">
        <v>14</v>
      </c>
      <c r="E451" s="39" t="s">
        <v>30</v>
      </c>
      <c r="F451" s="41">
        <v>0.23</v>
      </c>
      <c r="G451" s="44">
        <v>47.81</v>
      </c>
      <c r="H451" s="44">
        <f t="shared" si="43"/>
        <v>59.76</v>
      </c>
      <c r="I451" s="44">
        <f t="shared" si="48"/>
        <v>13.74</v>
      </c>
      <c r="J451">
        <v>25</v>
      </c>
      <c r="K451" s="61">
        <v>23</v>
      </c>
    </row>
    <row r="452" spans="1:11" ht="48">
      <c r="A452" s="38" t="s">
        <v>1216</v>
      </c>
      <c r="B452" s="39" t="s">
        <v>1217</v>
      </c>
      <c r="C452" s="40" t="s">
        <v>1218</v>
      </c>
      <c r="D452" s="39" t="s">
        <v>14</v>
      </c>
      <c r="E452" s="39" t="s">
        <v>30</v>
      </c>
      <c r="F452" s="41">
        <v>1.52</v>
      </c>
      <c r="G452" s="44">
        <v>54.97</v>
      </c>
      <c r="H452" s="44">
        <f t="shared" si="43"/>
        <v>68.709999999999994</v>
      </c>
      <c r="I452" s="44">
        <f t="shared" si="48"/>
        <v>104.44</v>
      </c>
      <c r="J452">
        <v>26</v>
      </c>
      <c r="K452" s="61">
        <v>24</v>
      </c>
    </row>
    <row r="453" spans="1:11" ht="48">
      <c r="A453" s="38" t="s">
        <v>1219</v>
      </c>
      <c r="B453" s="39" t="s">
        <v>1220</v>
      </c>
      <c r="C453" s="40" t="s">
        <v>1221</v>
      </c>
      <c r="D453" s="39" t="s">
        <v>14</v>
      </c>
      <c r="E453" s="39" t="s">
        <v>30</v>
      </c>
      <c r="F453" s="41">
        <v>0.35</v>
      </c>
      <c r="G453" s="44">
        <v>76.349999999999994</v>
      </c>
      <c r="H453" s="44">
        <f t="shared" si="43"/>
        <v>95.44</v>
      </c>
      <c r="I453" s="44">
        <f t="shared" si="48"/>
        <v>33.4</v>
      </c>
      <c r="J453">
        <v>27</v>
      </c>
      <c r="K453" s="61">
        <v>25</v>
      </c>
    </row>
    <row r="454" spans="1:11" ht="48">
      <c r="A454" s="38" t="s">
        <v>1222</v>
      </c>
      <c r="B454" s="39" t="s">
        <v>1223</v>
      </c>
      <c r="C454" s="40" t="s">
        <v>1224</v>
      </c>
      <c r="D454" s="39" t="s">
        <v>14</v>
      </c>
      <c r="E454" s="39" t="s">
        <v>30</v>
      </c>
      <c r="F454" s="41">
        <v>96.2</v>
      </c>
      <c r="G454" s="44">
        <v>93.76</v>
      </c>
      <c r="H454" s="44">
        <f t="shared" si="43"/>
        <v>117.2</v>
      </c>
      <c r="I454" s="44">
        <f t="shared" si="48"/>
        <v>11274.64</v>
      </c>
      <c r="J454">
        <v>28</v>
      </c>
      <c r="K454" s="61">
        <v>26</v>
      </c>
    </row>
    <row r="455" spans="1:11" ht="48">
      <c r="A455" s="38" t="s">
        <v>1225</v>
      </c>
      <c r="B455" s="39" t="s">
        <v>1226</v>
      </c>
      <c r="C455" s="40" t="s">
        <v>1227</v>
      </c>
      <c r="D455" s="39" t="s">
        <v>14</v>
      </c>
      <c r="E455" s="39" t="s">
        <v>30</v>
      </c>
      <c r="F455" s="41">
        <v>8.1999999999999993</v>
      </c>
      <c r="G455" s="44">
        <v>123.74</v>
      </c>
      <c r="H455" s="44">
        <f t="shared" si="43"/>
        <v>154.68</v>
      </c>
      <c r="I455" s="44">
        <f t="shared" si="48"/>
        <v>1268.3800000000001</v>
      </c>
      <c r="J455">
        <v>29</v>
      </c>
      <c r="K455" s="61">
        <v>27</v>
      </c>
    </row>
    <row r="456" spans="1:11" ht="36">
      <c r="A456" s="38" t="s">
        <v>1228</v>
      </c>
      <c r="B456" s="39" t="s">
        <v>1229</v>
      </c>
      <c r="C456" s="40" t="s">
        <v>1230</v>
      </c>
      <c r="D456" s="39" t="s">
        <v>14</v>
      </c>
      <c r="E456" s="39" t="s">
        <v>22</v>
      </c>
      <c r="F456" s="41">
        <v>5</v>
      </c>
      <c r="G456" s="44">
        <v>56.14</v>
      </c>
      <c r="H456" s="44">
        <f t="shared" si="43"/>
        <v>70.180000000000007</v>
      </c>
      <c r="I456" s="44">
        <f t="shared" si="48"/>
        <v>350.9</v>
      </c>
      <c r="J456">
        <v>30</v>
      </c>
      <c r="K456" s="61">
        <v>28</v>
      </c>
    </row>
    <row r="457" spans="1:11" ht="48">
      <c r="A457" s="38" t="s">
        <v>1231</v>
      </c>
      <c r="B457" s="39" t="s">
        <v>1232</v>
      </c>
      <c r="C457" s="40" t="s">
        <v>1233</v>
      </c>
      <c r="D457" s="39" t="s">
        <v>14</v>
      </c>
      <c r="E457" s="39" t="s">
        <v>22</v>
      </c>
      <c r="F457" s="41">
        <v>9</v>
      </c>
      <c r="G457" s="44">
        <v>54.96</v>
      </c>
      <c r="H457" s="44">
        <f t="shared" si="43"/>
        <v>68.7</v>
      </c>
      <c r="I457" s="44">
        <f t="shared" si="48"/>
        <v>618.29999999999995</v>
      </c>
      <c r="J457">
        <v>31</v>
      </c>
      <c r="K457" s="61">
        <v>29</v>
      </c>
    </row>
    <row r="458" spans="1:11" ht="36">
      <c r="A458" s="38" t="s">
        <v>1234</v>
      </c>
      <c r="B458" s="39" t="s">
        <v>1235</v>
      </c>
      <c r="C458" s="40" t="s">
        <v>1236</v>
      </c>
      <c r="D458" s="39" t="s">
        <v>14</v>
      </c>
      <c r="E458" s="39" t="s">
        <v>22</v>
      </c>
      <c r="F458" s="41">
        <v>5</v>
      </c>
      <c r="G458" s="60">
        <v>21.46</v>
      </c>
      <c r="H458" s="44">
        <f t="shared" si="43"/>
        <v>26.83</v>
      </c>
      <c r="I458" s="44">
        <f t="shared" si="48"/>
        <v>134.15</v>
      </c>
      <c r="J458">
        <v>32</v>
      </c>
    </row>
    <row r="459" spans="1:11" ht="24">
      <c r="A459" s="38" t="s">
        <v>1237</v>
      </c>
      <c r="B459" s="39" t="s">
        <v>1238</v>
      </c>
      <c r="C459" s="40" t="s">
        <v>1239</v>
      </c>
      <c r="D459" s="39" t="s">
        <v>14</v>
      </c>
      <c r="E459" s="39" t="s">
        <v>22</v>
      </c>
      <c r="F459" s="41">
        <v>5</v>
      </c>
      <c r="G459" s="44">
        <v>39.83</v>
      </c>
      <c r="H459" s="44">
        <f t="shared" si="43"/>
        <v>49.79</v>
      </c>
      <c r="I459" s="44">
        <f t="shared" si="48"/>
        <v>248.95</v>
      </c>
      <c r="J459">
        <v>33</v>
      </c>
      <c r="K459" s="61">
        <v>30</v>
      </c>
    </row>
    <row r="460" spans="1:11" ht="24">
      <c r="A460" s="38" t="s">
        <v>1240</v>
      </c>
      <c r="B460" s="39" t="s">
        <v>1241</v>
      </c>
      <c r="C460" s="40" t="s">
        <v>1242</v>
      </c>
      <c r="D460" s="39" t="s">
        <v>26</v>
      </c>
      <c r="E460" s="39" t="s">
        <v>22</v>
      </c>
      <c r="F460" s="41">
        <v>5</v>
      </c>
      <c r="G460" s="44">
        <v>21.61</v>
      </c>
      <c r="H460" s="44">
        <f t="shared" si="43"/>
        <v>27.01</v>
      </c>
      <c r="I460" s="44">
        <f t="shared" si="48"/>
        <v>135.05000000000001</v>
      </c>
      <c r="J460">
        <v>34</v>
      </c>
      <c r="K460" s="61">
        <v>31</v>
      </c>
    </row>
    <row r="461" spans="1:11" ht="36">
      <c r="A461" s="38" t="s">
        <v>1243</v>
      </c>
      <c r="B461" s="39" t="s">
        <v>1244</v>
      </c>
      <c r="C461" s="40" t="s">
        <v>1245</v>
      </c>
      <c r="D461" s="39" t="s">
        <v>14</v>
      </c>
      <c r="E461" s="39" t="s">
        <v>22</v>
      </c>
      <c r="F461" s="41">
        <v>1</v>
      </c>
      <c r="G461" s="44">
        <v>55.83</v>
      </c>
      <c r="H461" s="44">
        <f t="shared" si="43"/>
        <v>69.790000000000006</v>
      </c>
      <c r="I461" s="44">
        <f t="shared" si="48"/>
        <v>69.790000000000006</v>
      </c>
      <c r="J461">
        <v>35</v>
      </c>
      <c r="K461" s="61">
        <v>32</v>
      </c>
    </row>
    <row r="462" spans="1:11" ht="36">
      <c r="A462" s="38" t="s">
        <v>1246</v>
      </c>
      <c r="B462" s="39" t="s">
        <v>1247</v>
      </c>
      <c r="C462" s="40" t="s">
        <v>1248</v>
      </c>
      <c r="D462" s="39" t="s">
        <v>26</v>
      </c>
      <c r="E462" s="39" t="s">
        <v>22</v>
      </c>
      <c r="F462" s="41">
        <v>2</v>
      </c>
      <c r="G462" s="44">
        <v>76.47</v>
      </c>
      <c r="H462" s="44">
        <f t="shared" si="43"/>
        <v>95.59</v>
      </c>
      <c r="I462" s="44">
        <f t="shared" si="48"/>
        <v>191.18</v>
      </c>
      <c r="J462">
        <v>36</v>
      </c>
      <c r="K462" s="61">
        <v>33</v>
      </c>
    </row>
    <row r="463" spans="1:11" ht="36">
      <c r="A463" s="38" t="s">
        <v>1249</v>
      </c>
      <c r="B463" s="39" t="s">
        <v>1250</v>
      </c>
      <c r="C463" s="40" t="s">
        <v>1251</v>
      </c>
      <c r="D463" s="39" t="s">
        <v>14</v>
      </c>
      <c r="E463" s="39" t="s">
        <v>22</v>
      </c>
      <c r="F463" s="41">
        <v>1</v>
      </c>
      <c r="G463" s="44">
        <v>228.02</v>
      </c>
      <c r="H463" s="44">
        <f t="shared" si="43"/>
        <v>285.02999999999997</v>
      </c>
      <c r="I463" s="44">
        <f t="shared" si="48"/>
        <v>285.02999999999997</v>
      </c>
      <c r="J463">
        <v>37</v>
      </c>
      <c r="K463" s="61">
        <v>34</v>
      </c>
    </row>
    <row r="464" spans="1:11" ht="24">
      <c r="A464" s="38" t="s">
        <v>1252</v>
      </c>
      <c r="B464" s="39" t="s">
        <v>1253</v>
      </c>
      <c r="C464" s="40" t="s">
        <v>1254</v>
      </c>
      <c r="D464" s="39" t="s">
        <v>26</v>
      </c>
      <c r="E464" s="39" t="s">
        <v>22</v>
      </c>
      <c r="F464" s="41">
        <v>1</v>
      </c>
      <c r="G464" s="44">
        <v>293.52</v>
      </c>
      <c r="H464" s="44">
        <f t="shared" si="43"/>
        <v>366.9</v>
      </c>
      <c r="I464" s="44">
        <f t="shared" si="48"/>
        <v>366.9</v>
      </c>
      <c r="J464">
        <v>38</v>
      </c>
      <c r="K464" s="61">
        <v>35</v>
      </c>
    </row>
    <row r="465" spans="1:11" ht="36">
      <c r="A465" s="38" t="s">
        <v>1255</v>
      </c>
      <c r="B465" s="39" t="s">
        <v>1256</v>
      </c>
      <c r="C465" s="40" t="s">
        <v>1257</v>
      </c>
      <c r="D465" s="39" t="s">
        <v>26</v>
      </c>
      <c r="E465" s="39" t="s">
        <v>22</v>
      </c>
      <c r="F465" s="41">
        <v>2</v>
      </c>
      <c r="G465" s="44">
        <v>222.53</v>
      </c>
      <c r="H465" s="44">
        <f t="shared" ref="H465:H528" si="49">ROUND(G465*$J$14,2)</f>
        <v>278.16000000000003</v>
      </c>
      <c r="I465" s="44">
        <f t="shared" si="48"/>
        <v>556.32000000000005</v>
      </c>
      <c r="J465">
        <v>39</v>
      </c>
      <c r="K465" s="61">
        <v>36</v>
      </c>
    </row>
    <row r="466" spans="1:11" ht="24">
      <c r="A466" s="38" t="s">
        <v>1258</v>
      </c>
      <c r="B466" s="39" t="s">
        <v>1259</v>
      </c>
      <c r="C466" s="40" t="s">
        <v>1260</v>
      </c>
      <c r="D466" s="39" t="s">
        <v>26</v>
      </c>
      <c r="E466" s="39" t="s">
        <v>22</v>
      </c>
      <c r="F466" s="41">
        <v>1</v>
      </c>
      <c r="G466" s="44">
        <v>247.68</v>
      </c>
      <c r="H466" s="44">
        <f t="shared" si="49"/>
        <v>309.60000000000002</v>
      </c>
      <c r="I466" s="44">
        <f t="shared" si="48"/>
        <v>309.60000000000002</v>
      </c>
      <c r="J466">
        <v>40</v>
      </c>
      <c r="K466" s="61">
        <v>37</v>
      </c>
    </row>
    <row r="467" spans="1:11" ht="24">
      <c r="A467" s="38" t="s">
        <v>1261</v>
      </c>
      <c r="B467" s="39" t="s">
        <v>1262</v>
      </c>
      <c r="C467" s="40" t="s">
        <v>1263</v>
      </c>
      <c r="D467" s="39" t="s">
        <v>26</v>
      </c>
      <c r="E467" s="39" t="s">
        <v>22</v>
      </c>
      <c r="F467" s="41">
        <v>2</v>
      </c>
      <c r="G467" s="44">
        <v>272.83</v>
      </c>
      <c r="H467" s="44">
        <f t="shared" si="49"/>
        <v>341.04</v>
      </c>
      <c r="I467" s="44">
        <f t="shared" si="48"/>
        <v>682.08</v>
      </c>
      <c r="J467">
        <v>41</v>
      </c>
      <c r="K467" s="61">
        <v>38</v>
      </c>
    </row>
    <row r="468" spans="1:11" ht="36">
      <c r="A468" s="38" t="s">
        <v>1264</v>
      </c>
      <c r="B468" s="39" t="s">
        <v>1265</v>
      </c>
      <c r="C468" s="40" t="s">
        <v>1266</v>
      </c>
      <c r="D468" s="39" t="s">
        <v>14</v>
      </c>
      <c r="E468" s="39" t="s">
        <v>22</v>
      </c>
      <c r="F468" s="41">
        <v>2</v>
      </c>
      <c r="G468" s="44">
        <v>298.02</v>
      </c>
      <c r="H468" s="44">
        <f t="shared" si="49"/>
        <v>372.53</v>
      </c>
      <c r="I468" s="44">
        <f t="shared" si="48"/>
        <v>745.06</v>
      </c>
      <c r="J468">
        <v>42</v>
      </c>
      <c r="K468" s="61">
        <v>39</v>
      </c>
    </row>
    <row r="469" spans="1:11" ht="24">
      <c r="A469" s="38" t="s">
        <v>1267</v>
      </c>
      <c r="B469" s="39" t="s">
        <v>1268</v>
      </c>
      <c r="C469" s="40" t="s">
        <v>1269</v>
      </c>
      <c r="D469" s="39" t="s">
        <v>26</v>
      </c>
      <c r="E469" s="39" t="s">
        <v>22</v>
      </c>
      <c r="F469" s="41">
        <v>1</v>
      </c>
      <c r="G469" s="44">
        <v>51.89</v>
      </c>
      <c r="H469" s="44">
        <f t="shared" si="49"/>
        <v>64.86</v>
      </c>
      <c r="I469" s="44">
        <f t="shared" si="48"/>
        <v>64.86</v>
      </c>
      <c r="J469">
        <v>43</v>
      </c>
      <c r="K469" s="61">
        <v>40</v>
      </c>
    </row>
    <row r="470" spans="1:11" ht="24">
      <c r="A470" s="38" t="s">
        <v>1270</v>
      </c>
      <c r="B470" s="39" t="s">
        <v>1271</v>
      </c>
      <c r="C470" s="40" t="s">
        <v>1269</v>
      </c>
      <c r="D470" s="39" t="s">
        <v>26</v>
      </c>
      <c r="E470" s="39" t="s">
        <v>22</v>
      </c>
      <c r="F470" s="41">
        <v>1</v>
      </c>
      <c r="G470" s="44">
        <v>78.53</v>
      </c>
      <c r="H470" s="44">
        <f t="shared" si="49"/>
        <v>98.16</v>
      </c>
      <c r="I470" s="44">
        <f t="shared" si="48"/>
        <v>98.16</v>
      </c>
      <c r="J470">
        <v>44</v>
      </c>
      <c r="K470" s="61">
        <v>41</v>
      </c>
    </row>
    <row r="471" spans="1:11" ht="24">
      <c r="A471" s="38" t="s">
        <v>1272</v>
      </c>
      <c r="B471" s="39" t="s">
        <v>1273</v>
      </c>
      <c r="C471" s="40" t="s">
        <v>1274</v>
      </c>
      <c r="D471" s="39" t="s">
        <v>26</v>
      </c>
      <c r="E471" s="39" t="s">
        <v>22</v>
      </c>
      <c r="F471" s="41">
        <v>2</v>
      </c>
      <c r="G471" s="44">
        <v>175.59</v>
      </c>
      <c r="H471" s="44">
        <f t="shared" si="49"/>
        <v>219.49</v>
      </c>
      <c r="I471" s="44">
        <f t="shared" si="48"/>
        <v>438.98</v>
      </c>
      <c r="J471">
        <v>45</v>
      </c>
      <c r="K471" s="61">
        <v>42</v>
      </c>
    </row>
    <row r="472" spans="1:11" ht="24">
      <c r="A472" s="38" t="s">
        <v>1275</v>
      </c>
      <c r="B472" s="39" t="s">
        <v>1276</v>
      </c>
      <c r="C472" s="40" t="s">
        <v>1277</v>
      </c>
      <c r="D472" s="39" t="s">
        <v>26</v>
      </c>
      <c r="E472" s="39" t="s">
        <v>22</v>
      </c>
      <c r="F472" s="41">
        <v>1</v>
      </c>
      <c r="G472" s="44">
        <v>175.59</v>
      </c>
      <c r="H472" s="44">
        <f t="shared" si="49"/>
        <v>219.49</v>
      </c>
      <c r="I472" s="44">
        <f t="shared" si="48"/>
        <v>219.49</v>
      </c>
      <c r="J472">
        <v>46</v>
      </c>
      <c r="K472" s="61">
        <v>43</v>
      </c>
    </row>
    <row r="473" spans="1:11" ht="24">
      <c r="A473" s="38" t="s">
        <v>1278</v>
      </c>
      <c r="B473" s="39" t="s">
        <v>1279</v>
      </c>
      <c r="C473" s="40" t="s">
        <v>1280</v>
      </c>
      <c r="D473" s="39" t="s">
        <v>26</v>
      </c>
      <c r="E473" s="39" t="s">
        <v>22</v>
      </c>
      <c r="F473" s="41">
        <v>2</v>
      </c>
      <c r="G473" s="44">
        <v>180</v>
      </c>
      <c r="H473" s="44">
        <f t="shared" si="49"/>
        <v>225</v>
      </c>
      <c r="I473" s="44">
        <f t="shared" si="48"/>
        <v>450</v>
      </c>
      <c r="J473">
        <v>47</v>
      </c>
      <c r="K473" s="61">
        <v>44</v>
      </c>
    </row>
    <row r="474" spans="1:11" ht="24">
      <c r="A474" s="38" t="s">
        <v>1281</v>
      </c>
      <c r="B474" s="39" t="s">
        <v>1282</v>
      </c>
      <c r="C474" s="40" t="s">
        <v>1283</v>
      </c>
      <c r="D474" s="39" t="s">
        <v>26</v>
      </c>
      <c r="E474" s="39" t="s">
        <v>22</v>
      </c>
      <c r="F474" s="41">
        <v>4</v>
      </c>
      <c r="G474" s="44">
        <v>242.22</v>
      </c>
      <c r="H474" s="44">
        <f t="shared" si="49"/>
        <v>302.77999999999997</v>
      </c>
      <c r="I474" s="44">
        <f t="shared" si="48"/>
        <v>1211.1199999999999</v>
      </c>
      <c r="J474">
        <v>48</v>
      </c>
      <c r="K474" s="61">
        <v>45</v>
      </c>
    </row>
    <row r="475" spans="1:11" ht="24">
      <c r="A475" s="38" t="s">
        <v>1284</v>
      </c>
      <c r="B475" s="39" t="s">
        <v>1285</v>
      </c>
      <c r="C475" s="40" t="s">
        <v>1286</v>
      </c>
      <c r="D475" s="39" t="s">
        <v>26</v>
      </c>
      <c r="E475" s="39" t="s">
        <v>22</v>
      </c>
      <c r="F475" s="41">
        <v>1</v>
      </c>
      <c r="G475" s="44">
        <v>132.02000000000001</v>
      </c>
      <c r="H475" s="44">
        <f t="shared" si="49"/>
        <v>165.03</v>
      </c>
      <c r="I475" s="44">
        <f t="shared" si="48"/>
        <v>165.03</v>
      </c>
      <c r="J475">
        <v>49</v>
      </c>
      <c r="K475" s="61">
        <v>46</v>
      </c>
    </row>
    <row r="476" spans="1:11" ht="36">
      <c r="A476" s="38" t="s">
        <v>1287</v>
      </c>
      <c r="B476" s="39" t="s">
        <v>1288</v>
      </c>
      <c r="C476" s="40" t="s">
        <v>1289</v>
      </c>
      <c r="D476" s="39" t="s">
        <v>14</v>
      </c>
      <c r="E476" s="39" t="s">
        <v>22</v>
      </c>
      <c r="F476" s="41">
        <v>2</v>
      </c>
      <c r="G476" s="44">
        <v>37.56</v>
      </c>
      <c r="H476" s="44">
        <f t="shared" si="49"/>
        <v>46.95</v>
      </c>
      <c r="I476" s="44">
        <f t="shared" si="48"/>
        <v>93.9</v>
      </c>
      <c r="J476">
        <v>50</v>
      </c>
      <c r="K476" s="61">
        <v>47</v>
      </c>
    </row>
    <row r="477" spans="1:11" ht="24">
      <c r="A477" s="38" t="s">
        <v>1290</v>
      </c>
      <c r="B477" s="39" t="s">
        <v>1291</v>
      </c>
      <c r="C477" s="40" t="s">
        <v>1292</v>
      </c>
      <c r="D477" s="39" t="s">
        <v>26</v>
      </c>
      <c r="E477" s="39" t="s">
        <v>22</v>
      </c>
      <c r="F477" s="41">
        <v>1</v>
      </c>
      <c r="G477" s="44">
        <v>27.93</v>
      </c>
      <c r="H477" s="44">
        <f t="shared" si="49"/>
        <v>34.909999999999997</v>
      </c>
      <c r="I477" s="44">
        <f t="shared" si="48"/>
        <v>34.909999999999997</v>
      </c>
      <c r="J477">
        <v>51</v>
      </c>
      <c r="K477" s="61">
        <v>48</v>
      </c>
    </row>
    <row r="478" spans="1:11" ht="36">
      <c r="A478" s="38" t="s">
        <v>1293</v>
      </c>
      <c r="B478" s="39" t="s">
        <v>1294</v>
      </c>
      <c r="C478" s="40" t="s">
        <v>1295</v>
      </c>
      <c r="D478" s="39" t="s">
        <v>14</v>
      </c>
      <c r="E478" s="39" t="s">
        <v>22</v>
      </c>
      <c r="F478" s="41">
        <v>2</v>
      </c>
      <c r="G478" s="44">
        <v>42.91</v>
      </c>
      <c r="H478" s="44">
        <f t="shared" si="49"/>
        <v>53.64</v>
      </c>
      <c r="I478" s="44">
        <f t="shared" si="48"/>
        <v>107.28</v>
      </c>
      <c r="J478">
        <v>52</v>
      </c>
      <c r="K478" s="61">
        <v>49</v>
      </c>
    </row>
    <row r="479" spans="1:11" ht="24">
      <c r="A479" s="38" t="s">
        <v>1296</v>
      </c>
      <c r="B479" s="39" t="s">
        <v>1297</v>
      </c>
      <c r="C479" s="40" t="s">
        <v>1298</v>
      </c>
      <c r="D479" s="39" t="s">
        <v>26</v>
      </c>
      <c r="E479" s="39" t="s">
        <v>22</v>
      </c>
      <c r="F479" s="41">
        <v>1</v>
      </c>
      <c r="G479" s="44">
        <v>20.59</v>
      </c>
      <c r="H479" s="44">
        <f t="shared" si="49"/>
        <v>25.74</v>
      </c>
      <c r="I479" s="44">
        <f t="shared" si="48"/>
        <v>25.74</v>
      </c>
      <c r="J479">
        <v>53</v>
      </c>
      <c r="K479" s="61">
        <v>50</v>
      </c>
    </row>
    <row r="480" spans="1:11" ht="20.100000000000001" customHeight="1">
      <c r="A480" s="36" t="s">
        <v>1299</v>
      </c>
      <c r="C480" s="63" t="s">
        <v>1300</v>
      </c>
      <c r="D480" s="63"/>
      <c r="E480" s="63"/>
      <c r="F480" s="63"/>
      <c r="G480" s="63"/>
      <c r="H480" s="44">
        <f t="shared" si="49"/>
        <v>0</v>
      </c>
      <c r="I480" s="37">
        <f>SUM(I481:I483)</f>
        <v>11595.119999999999</v>
      </c>
    </row>
    <row r="481" spans="1:10" ht="24">
      <c r="A481" s="38" t="s">
        <v>1301</v>
      </c>
      <c r="B481" s="39" t="s">
        <v>1302</v>
      </c>
      <c r="C481" s="40" t="s">
        <v>1303</v>
      </c>
      <c r="D481" s="39" t="s">
        <v>14</v>
      </c>
      <c r="E481" s="39" t="s">
        <v>22</v>
      </c>
      <c r="F481" s="41">
        <v>36</v>
      </c>
      <c r="G481" s="44">
        <v>28.6</v>
      </c>
      <c r="H481" s="44">
        <f t="shared" si="49"/>
        <v>35.75</v>
      </c>
      <c r="I481" s="44">
        <f t="shared" ref="I481:I483" si="50">ROUND(H481*F481,2)</f>
        <v>1287</v>
      </c>
      <c r="J481">
        <v>54</v>
      </c>
    </row>
    <row r="482" spans="1:10" ht="24">
      <c r="A482" s="38" t="s">
        <v>1304</v>
      </c>
      <c r="B482" s="39" t="s">
        <v>1305</v>
      </c>
      <c r="C482" s="40" t="s">
        <v>1306</v>
      </c>
      <c r="D482" s="39" t="s">
        <v>26</v>
      </c>
      <c r="E482" s="39" t="s">
        <v>22</v>
      </c>
      <c r="F482" s="41">
        <v>80</v>
      </c>
      <c r="G482" s="44">
        <v>91.22</v>
      </c>
      <c r="H482" s="44">
        <f t="shared" si="49"/>
        <v>114.03</v>
      </c>
      <c r="I482" s="44">
        <f t="shared" si="50"/>
        <v>9122.4</v>
      </c>
      <c r="J482">
        <v>55</v>
      </c>
    </row>
    <row r="483" spans="1:10" ht="24">
      <c r="A483" s="38" t="s">
        <v>1307</v>
      </c>
      <c r="B483" s="39" t="s">
        <v>1308</v>
      </c>
      <c r="C483" s="40" t="s">
        <v>1309</v>
      </c>
      <c r="D483" s="39" t="s">
        <v>14</v>
      </c>
      <c r="E483" s="39" t="s">
        <v>15</v>
      </c>
      <c r="F483" s="41">
        <v>12</v>
      </c>
      <c r="G483" s="44">
        <v>79.05</v>
      </c>
      <c r="H483" s="44">
        <f t="shared" si="49"/>
        <v>98.81</v>
      </c>
      <c r="I483" s="44">
        <f t="shared" si="50"/>
        <v>1185.72</v>
      </c>
      <c r="J483">
        <v>56</v>
      </c>
    </row>
    <row r="484" spans="1:10" ht="20.100000000000001" customHeight="1">
      <c r="A484" s="36" t="s">
        <v>1310</v>
      </c>
      <c r="B484" s="63"/>
      <c r="C484" s="63" t="s">
        <v>1311</v>
      </c>
      <c r="D484" s="63"/>
      <c r="E484" s="63"/>
      <c r="F484" s="63"/>
      <c r="G484" s="63"/>
      <c r="H484" s="44">
        <f t="shared" si="49"/>
        <v>0</v>
      </c>
      <c r="I484" s="37">
        <f>I485+I488+I499+I517+I529+I533+I546+I563+I573+I582+I586+I595</f>
        <v>325339.94999999995</v>
      </c>
    </row>
    <row r="485" spans="1:10" ht="20.100000000000001" customHeight="1">
      <c r="A485" s="36" t="s">
        <v>1312</v>
      </c>
      <c r="B485" s="63"/>
      <c r="C485" s="63" t="s">
        <v>1313</v>
      </c>
      <c r="D485" s="63"/>
      <c r="E485" s="63"/>
      <c r="F485" s="63"/>
      <c r="G485" s="63"/>
      <c r="H485" s="44">
        <f t="shared" si="49"/>
        <v>0</v>
      </c>
      <c r="I485" s="37">
        <f>SUM(I486:I487)</f>
        <v>42.1</v>
      </c>
    </row>
    <row r="486" spans="1:10" ht="24">
      <c r="A486" s="38" t="s">
        <v>1314</v>
      </c>
      <c r="B486" s="39" t="s">
        <v>1315</v>
      </c>
      <c r="C486" s="40" t="s">
        <v>1316</v>
      </c>
      <c r="D486" s="39" t="s">
        <v>26</v>
      </c>
      <c r="E486" s="39" t="s">
        <v>5</v>
      </c>
      <c r="F486" s="41">
        <v>1</v>
      </c>
      <c r="G486" s="44">
        <v>18.88</v>
      </c>
      <c r="H486" s="44">
        <f t="shared" si="49"/>
        <v>23.6</v>
      </c>
      <c r="I486" s="44">
        <f t="shared" ref="I486:I487" si="51">ROUND(H486*F486,2)</f>
        <v>23.6</v>
      </c>
    </row>
    <row r="487" spans="1:10" ht="24">
      <c r="A487" s="38" t="s">
        <v>1317</v>
      </c>
      <c r="B487" s="39" t="s">
        <v>1318</v>
      </c>
      <c r="C487" s="40" t="s">
        <v>1319</v>
      </c>
      <c r="D487" s="39" t="s">
        <v>26</v>
      </c>
      <c r="E487" s="39" t="s">
        <v>5</v>
      </c>
      <c r="F487" s="41">
        <v>1</v>
      </c>
      <c r="G487" s="44">
        <v>14.8</v>
      </c>
      <c r="H487" s="44">
        <f t="shared" si="49"/>
        <v>18.5</v>
      </c>
      <c r="I487" s="44">
        <f t="shared" si="51"/>
        <v>18.5</v>
      </c>
    </row>
    <row r="488" spans="1:10" ht="20.100000000000001" customHeight="1">
      <c r="A488" s="36" t="s">
        <v>1320</v>
      </c>
      <c r="C488" s="63" t="s">
        <v>1321</v>
      </c>
      <c r="D488" s="63"/>
      <c r="E488" s="63"/>
      <c r="F488" s="63"/>
      <c r="G488" s="63"/>
      <c r="H488" s="44">
        <f t="shared" si="49"/>
        <v>0</v>
      </c>
      <c r="I488" s="37">
        <f>SUM(I489:I498)</f>
        <v>4038.5899999999997</v>
      </c>
    </row>
    <row r="489" spans="1:10" ht="24">
      <c r="A489" s="38" t="s">
        <v>1322</v>
      </c>
      <c r="B489" s="39" t="s">
        <v>1323</v>
      </c>
      <c r="C489" s="40" t="s">
        <v>1324</v>
      </c>
      <c r="D489" s="39" t="s">
        <v>26</v>
      </c>
      <c r="E489" s="39" t="s">
        <v>5</v>
      </c>
      <c r="F489" s="41">
        <v>4</v>
      </c>
      <c r="G489" s="44">
        <v>4.43</v>
      </c>
      <c r="H489" s="44">
        <f t="shared" si="49"/>
        <v>5.54</v>
      </c>
      <c r="I489" s="44">
        <f t="shared" ref="I489:I498" si="52">ROUND(H489*F489,2)</f>
        <v>22.16</v>
      </c>
    </row>
    <row r="490" spans="1:10" ht="24">
      <c r="A490" s="38" t="s">
        <v>1325</v>
      </c>
      <c r="B490" s="39" t="s">
        <v>1326</v>
      </c>
      <c r="C490" s="40" t="s">
        <v>1327</v>
      </c>
      <c r="D490" s="39" t="s">
        <v>26</v>
      </c>
      <c r="E490" s="39" t="s">
        <v>5</v>
      </c>
      <c r="F490" s="41">
        <v>4</v>
      </c>
      <c r="G490" s="44">
        <v>2.0299999999999998</v>
      </c>
      <c r="H490" s="44">
        <f t="shared" si="49"/>
        <v>2.54</v>
      </c>
      <c r="I490" s="44">
        <f t="shared" si="52"/>
        <v>10.16</v>
      </c>
    </row>
    <row r="491" spans="1:10" ht="36">
      <c r="A491" s="38" t="s">
        <v>1328</v>
      </c>
      <c r="B491" s="39" t="s">
        <v>1329</v>
      </c>
      <c r="C491" s="40" t="s">
        <v>1330</v>
      </c>
      <c r="D491" s="39" t="s">
        <v>14</v>
      </c>
      <c r="E491" s="39" t="s">
        <v>22</v>
      </c>
      <c r="F491" s="41">
        <v>236</v>
      </c>
      <c r="G491" s="44">
        <v>11.71</v>
      </c>
      <c r="H491" s="44">
        <f t="shared" si="49"/>
        <v>14.64</v>
      </c>
      <c r="I491" s="44">
        <f t="shared" si="52"/>
        <v>3455.04</v>
      </c>
    </row>
    <row r="492" spans="1:10" ht="24">
      <c r="A492" s="38" t="s">
        <v>1331</v>
      </c>
      <c r="B492" s="39" t="s">
        <v>1332</v>
      </c>
      <c r="C492" s="40" t="s">
        <v>1333</v>
      </c>
      <c r="D492" s="39" t="s">
        <v>14</v>
      </c>
      <c r="E492" s="39" t="s">
        <v>22</v>
      </c>
      <c r="F492" s="41">
        <v>2</v>
      </c>
      <c r="G492" s="44">
        <v>19.23</v>
      </c>
      <c r="H492" s="44">
        <f t="shared" si="49"/>
        <v>24.04</v>
      </c>
      <c r="I492" s="44">
        <f t="shared" si="52"/>
        <v>48.08</v>
      </c>
    </row>
    <row r="493" spans="1:10" ht="36">
      <c r="A493" s="38" t="s">
        <v>1334</v>
      </c>
      <c r="B493" s="39" t="s">
        <v>1335</v>
      </c>
      <c r="C493" s="40" t="s">
        <v>1336</v>
      </c>
      <c r="D493" s="39" t="s">
        <v>14</v>
      </c>
      <c r="E493" s="39" t="s">
        <v>22</v>
      </c>
      <c r="F493" s="41">
        <v>1</v>
      </c>
      <c r="G493" s="44">
        <v>28.13</v>
      </c>
      <c r="H493" s="44">
        <f t="shared" si="49"/>
        <v>35.159999999999997</v>
      </c>
      <c r="I493" s="44">
        <f t="shared" si="52"/>
        <v>35.159999999999997</v>
      </c>
    </row>
    <row r="494" spans="1:10" ht="24">
      <c r="A494" s="38" t="s">
        <v>1337</v>
      </c>
      <c r="B494" s="39" t="s">
        <v>1338</v>
      </c>
      <c r="C494" s="40" t="s">
        <v>1339</v>
      </c>
      <c r="D494" s="39" t="s">
        <v>26</v>
      </c>
      <c r="E494" s="39" t="s">
        <v>22</v>
      </c>
      <c r="F494" s="41">
        <v>39</v>
      </c>
      <c r="G494" s="44">
        <v>6.21</v>
      </c>
      <c r="H494" s="44">
        <f t="shared" si="49"/>
        <v>7.76</v>
      </c>
      <c r="I494" s="44">
        <f t="shared" si="52"/>
        <v>302.64</v>
      </c>
    </row>
    <row r="495" spans="1:10" ht="36">
      <c r="A495" s="38" t="s">
        <v>1340</v>
      </c>
      <c r="B495" s="39" t="s">
        <v>1341</v>
      </c>
      <c r="C495" s="40" t="s">
        <v>1342</v>
      </c>
      <c r="D495" s="39" t="s">
        <v>14</v>
      </c>
      <c r="E495" s="39" t="s">
        <v>22</v>
      </c>
      <c r="F495" s="41">
        <v>1</v>
      </c>
      <c r="G495" s="44">
        <v>10.39</v>
      </c>
      <c r="H495" s="44">
        <f t="shared" si="49"/>
        <v>12.99</v>
      </c>
      <c r="I495" s="44">
        <f t="shared" si="52"/>
        <v>12.99</v>
      </c>
    </row>
    <row r="496" spans="1:10" ht="36">
      <c r="A496" s="38" t="s">
        <v>1343</v>
      </c>
      <c r="B496" s="39" t="s">
        <v>1344</v>
      </c>
      <c r="C496" s="40" t="s">
        <v>1345</v>
      </c>
      <c r="D496" s="39" t="s">
        <v>26</v>
      </c>
      <c r="E496" s="39" t="s">
        <v>22</v>
      </c>
      <c r="F496" s="41">
        <v>2</v>
      </c>
      <c r="G496" s="44">
        <v>18.61</v>
      </c>
      <c r="H496" s="44">
        <f t="shared" si="49"/>
        <v>23.26</v>
      </c>
      <c r="I496" s="44">
        <f t="shared" si="52"/>
        <v>46.52</v>
      </c>
    </row>
    <row r="497" spans="1:9" ht="36">
      <c r="A497" s="38" t="s">
        <v>1346</v>
      </c>
      <c r="B497" s="39" t="s">
        <v>1347</v>
      </c>
      <c r="C497" s="40" t="s">
        <v>1348</v>
      </c>
      <c r="D497" s="39" t="s">
        <v>14</v>
      </c>
      <c r="E497" s="39" t="s">
        <v>22</v>
      </c>
      <c r="F497" s="41">
        <v>4</v>
      </c>
      <c r="G497" s="44">
        <v>5.49</v>
      </c>
      <c r="H497" s="44">
        <f t="shared" si="49"/>
        <v>6.86</v>
      </c>
      <c r="I497" s="44">
        <f t="shared" si="52"/>
        <v>27.44</v>
      </c>
    </row>
    <row r="498" spans="1:9" ht="36">
      <c r="A498" s="38" t="s">
        <v>1349</v>
      </c>
      <c r="B498" s="39" t="s">
        <v>1350</v>
      </c>
      <c r="C498" s="40" t="s">
        <v>1351</v>
      </c>
      <c r="D498" s="39" t="s">
        <v>14</v>
      </c>
      <c r="E498" s="39" t="s">
        <v>22</v>
      </c>
      <c r="F498" s="41">
        <v>4</v>
      </c>
      <c r="G498" s="44">
        <v>15.68</v>
      </c>
      <c r="H498" s="44">
        <f t="shared" si="49"/>
        <v>19.600000000000001</v>
      </c>
      <c r="I498" s="44">
        <f t="shared" si="52"/>
        <v>78.400000000000006</v>
      </c>
    </row>
    <row r="499" spans="1:9" ht="20.100000000000001" customHeight="1">
      <c r="A499" s="36" t="s">
        <v>1352</v>
      </c>
      <c r="C499" s="63" t="s">
        <v>1353</v>
      </c>
      <c r="D499" s="63"/>
      <c r="E499" s="63"/>
      <c r="F499" s="63"/>
      <c r="G499" s="63"/>
      <c r="H499" s="44">
        <f t="shared" si="49"/>
        <v>0</v>
      </c>
      <c r="I499" s="37">
        <f>SUM(I500:I516)</f>
        <v>17031.150000000001</v>
      </c>
    </row>
    <row r="500" spans="1:9" ht="24">
      <c r="A500" s="38" t="s">
        <v>1354</v>
      </c>
      <c r="B500" s="39" t="s">
        <v>1326</v>
      </c>
      <c r="C500" s="40" t="s">
        <v>1327</v>
      </c>
      <c r="D500" s="39" t="s">
        <v>26</v>
      </c>
      <c r="E500" s="39" t="s">
        <v>5</v>
      </c>
      <c r="F500" s="41">
        <v>1854</v>
      </c>
      <c r="G500" s="44">
        <v>2.0299999999999998</v>
      </c>
      <c r="H500" s="44">
        <f t="shared" si="49"/>
        <v>2.54</v>
      </c>
      <c r="I500" s="44">
        <f t="shared" ref="I500:I516" si="53">ROUND(H500*F500,2)</f>
        <v>4709.16</v>
      </c>
    </row>
    <row r="501" spans="1:9" ht="24">
      <c r="A501" s="38" t="s">
        <v>1355</v>
      </c>
      <c r="B501" s="39" t="s">
        <v>1356</v>
      </c>
      <c r="C501" s="40" t="s">
        <v>1357</v>
      </c>
      <c r="D501" s="39" t="s">
        <v>26</v>
      </c>
      <c r="E501" s="39" t="s">
        <v>5</v>
      </c>
      <c r="F501" s="41">
        <v>29</v>
      </c>
      <c r="G501" s="44">
        <v>1.05</v>
      </c>
      <c r="H501" s="44">
        <f t="shared" si="49"/>
        <v>1.31</v>
      </c>
      <c r="I501" s="44">
        <f t="shared" si="53"/>
        <v>37.99</v>
      </c>
    </row>
    <row r="502" spans="1:9" ht="36">
      <c r="A502" s="38" t="s">
        <v>1358</v>
      </c>
      <c r="B502" s="39" t="s">
        <v>1359</v>
      </c>
      <c r="C502" s="40" t="s">
        <v>1360</v>
      </c>
      <c r="D502" s="39" t="s">
        <v>26</v>
      </c>
      <c r="E502" s="39" t="s">
        <v>5</v>
      </c>
      <c r="F502" s="41">
        <v>1163</v>
      </c>
      <c r="G502" s="44">
        <v>0.75</v>
      </c>
      <c r="H502" s="44">
        <f t="shared" si="49"/>
        <v>0.94</v>
      </c>
      <c r="I502" s="44">
        <f t="shared" si="53"/>
        <v>1093.22</v>
      </c>
    </row>
    <row r="503" spans="1:9" ht="24">
      <c r="A503" s="38" t="s">
        <v>1361</v>
      </c>
      <c r="B503" s="39" t="s">
        <v>1362</v>
      </c>
      <c r="C503" s="40" t="s">
        <v>1363</v>
      </c>
      <c r="D503" s="39" t="s">
        <v>26</v>
      </c>
      <c r="E503" s="39" t="s">
        <v>5</v>
      </c>
      <c r="F503" s="41">
        <v>1537</v>
      </c>
      <c r="G503" s="44">
        <v>0.93</v>
      </c>
      <c r="H503" s="44">
        <f t="shared" si="49"/>
        <v>1.1599999999999999</v>
      </c>
      <c r="I503" s="44">
        <f t="shared" si="53"/>
        <v>1782.92</v>
      </c>
    </row>
    <row r="504" spans="1:9" ht="36">
      <c r="A504" s="38" t="s">
        <v>1364</v>
      </c>
      <c r="B504" s="39" t="s">
        <v>1365</v>
      </c>
      <c r="C504" s="40" t="s">
        <v>1366</v>
      </c>
      <c r="D504" s="39" t="s">
        <v>14</v>
      </c>
      <c r="E504" s="39" t="s">
        <v>30</v>
      </c>
      <c r="F504" s="41">
        <v>201</v>
      </c>
      <c r="G504" s="44">
        <v>26.87</v>
      </c>
      <c r="H504" s="44">
        <f t="shared" si="49"/>
        <v>33.590000000000003</v>
      </c>
      <c r="I504" s="44">
        <f t="shared" si="53"/>
        <v>6751.59</v>
      </c>
    </row>
    <row r="505" spans="1:9" ht="24">
      <c r="A505" s="38" t="s">
        <v>1367</v>
      </c>
      <c r="B505" s="39" t="s">
        <v>1368</v>
      </c>
      <c r="C505" s="40" t="s">
        <v>1369</v>
      </c>
      <c r="D505" s="39" t="s">
        <v>26</v>
      </c>
      <c r="E505" s="39" t="s">
        <v>92</v>
      </c>
      <c r="F505" s="41">
        <v>256</v>
      </c>
      <c r="G505" s="44">
        <v>5.47</v>
      </c>
      <c r="H505" s="44">
        <f t="shared" si="49"/>
        <v>6.84</v>
      </c>
      <c r="I505" s="44">
        <f t="shared" si="53"/>
        <v>1751.04</v>
      </c>
    </row>
    <row r="506" spans="1:9" ht="24">
      <c r="A506" s="38" t="s">
        <v>1370</v>
      </c>
      <c r="B506" s="39" t="s">
        <v>1371</v>
      </c>
      <c r="C506" s="40" t="s">
        <v>1372</v>
      </c>
      <c r="D506" s="39" t="s">
        <v>14</v>
      </c>
      <c r="E506" s="39" t="s">
        <v>22</v>
      </c>
      <c r="F506" s="41">
        <v>1</v>
      </c>
      <c r="G506" s="44">
        <v>13.64</v>
      </c>
      <c r="H506" s="44">
        <f t="shared" si="49"/>
        <v>17.05</v>
      </c>
      <c r="I506" s="44">
        <f t="shared" si="53"/>
        <v>17.05</v>
      </c>
    </row>
    <row r="507" spans="1:9" ht="24">
      <c r="A507" s="38" t="s">
        <v>1373</v>
      </c>
      <c r="B507" s="39" t="s">
        <v>1374</v>
      </c>
      <c r="C507" s="40" t="s">
        <v>1375</v>
      </c>
      <c r="D507" s="39" t="s">
        <v>26</v>
      </c>
      <c r="E507" s="39" t="s">
        <v>92</v>
      </c>
      <c r="F507" s="41">
        <v>1</v>
      </c>
      <c r="G507" s="44">
        <v>71.510000000000005</v>
      </c>
      <c r="H507" s="44">
        <f t="shared" si="49"/>
        <v>89.39</v>
      </c>
      <c r="I507" s="44">
        <f t="shared" si="53"/>
        <v>89.39</v>
      </c>
    </row>
    <row r="508" spans="1:9" ht="24">
      <c r="A508" s="38" t="s">
        <v>1376</v>
      </c>
      <c r="B508" s="39" t="s">
        <v>1377</v>
      </c>
      <c r="C508" s="40" t="s">
        <v>1378</v>
      </c>
      <c r="D508" s="39" t="s">
        <v>14</v>
      </c>
      <c r="E508" s="39" t="s">
        <v>22</v>
      </c>
      <c r="F508" s="41">
        <v>2</v>
      </c>
      <c r="G508" s="44">
        <v>75.459999999999994</v>
      </c>
      <c r="H508" s="44">
        <f t="shared" si="49"/>
        <v>94.33</v>
      </c>
      <c r="I508" s="44">
        <f t="shared" si="53"/>
        <v>188.66</v>
      </c>
    </row>
    <row r="509" spans="1:9" ht="24">
      <c r="A509" s="38" t="s">
        <v>1379</v>
      </c>
      <c r="B509" s="39" t="s">
        <v>1380</v>
      </c>
      <c r="C509" s="40" t="s">
        <v>1381</v>
      </c>
      <c r="D509" s="39" t="s">
        <v>26</v>
      </c>
      <c r="E509" s="39" t="s">
        <v>30</v>
      </c>
      <c r="F509" s="41">
        <v>2.2000000000000002</v>
      </c>
      <c r="G509" s="44">
        <v>11.68</v>
      </c>
      <c r="H509" s="44">
        <f t="shared" si="49"/>
        <v>14.6</v>
      </c>
      <c r="I509" s="44">
        <f t="shared" si="53"/>
        <v>32.119999999999997</v>
      </c>
    </row>
    <row r="510" spans="1:9" ht="24">
      <c r="A510" s="38" t="s">
        <v>1382</v>
      </c>
      <c r="B510" s="39" t="s">
        <v>1383</v>
      </c>
      <c r="C510" s="40" t="s">
        <v>1384</v>
      </c>
      <c r="D510" s="39" t="s">
        <v>26</v>
      </c>
      <c r="E510" s="39" t="s">
        <v>22</v>
      </c>
      <c r="F510" s="41">
        <v>1</v>
      </c>
      <c r="G510" s="44">
        <v>50.32</v>
      </c>
      <c r="H510" s="44">
        <f t="shared" si="49"/>
        <v>62.9</v>
      </c>
      <c r="I510" s="44">
        <f t="shared" si="53"/>
        <v>62.9</v>
      </c>
    </row>
    <row r="511" spans="1:9" ht="24">
      <c r="A511" s="38" t="s">
        <v>1385</v>
      </c>
      <c r="B511" s="39" t="s">
        <v>1386</v>
      </c>
      <c r="C511" s="40" t="s">
        <v>1387</v>
      </c>
      <c r="D511" s="39" t="s">
        <v>26</v>
      </c>
      <c r="E511" s="39" t="s">
        <v>22</v>
      </c>
      <c r="F511" s="41">
        <v>1</v>
      </c>
      <c r="G511" s="44">
        <v>41.81</v>
      </c>
      <c r="H511" s="44">
        <f t="shared" si="49"/>
        <v>52.26</v>
      </c>
      <c r="I511" s="44">
        <f t="shared" si="53"/>
        <v>52.26</v>
      </c>
    </row>
    <row r="512" spans="1:9" ht="24">
      <c r="A512" s="38" t="s">
        <v>1388</v>
      </c>
      <c r="B512" s="39" t="s">
        <v>1389</v>
      </c>
      <c r="C512" s="40" t="s">
        <v>1390</v>
      </c>
      <c r="D512" s="39" t="s">
        <v>26</v>
      </c>
      <c r="E512" s="39" t="s">
        <v>22</v>
      </c>
      <c r="F512" s="41">
        <v>5</v>
      </c>
      <c r="G512" s="44">
        <v>25.36</v>
      </c>
      <c r="H512" s="44">
        <f t="shared" si="49"/>
        <v>31.7</v>
      </c>
      <c r="I512" s="44">
        <f t="shared" si="53"/>
        <v>158.5</v>
      </c>
    </row>
    <row r="513" spans="1:9" ht="24">
      <c r="A513" s="38" t="s">
        <v>1391</v>
      </c>
      <c r="B513" s="39" t="s">
        <v>1392</v>
      </c>
      <c r="C513" s="40" t="s">
        <v>1393</v>
      </c>
      <c r="D513" s="39" t="s">
        <v>14</v>
      </c>
      <c r="E513" s="39" t="s">
        <v>22</v>
      </c>
      <c r="F513" s="41">
        <v>1</v>
      </c>
      <c r="G513" s="44">
        <v>188.12</v>
      </c>
      <c r="H513" s="44">
        <f t="shared" si="49"/>
        <v>235.15</v>
      </c>
      <c r="I513" s="44">
        <f t="shared" si="53"/>
        <v>235.15</v>
      </c>
    </row>
    <row r="514" spans="1:9" ht="24">
      <c r="A514" s="38" t="s">
        <v>1394</v>
      </c>
      <c r="B514" s="39" t="s">
        <v>1395</v>
      </c>
      <c r="C514" s="40" t="s">
        <v>1396</v>
      </c>
      <c r="D514" s="39" t="s">
        <v>14</v>
      </c>
      <c r="E514" s="39" t="s">
        <v>22</v>
      </c>
      <c r="F514" s="41">
        <v>1</v>
      </c>
      <c r="G514" s="44">
        <v>7.65</v>
      </c>
      <c r="H514" s="44">
        <f t="shared" si="49"/>
        <v>9.56</v>
      </c>
      <c r="I514" s="44">
        <f t="shared" si="53"/>
        <v>9.56</v>
      </c>
    </row>
    <row r="515" spans="1:9" ht="24">
      <c r="A515" s="38" t="s">
        <v>1397</v>
      </c>
      <c r="B515" s="39" t="s">
        <v>1398</v>
      </c>
      <c r="C515" s="40" t="s">
        <v>1399</v>
      </c>
      <c r="D515" s="39" t="s">
        <v>26</v>
      </c>
      <c r="E515" s="39" t="s">
        <v>22</v>
      </c>
      <c r="F515" s="41">
        <v>16</v>
      </c>
      <c r="G515" s="44">
        <v>0.81</v>
      </c>
      <c r="H515" s="44">
        <f t="shared" si="49"/>
        <v>1.01</v>
      </c>
      <c r="I515" s="44">
        <f t="shared" si="53"/>
        <v>16.16</v>
      </c>
    </row>
    <row r="516" spans="1:9" ht="24">
      <c r="A516" s="38" t="s">
        <v>1400</v>
      </c>
      <c r="B516" s="39" t="s">
        <v>1401</v>
      </c>
      <c r="C516" s="40" t="s">
        <v>1402</v>
      </c>
      <c r="D516" s="39" t="s">
        <v>26</v>
      </c>
      <c r="E516" s="39" t="s">
        <v>22</v>
      </c>
      <c r="F516" s="41">
        <v>1</v>
      </c>
      <c r="G516" s="44">
        <v>34.78</v>
      </c>
      <c r="H516" s="44">
        <f t="shared" si="49"/>
        <v>43.48</v>
      </c>
      <c r="I516" s="44">
        <f t="shared" si="53"/>
        <v>43.48</v>
      </c>
    </row>
    <row r="517" spans="1:9" ht="20.100000000000001" customHeight="1">
      <c r="A517" s="36" t="s">
        <v>1403</v>
      </c>
      <c r="C517" s="63" t="s">
        <v>1404</v>
      </c>
      <c r="D517" s="63"/>
      <c r="E517" s="63"/>
      <c r="F517" s="63"/>
      <c r="G517" s="63"/>
      <c r="H517" s="44">
        <f t="shared" si="49"/>
        <v>0</v>
      </c>
      <c r="I517" s="37">
        <f>SUM(I518:I528)</f>
        <v>117189.78000000001</v>
      </c>
    </row>
    <row r="518" spans="1:9" ht="36">
      <c r="A518" s="38" t="s">
        <v>1405</v>
      </c>
      <c r="B518" s="39" t="s">
        <v>1406</v>
      </c>
      <c r="C518" s="40" t="s">
        <v>1407</v>
      </c>
      <c r="D518" s="39" t="s">
        <v>14</v>
      </c>
      <c r="E518" s="39" t="s">
        <v>30</v>
      </c>
      <c r="F518" s="41">
        <v>201.6</v>
      </c>
      <c r="G518" s="44">
        <v>132.51</v>
      </c>
      <c r="H518" s="44">
        <f t="shared" si="49"/>
        <v>165.64</v>
      </c>
      <c r="I518" s="44">
        <f t="shared" ref="I518:I528" si="54">ROUND(H518*F518,2)</f>
        <v>33393.019999999997</v>
      </c>
    </row>
    <row r="519" spans="1:9" ht="36">
      <c r="A519" s="38" t="s">
        <v>1408</v>
      </c>
      <c r="B519" s="39" t="s">
        <v>1409</v>
      </c>
      <c r="C519" s="40" t="s">
        <v>1410</v>
      </c>
      <c r="D519" s="39" t="s">
        <v>14</v>
      </c>
      <c r="E519" s="39" t="s">
        <v>30</v>
      </c>
      <c r="F519" s="41">
        <v>46.8</v>
      </c>
      <c r="G519" s="44">
        <v>80.510000000000005</v>
      </c>
      <c r="H519" s="44">
        <f t="shared" si="49"/>
        <v>100.64</v>
      </c>
      <c r="I519" s="44">
        <f t="shared" si="54"/>
        <v>4709.95</v>
      </c>
    </row>
    <row r="520" spans="1:9" ht="36">
      <c r="A520" s="38" t="s">
        <v>1411</v>
      </c>
      <c r="B520" s="39" t="s">
        <v>1412</v>
      </c>
      <c r="C520" s="40" t="s">
        <v>1413</v>
      </c>
      <c r="D520" s="39" t="s">
        <v>14</v>
      </c>
      <c r="E520" s="39" t="s">
        <v>30</v>
      </c>
      <c r="F520" s="41">
        <v>9.3000000000000007</v>
      </c>
      <c r="G520" s="44">
        <v>14.16</v>
      </c>
      <c r="H520" s="44">
        <f t="shared" si="49"/>
        <v>17.7</v>
      </c>
      <c r="I520" s="44">
        <f t="shared" si="54"/>
        <v>164.61</v>
      </c>
    </row>
    <row r="521" spans="1:9" ht="36">
      <c r="A521" s="38" t="s">
        <v>1414</v>
      </c>
      <c r="B521" s="39" t="s">
        <v>1415</v>
      </c>
      <c r="C521" s="40" t="s">
        <v>1416</v>
      </c>
      <c r="D521" s="39" t="s">
        <v>14</v>
      </c>
      <c r="E521" s="39" t="s">
        <v>30</v>
      </c>
      <c r="F521" s="41">
        <v>37.299999999999997</v>
      </c>
      <c r="G521" s="44">
        <v>32.56</v>
      </c>
      <c r="H521" s="44">
        <f t="shared" si="49"/>
        <v>40.700000000000003</v>
      </c>
      <c r="I521" s="44">
        <f t="shared" si="54"/>
        <v>1518.11</v>
      </c>
    </row>
    <row r="522" spans="1:9" ht="36">
      <c r="A522" s="38" t="s">
        <v>1417</v>
      </c>
      <c r="B522" s="39" t="s">
        <v>1418</v>
      </c>
      <c r="C522" s="40" t="s">
        <v>1419</v>
      </c>
      <c r="D522" s="39" t="s">
        <v>14</v>
      </c>
      <c r="E522" s="39" t="s">
        <v>30</v>
      </c>
      <c r="F522" s="41">
        <v>4292.5</v>
      </c>
      <c r="G522" s="44">
        <v>2.63</v>
      </c>
      <c r="H522" s="44">
        <f t="shared" si="49"/>
        <v>3.29</v>
      </c>
      <c r="I522" s="44">
        <f t="shared" si="54"/>
        <v>14122.33</v>
      </c>
    </row>
    <row r="523" spans="1:9" ht="36">
      <c r="A523" s="38" t="s">
        <v>1420</v>
      </c>
      <c r="B523" s="39" t="s">
        <v>1421</v>
      </c>
      <c r="C523" s="40" t="s">
        <v>1422</v>
      </c>
      <c r="D523" s="39" t="s">
        <v>14</v>
      </c>
      <c r="E523" s="39" t="s">
        <v>30</v>
      </c>
      <c r="F523" s="41">
        <v>462</v>
      </c>
      <c r="G523" s="44">
        <v>14.41</v>
      </c>
      <c r="H523" s="44">
        <f t="shared" si="49"/>
        <v>18.010000000000002</v>
      </c>
      <c r="I523" s="44">
        <f t="shared" si="54"/>
        <v>8320.6200000000008</v>
      </c>
    </row>
    <row r="524" spans="1:9" ht="36">
      <c r="A524" s="38" t="s">
        <v>1423</v>
      </c>
      <c r="B524" s="39" t="s">
        <v>1424</v>
      </c>
      <c r="C524" s="40" t="s">
        <v>1425</v>
      </c>
      <c r="D524" s="39" t="s">
        <v>14</v>
      </c>
      <c r="E524" s="39" t="s">
        <v>30</v>
      </c>
      <c r="F524" s="41">
        <v>127.9</v>
      </c>
      <c r="G524" s="44">
        <v>20.82</v>
      </c>
      <c r="H524" s="44">
        <f t="shared" si="49"/>
        <v>26.03</v>
      </c>
      <c r="I524" s="44">
        <f t="shared" si="54"/>
        <v>3329.24</v>
      </c>
    </row>
    <row r="525" spans="1:9" ht="36">
      <c r="A525" s="38" t="s">
        <v>1426</v>
      </c>
      <c r="B525" s="39" t="s">
        <v>1427</v>
      </c>
      <c r="C525" s="40" t="s">
        <v>1428</v>
      </c>
      <c r="D525" s="39" t="s">
        <v>14</v>
      </c>
      <c r="E525" s="39" t="s">
        <v>30</v>
      </c>
      <c r="F525" s="41">
        <v>4855.2</v>
      </c>
      <c r="G525" s="44">
        <v>3.78</v>
      </c>
      <c r="H525" s="44">
        <f t="shared" si="49"/>
        <v>4.7300000000000004</v>
      </c>
      <c r="I525" s="44">
        <f t="shared" si="54"/>
        <v>22965.1</v>
      </c>
    </row>
    <row r="526" spans="1:9" ht="36">
      <c r="A526" s="38" t="s">
        <v>1429</v>
      </c>
      <c r="B526" s="39" t="s">
        <v>1430</v>
      </c>
      <c r="C526" s="40" t="s">
        <v>1431</v>
      </c>
      <c r="D526" s="39" t="s">
        <v>14</v>
      </c>
      <c r="E526" s="39" t="s">
        <v>30</v>
      </c>
      <c r="F526" s="41">
        <v>511.5</v>
      </c>
      <c r="G526" s="44">
        <v>30.01</v>
      </c>
      <c r="H526" s="44">
        <f t="shared" si="49"/>
        <v>37.51</v>
      </c>
      <c r="I526" s="44">
        <f t="shared" si="54"/>
        <v>19186.37</v>
      </c>
    </row>
    <row r="527" spans="1:9" ht="36">
      <c r="A527" s="38" t="s">
        <v>1432</v>
      </c>
      <c r="B527" s="39" t="s">
        <v>1433</v>
      </c>
      <c r="C527" s="40" t="s">
        <v>1434</v>
      </c>
      <c r="D527" s="39" t="s">
        <v>14</v>
      </c>
      <c r="E527" s="39" t="s">
        <v>30</v>
      </c>
      <c r="F527" s="41">
        <v>103.5</v>
      </c>
      <c r="G527" s="44">
        <v>5.81</v>
      </c>
      <c r="H527" s="44">
        <f t="shared" si="49"/>
        <v>7.26</v>
      </c>
      <c r="I527" s="44">
        <f t="shared" si="54"/>
        <v>751.41</v>
      </c>
    </row>
    <row r="528" spans="1:9" ht="36">
      <c r="A528" s="38" t="s">
        <v>1435</v>
      </c>
      <c r="B528" s="39" t="s">
        <v>1436</v>
      </c>
      <c r="C528" s="40" t="s">
        <v>1437</v>
      </c>
      <c r="D528" s="39" t="s">
        <v>14</v>
      </c>
      <c r="E528" s="39" t="s">
        <v>30</v>
      </c>
      <c r="F528" s="41">
        <v>861.7</v>
      </c>
      <c r="G528" s="44">
        <v>8.1</v>
      </c>
      <c r="H528" s="44">
        <f t="shared" si="49"/>
        <v>10.130000000000001</v>
      </c>
      <c r="I528" s="44">
        <f t="shared" si="54"/>
        <v>8729.02</v>
      </c>
    </row>
    <row r="529" spans="1:9" ht="20.100000000000001" customHeight="1">
      <c r="A529" s="36" t="s">
        <v>1438</v>
      </c>
      <c r="C529" s="63" t="s">
        <v>1439</v>
      </c>
      <c r="D529" s="63"/>
      <c r="E529" s="63"/>
      <c r="F529" s="63"/>
      <c r="G529" s="63"/>
      <c r="H529" s="44">
        <f t="shared" ref="H529:H592" si="55">ROUND(G529*$J$14,2)</f>
        <v>0</v>
      </c>
      <c r="I529" s="37">
        <f>SUM(I530:I532)</f>
        <v>3693.6499999999996</v>
      </c>
    </row>
    <row r="530" spans="1:9" ht="24">
      <c r="A530" s="38" t="s">
        <v>1440</v>
      </c>
      <c r="B530" s="39" t="s">
        <v>1441</v>
      </c>
      <c r="C530" s="40" t="s">
        <v>1442</v>
      </c>
      <c r="D530" s="39" t="s">
        <v>14</v>
      </c>
      <c r="E530" s="39" t="s">
        <v>22</v>
      </c>
      <c r="F530" s="41">
        <v>3</v>
      </c>
      <c r="G530" s="44">
        <v>37.380000000000003</v>
      </c>
      <c r="H530" s="44">
        <f t="shared" si="55"/>
        <v>46.73</v>
      </c>
      <c r="I530" s="44">
        <f t="shared" ref="I530:I532" si="56">ROUND(H530*F530,2)</f>
        <v>140.19</v>
      </c>
    </row>
    <row r="531" spans="1:9" ht="36">
      <c r="A531" s="38" t="s">
        <v>1443</v>
      </c>
      <c r="B531" s="39" t="s">
        <v>1444</v>
      </c>
      <c r="C531" s="40" t="s">
        <v>1445</v>
      </c>
      <c r="D531" s="39" t="s">
        <v>14</v>
      </c>
      <c r="E531" s="39" t="s">
        <v>22</v>
      </c>
      <c r="F531" s="41">
        <v>2</v>
      </c>
      <c r="G531" s="44">
        <v>73.52</v>
      </c>
      <c r="H531" s="44">
        <f t="shared" si="55"/>
        <v>91.9</v>
      </c>
      <c r="I531" s="44">
        <f t="shared" si="56"/>
        <v>183.8</v>
      </c>
    </row>
    <row r="532" spans="1:9" ht="36">
      <c r="A532" s="38" t="s">
        <v>1446</v>
      </c>
      <c r="B532" s="39" t="s">
        <v>1447</v>
      </c>
      <c r="C532" s="40" t="s">
        <v>1448</v>
      </c>
      <c r="D532" s="39" t="s">
        <v>14</v>
      </c>
      <c r="E532" s="39" t="s">
        <v>22</v>
      </c>
      <c r="F532" s="41">
        <v>14</v>
      </c>
      <c r="G532" s="44">
        <v>192.55</v>
      </c>
      <c r="H532" s="44">
        <f t="shared" si="55"/>
        <v>240.69</v>
      </c>
      <c r="I532" s="44">
        <f t="shared" si="56"/>
        <v>3369.66</v>
      </c>
    </row>
    <row r="533" spans="1:9" ht="20.100000000000001" customHeight="1">
      <c r="A533" s="36" t="s">
        <v>1449</v>
      </c>
      <c r="C533" s="63" t="s">
        <v>1450</v>
      </c>
      <c r="D533" s="63"/>
      <c r="E533" s="63"/>
      <c r="F533" s="63"/>
      <c r="G533" s="63"/>
      <c r="H533" s="44">
        <f t="shared" si="55"/>
        <v>0</v>
      </c>
      <c r="I533" s="37">
        <f>SUM(I534:I545)</f>
        <v>10070.189999999999</v>
      </c>
    </row>
    <row r="534" spans="1:9" ht="24">
      <c r="A534" s="38" t="s">
        <v>1451</v>
      </c>
      <c r="B534" s="39" t="s">
        <v>1452</v>
      </c>
      <c r="C534" s="40" t="s">
        <v>1453</v>
      </c>
      <c r="D534" s="39" t="s">
        <v>14</v>
      </c>
      <c r="E534" s="39" t="s">
        <v>22</v>
      </c>
      <c r="F534" s="41">
        <v>5</v>
      </c>
      <c r="G534" s="44">
        <v>35.619999999999997</v>
      </c>
      <c r="H534" s="44">
        <f t="shared" si="55"/>
        <v>44.53</v>
      </c>
      <c r="I534" s="44">
        <f t="shared" ref="I534:I545" si="57">ROUND(H534*F534,2)</f>
        <v>222.65</v>
      </c>
    </row>
    <row r="535" spans="1:9" ht="24">
      <c r="A535" s="38" t="s">
        <v>1454</v>
      </c>
      <c r="B535" s="39" t="s">
        <v>1455</v>
      </c>
      <c r="C535" s="40" t="s">
        <v>1456</v>
      </c>
      <c r="D535" s="39" t="s">
        <v>14</v>
      </c>
      <c r="E535" s="39" t="s">
        <v>22</v>
      </c>
      <c r="F535" s="41">
        <v>8</v>
      </c>
      <c r="G535" s="44">
        <v>29.33</v>
      </c>
      <c r="H535" s="44">
        <f t="shared" si="55"/>
        <v>36.659999999999997</v>
      </c>
      <c r="I535" s="44">
        <f t="shared" si="57"/>
        <v>293.27999999999997</v>
      </c>
    </row>
    <row r="536" spans="1:9" ht="24">
      <c r="A536" s="38" t="s">
        <v>1457</v>
      </c>
      <c r="B536" s="39" t="s">
        <v>1458</v>
      </c>
      <c r="C536" s="40" t="s">
        <v>1459</v>
      </c>
      <c r="D536" s="39" t="s">
        <v>14</v>
      </c>
      <c r="E536" s="39" t="s">
        <v>22</v>
      </c>
      <c r="F536" s="41">
        <v>4</v>
      </c>
      <c r="G536" s="44">
        <v>44.86</v>
      </c>
      <c r="H536" s="44">
        <f t="shared" si="55"/>
        <v>56.08</v>
      </c>
      <c r="I536" s="44">
        <f t="shared" si="57"/>
        <v>224.32</v>
      </c>
    </row>
    <row r="537" spans="1:9" ht="24">
      <c r="A537" s="38" t="s">
        <v>1460</v>
      </c>
      <c r="B537" s="39" t="s">
        <v>1461</v>
      </c>
      <c r="C537" s="40" t="s">
        <v>1462</v>
      </c>
      <c r="D537" s="39" t="s">
        <v>14</v>
      </c>
      <c r="E537" s="39" t="s">
        <v>22</v>
      </c>
      <c r="F537" s="41">
        <v>1</v>
      </c>
      <c r="G537" s="44">
        <v>60.4</v>
      </c>
      <c r="H537" s="44">
        <f t="shared" si="55"/>
        <v>75.5</v>
      </c>
      <c r="I537" s="44">
        <f t="shared" si="57"/>
        <v>75.5</v>
      </c>
    </row>
    <row r="538" spans="1:9" ht="24">
      <c r="A538" s="38" t="s">
        <v>1463</v>
      </c>
      <c r="B538" s="39" t="s">
        <v>1464</v>
      </c>
      <c r="C538" s="40" t="s">
        <v>1465</v>
      </c>
      <c r="D538" s="39" t="s">
        <v>26</v>
      </c>
      <c r="E538" s="39" t="s">
        <v>22</v>
      </c>
      <c r="F538" s="41">
        <v>30</v>
      </c>
      <c r="G538" s="44">
        <v>13.49</v>
      </c>
      <c r="H538" s="44">
        <f t="shared" si="55"/>
        <v>16.86</v>
      </c>
      <c r="I538" s="44">
        <f t="shared" si="57"/>
        <v>505.8</v>
      </c>
    </row>
    <row r="539" spans="1:9" ht="36">
      <c r="A539" s="38" t="s">
        <v>1466</v>
      </c>
      <c r="B539" s="39" t="s">
        <v>1467</v>
      </c>
      <c r="C539" s="40" t="s">
        <v>1468</v>
      </c>
      <c r="D539" s="39" t="s">
        <v>14</v>
      </c>
      <c r="E539" s="39" t="s">
        <v>22</v>
      </c>
      <c r="F539" s="41">
        <v>189</v>
      </c>
      <c r="G539" s="44">
        <v>10.86</v>
      </c>
      <c r="H539" s="44">
        <f t="shared" si="55"/>
        <v>13.58</v>
      </c>
      <c r="I539" s="44">
        <f t="shared" si="57"/>
        <v>2566.62</v>
      </c>
    </row>
    <row r="540" spans="1:9" ht="36">
      <c r="A540" s="38" t="s">
        <v>1469</v>
      </c>
      <c r="B540" s="39" t="s">
        <v>1470</v>
      </c>
      <c r="C540" s="40" t="s">
        <v>1471</v>
      </c>
      <c r="D540" s="39" t="s">
        <v>14</v>
      </c>
      <c r="E540" s="39" t="s">
        <v>22</v>
      </c>
      <c r="F540" s="41">
        <v>27</v>
      </c>
      <c r="G540" s="44">
        <v>39.020000000000003</v>
      </c>
      <c r="H540" s="44">
        <f t="shared" si="55"/>
        <v>48.78</v>
      </c>
      <c r="I540" s="44">
        <f t="shared" si="57"/>
        <v>1317.06</v>
      </c>
    </row>
    <row r="541" spans="1:9" ht="36">
      <c r="A541" s="38" t="s">
        <v>1472</v>
      </c>
      <c r="B541" s="39" t="s">
        <v>1473</v>
      </c>
      <c r="C541" s="40" t="s">
        <v>1474</v>
      </c>
      <c r="D541" s="39" t="s">
        <v>14</v>
      </c>
      <c r="E541" s="39" t="s">
        <v>22</v>
      </c>
      <c r="F541" s="41">
        <v>14</v>
      </c>
      <c r="G541" s="44">
        <v>45.36</v>
      </c>
      <c r="H541" s="44">
        <f t="shared" si="55"/>
        <v>56.7</v>
      </c>
      <c r="I541" s="44">
        <f t="shared" si="57"/>
        <v>793.8</v>
      </c>
    </row>
    <row r="542" spans="1:9" ht="36">
      <c r="A542" s="38" t="s">
        <v>1475</v>
      </c>
      <c r="B542" s="39" t="s">
        <v>1476</v>
      </c>
      <c r="C542" s="40" t="s">
        <v>1477</v>
      </c>
      <c r="D542" s="39" t="s">
        <v>14</v>
      </c>
      <c r="E542" s="39" t="s">
        <v>22</v>
      </c>
      <c r="F542" s="41">
        <v>1</v>
      </c>
      <c r="G542" s="44">
        <v>55.78</v>
      </c>
      <c r="H542" s="44">
        <f t="shared" si="55"/>
        <v>69.73</v>
      </c>
      <c r="I542" s="44">
        <f t="shared" si="57"/>
        <v>69.73</v>
      </c>
    </row>
    <row r="543" spans="1:9" ht="36">
      <c r="A543" s="38" t="s">
        <v>1478</v>
      </c>
      <c r="B543" s="39" t="s">
        <v>1479</v>
      </c>
      <c r="C543" s="40" t="s">
        <v>1480</v>
      </c>
      <c r="D543" s="39" t="s">
        <v>14</v>
      </c>
      <c r="E543" s="39" t="s">
        <v>22</v>
      </c>
      <c r="F543" s="41">
        <v>7</v>
      </c>
      <c r="G543" s="44">
        <v>54.55</v>
      </c>
      <c r="H543" s="44">
        <f t="shared" si="55"/>
        <v>68.19</v>
      </c>
      <c r="I543" s="44">
        <f t="shared" si="57"/>
        <v>477.33</v>
      </c>
    </row>
    <row r="544" spans="1:9" ht="36">
      <c r="A544" s="38" t="s">
        <v>1481</v>
      </c>
      <c r="B544" s="39" t="s">
        <v>1482</v>
      </c>
      <c r="C544" s="40" t="s">
        <v>1483</v>
      </c>
      <c r="D544" s="39" t="s">
        <v>14</v>
      </c>
      <c r="E544" s="39" t="s">
        <v>22</v>
      </c>
      <c r="F544" s="41">
        <v>130</v>
      </c>
      <c r="G544" s="44">
        <v>19.97</v>
      </c>
      <c r="H544" s="44">
        <f t="shared" si="55"/>
        <v>24.96</v>
      </c>
      <c r="I544" s="44">
        <f t="shared" si="57"/>
        <v>3244.8</v>
      </c>
    </row>
    <row r="545" spans="1:9" ht="36">
      <c r="A545" s="38" t="s">
        <v>1484</v>
      </c>
      <c r="B545" s="39" t="s">
        <v>1485</v>
      </c>
      <c r="C545" s="40" t="s">
        <v>1486</v>
      </c>
      <c r="D545" s="39" t="s">
        <v>14</v>
      </c>
      <c r="E545" s="39" t="s">
        <v>22</v>
      </c>
      <c r="F545" s="41">
        <v>10</v>
      </c>
      <c r="G545" s="44">
        <v>22.34</v>
      </c>
      <c r="H545" s="44">
        <f t="shared" si="55"/>
        <v>27.93</v>
      </c>
      <c r="I545" s="44">
        <f t="shared" si="57"/>
        <v>279.3</v>
      </c>
    </row>
    <row r="546" spans="1:9" ht="20.100000000000001" customHeight="1">
      <c r="A546" s="36" t="s">
        <v>1487</v>
      </c>
      <c r="C546" s="63" t="s">
        <v>1488</v>
      </c>
      <c r="D546" s="63"/>
      <c r="E546" s="63"/>
      <c r="F546" s="63"/>
      <c r="G546" s="63"/>
      <c r="H546" s="44">
        <f t="shared" si="55"/>
        <v>0</v>
      </c>
      <c r="I546" s="37">
        <f>SUM(I547:I562)</f>
        <v>12444.45</v>
      </c>
    </row>
    <row r="547" spans="1:9" ht="24">
      <c r="A547" s="38" t="s">
        <v>1489</v>
      </c>
      <c r="B547" s="39" t="s">
        <v>1490</v>
      </c>
      <c r="C547" s="40" t="s">
        <v>1491</v>
      </c>
      <c r="D547" s="39" t="s">
        <v>14</v>
      </c>
      <c r="E547" s="39" t="s">
        <v>22</v>
      </c>
      <c r="F547" s="41">
        <v>4</v>
      </c>
      <c r="G547" s="44">
        <v>89.84</v>
      </c>
      <c r="H547" s="44">
        <f t="shared" si="55"/>
        <v>112.3</v>
      </c>
      <c r="I547" s="44">
        <f t="shared" ref="I547:I562" si="58">ROUND(H547*F547,2)</f>
        <v>449.2</v>
      </c>
    </row>
    <row r="548" spans="1:9" ht="24">
      <c r="A548" s="38" t="s">
        <v>1492</v>
      </c>
      <c r="B548" s="39" t="s">
        <v>1493</v>
      </c>
      <c r="C548" s="40" t="s">
        <v>1494</v>
      </c>
      <c r="D548" s="39" t="s">
        <v>14</v>
      </c>
      <c r="E548" s="39" t="s">
        <v>22</v>
      </c>
      <c r="F548" s="41">
        <v>56</v>
      </c>
      <c r="G548" s="44">
        <v>14.51</v>
      </c>
      <c r="H548" s="44">
        <f t="shared" si="55"/>
        <v>18.14</v>
      </c>
      <c r="I548" s="44">
        <f t="shared" si="58"/>
        <v>1015.84</v>
      </c>
    </row>
    <row r="549" spans="1:9" ht="24">
      <c r="A549" s="38" t="s">
        <v>1495</v>
      </c>
      <c r="B549" s="39" t="s">
        <v>1496</v>
      </c>
      <c r="C549" s="40" t="s">
        <v>1497</v>
      </c>
      <c r="D549" s="39" t="s">
        <v>14</v>
      </c>
      <c r="E549" s="39" t="s">
        <v>22</v>
      </c>
      <c r="F549" s="41">
        <v>13</v>
      </c>
      <c r="G549" s="44">
        <v>15.09</v>
      </c>
      <c r="H549" s="44">
        <f t="shared" si="55"/>
        <v>18.86</v>
      </c>
      <c r="I549" s="44">
        <f t="shared" si="58"/>
        <v>245.18</v>
      </c>
    </row>
    <row r="550" spans="1:9" ht="24">
      <c r="A550" s="38" t="s">
        <v>1498</v>
      </c>
      <c r="B550" s="39" t="s">
        <v>1499</v>
      </c>
      <c r="C550" s="40" t="s">
        <v>1500</v>
      </c>
      <c r="D550" s="39" t="s">
        <v>14</v>
      </c>
      <c r="E550" s="39" t="s">
        <v>22</v>
      </c>
      <c r="F550" s="41">
        <v>13</v>
      </c>
      <c r="G550" s="44">
        <v>16.399999999999999</v>
      </c>
      <c r="H550" s="44">
        <f t="shared" si="55"/>
        <v>20.5</v>
      </c>
      <c r="I550" s="44">
        <f t="shared" si="58"/>
        <v>266.5</v>
      </c>
    </row>
    <row r="551" spans="1:9" ht="24">
      <c r="A551" s="38" t="s">
        <v>1501</v>
      </c>
      <c r="B551" s="39" t="s">
        <v>1502</v>
      </c>
      <c r="C551" s="40" t="s">
        <v>1503</v>
      </c>
      <c r="D551" s="39" t="s">
        <v>14</v>
      </c>
      <c r="E551" s="39" t="s">
        <v>22</v>
      </c>
      <c r="F551" s="41">
        <v>6</v>
      </c>
      <c r="G551" s="44">
        <v>17.920000000000002</v>
      </c>
      <c r="H551" s="44">
        <f t="shared" si="55"/>
        <v>22.4</v>
      </c>
      <c r="I551" s="44">
        <f t="shared" si="58"/>
        <v>134.4</v>
      </c>
    </row>
    <row r="552" spans="1:9" ht="24">
      <c r="A552" s="38" t="s">
        <v>1504</v>
      </c>
      <c r="B552" s="39" t="s">
        <v>1505</v>
      </c>
      <c r="C552" s="40" t="s">
        <v>1506</v>
      </c>
      <c r="D552" s="39" t="s">
        <v>14</v>
      </c>
      <c r="E552" s="39" t="s">
        <v>22</v>
      </c>
      <c r="F552" s="41">
        <v>1</v>
      </c>
      <c r="G552" s="44">
        <v>525.39</v>
      </c>
      <c r="H552" s="44">
        <f t="shared" si="55"/>
        <v>656.74</v>
      </c>
      <c r="I552" s="44">
        <f t="shared" si="58"/>
        <v>656.74</v>
      </c>
    </row>
    <row r="553" spans="1:9" ht="24">
      <c r="A553" s="38" t="s">
        <v>1507</v>
      </c>
      <c r="B553" s="39" t="s">
        <v>1508</v>
      </c>
      <c r="C553" s="40" t="s">
        <v>1509</v>
      </c>
      <c r="D553" s="39" t="s">
        <v>14</v>
      </c>
      <c r="E553" s="39" t="s">
        <v>22</v>
      </c>
      <c r="F553" s="41">
        <v>2</v>
      </c>
      <c r="G553" s="44">
        <v>91.6</v>
      </c>
      <c r="H553" s="44">
        <f t="shared" si="55"/>
        <v>114.5</v>
      </c>
      <c r="I553" s="44">
        <f t="shared" si="58"/>
        <v>229</v>
      </c>
    </row>
    <row r="554" spans="1:9" ht="24">
      <c r="A554" s="38" t="s">
        <v>1510</v>
      </c>
      <c r="B554" s="39" t="s">
        <v>1511</v>
      </c>
      <c r="C554" s="40" t="s">
        <v>1512</v>
      </c>
      <c r="D554" s="39" t="s">
        <v>14</v>
      </c>
      <c r="E554" s="39" t="s">
        <v>22</v>
      </c>
      <c r="F554" s="41">
        <v>1</v>
      </c>
      <c r="G554" s="44">
        <v>798.03</v>
      </c>
      <c r="H554" s="44">
        <f t="shared" si="55"/>
        <v>997.54</v>
      </c>
      <c r="I554" s="44">
        <f t="shared" si="58"/>
        <v>997.54</v>
      </c>
    </row>
    <row r="555" spans="1:9" ht="24">
      <c r="A555" s="38" t="s">
        <v>1513</v>
      </c>
      <c r="B555" s="39" t="s">
        <v>1514</v>
      </c>
      <c r="C555" s="40" t="s">
        <v>1515</v>
      </c>
      <c r="D555" s="39" t="s">
        <v>14</v>
      </c>
      <c r="E555" s="39" t="s">
        <v>22</v>
      </c>
      <c r="F555" s="41">
        <v>2</v>
      </c>
      <c r="G555" s="44">
        <v>95.5</v>
      </c>
      <c r="H555" s="44">
        <f t="shared" si="55"/>
        <v>119.38</v>
      </c>
      <c r="I555" s="44">
        <f t="shared" si="58"/>
        <v>238.76</v>
      </c>
    </row>
    <row r="556" spans="1:9" ht="24">
      <c r="A556" s="38" t="s">
        <v>1516</v>
      </c>
      <c r="B556" s="39" t="s">
        <v>1517</v>
      </c>
      <c r="C556" s="40" t="s">
        <v>1518</v>
      </c>
      <c r="D556" s="39" t="s">
        <v>14</v>
      </c>
      <c r="E556" s="39" t="s">
        <v>22</v>
      </c>
      <c r="F556" s="41">
        <v>2</v>
      </c>
      <c r="G556" s="44">
        <v>100.05</v>
      </c>
      <c r="H556" s="44">
        <f t="shared" si="55"/>
        <v>125.06</v>
      </c>
      <c r="I556" s="44">
        <f t="shared" si="58"/>
        <v>250.12</v>
      </c>
    </row>
    <row r="557" spans="1:9" ht="24">
      <c r="A557" s="38" t="s">
        <v>1519</v>
      </c>
      <c r="B557" s="39" t="s">
        <v>1520</v>
      </c>
      <c r="C557" s="40" t="s">
        <v>1521</v>
      </c>
      <c r="D557" s="39" t="s">
        <v>14</v>
      </c>
      <c r="E557" s="39" t="s">
        <v>22</v>
      </c>
      <c r="F557" s="41">
        <v>6</v>
      </c>
      <c r="G557" s="44">
        <v>189.25</v>
      </c>
      <c r="H557" s="44">
        <f t="shared" si="55"/>
        <v>236.56</v>
      </c>
      <c r="I557" s="44">
        <f t="shared" si="58"/>
        <v>1419.36</v>
      </c>
    </row>
    <row r="558" spans="1:9" ht="24">
      <c r="A558" s="38" t="s">
        <v>1522</v>
      </c>
      <c r="B558" s="39" t="s">
        <v>1523</v>
      </c>
      <c r="C558" s="40" t="s">
        <v>1524</v>
      </c>
      <c r="D558" s="39" t="s">
        <v>26</v>
      </c>
      <c r="E558" s="39" t="s">
        <v>22</v>
      </c>
      <c r="F558" s="41">
        <v>36</v>
      </c>
      <c r="G558" s="44">
        <v>95.56</v>
      </c>
      <c r="H558" s="44">
        <f t="shared" si="55"/>
        <v>119.45</v>
      </c>
      <c r="I558" s="44">
        <f t="shared" si="58"/>
        <v>4300.2</v>
      </c>
    </row>
    <row r="559" spans="1:9" ht="24">
      <c r="A559" s="38" t="s">
        <v>1525</v>
      </c>
      <c r="B559" s="39" t="s">
        <v>1526</v>
      </c>
      <c r="C559" s="40" t="s">
        <v>1527</v>
      </c>
      <c r="D559" s="39" t="s">
        <v>26</v>
      </c>
      <c r="E559" s="39" t="s">
        <v>22</v>
      </c>
      <c r="F559" s="41">
        <v>3</v>
      </c>
      <c r="G559" s="44">
        <v>220.71</v>
      </c>
      <c r="H559" s="44">
        <f t="shared" si="55"/>
        <v>275.89</v>
      </c>
      <c r="I559" s="44">
        <f t="shared" si="58"/>
        <v>827.67</v>
      </c>
    </row>
    <row r="560" spans="1:9" ht="24">
      <c r="A560" s="38" t="s">
        <v>1528</v>
      </c>
      <c r="B560" s="39" t="s">
        <v>1529</v>
      </c>
      <c r="C560" s="40" t="s">
        <v>1530</v>
      </c>
      <c r="D560" s="39" t="s">
        <v>26</v>
      </c>
      <c r="E560" s="39" t="s">
        <v>22</v>
      </c>
      <c r="F560" s="41">
        <v>1</v>
      </c>
      <c r="G560" s="44">
        <v>220.86</v>
      </c>
      <c r="H560" s="44">
        <f t="shared" si="55"/>
        <v>276.08</v>
      </c>
      <c r="I560" s="44">
        <f t="shared" si="58"/>
        <v>276.08</v>
      </c>
    </row>
    <row r="561" spans="1:9" ht="24">
      <c r="A561" s="38" t="s">
        <v>1531</v>
      </c>
      <c r="B561" s="39" t="s">
        <v>1532</v>
      </c>
      <c r="C561" s="40" t="s">
        <v>1533</v>
      </c>
      <c r="D561" s="39" t="s">
        <v>26</v>
      </c>
      <c r="E561" s="39" t="s">
        <v>22</v>
      </c>
      <c r="F561" s="41">
        <v>2</v>
      </c>
      <c r="G561" s="44">
        <v>239.07</v>
      </c>
      <c r="H561" s="44">
        <f t="shared" si="55"/>
        <v>298.83999999999997</v>
      </c>
      <c r="I561" s="44">
        <f t="shared" si="58"/>
        <v>597.67999999999995</v>
      </c>
    </row>
    <row r="562" spans="1:9" ht="24">
      <c r="A562" s="38" t="s">
        <v>1534</v>
      </c>
      <c r="B562" s="39" t="s">
        <v>1535</v>
      </c>
      <c r="C562" s="40" t="s">
        <v>1536</v>
      </c>
      <c r="D562" s="39" t="s">
        <v>26</v>
      </c>
      <c r="E562" s="39" t="s">
        <v>22</v>
      </c>
      <c r="F562" s="41">
        <v>1</v>
      </c>
      <c r="G562" s="44">
        <v>432.14</v>
      </c>
      <c r="H562" s="44">
        <f t="shared" si="55"/>
        <v>540.17999999999995</v>
      </c>
      <c r="I562" s="44">
        <f t="shared" si="58"/>
        <v>540.17999999999995</v>
      </c>
    </row>
    <row r="563" spans="1:9" ht="20.100000000000001" customHeight="1">
      <c r="A563" s="36" t="s">
        <v>1537</v>
      </c>
      <c r="C563" s="63" t="s">
        <v>1538</v>
      </c>
      <c r="D563" s="63"/>
      <c r="E563" s="63"/>
      <c r="F563" s="63"/>
      <c r="G563" s="63"/>
      <c r="H563" s="44">
        <f t="shared" si="55"/>
        <v>0</v>
      </c>
      <c r="I563" s="37">
        <f>SUM(I564:I572)</f>
        <v>46783.139999999992</v>
      </c>
    </row>
    <row r="564" spans="1:9" ht="36">
      <c r="A564" s="38" t="s">
        <v>1539</v>
      </c>
      <c r="B564" s="39" t="s">
        <v>1540</v>
      </c>
      <c r="C564" s="40" t="s">
        <v>1541</v>
      </c>
      <c r="D564" s="39" t="s">
        <v>26</v>
      </c>
      <c r="E564" s="39" t="s">
        <v>30</v>
      </c>
      <c r="F564" s="41">
        <v>121</v>
      </c>
      <c r="G564" s="44">
        <v>184.95</v>
      </c>
      <c r="H564" s="44">
        <f t="shared" si="55"/>
        <v>231.19</v>
      </c>
      <c r="I564" s="44">
        <f t="shared" ref="I564:I572" si="59">ROUND(H564*F564,2)</f>
        <v>27973.99</v>
      </c>
    </row>
    <row r="565" spans="1:9" ht="36">
      <c r="A565" s="38" t="s">
        <v>1542</v>
      </c>
      <c r="B565" s="39" t="s">
        <v>1543</v>
      </c>
      <c r="C565" s="40" t="s">
        <v>1544</v>
      </c>
      <c r="D565" s="39" t="s">
        <v>26</v>
      </c>
      <c r="E565" s="39" t="s">
        <v>30</v>
      </c>
      <c r="F565" s="41">
        <v>105.3</v>
      </c>
      <c r="G565" s="44">
        <v>108.88</v>
      </c>
      <c r="H565" s="44">
        <f t="shared" si="55"/>
        <v>136.1</v>
      </c>
      <c r="I565" s="44">
        <f t="shared" si="59"/>
        <v>14331.33</v>
      </c>
    </row>
    <row r="566" spans="1:9" ht="24">
      <c r="A566" s="38" t="s">
        <v>1545</v>
      </c>
      <c r="B566" s="39" t="s">
        <v>1318</v>
      </c>
      <c r="C566" s="40" t="s">
        <v>1319</v>
      </c>
      <c r="D566" s="39" t="s">
        <v>26</v>
      </c>
      <c r="E566" s="39" t="s">
        <v>5</v>
      </c>
      <c r="F566" s="41">
        <v>92</v>
      </c>
      <c r="G566" s="44">
        <v>14.8</v>
      </c>
      <c r="H566" s="44">
        <f t="shared" si="55"/>
        <v>18.5</v>
      </c>
      <c r="I566" s="44">
        <f t="shared" si="59"/>
        <v>1702</v>
      </c>
    </row>
    <row r="567" spans="1:9" ht="36">
      <c r="A567" s="38" t="s">
        <v>1546</v>
      </c>
      <c r="B567" s="39" t="s">
        <v>1547</v>
      </c>
      <c r="C567" s="40" t="s">
        <v>1548</v>
      </c>
      <c r="D567" s="39" t="s">
        <v>26</v>
      </c>
      <c r="E567" s="39" t="s">
        <v>22</v>
      </c>
      <c r="F567" s="41">
        <v>3</v>
      </c>
      <c r="G567" s="44">
        <v>142.18</v>
      </c>
      <c r="H567" s="44">
        <f t="shared" si="55"/>
        <v>177.73</v>
      </c>
      <c r="I567" s="44">
        <f t="shared" si="59"/>
        <v>533.19000000000005</v>
      </c>
    </row>
    <row r="568" spans="1:9" ht="36">
      <c r="A568" s="38" t="s">
        <v>1549</v>
      </c>
      <c r="B568" s="39" t="s">
        <v>1550</v>
      </c>
      <c r="C568" s="40" t="s">
        <v>1551</v>
      </c>
      <c r="D568" s="39" t="s">
        <v>26</v>
      </c>
      <c r="E568" s="39" t="s">
        <v>22</v>
      </c>
      <c r="F568" s="41">
        <v>3</v>
      </c>
      <c r="G568" s="44">
        <v>134.87</v>
      </c>
      <c r="H568" s="44">
        <f t="shared" si="55"/>
        <v>168.59</v>
      </c>
      <c r="I568" s="44">
        <f t="shared" si="59"/>
        <v>505.77</v>
      </c>
    </row>
    <row r="569" spans="1:9" ht="36">
      <c r="A569" s="38" t="s">
        <v>1552</v>
      </c>
      <c r="B569" s="39" t="s">
        <v>1553</v>
      </c>
      <c r="C569" s="40" t="s">
        <v>1554</v>
      </c>
      <c r="D569" s="39" t="s">
        <v>26</v>
      </c>
      <c r="E569" s="39" t="s">
        <v>22</v>
      </c>
      <c r="F569" s="41">
        <v>6</v>
      </c>
      <c r="G569" s="44">
        <v>144.78</v>
      </c>
      <c r="H569" s="44">
        <f t="shared" si="55"/>
        <v>180.98</v>
      </c>
      <c r="I569" s="44">
        <f t="shared" si="59"/>
        <v>1085.8800000000001</v>
      </c>
    </row>
    <row r="570" spans="1:9" ht="24">
      <c r="A570" s="38" t="s">
        <v>1555</v>
      </c>
      <c r="B570" s="39" t="s">
        <v>1556</v>
      </c>
      <c r="C570" s="40" t="s">
        <v>1557</v>
      </c>
      <c r="D570" s="39" t="s">
        <v>26</v>
      </c>
      <c r="E570" s="39" t="s">
        <v>5</v>
      </c>
      <c r="F570" s="41">
        <v>1</v>
      </c>
      <c r="G570" s="44">
        <v>132.44999999999999</v>
      </c>
      <c r="H570" s="44">
        <f t="shared" si="55"/>
        <v>165.56</v>
      </c>
      <c r="I570" s="44">
        <f t="shared" si="59"/>
        <v>165.56</v>
      </c>
    </row>
    <row r="571" spans="1:9" ht="24">
      <c r="A571" s="38" t="s">
        <v>1558</v>
      </c>
      <c r="B571" s="39" t="s">
        <v>1559</v>
      </c>
      <c r="C571" s="40" t="s">
        <v>1560</v>
      </c>
      <c r="D571" s="39" t="s">
        <v>26</v>
      </c>
      <c r="E571" s="39" t="s">
        <v>22</v>
      </c>
      <c r="F571" s="41">
        <v>5</v>
      </c>
      <c r="G571" s="44">
        <v>41.42</v>
      </c>
      <c r="H571" s="44">
        <f t="shared" si="55"/>
        <v>51.78</v>
      </c>
      <c r="I571" s="44">
        <f t="shared" si="59"/>
        <v>258.89999999999998</v>
      </c>
    </row>
    <row r="572" spans="1:9" ht="24">
      <c r="A572" s="38" t="s">
        <v>1561</v>
      </c>
      <c r="B572" s="39" t="s">
        <v>1562</v>
      </c>
      <c r="C572" s="40" t="s">
        <v>1563</v>
      </c>
      <c r="D572" s="39" t="s">
        <v>26</v>
      </c>
      <c r="E572" s="39" t="s">
        <v>22</v>
      </c>
      <c r="F572" s="41">
        <v>7</v>
      </c>
      <c r="G572" s="44">
        <v>25.89</v>
      </c>
      <c r="H572" s="44">
        <f t="shared" si="55"/>
        <v>32.36</v>
      </c>
      <c r="I572" s="44">
        <f t="shared" si="59"/>
        <v>226.52</v>
      </c>
    </row>
    <row r="573" spans="1:9" ht="20.100000000000001" customHeight="1">
      <c r="A573" s="36" t="s">
        <v>1564</v>
      </c>
      <c r="C573" s="63" t="s">
        <v>1565</v>
      </c>
      <c r="D573" s="63"/>
      <c r="E573" s="63"/>
      <c r="F573" s="63"/>
      <c r="G573" s="63"/>
      <c r="H573" s="44">
        <f t="shared" si="55"/>
        <v>0</v>
      </c>
      <c r="I573" s="37">
        <f>SUM(I574:I581)</f>
        <v>26787.31</v>
      </c>
    </row>
    <row r="574" spans="1:9" ht="36">
      <c r="A574" s="38" t="s">
        <v>1566</v>
      </c>
      <c r="B574" s="39" t="s">
        <v>1567</v>
      </c>
      <c r="C574" s="40" t="s">
        <v>1568</v>
      </c>
      <c r="D574" s="39" t="s">
        <v>14</v>
      </c>
      <c r="E574" s="39" t="s">
        <v>30</v>
      </c>
      <c r="F574" s="41">
        <v>46.7</v>
      </c>
      <c r="G574" s="44">
        <v>24.75</v>
      </c>
      <c r="H574" s="44">
        <f t="shared" si="55"/>
        <v>30.94</v>
      </c>
      <c r="I574" s="44">
        <f t="shared" ref="I574:I581" si="60">ROUND(H574*F574,2)</f>
        <v>1444.9</v>
      </c>
    </row>
    <row r="575" spans="1:9" ht="36">
      <c r="A575" s="38" t="s">
        <v>1569</v>
      </c>
      <c r="B575" s="39" t="s">
        <v>1570</v>
      </c>
      <c r="C575" s="40" t="s">
        <v>1571</v>
      </c>
      <c r="D575" s="39" t="s">
        <v>14</v>
      </c>
      <c r="E575" s="39" t="s">
        <v>30</v>
      </c>
      <c r="F575" s="41">
        <v>1585.7</v>
      </c>
      <c r="G575" s="44">
        <v>10.7</v>
      </c>
      <c r="H575" s="44">
        <f t="shared" si="55"/>
        <v>13.38</v>
      </c>
      <c r="I575" s="44">
        <f t="shared" si="60"/>
        <v>21216.67</v>
      </c>
    </row>
    <row r="576" spans="1:9" ht="36">
      <c r="A576" s="38" t="s">
        <v>1572</v>
      </c>
      <c r="B576" s="39" t="s">
        <v>1573</v>
      </c>
      <c r="C576" s="40" t="s">
        <v>1574</v>
      </c>
      <c r="D576" s="39" t="s">
        <v>14</v>
      </c>
      <c r="E576" s="39" t="s">
        <v>30</v>
      </c>
      <c r="F576" s="41">
        <v>17.2</v>
      </c>
      <c r="G576" s="44">
        <v>15.66</v>
      </c>
      <c r="H576" s="44">
        <f t="shared" si="55"/>
        <v>19.579999999999998</v>
      </c>
      <c r="I576" s="44">
        <f t="shared" si="60"/>
        <v>336.78</v>
      </c>
    </row>
    <row r="577" spans="1:9" ht="36">
      <c r="A577" s="38" t="s">
        <v>1575</v>
      </c>
      <c r="B577" s="39" t="s">
        <v>1576</v>
      </c>
      <c r="C577" s="40" t="s">
        <v>1577</v>
      </c>
      <c r="D577" s="39" t="s">
        <v>14</v>
      </c>
      <c r="E577" s="39" t="s">
        <v>30</v>
      </c>
      <c r="F577" s="41">
        <v>59.3</v>
      </c>
      <c r="G577" s="44">
        <v>32.28</v>
      </c>
      <c r="H577" s="44">
        <f t="shared" si="55"/>
        <v>40.35</v>
      </c>
      <c r="I577" s="44">
        <f t="shared" si="60"/>
        <v>2392.7600000000002</v>
      </c>
    </row>
    <row r="578" spans="1:9" ht="36">
      <c r="A578" s="38" t="s">
        <v>1578</v>
      </c>
      <c r="B578" s="39" t="s">
        <v>1579</v>
      </c>
      <c r="C578" s="40" t="s">
        <v>1580</v>
      </c>
      <c r="D578" s="39" t="s">
        <v>26</v>
      </c>
      <c r="E578" s="39" t="s">
        <v>30</v>
      </c>
      <c r="F578" s="41">
        <v>17.100000000000001</v>
      </c>
      <c r="G578" s="44">
        <v>49.53</v>
      </c>
      <c r="H578" s="44">
        <f t="shared" si="55"/>
        <v>61.91</v>
      </c>
      <c r="I578" s="44">
        <f t="shared" si="60"/>
        <v>1058.6600000000001</v>
      </c>
    </row>
    <row r="579" spans="1:9" ht="36">
      <c r="A579" s="38" t="s">
        <v>1581</v>
      </c>
      <c r="B579" s="39" t="s">
        <v>1582</v>
      </c>
      <c r="C579" s="40" t="s">
        <v>1583</v>
      </c>
      <c r="D579" s="39" t="s">
        <v>14</v>
      </c>
      <c r="E579" s="39" t="s">
        <v>30</v>
      </c>
      <c r="F579" s="41">
        <v>6</v>
      </c>
      <c r="G579" s="44">
        <v>12.09</v>
      </c>
      <c r="H579" s="44">
        <f t="shared" si="55"/>
        <v>15.11</v>
      </c>
      <c r="I579" s="44">
        <f t="shared" si="60"/>
        <v>90.66</v>
      </c>
    </row>
    <row r="580" spans="1:9" ht="36">
      <c r="A580" s="38" t="s">
        <v>1584</v>
      </c>
      <c r="B580" s="39" t="s">
        <v>1585</v>
      </c>
      <c r="C580" s="40" t="s">
        <v>1586</v>
      </c>
      <c r="D580" s="39" t="s">
        <v>26</v>
      </c>
      <c r="E580" s="39" t="s">
        <v>30</v>
      </c>
      <c r="F580" s="41">
        <v>6</v>
      </c>
      <c r="G580" s="44">
        <v>20.16</v>
      </c>
      <c r="H580" s="44">
        <f t="shared" si="55"/>
        <v>25.2</v>
      </c>
      <c r="I580" s="44">
        <f t="shared" si="60"/>
        <v>151.19999999999999</v>
      </c>
    </row>
    <row r="581" spans="1:9" ht="36">
      <c r="A581" s="38" t="s">
        <v>1587</v>
      </c>
      <c r="B581" s="39" t="s">
        <v>1588</v>
      </c>
      <c r="C581" s="40" t="s">
        <v>1589</v>
      </c>
      <c r="D581" s="39" t="s">
        <v>26</v>
      </c>
      <c r="E581" s="39" t="s">
        <v>30</v>
      </c>
      <c r="F581" s="41">
        <v>2.2000000000000002</v>
      </c>
      <c r="G581" s="44">
        <v>34.79</v>
      </c>
      <c r="H581" s="44">
        <f t="shared" si="55"/>
        <v>43.49</v>
      </c>
      <c r="I581" s="44">
        <f t="shared" si="60"/>
        <v>95.68</v>
      </c>
    </row>
    <row r="582" spans="1:9" ht="20.100000000000001" customHeight="1">
      <c r="A582" s="36" t="s">
        <v>1590</v>
      </c>
      <c r="C582" s="63" t="s">
        <v>1591</v>
      </c>
      <c r="D582" s="63"/>
      <c r="E582" s="63"/>
      <c r="F582" s="63"/>
      <c r="G582" s="63"/>
      <c r="H582" s="44">
        <f t="shared" si="55"/>
        <v>0</v>
      </c>
      <c r="I582" s="37">
        <f>SUM(I583:I585)</f>
        <v>4949.1499999999996</v>
      </c>
    </row>
    <row r="583" spans="1:9" ht="24">
      <c r="A583" s="38" t="s">
        <v>1592</v>
      </c>
      <c r="B583" s="39" t="s">
        <v>1593</v>
      </c>
      <c r="C583" s="40" t="s">
        <v>1594</v>
      </c>
      <c r="D583" s="39" t="s">
        <v>26</v>
      </c>
      <c r="E583" s="39" t="s">
        <v>30</v>
      </c>
      <c r="F583" s="41">
        <v>53</v>
      </c>
      <c r="G583" s="44">
        <v>14.04</v>
      </c>
      <c r="H583" s="44">
        <f t="shared" si="55"/>
        <v>17.55</v>
      </c>
      <c r="I583" s="44">
        <f t="shared" ref="I583:I585" si="61">ROUND(H583*F583,2)</f>
        <v>930.15</v>
      </c>
    </row>
    <row r="584" spans="1:9" ht="36">
      <c r="A584" s="38" t="s">
        <v>1595</v>
      </c>
      <c r="B584" s="39" t="s">
        <v>1596</v>
      </c>
      <c r="C584" s="40" t="s">
        <v>1597</v>
      </c>
      <c r="D584" s="39" t="s">
        <v>14</v>
      </c>
      <c r="E584" s="39" t="s">
        <v>30</v>
      </c>
      <c r="F584" s="41">
        <v>44.9</v>
      </c>
      <c r="G584" s="44">
        <v>21.46</v>
      </c>
      <c r="H584" s="44">
        <f t="shared" si="55"/>
        <v>26.83</v>
      </c>
      <c r="I584" s="44">
        <f t="shared" si="61"/>
        <v>1204.67</v>
      </c>
    </row>
    <row r="585" spans="1:9" ht="24">
      <c r="A585" s="38" t="s">
        <v>1598</v>
      </c>
      <c r="B585" s="39" t="s">
        <v>1599</v>
      </c>
      <c r="C585" s="40" t="s">
        <v>1600</v>
      </c>
      <c r="D585" s="39" t="s">
        <v>26</v>
      </c>
      <c r="E585" s="39" t="s">
        <v>30</v>
      </c>
      <c r="F585" s="41">
        <v>44.9</v>
      </c>
      <c r="G585" s="44">
        <v>50.14</v>
      </c>
      <c r="H585" s="44">
        <f t="shared" si="55"/>
        <v>62.68</v>
      </c>
      <c r="I585" s="44">
        <f t="shared" si="61"/>
        <v>2814.33</v>
      </c>
    </row>
    <row r="586" spans="1:9" ht="20.100000000000001" customHeight="1">
      <c r="A586" s="36" t="s">
        <v>1601</v>
      </c>
      <c r="C586" s="63" t="s">
        <v>1602</v>
      </c>
      <c r="D586" s="63"/>
      <c r="E586" s="63"/>
      <c r="F586" s="63"/>
      <c r="G586" s="63"/>
      <c r="H586" s="44">
        <f t="shared" si="55"/>
        <v>0</v>
      </c>
      <c r="I586" s="37">
        <f>SUM(I587:I594)</f>
        <v>71947.709999999992</v>
      </c>
    </row>
    <row r="587" spans="1:9" ht="36">
      <c r="A587" s="38" t="s">
        <v>1603</v>
      </c>
      <c r="B587" s="39" t="s">
        <v>1604</v>
      </c>
      <c r="C587" s="40" t="s">
        <v>1605</v>
      </c>
      <c r="D587" s="39" t="s">
        <v>26</v>
      </c>
      <c r="E587" s="39" t="s">
        <v>22</v>
      </c>
      <c r="F587" s="41">
        <v>16</v>
      </c>
      <c r="G587" s="44">
        <v>118.91</v>
      </c>
      <c r="H587" s="44">
        <f t="shared" si="55"/>
        <v>148.63999999999999</v>
      </c>
      <c r="I587" s="44">
        <f t="shared" ref="I587:I594" si="62">ROUND(H587*F587,2)</f>
        <v>2378.2399999999998</v>
      </c>
    </row>
    <row r="588" spans="1:9" ht="36">
      <c r="A588" s="38" t="s">
        <v>1606</v>
      </c>
      <c r="B588" s="39" t="s">
        <v>1607</v>
      </c>
      <c r="C588" s="40" t="s">
        <v>1608</v>
      </c>
      <c r="D588" s="39" t="s">
        <v>14</v>
      </c>
      <c r="E588" s="39" t="s">
        <v>22</v>
      </c>
      <c r="F588" s="41">
        <v>7</v>
      </c>
      <c r="G588" s="44">
        <v>313.31</v>
      </c>
      <c r="H588" s="44">
        <f t="shared" si="55"/>
        <v>391.64</v>
      </c>
      <c r="I588" s="44">
        <f t="shared" si="62"/>
        <v>2741.48</v>
      </c>
    </row>
    <row r="589" spans="1:9" ht="24">
      <c r="A589" s="38" t="s">
        <v>1609</v>
      </c>
      <c r="B589" s="39" t="s">
        <v>1610</v>
      </c>
      <c r="C589" s="40" t="s">
        <v>1611</v>
      </c>
      <c r="D589" s="39" t="s">
        <v>26</v>
      </c>
      <c r="E589" s="39" t="s">
        <v>22</v>
      </c>
      <c r="F589" s="41">
        <v>14</v>
      </c>
      <c r="G589" s="44">
        <v>287.2</v>
      </c>
      <c r="H589" s="44">
        <f t="shared" si="55"/>
        <v>359</v>
      </c>
      <c r="I589" s="44">
        <f t="shared" si="62"/>
        <v>5026</v>
      </c>
    </row>
    <row r="590" spans="1:9" ht="36">
      <c r="A590" s="38" t="s">
        <v>1612</v>
      </c>
      <c r="B590" s="39" t="s">
        <v>1613</v>
      </c>
      <c r="C590" s="40" t="s">
        <v>1614</v>
      </c>
      <c r="D590" s="39" t="s">
        <v>14</v>
      </c>
      <c r="E590" s="39" t="s">
        <v>22</v>
      </c>
      <c r="F590" s="41">
        <v>40</v>
      </c>
      <c r="G590" s="44">
        <v>287.20999999999998</v>
      </c>
      <c r="H590" s="44">
        <f t="shared" si="55"/>
        <v>359.01</v>
      </c>
      <c r="I590" s="44">
        <f t="shared" si="62"/>
        <v>14360.4</v>
      </c>
    </row>
    <row r="591" spans="1:9" ht="24">
      <c r="A591" s="38" t="s">
        <v>1615</v>
      </c>
      <c r="B591" s="39" t="s">
        <v>1616</v>
      </c>
      <c r="C591" s="40" t="s">
        <v>1617</v>
      </c>
      <c r="D591" s="39" t="s">
        <v>26</v>
      </c>
      <c r="E591" s="39" t="s">
        <v>22</v>
      </c>
      <c r="F591" s="41">
        <v>105</v>
      </c>
      <c r="G591" s="44">
        <v>314.68</v>
      </c>
      <c r="H591" s="44">
        <f t="shared" si="55"/>
        <v>393.35</v>
      </c>
      <c r="I591" s="44">
        <f t="shared" si="62"/>
        <v>41301.75</v>
      </c>
    </row>
    <row r="592" spans="1:9" ht="36">
      <c r="A592" s="38" t="s">
        <v>1618</v>
      </c>
      <c r="B592" s="39" t="s">
        <v>1619</v>
      </c>
      <c r="C592" s="40" t="s">
        <v>1620</v>
      </c>
      <c r="D592" s="39" t="s">
        <v>26</v>
      </c>
      <c r="E592" s="39" t="s">
        <v>22</v>
      </c>
      <c r="F592" s="41">
        <v>9</v>
      </c>
      <c r="G592" s="44">
        <v>349.44</v>
      </c>
      <c r="H592" s="44">
        <f t="shared" si="55"/>
        <v>436.8</v>
      </c>
      <c r="I592" s="44">
        <f t="shared" si="62"/>
        <v>3931.2</v>
      </c>
    </row>
    <row r="593" spans="1:9" ht="36">
      <c r="A593" s="38" t="s">
        <v>1621</v>
      </c>
      <c r="B593" s="39" t="s">
        <v>1622</v>
      </c>
      <c r="C593" s="40" t="s">
        <v>1623</v>
      </c>
      <c r="D593" s="39" t="s">
        <v>26</v>
      </c>
      <c r="E593" s="39" t="s">
        <v>22</v>
      </c>
      <c r="F593" s="41">
        <v>4</v>
      </c>
      <c r="G593" s="44">
        <v>349.44</v>
      </c>
      <c r="H593" s="44">
        <f t="shared" ref="H593:H656" si="63">ROUND(G593*$J$14,2)</f>
        <v>436.8</v>
      </c>
      <c r="I593" s="44">
        <f t="shared" si="62"/>
        <v>1747.2</v>
      </c>
    </row>
    <row r="594" spans="1:9" ht="36">
      <c r="A594" s="38" t="s">
        <v>1624</v>
      </c>
      <c r="B594" s="39" t="s">
        <v>1625</v>
      </c>
      <c r="C594" s="40" t="s">
        <v>1626</v>
      </c>
      <c r="D594" s="39" t="s">
        <v>14</v>
      </c>
      <c r="E594" s="39" t="s">
        <v>22</v>
      </c>
      <c r="F594" s="41">
        <v>1</v>
      </c>
      <c r="G594" s="44">
        <v>369.15</v>
      </c>
      <c r="H594" s="44">
        <f t="shared" si="63"/>
        <v>461.44</v>
      </c>
      <c r="I594" s="44">
        <f t="shared" si="62"/>
        <v>461.44</v>
      </c>
    </row>
    <row r="595" spans="1:9" ht="20.100000000000001" customHeight="1">
      <c r="A595" s="36" t="s">
        <v>1627</v>
      </c>
      <c r="C595" s="63" t="s">
        <v>1628</v>
      </c>
      <c r="D595" s="63"/>
      <c r="E595" s="63"/>
      <c r="F595" s="63"/>
      <c r="G595" s="63"/>
      <c r="H595" s="44">
        <f t="shared" si="63"/>
        <v>0</v>
      </c>
      <c r="I595" s="37">
        <f>SUM(I596:I597)</f>
        <v>10362.730000000001</v>
      </c>
    </row>
    <row r="596" spans="1:9" ht="24">
      <c r="A596" s="38" t="s">
        <v>1629</v>
      </c>
      <c r="B596" s="39" t="s">
        <v>1630</v>
      </c>
      <c r="C596" s="40" t="s">
        <v>1631</v>
      </c>
      <c r="D596" s="39" t="s">
        <v>14</v>
      </c>
      <c r="E596" s="39" t="s">
        <v>22</v>
      </c>
      <c r="F596" s="41">
        <v>1</v>
      </c>
      <c r="G596" s="44">
        <v>199.62</v>
      </c>
      <c r="H596" s="44">
        <f t="shared" si="63"/>
        <v>249.53</v>
      </c>
      <c r="I596" s="44">
        <f t="shared" ref="I596:I597" si="64">ROUND(H596*F596,2)</f>
        <v>249.53</v>
      </c>
    </row>
    <row r="597" spans="1:9" ht="36">
      <c r="A597" s="38" t="s">
        <v>1632</v>
      </c>
      <c r="B597" s="39" t="s">
        <v>1633</v>
      </c>
      <c r="C597" s="40" t="s">
        <v>1634</v>
      </c>
      <c r="D597" s="39" t="s">
        <v>26</v>
      </c>
      <c r="E597" s="39" t="s">
        <v>22</v>
      </c>
      <c r="F597" s="41">
        <v>8</v>
      </c>
      <c r="G597" s="44">
        <v>1011.32</v>
      </c>
      <c r="H597" s="44">
        <f t="shared" si="63"/>
        <v>1264.1500000000001</v>
      </c>
      <c r="I597" s="44">
        <f t="shared" si="64"/>
        <v>10113.200000000001</v>
      </c>
    </row>
    <row r="598" spans="1:9" ht="20.100000000000001" customHeight="1">
      <c r="A598" s="36" t="s">
        <v>1635</v>
      </c>
      <c r="B598" s="63"/>
      <c r="C598" s="63" t="s">
        <v>1636</v>
      </c>
      <c r="D598" s="63"/>
      <c r="E598" s="63"/>
      <c r="F598" s="63"/>
      <c r="G598" s="63"/>
      <c r="H598" s="44">
        <f t="shared" si="63"/>
        <v>0</v>
      </c>
      <c r="I598" s="37">
        <f>I599+I605</f>
        <v>21294.620000000003</v>
      </c>
    </row>
    <row r="599" spans="1:9" ht="20.100000000000001" customHeight="1">
      <c r="A599" s="36" t="s">
        <v>1637</v>
      </c>
      <c r="B599" s="63"/>
      <c r="C599" s="63" t="s">
        <v>1638</v>
      </c>
      <c r="D599" s="63"/>
      <c r="E599" s="63"/>
      <c r="F599" s="63"/>
      <c r="G599" s="63"/>
      <c r="H599" s="44">
        <f t="shared" si="63"/>
        <v>0</v>
      </c>
      <c r="I599" s="37">
        <f>SUM(I600:I604)</f>
        <v>16386.310000000001</v>
      </c>
    </row>
    <row r="600" spans="1:9" ht="36">
      <c r="A600" s="38" t="s">
        <v>1639</v>
      </c>
      <c r="B600" s="39" t="s">
        <v>1640</v>
      </c>
      <c r="C600" s="40" t="s">
        <v>1641</v>
      </c>
      <c r="D600" s="39" t="s">
        <v>14</v>
      </c>
      <c r="E600" s="39" t="s">
        <v>30</v>
      </c>
      <c r="F600" s="41">
        <v>22.6</v>
      </c>
      <c r="G600" s="44">
        <v>4.21</v>
      </c>
      <c r="H600" s="44">
        <f t="shared" si="63"/>
        <v>5.26</v>
      </c>
      <c r="I600" s="44">
        <f t="shared" ref="I600:I604" si="65">ROUND(H600*F600,2)</f>
        <v>118.88</v>
      </c>
    </row>
    <row r="601" spans="1:9" ht="36">
      <c r="A601" s="38" t="s">
        <v>1642</v>
      </c>
      <c r="B601" s="39" t="s">
        <v>1643</v>
      </c>
      <c r="C601" s="40" t="s">
        <v>1644</v>
      </c>
      <c r="D601" s="39" t="s">
        <v>14</v>
      </c>
      <c r="E601" s="39" t="s">
        <v>30</v>
      </c>
      <c r="F601" s="41">
        <v>132.4</v>
      </c>
      <c r="G601" s="44">
        <v>6.2</v>
      </c>
      <c r="H601" s="44">
        <f t="shared" si="63"/>
        <v>7.75</v>
      </c>
      <c r="I601" s="44">
        <f t="shared" si="65"/>
        <v>1026.0999999999999</v>
      </c>
    </row>
    <row r="602" spans="1:9" ht="48">
      <c r="A602" s="38" t="s">
        <v>1645</v>
      </c>
      <c r="B602" s="39" t="s">
        <v>1646</v>
      </c>
      <c r="C602" s="40" t="s">
        <v>1647</v>
      </c>
      <c r="D602" s="39" t="s">
        <v>14</v>
      </c>
      <c r="E602" s="39" t="s">
        <v>30</v>
      </c>
      <c r="F602" s="41">
        <v>16.899999999999999</v>
      </c>
      <c r="G602" s="44">
        <v>24.62</v>
      </c>
      <c r="H602" s="44">
        <f t="shared" si="63"/>
        <v>30.78</v>
      </c>
      <c r="I602" s="44">
        <f t="shared" si="65"/>
        <v>520.17999999999995</v>
      </c>
    </row>
    <row r="603" spans="1:9" ht="48">
      <c r="A603" s="38" t="s">
        <v>1648</v>
      </c>
      <c r="B603" s="39" t="s">
        <v>1649</v>
      </c>
      <c r="C603" s="40" t="s">
        <v>1650</v>
      </c>
      <c r="D603" s="39" t="s">
        <v>14</v>
      </c>
      <c r="E603" s="39" t="s">
        <v>30</v>
      </c>
      <c r="F603" s="41">
        <v>154.9</v>
      </c>
      <c r="G603" s="44">
        <v>40.21</v>
      </c>
      <c r="H603" s="44">
        <f t="shared" si="63"/>
        <v>50.26</v>
      </c>
      <c r="I603" s="44">
        <f t="shared" si="65"/>
        <v>7785.27</v>
      </c>
    </row>
    <row r="604" spans="1:9" ht="48">
      <c r="A604" s="38" t="s">
        <v>1651</v>
      </c>
      <c r="B604" s="39" t="s">
        <v>1649</v>
      </c>
      <c r="C604" s="40" t="s">
        <v>1652</v>
      </c>
      <c r="D604" s="39" t="s">
        <v>14</v>
      </c>
      <c r="E604" s="39" t="s">
        <v>30</v>
      </c>
      <c r="F604" s="41">
        <v>138</v>
      </c>
      <c r="G604" s="44">
        <v>40.21</v>
      </c>
      <c r="H604" s="44">
        <f t="shared" si="63"/>
        <v>50.26</v>
      </c>
      <c r="I604" s="44">
        <f t="shared" si="65"/>
        <v>6935.88</v>
      </c>
    </row>
    <row r="605" spans="1:9">
      <c r="A605" s="36" t="s">
        <v>1653</v>
      </c>
      <c r="C605" s="36" t="s">
        <v>1654</v>
      </c>
      <c r="D605" s="39"/>
      <c r="E605" s="39"/>
      <c r="F605" s="41"/>
      <c r="G605" s="44"/>
      <c r="H605" s="44">
        <f t="shared" si="63"/>
        <v>0</v>
      </c>
      <c r="I605" s="37">
        <f>SUM(I606:I609)</f>
        <v>4908.3100000000004</v>
      </c>
    </row>
    <row r="606" spans="1:9" ht="36">
      <c r="A606" s="38" t="s">
        <v>1655</v>
      </c>
      <c r="B606" s="39" t="s">
        <v>657</v>
      </c>
      <c r="C606" s="40" t="s">
        <v>658</v>
      </c>
      <c r="D606" s="39" t="s">
        <v>14</v>
      </c>
      <c r="E606" s="39" t="s">
        <v>30</v>
      </c>
      <c r="F606" s="41">
        <v>128.80000000000001</v>
      </c>
      <c r="G606" s="44">
        <v>24.87</v>
      </c>
      <c r="H606" s="44">
        <f t="shared" si="63"/>
        <v>31.09</v>
      </c>
      <c r="I606" s="44">
        <f t="shared" ref="I606:I609" si="66">ROUND(H606*F606,2)</f>
        <v>4004.39</v>
      </c>
    </row>
    <row r="607" spans="1:9" ht="36">
      <c r="A607" s="38" t="s">
        <v>1656</v>
      </c>
      <c r="B607" s="39" t="s">
        <v>711</v>
      </c>
      <c r="C607" s="40" t="s">
        <v>712</v>
      </c>
      <c r="D607" s="39" t="s">
        <v>14</v>
      </c>
      <c r="E607" s="39" t="s">
        <v>22</v>
      </c>
      <c r="F607" s="41">
        <v>24</v>
      </c>
      <c r="G607" s="44">
        <v>16.3</v>
      </c>
      <c r="H607" s="44">
        <f t="shared" si="63"/>
        <v>20.38</v>
      </c>
      <c r="I607" s="44">
        <f t="shared" si="66"/>
        <v>489.12</v>
      </c>
    </row>
    <row r="608" spans="1:9" ht="36">
      <c r="A608" s="38" t="s">
        <v>1657</v>
      </c>
      <c r="B608" s="39" t="s">
        <v>699</v>
      </c>
      <c r="C608" s="40" t="s">
        <v>700</v>
      </c>
      <c r="D608" s="39" t="s">
        <v>14</v>
      </c>
      <c r="E608" s="39" t="s">
        <v>22</v>
      </c>
      <c r="F608" s="41">
        <v>19</v>
      </c>
      <c r="G608" s="44">
        <v>16.239999999999998</v>
      </c>
      <c r="H608" s="44">
        <f t="shared" si="63"/>
        <v>20.3</v>
      </c>
      <c r="I608" s="44">
        <f t="shared" si="66"/>
        <v>385.7</v>
      </c>
    </row>
    <row r="609" spans="1:9" ht="36">
      <c r="A609" s="38" t="s">
        <v>1658</v>
      </c>
      <c r="B609" s="39" t="s">
        <v>741</v>
      </c>
      <c r="C609" s="40" t="s">
        <v>742</v>
      </c>
      <c r="D609" s="39" t="s">
        <v>14</v>
      </c>
      <c r="E609" s="39" t="s">
        <v>22</v>
      </c>
      <c r="F609" s="41">
        <v>1</v>
      </c>
      <c r="G609" s="44">
        <v>23.28</v>
      </c>
      <c r="H609" s="44">
        <f t="shared" si="63"/>
        <v>29.1</v>
      </c>
      <c r="I609" s="44">
        <f t="shared" si="66"/>
        <v>29.1</v>
      </c>
    </row>
    <row r="610" spans="1:9" ht="20.100000000000001" customHeight="1">
      <c r="A610" s="36" t="s">
        <v>1659</v>
      </c>
      <c r="B610" s="63"/>
      <c r="C610" s="63" t="s">
        <v>1660</v>
      </c>
      <c r="D610" s="63"/>
      <c r="E610" s="63"/>
      <c r="F610" s="63"/>
      <c r="G610" s="63"/>
      <c r="H610" s="44">
        <f t="shared" si="63"/>
        <v>0</v>
      </c>
      <c r="I610" s="37">
        <f>I611+I621+I629+I633+I636+I647</f>
        <v>73120.320000000007</v>
      </c>
    </row>
    <row r="611" spans="1:9" ht="20.100000000000001" customHeight="1">
      <c r="A611" s="36" t="s">
        <v>1661</v>
      </c>
      <c r="B611" s="63"/>
      <c r="C611" s="63" t="s">
        <v>1662</v>
      </c>
      <c r="D611" s="63"/>
      <c r="E611" s="63"/>
      <c r="F611" s="63"/>
      <c r="G611" s="63"/>
      <c r="H611" s="44">
        <f t="shared" si="63"/>
        <v>0</v>
      </c>
      <c r="I611" s="37">
        <f>SUM(I612:I620)</f>
        <v>20012.05</v>
      </c>
    </row>
    <row r="612" spans="1:9" ht="24">
      <c r="A612" s="38" t="s">
        <v>1663</v>
      </c>
      <c r="B612" s="39" t="s">
        <v>1664</v>
      </c>
      <c r="C612" s="40" t="s">
        <v>1665</v>
      </c>
      <c r="D612" s="39" t="s">
        <v>14</v>
      </c>
      <c r="E612" s="39" t="s">
        <v>22</v>
      </c>
      <c r="F612" s="41">
        <v>28</v>
      </c>
      <c r="G612" s="44">
        <v>48.64</v>
      </c>
      <c r="H612" s="44">
        <f t="shared" si="63"/>
        <v>60.8</v>
      </c>
      <c r="I612" s="44">
        <f t="shared" ref="I612:I620" si="67">ROUND(H612*F612,2)</f>
        <v>1702.4</v>
      </c>
    </row>
    <row r="613" spans="1:9" ht="24">
      <c r="A613" s="38" t="s">
        <v>1666</v>
      </c>
      <c r="B613" s="39" t="s">
        <v>1667</v>
      </c>
      <c r="C613" s="40" t="s">
        <v>1668</v>
      </c>
      <c r="D613" s="39" t="s">
        <v>26</v>
      </c>
      <c r="E613" s="39" t="s">
        <v>22</v>
      </c>
      <c r="F613" s="41">
        <v>1</v>
      </c>
      <c r="G613" s="44">
        <v>5150.42</v>
      </c>
      <c r="H613" s="44">
        <f t="shared" si="63"/>
        <v>6438.03</v>
      </c>
      <c r="I613" s="44">
        <f t="shared" si="67"/>
        <v>6438.03</v>
      </c>
    </row>
    <row r="614" spans="1:9" ht="24">
      <c r="A614" s="38" t="s">
        <v>1669</v>
      </c>
      <c r="B614" s="39" t="s">
        <v>1670</v>
      </c>
      <c r="C614" s="40" t="s">
        <v>1671</v>
      </c>
      <c r="D614" s="39" t="s">
        <v>26</v>
      </c>
      <c r="E614" s="39" t="s">
        <v>22</v>
      </c>
      <c r="F614" s="41">
        <v>48</v>
      </c>
      <c r="G614" s="44">
        <v>48.2</v>
      </c>
      <c r="H614" s="44">
        <f t="shared" si="63"/>
        <v>60.25</v>
      </c>
      <c r="I614" s="44">
        <f t="shared" si="67"/>
        <v>2892</v>
      </c>
    </row>
    <row r="615" spans="1:9" ht="24">
      <c r="A615" s="38" t="s">
        <v>1672</v>
      </c>
      <c r="B615" s="39" t="s">
        <v>1673</v>
      </c>
      <c r="C615" s="40" t="s">
        <v>1674</v>
      </c>
      <c r="D615" s="39" t="s">
        <v>14</v>
      </c>
      <c r="E615" s="39" t="s">
        <v>22</v>
      </c>
      <c r="F615" s="41">
        <v>3</v>
      </c>
      <c r="G615" s="44">
        <v>1598.45</v>
      </c>
      <c r="H615" s="44">
        <f t="shared" si="63"/>
        <v>1998.06</v>
      </c>
      <c r="I615" s="44">
        <f t="shared" si="67"/>
        <v>5994.18</v>
      </c>
    </row>
    <row r="616" spans="1:9" ht="24">
      <c r="A616" s="38" t="s">
        <v>1675</v>
      </c>
      <c r="B616" s="39" t="s">
        <v>1676</v>
      </c>
      <c r="C616" s="40" t="s">
        <v>1677</v>
      </c>
      <c r="D616" s="39" t="s">
        <v>26</v>
      </c>
      <c r="E616" s="39" t="s">
        <v>22</v>
      </c>
      <c r="F616" s="41">
        <v>1</v>
      </c>
      <c r="G616" s="44">
        <v>135.19999999999999</v>
      </c>
      <c r="H616" s="44">
        <f t="shared" si="63"/>
        <v>169</v>
      </c>
      <c r="I616" s="44">
        <f t="shared" si="67"/>
        <v>169</v>
      </c>
    </row>
    <row r="617" spans="1:9" ht="24">
      <c r="A617" s="38" t="s">
        <v>1678</v>
      </c>
      <c r="B617" s="39" t="s">
        <v>1679</v>
      </c>
      <c r="C617" s="40" t="s">
        <v>1680</v>
      </c>
      <c r="D617" s="39" t="s">
        <v>26</v>
      </c>
      <c r="E617" s="39" t="s">
        <v>1187</v>
      </c>
      <c r="F617" s="41">
        <v>2</v>
      </c>
      <c r="G617" s="44">
        <v>25.13</v>
      </c>
      <c r="H617" s="44">
        <f t="shared" si="63"/>
        <v>31.41</v>
      </c>
      <c r="I617" s="44">
        <f t="shared" si="67"/>
        <v>62.82</v>
      </c>
    </row>
    <row r="618" spans="1:9" ht="24">
      <c r="A618" s="38" t="s">
        <v>1681</v>
      </c>
      <c r="B618" s="39" t="s">
        <v>1682</v>
      </c>
      <c r="C618" s="40" t="s">
        <v>1683</v>
      </c>
      <c r="D618" s="39" t="s">
        <v>26</v>
      </c>
      <c r="E618" s="39" t="s">
        <v>22</v>
      </c>
      <c r="F618" s="41">
        <v>1</v>
      </c>
      <c r="G618" s="44">
        <v>176.02</v>
      </c>
      <c r="H618" s="44">
        <f t="shared" si="63"/>
        <v>220.03</v>
      </c>
      <c r="I618" s="44">
        <f t="shared" si="67"/>
        <v>220.03</v>
      </c>
    </row>
    <row r="619" spans="1:9" ht="24">
      <c r="A619" s="38" t="s">
        <v>1684</v>
      </c>
      <c r="B619" s="39" t="s">
        <v>1685</v>
      </c>
      <c r="C619" s="40" t="s">
        <v>1686</v>
      </c>
      <c r="D619" s="39" t="s">
        <v>14</v>
      </c>
      <c r="E619" s="39" t="s">
        <v>22</v>
      </c>
      <c r="F619" s="41">
        <v>1</v>
      </c>
      <c r="G619" s="44">
        <v>1996.33</v>
      </c>
      <c r="H619" s="44">
        <f t="shared" si="63"/>
        <v>2495.41</v>
      </c>
      <c r="I619" s="44">
        <f t="shared" si="67"/>
        <v>2495.41</v>
      </c>
    </row>
    <row r="620" spans="1:9" ht="24">
      <c r="A620" s="38" t="s">
        <v>1687</v>
      </c>
      <c r="B620" s="39" t="s">
        <v>1688</v>
      </c>
      <c r="C620" s="40" t="s">
        <v>1689</v>
      </c>
      <c r="D620" s="39" t="s">
        <v>26</v>
      </c>
      <c r="E620" s="39" t="s">
        <v>22</v>
      </c>
      <c r="F620" s="41">
        <v>1</v>
      </c>
      <c r="G620" s="44">
        <v>30.54</v>
      </c>
      <c r="H620" s="44">
        <f t="shared" si="63"/>
        <v>38.18</v>
      </c>
      <c r="I620" s="44">
        <f t="shared" si="67"/>
        <v>38.18</v>
      </c>
    </row>
    <row r="621" spans="1:9" ht="20.100000000000001" customHeight="1">
      <c r="A621" s="36" t="s">
        <v>1690</v>
      </c>
      <c r="C621" s="63" t="s">
        <v>856</v>
      </c>
      <c r="D621" s="63"/>
      <c r="E621" s="63"/>
      <c r="F621" s="63"/>
      <c r="G621" s="63"/>
      <c r="H621" s="44">
        <f t="shared" si="63"/>
        <v>0</v>
      </c>
      <c r="I621" s="37">
        <f>SUM(I622:I628)</f>
        <v>8167.38</v>
      </c>
    </row>
    <row r="622" spans="1:9" ht="36">
      <c r="A622" s="38" t="s">
        <v>1691</v>
      </c>
      <c r="B622" s="39" t="s">
        <v>1329</v>
      </c>
      <c r="C622" s="40" t="s">
        <v>1330</v>
      </c>
      <c r="D622" s="39" t="s">
        <v>14</v>
      </c>
      <c r="E622" s="39" t="s">
        <v>22</v>
      </c>
      <c r="F622" s="41">
        <v>42</v>
      </c>
      <c r="G622" s="44">
        <v>11.71</v>
      </c>
      <c r="H622" s="44">
        <f t="shared" si="63"/>
        <v>14.64</v>
      </c>
      <c r="I622" s="44">
        <f t="shared" ref="I622:I628" si="68">ROUND(H622*F622,2)</f>
        <v>614.88</v>
      </c>
    </row>
    <row r="623" spans="1:9" ht="24">
      <c r="A623" s="38" t="s">
        <v>1692</v>
      </c>
      <c r="B623" s="39" t="s">
        <v>1326</v>
      </c>
      <c r="C623" s="40" t="s">
        <v>1327</v>
      </c>
      <c r="D623" s="39" t="s">
        <v>26</v>
      </c>
      <c r="E623" s="39" t="s">
        <v>5</v>
      </c>
      <c r="F623" s="41">
        <v>697</v>
      </c>
      <c r="G623" s="44">
        <v>2.0299999999999998</v>
      </c>
      <c r="H623" s="44">
        <f t="shared" si="63"/>
        <v>2.54</v>
      </c>
      <c r="I623" s="44">
        <f t="shared" si="68"/>
        <v>1770.38</v>
      </c>
    </row>
    <row r="624" spans="1:9" ht="24">
      <c r="A624" s="38" t="s">
        <v>1693</v>
      </c>
      <c r="B624" s="39" t="s">
        <v>1356</v>
      </c>
      <c r="C624" s="40" t="s">
        <v>1357</v>
      </c>
      <c r="D624" s="39" t="s">
        <v>26</v>
      </c>
      <c r="E624" s="39" t="s">
        <v>5</v>
      </c>
      <c r="F624" s="41">
        <v>23</v>
      </c>
      <c r="G624" s="44">
        <v>1.05</v>
      </c>
      <c r="H624" s="44">
        <f t="shared" si="63"/>
        <v>1.31</v>
      </c>
      <c r="I624" s="44">
        <f t="shared" si="68"/>
        <v>30.13</v>
      </c>
    </row>
    <row r="625" spans="1:9" ht="24">
      <c r="A625" s="38" t="s">
        <v>1694</v>
      </c>
      <c r="B625" s="39" t="s">
        <v>1695</v>
      </c>
      <c r="C625" s="40" t="s">
        <v>1696</v>
      </c>
      <c r="D625" s="39" t="s">
        <v>26</v>
      </c>
      <c r="E625" s="39" t="s">
        <v>5</v>
      </c>
      <c r="F625" s="41">
        <v>481</v>
      </c>
      <c r="G625" s="44">
        <v>3.84</v>
      </c>
      <c r="H625" s="44">
        <f t="shared" si="63"/>
        <v>4.8</v>
      </c>
      <c r="I625" s="44">
        <f t="shared" si="68"/>
        <v>2308.8000000000002</v>
      </c>
    </row>
    <row r="626" spans="1:9" ht="24">
      <c r="A626" s="38" t="s">
        <v>1697</v>
      </c>
      <c r="B626" s="39" t="s">
        <v>1362</v>
      </c>
      <c r="C626" s="40" t="s">
        <v>1363</v>
      </c>
      <c r="D626" s="39" t="s">
        <v>26</v>
      </c>
      <c r="E626" s="39" t="s">
        <v>5</v>
      </c>
      <c r="F626" s="41">
        <v>593</v>
      </c>
      <c r="G626" s="44">
        <v>0.93</v>
      </c>
      <c r="H626" s="44">
        <f t="shared" si="63"/>
        <v>1.1599999999999999</v>
      </c>
      <c r="I626" s="44">
        <f t="shared" si="68"/>
        <v>687.88</v>
      </c>
    </row>
    <row r="627" spans="1:9" ht="24">
      <c r="A627" s="38" t="s">
        <v>1698</v>
      </c>
      <c r="B627" s="39" t="s">
        <v>1699</v>
      </c>
      <c r="C627" s="40" t="s">
        <v>1700</v>
      </c>
      <c r="D627" s="39" t="s">
        <v>14</v>
      </c>
      <c r="E627" s="39" t="s">
        <v>92</v>
      </c>
      <c r="F627" s="41">
        <v>39.24</v>
      </c>
      <c r="G627" s="44">
        <v>13.73</v>
      </c>
      <c r="H627" s="44">
        <f t="shared" si="63"/>
        <v>17.16</v>
      </c>
      <c r="I627" s="44">
        <f t="shared" si="68"/>
        <v>673.36</v>
      </c>
    </row>
    <row r="628" spans="1:9" ht="36">
      <c r="A628" s="38" t="s">
        <v>1701</v>
      </c>
      <c r="B628" s="39" t="s">
        <v>1702</v>
      </c>
      <c r="C628" s="40" t="s">
        <v>1703</v>
      </c>
      <c r="D628" s="39" t="s">
        <v>14</v>
      </c>
      <c r="E628" s="39" t="s">
        <v>22</v>
      </c>
      <c r="F628" s="41">
        <v>65</v>
      </c>
      <c r="G628" s="44">
        <v>25.62</v>
      </c>
      <c r="H628" s="44">
        <f t="shared" si="63"/>
        <v>32.03</v>
      </c>
      <c r="I628" s="44">
        <f t="shared" si="68"/>
        <v>2081.9499999999998</v>
      </c>
    </row>
    <row r="629" spans="1:9" ht="20.100000000000001" customHeight="1">
      <c r="A629" s="36" t="s">
        <v>1704</v>
      </c>
      <c r="C629" s="63" t="s">
        <v>1705</v>
      </c>
      <c r="D629" s="63"/>
      <c r="E629" s="63"/>
      <c r="F629" s="63"/>
      <c r="G629" s="63"/>
      <c r="H629" s="44">
        <f t="shared" si="63"/>
        <v>0</v>
      </c>
      <c r="I629" s="37">
        <f>SUM(I630:I632)</f>
        <v>5702.7099999999991</v>
      </c>
    </row>
    <row r="630" spans="1:9" ht="24">
      <c r="A630" s="38" t="s">
        <v>1706</v>
      </c>
      <c r="B630" s="39" t="s">
        <v>1707</v>
      </c>
      <c r="C630" s="40" t="s">
        <v>1708</v>
      </c>
      <c r="D630" s="39" t="s">
        <v>26</v>
      </c>
      <c r="E630" s="39" t="s">
        <v>22</v>
      </c>
      <c r="F630" s="41">
        <v>5</v>
      </c>
      <c r="G630" s="44">
        <v>357.44</v>
      </c>
      <c r="H630" s="44">
        <f t="shared" si="63"/>
        <v>446.8</v>
      </c>
      <c r="I630" s="44">
        <f t="shared" ref="I630:I632" si="69">ROUND(H630*F630,2)</f>
        <v>2234</v>
      </c>
    </row>
    <row r="631" spans="1:9" ht="24">
      <c r="A631" s="38" t="s">
        <v>1709</v>
      </c>
      <c r="B631" s="39" t="s">
        <v>1710</v>
      </c>
      <c r="C631" s="40" t="s">
        <v>1711</v>
      </c>
      <c r="D631" s="39" t="s">
        <v>14</v>
      </c>
      <c r="E631" s="39" t="s">
        <v>22</v>
      </c>
      <c r="F631" s="41">
        <v>4</v>
      </c>
      <c r="G631" s="44">
        <v>440.91</v>
      </c>
      <c r="H631" s="44">
        <f t="shared" si="63"/>
        <v>551.14</v>
      </c>
      <c r="I631" s="44">
        <f t="shared" si="69"/>
        <v>2204.56</v>
      </c>
    </row>
    <row r="632" spans="1:9" ht="36">
      <c r="A632" s="38" t="s">
        <v>1712</v>
      </c>
      <c r="B632" s="39" t="s">
        <v>1633</v>
      </c>
      <c r="C632" s="40" t="s">
        <v>1634</v>
      </c>
      <c r="D632" s="39" t="s">
        <v>26</v>
      </c>
      <c r="E632" s="39" t="s">
        <v>22</v>
      </c>
      <c r="F632" s="41">
        <v>1</v>
      </c>
      <c r="G632" s="44">
        <v>1011.32</v>
      </c>
      <c r="H632" s="44">
        <f t="shared" si="63"/>
        <v>1264.1500000000001</v>
      </c>
      <c r="I632" s="44">
        <f t="shared" si="69"/>
        <v>1264.1500000000001</v>
      </c>
    </row>
    <row r="633" spans="1:9" ht="20.100000000000001" customHeight="1">
      <c r="A633" s="36" t="s">
        <v>1713</v>
      </c>
      <c r="C633" s="63" t="s">
        <v>1714</v>
      </c>
      <c r="D633" s="63"/>
      <c r="E633" s="63"/>
      <c r="F633" s="63"/>
      <c r="G633" s="63"/>
      <c r="H633" s="44">
        <f t="shared" si="63"/>
        <v>0</v>
      </c>
      <c r="I633" s="37">
        <f>SUM(I634:I635)</f>
        <v>2169.3000000000002</v>
      </c>
    </row>
    <row r="634" spans="1:9" ht="24">
      <c r="A634" s="38" t="s">
        <v>1715</v>
      </c>
      <c r="B634" s="39" t="s">
        <v>1664</v>
      </c>
      <c r="C634" s="40" t="s">
        <v>1665</v>
      </c>
      <c r="D634" s="39" t="s">
        <v>14</v>
      </c>
      <c r="E634" s="39" t="s">
        <v>22</v>
      </c>
      <c r="F634" s="41">
        <v>28</v>
      </c>
      <c r="G634" s="44">
        <v>48.64</v>
      </c>
      <c r="H634" s="44">
        <f t="shared" si="63"/>
        <v>60.8</v>
      </c>
      <c r="I634" s="44">
        <f t="shared" ref="I634:I635" si="70">ROUND(H634*F634,2)</f>
        <v>1702.4</v>
      </c>
    </row>
    <row r="635" spans="1:9" ht="24">
      <c r="A635" s="38" t="s">
        <v>1716</v>
      </c>
      <c r="B635" s="39" t="s">
        <v>1717</v>
      </c>
      <c r="C635" s="40" t="s">
        <v>1718</v>
      </c>
      <c r="D635" s="39" t="s">
        <v>26</v>
      </c>
      <c r="E635" s="39" t="s">
        <v>22</v>
      </c>
      <c r="F635" s="41">
        <v>14</v>
      </c>
      <c r="G635" s="44">
        <v>26.68</v>
      </c>
      <c r="H635" s="44">
        <f t="shared" si="63"/>
        <v>33.35</v>
      </c>
      <c r="I635" s="44">
        <f t="shared" si="70"/>
        <v>466.9</v>
      </c>
    </row>
    <row r="636" spans="1:9" ht="20.100000000000001" customHeight="1">
      <c r="A636" s="36" t="s">
        <v>1719</v>
      </c>
      <c r="C636" s="63" t="s">
        <v>1720</v>
      </c>
      <c r="D636" s="63"/>
      <c r="E636" s="63"/>
      <c r="F636" s="63"/>
      <c r="G636" s="63"/>
      <c r="H636" s="44">
        <f t="shared" si="63"/>
        <v>0</v>
      </c>
      <c r="I636" s="37">
        <f>SUM(I637:I646)</f>
        <v>25893.1</v>
      </c>
    </row>
    <row r="637" spans="1:9" ht="36">
      <c r="A637" s="38" t="s">
        <v>1721</v>
      </c>
      <c r="B637" s="39" t="s">
        <v>1722</v>
      </c>
      <c r="C637" s="40" t="s">
        <v>1723</v>
      </c>
      <c r="D637" s="39" t="s">
        <v>26</v>
      </c>
      <c r="E637" s="39" t="s">
        <v>30</v>
      </c>
      <c r="F637" s="41">
        <v>77.599999999999994</v>
      </c>
      <c r="G637" s="44">
        <v>143.58000000000001</v>
      </c>
      <c r="H637" s="44">
        <f t="shared" si="63"/>
        <v>179.48</v>
      </c>
      <c r="I637" s="44">
        <f t="shared" ref="I637:I646" si="71">ROUND(H637*F637,2)</f>
        <v>13927.65</v>
      </c>
    </row>
    <row r="638" spans="1:9" ht="36">
      <c r="A638" s="38" t="s">
        <v>1724</v>
      </c>
      <c r="B638" s="39" t="s">
        <v>1567</v>
      </c>
      <c r="C638" s="40" t="s">
        <v>1568</v>
      </c>
      <c r="D638" s="39" t="s">
        <v>14</v>
      </c>
      <c r="E638" s="39" t="s">
        <v>30</v>
      </c>
      <c r="F638" s="41">
        <v>4.2</v>
      </c>
      <c r="G638" s="44">
        <v>24.75</v>
      </c>
      <c r="H638" s="44">
        <f t="shared" si="63"/>
        <v>30.94</v>
      </c>
      <c r="I638" s="44">
        <f t="shared" si="71"/>
        <v>129.94999999999999</v>
      </c>
    </row>
    <row r="639" spans="1:9" ht="36">
      <c r="A639" s="38" t="s">
        <v>1725</v>
      </c>
      <c r="B639" s="39" t="s">
        <v>1726</v>
      </c>
      <c r="C639" s="40" t="s">
        <v>1727</v>
      </c>
      <c r="D639" s="39" t="s">
        <v>14</v>
      </c>
      <c r="E639" s="39" t="s">
        <v>30</v>
      </c>
      <c r="F639" s="41">
        <v>258.39999999999998</v>
      </c>
      <c r="G639" s="44">
        <v>19.7</v>
      </c>
      <c r="H639" s="44">
        <f t="shared" si="63"/>
        <v>24.63</v>
      </c>
      <c r="I639" s="44">
        <f t="shared" si="71"/>
        <v>6364.39</v>
      </c>
    </row>
    <row r="640" spans="1:9" ht="36">
      <c r="A640" s="38" t="s">
        <v>1728</v>
      </c>
      <c r="B640" s="39" t="s">
        <v>1729</v>
      </c>
      <c r="C640" s="40" t="s">
        <v>1730</v>
      </c>
      <c r="D640" s="39" t="s">
        <v>14</v>
      </c>
      <c r="E640" s="39" t="s">
        <v>30</v>
      </c>
      <c r="F640" s="41">
        <v>51.8</v>
      </c>
      <c r="G640" s="44">
        <v>19</v>
      </c>
      <c r="H640" s="44">
        <f t="shared" si="63"/>
        <v>23.75</v>
      </c>
      <c r="I640" s="44">
        <f t="shared" si="71"/>
        <v>1230.25</v>
      </c>
    </row>
    <row r="641" spans="1:9" ht="36">
      <c r="A641" s="38" t="s">
        <v>1731</v>
      </c>
      <c r="B641" s="39" t="s">
        <v>1732</v>
      </c>
      <c r="C641" s="40" t="s">
        <v>1733</v>
      </c>
      <c r="D641" s="39" t="s">
        <v>14</v>
      </c>
      <c r="E641" s="39" t="s">
        <v>30</v>
      </c>
      <c r="F641" s="41">
        <v>46.9</v>
      </c>
      <c r="G641" s="44">
        <v>48.37</v>
      </c>
      <c r="H641" s="44">
        <f t="shared" si="63"/>
        <v>60.46</v>
      </c>
      <c r="I641" s="44">
        <f t="shared" si="71"/>
        <v>2835.57</v>
      </c>
    </row>
    <row r="642" spans="1:9" ht="24">
      <c r="A642" s="38" t="s">
        <v>1734</v>
      </c>
      <c r="B642" s="39" t="s">
        <v>1735</v>
      </c>
      <c r="C642" s="40" t="s">
        <v>1736</v>
      </c>
      <c r="D642" s="39" t="s">
        <v>26</v>
      </c>
      <c r="E642" s="39" t="s">
        <v>5</v>
      </c>
      <c r="F642" s="41">
        <v>1</v>
      </c>
      <c r="G642" s="44">
        <v>325.97000000000003</v>
      </c>
      <c r="H642" s="44">
        <f t="shared" si="63"/>
        <v>407.46</v>
      </c>
      <c r="I642" s="44">
        <f t="shared" si="71"/>
        <v>407.46</v>
      </c>
    </row>
    <row r="643" spans="1:9" ht="24">
      <c r="A643" s="38" t="s">
        <v>1737</v>
      </c>
      <c r="B643" s="39" t="s">
        <v>1556</v>
      </c>
      <c r="C643" s="40" t="s">
        <v>1557</v>
      </c>
      <c r="D643" s="39" t="s">
        <v>26</v>
      </c>
      <c r="E643" s="39" t="s">
        <v>5</v>
      </c>
      <c r="F643" s="41">
        <v>3</v>
      </c>
      <c r="G643" s="44">
        <v>132.44999999999999</v>
      </c>
      <c r="H643" s="44">
        <f t="shared" si="63"/>
        <v>165.56</v>
      </c>
      <c r="I643" s="44">
        <f t="shared" si="71"/>
        <v>496.68</v>
      </c>
    </row>
    <row r="644" spans="1:9" ht="24">
      <c r="A644" s="38" t="s">
        <v>1738</v>
      </c>
      <c r="B644" s="39" t="s">
        <v>1318</v>
      </c>
      <c r="C644" s="40" t="s">
        <v>1319</v>
      </c>
      <c r="D644" s="39" t="s">
        <v>26</v>
      </c>
      <c r="E644" s="39" t="s">
        <v>5</v>
      </c>
      <c r="F644" s="41">
        <v>12</v>
      </c>
      <c r="G644" s="44">
        <v>14.8</v>
      </c>
      <c r="H644" s="44">
        <f t="shared" si="63"/>
        <v>18.5</v>
      </c>
      <c r="I644" s="44">
        <f t="shared" si="71"/>
        <v>222</v>
      </c>
    </row>
    <row r="645" spans="1:9" ht="24">
      <c r="A645" s="38" t="s">
        <v>1739</v>
      </c>
      <c r="B645" s="39" t="s">
        <v>1740</v>
      </c>
      <c r="C645" s="40" t="s">
        <v>1741</v>
      </c>
      <c r="D645" s="39" t="s">
        <v>26</v>
      </c>
      <c r="E645" s="39" t="s">
        <v>22</v>
      </c>
      <c r="F645" s="41">
        <v>5</v>
      </c>
      <c r="G645" s="44">
        <v>16.690000000000001</v>
      </c>
      <c r="H645" s="44">
        <f t="shared" si="63"/>
        <v>20.86</v>
      </c>
      <c r="I645" s="44">
        <f t="shared" si="71"/>
        <v>104.3</v>
      </c>
    </row>
    <row r="646" spans="1:9" ht="36">
      <c r="A646" s="38" t="s">
        <v>1742</v>
      </c>
      <c r="B646" s="39" t="s">
        <v>1743</v>
      </c>
      <c r="C646" s="40" t="s">
        <v>1744</v>
      </c>
      <c r="D646" s="39" t="s">
        <v>26</v>
      </c>
      <c r="E646" s="39" t="s">
        <v>22</v>
      </c>
      <c r="F646" s="41">
        <v>1</v>
      </c>
      <c r="G646" s="44">
        <v>139.88</v>
      </c>
      <c r="H646" s="44">
        <f t="shared" si="63"/>
        <v>174.85</v>
      </c>
      <c r="I646" s="44">
        <f t="shared" si="71"/>
        <v>174.85</v>
      </c>
    </row>
    <row r="647" spans="1:9" ht="20.100000000000001" customHeight="1">
      <c r="A647" s="36" t="s">
        <v>1745</v>
      </c>
      <c r="C647" s="63" t="s">
        <v>1746</v>
      </c>
      <c r="D647" s="63"/>
      <c r="E647" s="63"/>
      <c r="F647" s="63"/>
      <c r="G647" s="63"/>
      <c r="H647" s="44">
        <f t="shared" si="63"/>
        <v>0</v>
      </c>
      <c r="I647" s="37">
        <f>SUM(I648)</f>
        <v>11175.78</v>
      </c>
    </row>
    <row r="648" spans="1:9" ht="24">
      <c r="A648" s="38" t="s">
        <v>1747</v>
      </c>
      <c r="B648" s="39" t="s">
        <v>1748</v>
      </c>
      <c r="C648" s="40" t="s">
        <v>1749</v>
      </c>
      <c r="D648" s="39" t="s">
        <v>14</v>
      </c>
      <c r="E648" s="39" t="s">
        <v>30</v>
      </c>
      <c r="F648" s="41">
        <v>1209.5</v>
      </c>
      <c r="G648" s="44">
        <v>7.39</v>
      </c>
      <c r="H648" s="44">
        <f t="shared" si="63"/>
        <v>9.24</v>
      </c>
      <c r="I648" s="44">
        <f>ROUND(H648*F648,2)</f>
        <v>11175.78</v>
      </c>
    </row>
    <row r="649" spans="1:9" ht="20.100000000000001" customHeight="1">
      <c r="A649" s="36" t="s">
        <v>1750</v>
      </c>
      <c r="C649" s="63" t="s">
        <v>1751</v>
      </c>
      <c r="D649" s="63"/>
      <c r="E649" s="63"/>
      <c r="F649" s="63"/>
      <c r="G649" s="63"/>
      <c r="H649" s="44">
        <f t="shared" si="63"/>
        <v>0</v>
      </c>
      <c r="I649" s="37">
        <f>SUM(I650:I652)</f>
        <v>14317.77</v>
      </c>
    </row>
    <row r="650" spans="1:9" ht="24">
      <c r="A650" s="38" t="s">
        <v>1752</v>
      </c>
      <c r="B650" s="39" t="s">
        <v>1753</v>
      </c>
      <c r="C650" s="40" t="s">
        <v>1754</v>
      </c>
      <c r="D650" s="39" t="s">
        <v>26</v>
      </c>
      <c r="E650" s="39" t="s">
        <v>22</v>
      </c>
      <c r="F650" s="41">
        <v>4</v>
      </c>
      <c r="G650" s="44">
        <v>386.35</v>
      </c>
      <c r="H650" s="44">
        <f t="shared" si="63"/>
        <v>482.94</v>
      </c>
      <c r="I650" s="44">
        <f t="shared" ref="I650:I652" si="72">ROUND(H650*F650,2)</f>
        <v>1931.76</v>
      </c>
    </row>
    <row r="651" spans="1:9" ht="24">
      <c r="A651" s="38" t="s">
        <v>1755</v>
      </c>
      <c r="B651" s="39" t="s">
        <v>1756</v>
      </c>
      <c r="C651" s="40" t="s">
        <v>1757</v>
      </c>
      <c r="D651" s="39" t="s">
        <v>26</v>
      </c>
      <c r="E651" s="39" t="s">
        <v>30</v>
      </c>
      <c r="F651" s="41">
        <v>7.7</v>
      </c>
      <c r="G651" s="44">
        <v>114</v>
      </c>
      <c r="H651" s="44">
        <f t="shared" si="63"/>
        <v>142.5</v>
      </c>
      <c r="I651" s="44">
        <f t="shared" si="72"/>
        <v>1097.25</v>
      </c>
    </row>
    <row r="652" spans="1:9" ht="24">
      <c r="A652" s="38" t="s">
        <v>1758</v>
      </c>
      <c r="B652" s="39" t="s">
        <v>1759</v>
      </c>
      <c r="C652" s="40" t="s">
        <v>1760</v>
      </c>
      <c r="D652" s="39" t="s">
        <v>26</v>
      </c>
      <c r="E652" s="39" t="s">
        <v>1187</v>
      </c>
      <c r="F652" s="41">
        <v>1</v>
      </c>
      <c r="G652" s="44">
        <v>9031.01</v>
      </c>
      <c r="H652" s="44">
        <f t="shared" si="63"/>
        <v>11288.76</v>
      </c>
      <c r="I652" s="44">
        <f t="shared" si="72"/>
        <v>11288.76</v>
      </c>
    </row>
    <row r="653" spans="1:9" ht="20.100000000000001" customHeight="1">
      <c r="A653" s="36" t="s">
        <v>1761</v>
      </c>
      <c r="C653" s="63" t="s">
        <v>1762</v>
      </c>
      <c r="D653" s="63"/>
      <c r="E653" s="63"/>
      <c r="F653" s="63"/>
      <c r="G653" s="63"/>
      <c r="H653" s="44">
        <f t="shared" si="63"/>
        <v>0</v>
      </c>
      <c r="I653" s="37">
        <f>SUM(I654:I660)</f>
        <v>35890.68</v>
      </c>
    </row>
    <row r="654" spans="1:9" ht="24">
      <c r="A654" s="38" t="s">
        <v>1763</v>
      </c>
      <c r="B654" s="39" t="s">
        <v>1764</v>
      </c>
      <c r="C654" s="40" t="s">
        <v>1765</v>
      </c>
      <c r="D654" s="39" t="s">
        <v>14</v>
      </c>
      <c r="E654" s="39" t="s">
        <v>22</v>
      </c>
      <c r="F654" s="41">
        <v>15</v>
      </c>
      <c r="G654" s="44">
        <v>44.67</v>
      </c>
      <c r="H654" s="44">
        <f t="shared" si="63"/>
        <v>55.84</v>
      </c>
      <c r="I654" s="44">
        <f t="shared" ref="I654:I660" si="73">ROUND(H654*F654,2)</f>
        <v>837.6</v>
      </c>
    </row>
    <row r="655" spans="1:9" ht="24">
      <c r="A655" s="38" t="s">
        <v>1766</v>
      </c>
      <c r="B655" s="39" t="s">
        <v>1767</v>
      </c>
      <c r="C655" s="40" t="s">
        <v>1768</v>
      </c>
      <c r="D655" s="39" t="s">
        <v>14</v>
      </c>
      <c r="E655" s="39" t="s">
        <v>22</v>
      </c>
      <c r="F655" s="41">
        <v>15</v>
      </c>
      <c r="G655" s="44">
        <v>126.48</v>
      </c>
      <c r="H655" s="44">
        <f t="shared" si="63"/>
        <v>158.1</v>
      </c>
      <c r="I655" s="44">
        <f t="shared" si="73"/>
        <v>2371.5</v>
      </c>
    </row>
    <row r="656" spans="1:9" ht="24">
      <c r="A656" s="38" t="s">
        <v>1769</v>
      </c>
      <c r="B656" s="39" t="s">
        <v>1770</v>
      </c>
      <c r="C656" s="40" t="s">
        <v>1771</v>
      </c>
      <c r="D656" s="39" t="s">
        <v>14</v>
      </c>
      <c r="E656" s="39" t="s">
        <v>22</v>
      </c>
      <c r="F656" s="41">
        <v>48</v>
      </c>
      <c r="G656" s="44">
        <v>28.17</v>
      </c>
      <c r="H656" s="44">
        <f t="shared" si="63"/>
        <v>35.21</v>
      </c>
      <c r="I656" s="44">
        <f t="shared" si="73"/>
        <v>1690.08</v>
      </c>
    </row>
    <row r="657" spans="1:9" ht="24">
      <c r="A657" s="38" t="s">
        <v>1772</v>
      </c>
      <c r="B657" s="39" t="s">
        <v>1773</v>
      </c>
      <c r="C657" s="40" t="s">
        <v>1774</v>
      </c>
      <c r="D657" s="39" t="s">
        <v>14</v>
      </c>
      <c r="E657" s="39" t="s">
        <v>30</v>
      </c>
      <c r="F657" s="41">
        <v>310</v>
      </c>
      <c r="G657" s="44">
        <v>48.55</v>
      </c>
      <c r="H657" s="44">
        <f t="shared" ref="H657:H720" si="74">ROUND(G657*$J$14,2)</f>
        <v>60.69</v>
      </c>
      <c r="I657" s="44">
        <f t="shared" si="73"/>
        <v>18813.900000000001</v>
      </c>
    </row>
    <row r="658" spans="1:9" ht="24">
      <c r="A658" s="38" t="s">
        <v>1775</v>
      </c>
      <c r="B658" s="39" t="s">
        <v>1776</v>
      </c>
      <c r="C658" s="40" t="s">
        <v>1777</v>
      </c>
      <c r="D658" s="39" t="s">
        <v>26</v>
      </c>
      <c r="E658" s="39" t="s">
        <v>22</v>
      </c>
      <c r="F658" s="41">
        <v>20</v>
      </c>
      <c r="G658" s="44">
        <v>63.74</v>
      </c>
      <c r="H658" s="44">
        <f t="shared" si="74"/>
        <v>79.680000000000007</v>
      </c>
      <c r="I658" s="44">
        <f t="shared" si="73"/>
        <v>1593.6</v>
      </c>
    </row>
    <row r="659" spans="1:9" ht="24">
      <c r="A659" s="38" t="s">
        <v>1778</v>
      </c>
      <c r="B659" s="39" t="s">
        <v>1779</v>
      </c>
      <c r="C659" s="40" t="s">
        <v>1780</v>
      </c>
      <c r="D659" s="39" t="s">
        <v>26</v>
      </c>
      <c r="E659" s="39" t="s">
        <v>30</v>
      </c>
      <c r="F659" s="41">
        <v>120</v>
      </c>
      <c r="G659" s="44">
        <v>14.39</v>
      </c>
      <c r="H659" s="44">
        <f t="shared" si="74"/>
        <v>17.989999999999998</v>
      </c>
      <c r="I659" s="44">
        <f t="shared" si="73"/>
        <v>2158.8000000000002</v>
      </c>
    </row>
    <row r="660" spans="1:9" ht="24">
      <c r="A660" s="38" t="s">
        <v>1781</v>
      </c>
      <c r="B660" s="39" t="s">
        <v>1782</v>
      </c>
      <c r="C660" s="40" t="s">
        <v>1783</v>
      </c>
      <c r="D660" s="39" t="s">
        <v>26</v>
      </c>
      <c r="E660" s="39" t="s">
        <v>22</v>
      </c>
      <c r="F660" s="41">
        <v>280</v>
      </c>
      <c r="G660" s="44">
        <v>24.07</v>
      </c>
      <c r="H660" s="44">
        <f t="shared" si="74"/>
        <v>30.09</v>
      </c>
      <c r="I660" s="44">
        <f t="shared" si="73"/>
        <v>8425.2000000000007</v>
      </c>
    </row>
    <row r="661" spans="1:9" ht="20.100000000000001" customHeight="1">
      <c r="A661" s="36" t="s">
        <v>1784</v>
      </c>
      <c r="C661" s="63" t="s">
        <v>1785</v>
      </c>
      <c r="D661" s="63"/>
      <c r="E661" s="63"/>
      <c r="F661" s="63"/>
      <c r="G661" s="63"/>
      <c r="H661" s="44">
        <f t="shared" si="74"/>
        <v>0</v>
      </c>
      <c r="I661" s="37">
        <f>SUM(I662:I674)</f>
        <v>214703.05</v>
      </c>
    </row>
    <row r="662" spans="1:9" ht="24">
      <c r="A662" s="38" t="s">
        <v>1786</v>
      </c>
      <c r="B662" s="39" t="s">
        <v>1787</v>
      </c>
      <c r="C662" s="40" t="s">
        <v>1788</v>
      </c>
      <c r="D662" s="39" t="s">
        <v>26</v>
      </c>
      <c r="E662" s="39" t="s">
        <v>22</v>
      </c>
      <c r="F662" s="41">
        <v>1</v>
      </c>
      <c r="G662" s="44">
        <v>3905.01</v>
      </c>
      <c r="H662" s="44">
        <f t="shared" si="74"/>
        <v>4881.26</v>
      </c>
      <c r="I662" s="44">
        <f t="shared" ref="I662:I674" si="75">ROUND(H662*F662,2)</f>
        <v>4881.26</v>
      </c>
    </row>
    <row r="663" spans="1:9" ht="24">
      <c r="A663" s="38" t="s">
        <v>1789</v>
      </c>
      <c r="B663" s="39" t="s">
        <v>1790</v>
      </c>
      <c r="C663" s="40" t="s">
        <v>1791</v>
      </c>
      <c r="D663" s="39" t="s">
        <v>26</v>
      </c>
      <c r="E663" s="39" t="s">
        <v>15</v>
      </c>
      <c r="F663" s="41">
        <v>64.53</v>
      </c>
      <c r="G663" s="44">
        <v>791.06</v>
      </c>
      <c r="H663" s="44">
        <f t="shared" si="74"/>
        <v>988.83</v>
      </c>
      <c r="I663" s="44">
        <f t="shared" si="75"/>
        <v>63809.2</v>
      </c>
    </row>
    <row r="664" spans="1:9" ht="24">
      <c r="A664" s="38" t="s">
        <v>1792</v>
      </c>
      <c r="B664" s="39" t="s">
        <v>1793</v>
      </c>
      <c r="C664" s="40" t="s">
        <v>1794</v>
      </c>
      <c r="D664" s="39" t="s">
        <v>26</v>
      </c>
      <c r="E664" s="39" t="s">
        <v>15</v>
      </c>
      <c r="F664" s="41">
        <v>2.21</v>
      </c>
      <c r="G664" s="44">
        <v>791.06</v>
      </c>
      <c r="H664" s="44">
        <f t="shared" si="74"/>
        <v>988.83</v>
      </c>
      <c r="I664" s="44">
        <f t="shared" si="75"/>
        <v>2185.31</v>
      </c>
    </row>
    <row r="665" spans="1:9" ht="24">
      <c r="A665" s="38" t="s">
        <v>1795</v>
      </c>
      <c r="B665" s="39" t="s">
        <v>1796</v>
      </c>
      <c r="C665" s="40" t="s">
        <v>1797</v>
      </c>
      <c r="D665" s="39" t="s">
        <v>26</v>
      </c>
      <c r="E665" s="39" t="s">
        <v>15</v>
      </c>
      <c r="F665" s="41">
        <v>53.79</v>
      </c>
      <c r="G665" s="44">
        <v>708.87</v>
      </c>
      <c r="H665" s="44">
        <f t="shared" si="74"/>
        <v>886.09</v>
      </c>
      <c r="I665" s="44">
        <f t="shared" si="75"/>
        <v>47662.78</v>
      </c>
    </row>
    <row r="666" spans="1:9" ht="24">
      <c r="A666" s="38" t="s">
        <v>1798</v>
      </c>
      <c r="B666" s="39" t="s">
        <v>1799</v>
      </c>
      <c r="C666" s="40" t="s">
        <v>1800</v>
      </c>
      <c r="D666" s="39" t="s">
        <v>26</v>
      </c>
      <c r="E666" s="39" t="s">
        <v>15</v>
      </c>
      <c r="F666" s="41">
        <v>96.67</v>
      </c>
      <c r="G666" s="44">
        <v>238.43</v>
      </c>
      <c r="H666" s="44">
        <f t="shared" si="74"/>
        <v>298.04000000000002</v>
      </c>
      <c r="I666" s="44">
        <f t="shared" si="75"/>
        <v>28811.53</v>
      </c>
    </row>
    <row r="667" spans="1:9" ht="36">
      <c r="A667" s="38" t="s">
        <v>1801</v>
      </c>
      <c r="B667" s="39" t="s">
        <v>1802</v>
      </c>
      <c r="C667" s="40" t="s">
        <v>1803</v>
      </c>
      <c r="D667" s="39" t="s">
        <v>14</v>
      </c>
      <c r="E667" s="39" t="s">
        <v>30</v>
      </c>
      <c r="F667" s="41">
        <v>132</v>
      </c>
      <c r="G667" s="44">
        <v>141.85</v>
      </c>
      <c r="H667" s="44">
        <f t="shared" si="74"/>
        <v>177.31</v>
      </c>
      <c r="I667" s="44">
        <f t="shared" si="75"/>
        <v>23404.92</v>
      </c>
    </row>
    <row r="668" spans="1:9" ht="36">
      <c r="A668" s="38" t="s">
        <v>1804</v>
      </c>
      <c r="B668" s="39" t="s">
        <v>1805</v>
      </c>
      <c r="C668" s="40" t="s">
        <v>1806</v>
      </c>
      <c r="D668" s="39" t="s">
        <v>26</v>
      </c>
      <c r="E668" s="39" t="s">
        <v>30</v>
      </c>
      <c r="F668" s="41">
        <v>8.4499999999999993</v>
      </c>
      <c r="G668" s="44">
        <v>141.84</v>
      </c>
      <c r="H668" s="44">
        <f t="shared" si="74"/>
        <v>177.3</v>
      </c>
      <c r="I668" s="44">
        <f t="shared" si="75"/>
        <v>1498.19</v>
      </c>
    </row>
    <row r="669" spans="1:9" ht="36">
      <c r="A669" s="38" t="s">
        <v>1807</v>
      </c>
      <c r="B669" s="39" t="s">
        <v>1808</v>
      </c>
      <c r="C669" s="40" t="s">
        <v>1809</v>
      </c>
      <c r="D669" s="39" t="s">
        <v>14</v>
      </c>
      <c r="E669" s="39" t="s">
        <v>22</v>
      </c>
      <c r="F669" s="41">
        <v>301</v>
      </c>
      <c r="G669" s="44">
        <v>34.53</v>
      </c>
      <c r="H669" s="44">
        <f t="shared" si="74"/>
        <v>43.16</v>
      </c>
      <c r="I669" s="44">
        <f t="shared" si="75"/>
        <v>12991.16</v>
      </c>
    </row>
    <row r="670" spans="1:9" ht="24">
      <c r="A670" s="38" t="s">
        <v>1810</v>
      </c>
      <c r="B670" s="39" t="s">
        <v>1811</v>
      </c>
      <c r="C670" s="40" t="s">
        <v>1812</v>
      </c>
      <c r="D670" s="39" t="s">
        <v>26</v>
      </c>
      <c r="E670" s="39" t="s">
        <v>30</v>
      </c>
      <c r="F670" s="41">
        <v>23.86</v>
      </c>
      <c r="G670" s="44">
        <v>192.68</v>
      </c>
      <c r="H670" s="44">
        <f t="shared" si="74"/>
        <v>240.85</v>
      </c>
      <c r="I670" s="44">
        <f t="shared" si="75"/>
        <v>5746.68</v>
      </c>
    </row>
    <row r="671" spans="1:9" ht="24">
      <c r="A671" s="38" t="s">
        <v>1813</v>
      </c>
      <c r="B671" s="39" t="s">
        <v>1814</v>
      </c>
      <c r="C671" s="40" t="s">
        <v>1815</v>
      </c>
      <c r="D671" s="39" t="s">
        <v>26</v>
      </c>
      <c r="E671" s="39" t="s">
        <v>15</v>
      </c>
      <c r="F671" s="41">
        <v>5.44</v>
      </c>
      <c r="G671" s="44">
        <v>577.6</v>
      </c>
      <c r="H671" s="44">
        <f t="shared" si="74"/>
        <v>722</v>
      </c>
      <c r="I671" s="44">
        <f t="shared" si="75"/>
        <v>3927.68</v>
      </c>
    </row>
    <row r="672" spans="1:9" ht="24">
      <c r="A672" s="38" t="s">
        <v>1816</v>
      </c>
      <c r="B672" s="39" t="s">
        <v>1817</v>
      </c>
      <c r="C672" s="40" t="s">
        <v>1818</v>
      </c>
      <c r="D672" s="39" t="s">
        <v>26</v>
      </c>
      <c r="E672" s="39" t="s">
        <v>1819</v>
      </c>
      <c r="F672" s="41">
        <v>1</v>
      </c>
      <c r="G672" s="44">
        <v>2986.54</v>
      </c>
      <c r="H672" s="44">
        <f t="shared" si="74"/>
        <v>3733.18</v>
      </c>
      <c r="I672" s="44">
        <f t="shared" si="75"/>
        <v>3733.18</v>
      </c>
    </row>
    <row r="673" spans="1:9" ht="24">
      <c r="A673" s="38" t="s">
        <v>1820</v>
      </c>
      <c r="B673" s="39" t="s">
        <v>1821</v>
      </c>
      <c r="C673" s="40" t="s">
        <v>1822</v>
      </c>
      <c r="D673" s="39" t="s">
        <v>26</v>
      </c>
      <c r="E673" s="39" t="s">
        <v>1819</v>
      </c>
      <c r="F673" s="41">
        <v>1</v>
      </c>
      <c r="G673" s="44">
        <v>8098.57</v>
      </c>
      <c r="H673" s="44">
        <f t="shared" si="74"/>
        <v>10123.209999999999</v>
      </c>
      <c r="I673" s="44">
        <f t="shared" si="75"/>
        <v>10123.209999999999</v>
      </c>
    </row>
    <row r="674" spans="1:9" ht="24">
      <c r="A674" s="38" t="s">
        <v>1823</v>
      </c>
      <c r="B674" s="39" t="s">
        <v>1824</v>
      </c>
      <c r="C674" s="40" t="s">
        <v>1825</v>
      </c>
      <c r="D674" s="39" t="s">
        <v>26</v>
      </c>
      <c r="E674" s="39" t="s">
        <v>1819</v>
      </c>
      <c r="F674" s="41">
        <v>1</v>
      </c>
      <c r="G674" s="44">
        <v>4742.3599999999997</v>
      </c>
      <c r="H674" s="44">
        <f t="shared" si="74"/>
        <v>5927.95</v>
      </c>
      <c r="I674" s="44">
        <f t="shared" si="75"/>
        <v>5927.95</v>
      </c>
    </row>
    <row r="675" spans="1:9" ht="20.100000000000001" customHeight="1">
      <c r="A675" s="36" t="s">
        <v>1826</v>
      </c>
      <c r="B675" s="63"/>
      <c r="C675" s="63" t="s">
        <v>1827</v>
      </c>
      <c r="D675" s="63"/>
      <c r="E675" s="63"/>
      <c r="F675" s="63"/>
      <c r="G675" s="63"/>
      <c r="H675" s="44">
        <f t="shared" si="74"/>
        <v>0</v>
      </c>
      <c r="I675" s="37">
        <f>I676+I680+I689+I705+I707+I710+I716</f>
        <v>189894.16</v>
      </c>
    </row>
    <row r="676" spans="1:9" ht="20.100000000000001" customHeight="1">
      <c r="A676" s="36" t="s">
        <v>1828</v>
      </c>
      <c r="B676" s="63"/>
      <c r="C676" s="63" t="s">
        <v>45</v>
      </c>
      <c r="D676" s="63"/>
      <c r="E676" s="63"/>
      <c r="F676" s="63"/>
      <c r="G676" s="63"/>
      <c r="H676" s="44">
        <f t="shared" si="74"/>
        <v>0</v>
      </c>
      <c r="I676" s="37">
        <f>SUM(I677:I679)</f>
        <v>1963.56</v>
      </c>
    </row>
    <row r="677" spans="1:9" ht="36">
      <c r="A677" s="38" t="s">
        <v>1829</v>
      </c>
      <c r="B677" s="39" t="s">
        <v>60</v>
      </c>
      <c r="C677" s="40" t="s">
        <v>61</v>
      </c>
      <c r="D677" s="39" t="s">
        <v>14</v>
      </c>
      <c r="E677" s="39" t="s">
        <v>15</v>
      </c>
      <c r="F677" s="41">
        <v>36.54</v>
      </c>
      <c r="G677" s="44">
        <v>2.94</v>
      </c>
      <c r="H677" s="44">
        <f t="shared" si="74"/>
        <v>3.68</v>
      </c>
      <c r="I677" s="44">
        <f t="shared" ref="I677:I679" si="76">ROUND(H677*F677,2)</f>
        <v>134.47</v>
      </c>
    </row>
    <row r="678" spans="1:9" ht="60">
      <c r="A678" s="38" t="s">
        <v>1830</v>
      </c>
      <c r="B678" s="39" t="s">
        <v>63</v>
      </c>
      <c r="C678" s="40" t="s">
        <v>64</v>
      </c>
      <c r="D678" s="39" t="s">
        <v>14</v>
      </c>
      <c r="E678" s="39" t="s">
        <v>52</v>
      </c>
      <c r="F678" s="41">
        <v>14.59</v>
      </c>
      <c r="G678" s="44">
        <v>13.34</v>
      </c>
      <c r="H678" s="44">
        <f t="shared" si="74"/>
        <v>16.68</v>
      </c>
      <c r="I678" s="44">
        <f t="shared" si="76"/>
        <v>243.36</v>
      </c>
    </row>
    <row r="679" spans="1:9" ht="36">
      <c r="A679" s="38" t="s">
        <v>1831</v>
      </c>
      <c r="B679" s="39" t="s">
        <v>54</v>
      </c>
      <c r="C679" s="40" t="s">
        <v>55</v>
      </c>
      <c r="D679" s="39" t="s">
        <v>14</v>
      </c>
      <c r="E679" s="39" t="s">
        <v>52</v>
      </c>
      <c r="F679" s="41">
        <v>29.23</v>
      </c>
      <c r="G679" s="44">
        <v>43.4</v>
      </c>
      <c r="H679" s="44">
        <f t="shared" si="74"/>
        <v>54.25</v>
      </c>
      <c r="I679" s="44">
        <f t="shared" si="76"/>
        <v>1585.73</v>
      </c>
    </row>
    <row r="680" spans="1:9" ht="20.100000000000001" customHeight="1">
      <c r="A680" s="36" t="s">
        <v>1832</v>
      </c>
      <c r="C680" s="63" t="s">
        <v>1833</v>
      </c>
      <c r="D680" s="63"/>
      <c r="E680" s="63"/>
      <c r="F680" s="63"/>
      <c r="G680" s="63"/>
      <c r="H680" s="44">
        <f t="shared" si="74"/>
        <v>0</v>
      </c>
      <c r="I680" s="37">
        <f>SUM(I681:I688)</f>
        <v>42892.49</v>
      </c>
    </row>
    <row r="681" spans="1:9" ht="24">
      <c r="A681" s="38" t="s">
        <v>1834</v>
      </c>
      <c r="B681" s="39" t="s">
        <v>81</v>
      </c>
      <c r="C681" s="40" t="s">
        <v>82</v>
      </c>
      <c r="D681" s="39" t="s">
        <v>14</v>
      </c>
      <c r="E681" s="39" t="s">
        <v>15</v>
      </c>
      <c r="F681" s="41">
        <v>1.83</v>
      </c>
      <c r="G681" s="44">
        <v>38.35</v>
      </c>
      <c r="H681" s="44">
        <f t="shared" si="74"/>
        <v>47.94</v>
      </c>
      <c r="I681" s="44">
        <f t="shared" ref="I681:I688" si="77">ROUND(H681*F681,2)</f>
        <v>87.73</v>
      </c>
    </row>
    <row r="682" spans="1:9" ht="36">
      <c r="A682" s="38" t="s">
        <v>1835</v>
      </c>
      <c r="B682" s="39" t="s">
        <v>84</v>
      </c>
      <c r="C682" s="40" t="s">
        <v>85</v>
      </c>
      <c r="D682" s="39" t="s">
        <v>14</v>
      </c>
      <c r="E682" s="39" t="s">
        <v>52</v>
      </c>
      <c r="F682" s="41">
        <v>14.76</v>
      </c>
      <c r="G682" s="44">
        <v>654.29999999999995</v>
      </c>
      <c r="H682" s="44">
        <f t="shared" si="74"/>
        <v>817.88</v>
      </c>
      <c r="I682" s="44">
        <f t="shared" si="77"/>
        <v>12071.91</v>
      </c>
    </row>
    <row r="683" spans="1:9" ht="36">
      <c r="A683" s="38" t="s">
        <v>1836</v>
      </c>
      <c r="B683" s="39" t="s">
        <v>87</v>
      </c>
      <c r="C683" s="40" t="s">
        <v>88</v>
      </c>
      <c r="D683" s="39" t="s">
        <v>14</v>
      </c>
      <c r="E683" s="39" t="s">
        <v>15</v>
      </c>
      <c r="F683" s="41">
        <v>89.74</v>
      </c>
      <c r="G683" s="44">
        <v>78.03</v>
      </c>
      <c r="H683" s="44">
        <f t="shared" si="74"/>
        <v>97.54</v>
      </c>
      <c r="I683" s="44">
        <f t="shared" si="77"/>
        <v>8753.24</v>
      </c>
    </row>
    <row r="684" spans="1:9" ht="24">
      <c r="A684" s="38" t="s">
        <v>1837</v>
      </c>
      <c r="B684" s="39" t="s">
        <v>90</v>
      </c>
      <c r="C684" s="40" t="s">
        <v>91</v>
      </c>
      <c r="D684" s="39" t="s">
        <v>14</v>
      </c>
      <c r="E684" s="39" t="s">
        <v>92</v>
      </c>
      <c r="F684" s="41">
        <v>585.54</v>
      </c>
      <c r="G684" s="44">
        <v>17.190000000000001</v>
      </c>
      <c r="H684" s="44">
        <f t="shared" si="74"/>
        <v>21.49</v>
      </c>
      <c r="I684" s="44">
        <f t="shared" si="77"/>
        <v>12583.25</v>
      </c>
    </row>
    <row r="685" spans="1:9" ht="24">
      <c r="A685" s="38" t="s">
        <v>1838</v>
      </c>
      <c r="B685" s="39" t="s">
        <v>94</v>
      </c>
      <c r="C685" s="40" t="s">
        <v>95</v>
      </c>
      <c r="D685" s="39" t="s">
        <v>14</v>
      </c>
      <c r="E685" s="39" t="s">
        <v>92</v>
      </c>
      <c r="F685" s="41">
        <v>352.14</v>
      </c>
      <c r="G685" s="44">
        <v>15.17</v>
      </c>
      <c r="H685" s="44">
        <f t="shared" si="74"/>
        <v>18.96</v>
      </c>
      <c r="I685" s="44">
        <f t="shared" si="77"/>
        <v>6676.57</v>
      </c>
    </row>
    <row r="686" spans="1:9" ht="36">
      <c r="A686" s="38" t="s">
        <v>1839</v>
      </c>
      <c r="B686" s="39" t="s">
        <v>97</v>
      </c>
      <c r="C686" s="40" t="s">
        <v>98</v>
      </c>
      <c r="D686" s="39" t="s">
        <v>14</v>
      </c>
      <c r="E686" s="39" t="s">
        <v>92</v>
      </c>
      <c r="F686" s="41">
        <v>95.58</v>
      </c>
      <c r="G686" s="44">
        <v>17.489999999999998</v>
      </c>
      <c r="H686" s="44">
        <f t="shared" si="74"/>
        <v>21.86</v>
      </c>
      <c r="I686" s="44">
        <f t="shared" si="77"/>
        <v>2089.38</v>
      </c>
    </row>
    <row r="687" spans="1:9" ht="36">
      <c r="A687" s="38" t="s">
        <v>1840</v>
      </c>
      <c r="B687" s="39" t="s">
        <v>112</v>
      </c>
      <c r="C687" s="40" t="s">
        <v>113</v>
      </c>
      <c r="D687" s="39" t="s">
        <v>14</v>
      </c>
      <c r="E687" s="39" t="s">
        <v>92</v>
      </c>
      <c r="F687" s="41">
        <v>14.55</v>
      </c>
      <c r="G687" s="44">
        <v>11.91</v>
      </c>
      <c r="H687" s="44">
        <f t="shared" si="74"/>
        <v>14.89</v>
      </c>
      <c r="I687" s="44">
        <f t="shared" si="77"/>
        <v>216.65</v>
      </c>
    </row>
    <row r="688" spans="1:9" ht="36">
      <c r="A688" s="38" t="s">
        <v>1841</v>
      </c>
      <c r="B688" s="39" t="s">
        <v>115</v>
      </c>
      <c r="C688" s="40" t="s">
        <v>116</v>
      </c>
      <c r="D688" s="39" t="s">
        <v>14</v>
      </c>
      <c r="E688" s="39" t="s">
        <v>92</v>
      </c>
      <c r="F688" s="41">
        <v>29.22</v>
      </c>
      <c r="G688" s="44">
        <v>11.33</v>
      </c>
      <c r="H688" s="44">
        <f t="shared" si="74"/>
        <v>14.16</v>
      </c>
      <c r="I688" s="44">
        <f t="shared" si="77"/>
        <v>413.76</v>
      </c>
    </row>
    <row r="689" spans="1:9" ht="20.100000000000001" customHeight="1">
      <c r="A689" s="36" t="s">
        <v>1842</v>
      </c>
      <c r="B689" s="63"/>
      <c r="C689" s="63" t="s">
        <v>121</v>
      </c>
      <c r="D689" s="63"/>
      <c r="E689" s="63"/>
      <c r="F689" s="63"/>
      <c r="G689" s="63"/>
      <c r="H689" s="44">
        <f t="shared" si="74"/>
        <v>0</v>
      </c>
      <c r="I689" s="37">
        <f>I690+I696</f>
        <v>54675.64</v>
      </c>
    </row>
    <row r="690" spans="1:9" ht="20.100000000000001" customHeight="1">
      <c r="A690" s="36" t="s">
        <v>1843</v>
      </c>
      <c r="B690" s="63"/>
      <c r="C690" s="63" t="s">
        <v>123</v>
      </c>
      <c r="D690" s="63"/>
      <c r="E690" s="63"/>
      <c r="F690" s="63"/>
      <c r="G690" s="63"/>
      <c r="H690" s="44">
        <f t="shared" si="74"/>
        <v>0</v>
      </c>
      <c r="I690" s="37">
        <f>SUM(I691:I695)</f>
        <v>18714.599999999999</v>
      </c>
    </row>
    <row r="691" spans="1:9" ht="48">
      <c r="A691" s="38" t="s">
        <v>1844</v>
      </c>
      <c r="B691" s="39" t="s">
        <v>125</v>
      </c>
      <c r="C691" s="40" t="s">
        <v>126</v>
      </c>
      <c r="D691" s="39" t="s">
        <v>14</v>
      </c>
      <c r="E691" s="39" t="s">
        <v>15</v>
      </c>
      <c r="F691" s="41">
        <v>104.48</v>
      </c>
      <c r="G691" s="44">
        <v>55.06</v>
      </c>
      <c r="H691" s="44">
        <f t="shared" si="74"/>
        <v>68.83</v>
      </c>
      <c r="I691" s="44">
        <f t="shared" ref="I691:I695" si="78">ROUND(H691*F691,2)</f>
        <v>7191.36</v>
      </c>
    </row>
    <row r="692" spans="1:9" ht="36">
      <c r="A692" s="38" t="s">
        <v>1845</v>
      </c>
      <c r="B692" s="39" t="s">
        <v>128</v>
      </c>
      <c r="C692" s="40" t="s">
        <v>129</v>
      </c>
      <c r="D692" s="39" t="s">
        <v>14</v>
      </c>
      <c r="E692" s="39" t="s">
        <v>92</v>
      </c>
      <c r="F692" s="41">
        <v>294.01</v>
      </c>
      <c r="G692" s="44">
        <v>12.44</v>
      </c>
      <c r="H692" s="44">
        <f t="shared" si="74"/>
        <v>15.55</v>
      </c>
      <c r="I692" s="44">
        <f t="shared" si="78"/>
        <v>4571.8599999999997</v>
      </c>
    </row>
    <row r="693" spans="1:9" ht="36">
      <c r="A693" s="38" t="s">
        <v>1846</v>
      </c>
      <c r="B693" s="39" t="s">
        <v>134</v>
      </c>
      <c r="C693" s="40" t="s">
        <v>135</v>
      </c>
      <c r="D693" s="39" t="s">
        <v>14</v>
      </c>
      <c r="E693" s="39" t="s">
        <v>92</v>
      </c>
      <c r="F693" s="41">
        <v>173.04</v>
      </c>
      <c r="G693" s="44">
        <v>15.02</v>
      </c>
      <c r="H693" s="44">
        <f t="shared" si="74"/>
        <v>18.78</v>
      </c>
      <c r="I693" s="44">
        <f t="shared" si="78"/>
        <v>3249.69</v>
      </c>
    </row>
    <row r="694" spans="1:9" ht="24">
      <c r="A694" s="38" t="s">
        <v>1847</v>
      </c>
      <c r="B694" s="39" t="s">
        <v>137</v>
      </c>
      <c r="C694" s="40" t="s">
        <v>138</v>
      </c>
      <c r="D694" s="39" t="s">
        <v>14</v>
      </c>
      <c r="E694" s="39" t="s">
        <v>52</v>
      </c>
      <c r="F694" s="41">
        <v>4.9800000000000004</v>
      </c>
      <c r="G694" s="44">
        <v>591.63</v>
      </c>
      <c r="H694" s="44">
        <f t="shared" si="74"/>
        <v>739.54</v>
      </c>
      <c r="I694" s="44">
        <f t="shared" si="78"/>
        <v>3682.91</v>
      </c>
    </row>
    <row r="695" spans="1:9" ht="36">
      <c r="A695" s="38" t="s">
        <v>1848</v>
      </c>
      <c r="B695" s="39" t="s">
        <v>134</v>
      </c>
      <c r="C695" s="40" t="s">
        <v>135</v>
      </c>
      <c r="D695" s="39" t="s">
        <v>14</v>
      </c>
      <c r="E695" s="39" t="s">
        <v>92</v>
      </c>
      <c r="F695" s="41">
        <v>1</v>
      </c>
      <c r="G695" s="44">
        <v>15.02</v>
      </c>
      <c r="H695" s="44">
        <f t="shared" si="74"/>
        <v>18.78</v>
      </c>
      <c r="I695" s="44">
        <f t="shared" si="78"/>
        <v>18.78</v>
      </c>
    </row>
    <row r="696" spans="1:9" ht="20.100000000000001" customHeight="1">
      <c r="A696" s="36" t="s">
        <v>1849</v>
      </c>
      <c r="C696" s="63" t="s">
        <v>140</v>
      </c>
      <c r="D696" s="63"/>
      <c r="E696" s="63"/>
      <c r="F696" s="63"/>
      <c r="G696" s="63"/>
      <c r="H696" s="44">
        <f t="shared" si="74"/>
        <v>0</v>
      </c>
      <c r="I696" s="37">
        <f>SUM(I697:I704)</f>
        <v>35961.040000000001</v>
      </c>
    </row>
    <row r="697" spans="1:9" ht="24">
      <c r="A697" s="38" t="s">
        <v>1850</v>
      </c>
      <c r="B697" s="39" t="s">
        <v>81</v>
      </c>
      <c r="C697" s="40" t="s">
        <v>82</v>
      </c>
      <c r="D697" s="39" t="s">
        <v>14</v>
      </c>
      <c r="E697" s="39" t="s">
        <v>15</v>
      </c>
      <c r="F697" s="41">
        <v>40.299999999999997</v>
      </c>
      <c r="G697" s="44">
        <v>38.35</v>
      </c>
      <c r="H697" s="44">
        <f t="shared" si="74"/>
        <v>47.94</v>
      </c>
      <c r="I697" s="44">
        <f t="shared" ref="I697:I704" si="79">ROUND(H697*F697,2)</f>
        <v>1931.98</v>
      </c>
    </row>
    <row r="698" spans="1:9" ht="48">
      <c r="A698" s="38" t="s">
        <v>1851</v>
      </c>
      <c r="B698" s="39" t="s">
        <v>125</v>
      </c>
      <c r="C698" s="40" t="s">
        <v>126</v>
      </c>
      <c r="D698" s="39" t="s">
        <v>14</v>
      </c>
      <c r="E698" s="39" t="s">
        <v>15</v>
      </c>
      <c r="F698" s="41">
        <v>163.16999999999999</v>
      </c>
      <c r="G698" s="44">
        <v>55.06</v>
      </c>
      <c r="H698" s="44">
        <f t="shared" si="74"/>
        <v>68.83</v>
      </c>
      <c r="I698" s="44">
        <f t="shared" si="79"/>
        <v>11230.99</v>
      </c>
    </row>
    <row r="699" spans="1:9" ht="36">
      <c r="A699" s="38" t="s">
        <v>1852</v>
      </c>
      <c r="B699" s="39" t="s">
        <v>147</v>
      </c>
      <c r="C699" s="40" t="s">
        <v>148</v>
      </c>
      <c r="D699" s="39" t="s">
        <v>14</v>
      </c>
      <c r="E699" s="39" t="s">
        <v>92</v>
      </c>
      <c r="F699" s="41">
        <v>541.39</v>
      </c>
      <c r="G699" s="44">
        <v>13.83</v>
      </c>
      <c r="H699" s="44">
        <f t="shared" si="74"/>
        <v>17.29</v>
      </c>
      <c r="I699" s="44">
        <f t="shared" si="79"/>
        <v>9360.6299999999992</v>
      </c>
    </row>
    <row r="700" spans="1:9" ht="36">
      <c r="A700" s="38" t="s">
        <v>1853</v>
      </c>
      <c r="B700" s="39" t="s">
        <v>128</v>
      </c>
      <c r="C700" s="40" t="s">
        <v>129</v>
      </c>
      <c r="D700" s="39" t="s">
        <v>14</v>
      </c>
      <c r="E700" s="39" t="s">
        <v>92</v>
      </c>
      <c r="F700" s="41">
        <v>3.99</v>
      </c>
      <c r="G700" s="44">
        <v>12.44</v>
      </c>
      <c r="H700" s="44">
        <f t="shared" si="74"/>
        <v>15.55</v>
      </c>
      <c r="I700" s="44">
        <f t="shared" si="79"/>
        <v>62.04</v>
      </c>
    </row>
    <row r="701" spans="1:9" ht="36">
      <c r="A701" s="38" t="s">
        <v>1854</v>
      </c>
      <c r="B701" s="39" t="s">
        <v>131</v>
      </c>
      <c r="C701" s="40" t="s">
        <v>132</v>
      </c>
      <c r="D701" s="39" t="s">
        <v>14</v>
      </c>
      <c r="E701" s="39" t="s">
        <v>92</v>
      </c>
      <c r="F701" s="41">
        <v>8.51</v>
      </c>
      <c r="G701" s="44">
        <v>10.51</v>
      </c>
      <c r="H701" s="44">
        <f t="shared" si="74"/>
        <v>13.14</v>
      </c>
      <c r="I701" s="44">
        <f t="shared" si="79"/>
        <v>111.82</v>
      </c>
    </row>
    <row r="702" spans="1:9" ht="36">
      <c r="A702" s="38" t="s">
        <v>1855</v>
      </c>
      <c r="B702" s="39" t="s">
        <v>152</v>
      </c>
      <c r="C702" s="40" t="s">
        <v>153</v>
      </c>
      <c r="D702" s="39" t="s">
        <v>14</v>
      </c>
      <c r="E702" s="39" t="s">
        <v>92</v>
      </c>
      <c r="F702" s="41">
        <v>40.21</v>
      </c>
      <c r="G702" s="44">
        <v>10.23</v>
      </c>
      <c r="H702" s="44">
        <f t="shared" si="74"/>
        <v>12.79</v>
      </c>
      <c r="I702" s="44">
        <f t="shared" si="79"/>
        <v>514.29</v>
      </c>
    </row>
    <row r="703" spans="1:9" ht="36">
      <c r="A703" s="38" t="s">
        <v>1856</v>
      </c>
      <c r="B703" s="39" t="s">
        <v>134</v>
      </c>
      <c r="C703" s="40" t="s">
        <v>135</v>
      </c>
      <c r="D703" s="39" t="s">
        <v>14</v>
      </c>
      <c r="E703" s="39" t="s">
        <v>92</v>
      </c>
      <c r="F703" s="41">
        <v>202.39</v>
      </c>
      <c r="G703" s="44">
        <v>15.02</v>
      </c>
      <c r="H703" s="44">
        <f t="shared" si="74"/>
        <v>18.78</v>
      </c>
      <c r="I703" s="44">
        <f t="shared" si="79"/>
        <v>3800.88</v>
      </c>
    </row>
    <row r="704" spans="1:9" ht="36">
      <c r="A704" s="38" t="s">
        <v>1857</v>
      </c>
      <c r="B704" s="39" t="s">
        <v>159</v>
      </c>
      <c r="C704" s="40" t="s">
        <v>160</v>
      </c>
      <c r="D704" s="39" t="s">
        <v>14</v>
      </c>
      <c r="E704" s="39" t="s">
        <v>52</v>
      </c>
      <c r="F704" s="41">
        <v>12.09</v>
      </c>
      <c r="G704" s="44">
        <v>592.12</v>
      </c>
      <c r="H704" s="44">
        <f t="shared" si="74"/>
        <v>740.15</v>
      </c>
      <c r="I704" s="44">
        <f t="shared" si="79"/>
        <v>8948.41</v>
      </c>
    </row>
    <row r="705" spans="1:9" ht="20.100000000000001" customHeight="1">
      <c r="A705" s="36" t="s">
        <v>1858</v>
      </c>
      <c r="C705" s="63" t="s">
        <v>449</v>
      </c>
      <c r="D705" s="63"/>
      <c r="E705" s="63"/>
      <c r="F705" s="63"/>
      <c r="G705" s="63"/>
      <c r="H705" s="44">
        <f t="shared" si="74"/>
        <v>0</v>
      </c>
      <c r="I705" s="37">
        <f>SUM(I706)</f>
        <v>5708.99</v>
      </c>
    </row>
    <row r="706" spans="1:9" ht="24">
      <c r="A706" s="38" t="s">
        <v>1859</v>
      </c>
      <c r="B706" s="39" t="s">
        <v>451</v>
      </c>
      <c r="C706" s="40" t="s">
        <v>452</v>
      </c>
      <c r="D706" s="39" t="s">
        <v>26</v>
      </c>
      <c r="E706" s="39" t="s">
        <v>15</v>
      </c>
      <c r="F706" s="41">
        <v>106.81</v>
      </c>
      <c r="G706" s="44">
        <v>42.76</v>
      </c>
      <c r="H706" s="44">
        <f t="shared" si="74"/>
        <v>53.45</v>
      </c>
      <c r="I706" s="44">
        <f>ROUND(H706*F706,2)</f>
        <v>5708.99</v>
      </c>
    </row>
    <row r="707" spans="1:9" ht="20.100000000000001" customHeight="1">
      <c r="A707" s="36" t="s">
        <v>1860</v>
      </c>
      <c r="C707" s="63" t="s">
        <v>1861</v>
      </c>
      <c r="D707" s="63"/>
      <c r="E707" s="63"/>
      <c r="F707" s="63"/>
      <c r="G707" s="63"/>
      <c r="H707" s="44">
        <f t="shared" si="74"/>
        <v>0</v>
      </c>
      <c r="I707" s="37">
        <f>SUM(I708:I709)</f>
        <v>27334.799999999999</v>
      </c>
    </row>
    <row r="708" spans="1:9" ht="36">
      <c r="A708" s="38" t="s">
        <v>1862</v>
      </c>
      <c r="B708" s="39" t="s">
        <v>239</v>
      </c>
      <c r="C708" s="40" t="s">
        <v>240</v>
      </c>
      <c r="D708" s="39" t="s">
        <v>14</v>
      </c>
      <c r="E708" s="39" t="s">
        <v>15</v>
      </c>
      <c r="F708" s="41">
        <v>330.6</v>
      </c>
      <c r="G708" s="44">
        <v>62.71</v>
      </c>
      <c r="H708" s="44">
        <f t="shared" si="74"/>
        <v>78.39</v>
      </c>
      <c r="I708" s="44">
        <f t="shared" ref="I708:I709" si="80">ROUND(H708*F708,2)</f>
        <v>25915.73</v>
      </c>
    </row>
    <row r="709" spans="1:9" ht="24">
      <c r="A709" s="38" t="s">
        <v>1863</v>
      </c>
      <c r="B709" s="39" t="s">
        <v>248</v>
      </c>
      <c r="C709" s="40" t="s">
        <v>249</v>
      </c>
      <c r="D709" s="39" t="s">
        <v>14</v>
      </c>
      <c r="E709" s="39" t="s">
        <v>30</v>
      </c>
      <c r="F709" s="41">
        <v>171.8</v>
      </c>
      <c r="G709" s="44">
        <v>6.61</v>
      </c>
      <c r="H709" s="44">
        <f t="shared" si="74"/>
        <v>8.26</v>
      </c>
      <c r="I709" s="44">
        <f t="shared" si="80"/>
        <v>1419.07</v>
      </c>
    </row>
    <row r="710" spans="1:9" ht="20.100000000000001" customHeight="1">
      <c r="A710" s="36" t="s">
        <v>1864</v>
      </c>
      <c r="C710" s="63" t="s">
        <v>1865</v>
      </c>
      <c r="D710" s="63"/>
      <c r="E710" s="63"/>
      <c r="F710" s="63"/>
      <c r="G710" s="63"/>
      <c r="H710" s="44">
        <f t="shared" si="74"/>
        <v>0</v>
      </c>
      <c r="I710" s="37">
        <f>SUM(I711:I715)</f>
        <v>46448.56</v>
      </c>
    </row>
    <row r="711" spans="1:9" ht="48">
      <c r="A711" s="38" t="s">
        <v>1866</v>
      </c>
      <c r="B711" s="39" t="s">
        <v>473</v>
      </c>
      <c r="C711" s="40" t="s">
        <v>474</v>
      </c>
      <c r="D711" s="39" t="s">
        <v>26</v>
      </c>
      <c r="E711" s="39" t="s">
        <v>15</v>
      </c>
      <c r="F711" s="41">
        <v>330.6</v>
      </c>
      <c r="G711" s="44">
        <v>4.2300000000000004</v>
      </c>
      <c r="H711" s="44">
        <f t="shared" si="74"/>
        <v>5.29</v>
      </c>
      <c r="I711" s="44">
        <f t="shared" ref="I711:I715" si="81">ROUND(H711*F711,2)</f>
        <v>1748.87</v>
      </c>
    </row>
    <row r="712" spans="1:9" ht="48">
      <c r="A712" s="38" t="s">
        <v>1867</v>
      </c>
      <c r="B712" s="39" t="s">
        <v>1868</v>
      </c>
      <c r="C712" s="40" t="s">
        <v>1869</v>
      </c>
      <c r="D712" s="39" t="s">
        <v>26</v>
      </c>
      <c r="E712" s="39" t="s">
        <v>15</v>
      </c>
      <c r="F712" s="41">
        <v>330.6</v>
      </c>
      <c r="G712" s="44">
        <v>4.2300000000000004</v>
      </c>
      <c r="H712" s="44">
        <f t="shared" si="74"/>
        <v>5.29</v>
      </c>
      <c r="I712" s="44">
        <f t="shared" si="81"/>
        <v>1748.87</v>
      </c>
    </row>
    <row r="713" spans="1:9" ht="48">
      <c r="A713" s="38" t="s">
        <v>1870</v>
      </c>
      <c r="B713" s="39" t="s">
        <v>1871</v>
      </c>
      <c r="C713" s="40" t="s">
        <v>1872</v>
      </c>
      <c r="D713" s="39" t="s">
        <v>26</v>
      </c>
      <c r="E713" s="39" t="s">
        <v>15</v>
      </c>
      <c r="F713" s="41">
        <v>330.6</v>
      </c>
      <c r="G713" s="44">
        <v>40.89</v>
      </c>
      <c r="H713" s="44">
        <f t="shared" si="74"/>
        <v>51.11</v>
      </c>
      <c r="I713" s="44">
        <f t="shared" si="81"/>
        <v>16896.97</v>
      </c>
    </row>
    <row r="714" spans="1:9" ht="48">
      <c r="A714" s="38" t="s">
        <v>1873</v>
      </c>
      <c r="B714" s="39" t="s">
        <v>1874</v>
      </c>
      <c r="C714" s="40" t="s">
        <v>1875</v>
      </c>
      <c r="D714" s="39" t="s">
        <v>26</v>
      </c>
      <c r="E714" s="39" t="s">
        <v>15</v>
      </c>
      <c r="F714" s="41">
        <v>330.6</v>
      </c>
      <c r="G714" s="44">
        <v>40.89</v>
      </c>
      <c r="H714" s="44">
        <f t="shared" si="74"/>
        <v>51.11</v>
      </c>
      <c r="I714" s="44">
        <f t="shared" si="81"/>
        <v>16896.97</v>
      </c>
    </row>
    <row r="715" spans="1:9" ht="24">
      <c r="A715" s="38" t="s">
        <v>1876</v>
      </c>
      <c r="B715" s="39" t="s">
        <v>446</v>
      </c>
      <c r="C715" s="40" t="s">
        <v>447</v>
      </c>
      <c r="D715" s="39" t="s">
        <v>14</v>
      </c>
      <c r="E715" s="39" t="s">
        <v>30</v>
      </c>
      <c r="F715" s="41">
        <v>177.7</v>
      </c>
      <c r="G715" s="44">
        <v>41.22</v>
      </c>
      <c r="H715" s="44">
        <f t="shared" si="74"/>
        <v>51.53</v>
      </c>
      <c r="I715" s="44">
        <f t="shared" si="81"/>
        <v>9156.8799999999992</v>
      </c>
    </row>
    <row r="716" spans="1:9" ht="20.100000000000001" customHeight="1">
      <c r="A716" s="36" t="s">
        <v>1877</v>
      </c>
      <c r="C716" s="63" t="s">
        <v>1878</v>
      </c>
      <c r="D716" s="63"/>
      <c r="E716" s="63"/>
      <c r="F716" s="63"/>
      <c r="G716" s="63"/>
      <c r="H716" s="44">
        <f t="shared" si="74"/>
        <v>0</v>
      </c>
      <c r="I716" s="37">
        <f>SUM(I717:I718)</f>
        <v>10870.12</v>
      </c>
    </row>
    <row r="717" spans="1:9" ht="24">
      <c r="A717" s="38" t="s">
        <v>1879</v>
      </c>
      <c r="B717" s="39" t="s">
        <v>1880</v>
      </c>
      <c r="C717" s="40" t="s">
        <v>1881</v>
      </c>
      <c r="D717" s="39" t="s">
        <v>26</v>
      </c>
      <c r="E717" s="39" t="s">
        <v>15</v>
      </c>
      <c r="F717" s="41">
        <v>330.6</v>
      </c>
      <c r="G717" s="44">
        <v>13.15</v>
      </c>
      <c r="H717" s="44">
        <f t="shared" si="74"/>
        <v>16.440000000000001</v>
      </c>
      <c r="I717" s="44">
        <f t="shared" ref="I717:I718" si="82">ROUND(H717*F717,2)</f>
        <v>5435.06</v>
      </c>
    </row>
    <row r="718" spans="1:9" ht="36">
      <c r="A718" s="38" t="s">
        <v>1882</v>
      </c>
      <c r="B718" s="39" t="s">
        <v>1883</v>
      </c>
      <c r="C718" s="40" t="s">
        <v>1884</v>
      </c>
      <c r="D718" s="39" t="s">
        <v>26</v>
      </c>
      <c r="E718" s="39" t="s">
        <v>15</v>
      </c>
      <c r="F718" s="41">
        <v>330.6</v>
      </c>
      <c r="G718" s="44">
        <v>13.15</v>
      </c>
      <c r="H718" s="44">
        <f t="shared" si="74"/>
        <v>16.440000000000001</v>
      </c>
      <c r="I718" s="44">
        <f t="shared" si="82"/>
        <v>5435.06</v>
      </c>
    </row>
    <row r="719" spans="1:9" ht="20.100000000000001" customHeight="1">
      <c r="A719" s="36" t="s">
        <v>1885</v>
      </c>
      <c r="C719" s="63" t="s">
        <v>1886</v>
      </c>
      <c r="D719" s="63"/>
      <c r="E719" s="63"/>
      <c r="F719" s="63"/>
      <c r="G719" s="63"/>
      <c r="H719" s="44">
        <f t="shared" si="74"/>
        <v>0</v>
      </c>
      <c r="I719" s="37">
        <f>SUM(I720:I721)</f>
        <v>6112.92</v>
      </c>
    </row>
    <row r="720" spans="1:9" ht="24">
      <c r="A720" s="38" t="s">
        <v>1887</v>
      </c>
      <c r="B720" s="39" t="s">
        <v>1888</v>
      </c>
      <c r="C720" s="40" t="s">
        <v>1889</v>
      </c>
      <c r="D720" s="39" t="s">
        <v>14</v>
      </c>
      <c r="E720" s="39" t="s">
        <v>15</v>
      </c>
      <c r="F720" s="41">
        <v>1545.99</v>
      </c>
      <c r="G720" s="44">
        <v>1.96</v>
      </c>
      <c r="H720" s="44">
        <f t="shared" si="74"/>
        <v>2.4500000000000002</v>
      </c>
      <c r="I720" s="44">
        <f t="shared" ref="I720:I721" si="83">ROUND(H720*F720,2)</f>
        <v>3787.68</v>
      </c>
    </row>
    <row r="721" spans="1:12" ht="24">
      <c r="A721" s="38" t="s">
        <v>1890</v>
      </c>
      <c r="B721" s="39" t="s">
        <v>12</v>
      </c>
      <c r="C721" s="40" t="s">
        <v>13</v>
      </c>
      <c r="D721" s="39" t="s">
        <v>14</v>
      </c>
      <c r="E721" s="39" t="s">
        <v>15</v>
      </c>
      <c r="F721" s="41">
        <v>6</v>
      </c>
      <c r="G721" s="44">
        <v>310.02999999999997</v>
      </c>
      <c r="H721" s="44">
        <f t="shared" ref="H721" si="84">ROUND(G721*$J$14,2)</f>
        <v>387.54</v>
      </c>
      <c r="I721" s="44">
        <f t="shared" si="83"/>
        <v>2325.2399999999998</v>
      </c>
    </row>
    <row r="722" spans="1:12">
      <c r="A722" s="42"/>
      <c r="B722" s="42"/>
      <c r="C722" s="42"/>
      <c r="D722" s="42"/>
      <c r="E722" s="42"/>
      <c r="F722" s="88" t="s">
        <v>1891</v>
      </c>
      <c r="G722" s="88"/>
      <c r="H722" s="55"/>
      <c r="I722" s="43">
        <f>I15+I25+I33+I54+I100+I114+I170+I177+I184+I200+I223+I251+I305+I325+I372+I409+I422+I484+I598+I610+I649+I653+I661+I675+I719</f>
        <v>5314486.7399999984</v>
      </c>
      <c r="J722" s="57"/>
      <c r="K722" s="59"/>
    </row>
    <row r="723" spans="1:12" ht="15.75" thickBot="1">
      <c r="A723" s="32"/>
      <c r="B723" s="32"/>
      <c r="C723" s="32"/>
      <c r="D723" s="32"/>
      <c r="E723" s="32"/>
      <c r="F723" s="33"/>
      <c r="G723" s="56"/>
      <c r="H723" s="56"/>
      <c r="I723" s="34"/>
      <c r="J723" s="57"/>
      <c r="K723" s="59"/>
      <c r="L723" s="59"/>
    </row>
    <row r="724" spans="1:12" ht="264" customHeight="1" thickBot="1">
      <c r="A724" s="89" t="s">
        <v>1902</v>
      </c>
      <c r="B724" s="90"/>
      <c r="C724" s="90"/>
      <c r="D724" s="90"/>
      <c r="E724" s="90"/>
      <c r="F724" s="90"/>
      <c r="G724" s="90"/>
      <c r="H724" s="90"/>
      <c r="I724" s="91"/>
    </row>
  </sheetData>
  <autoFilter ref="A14:I724" xr:uid="{00000000-0009-0000-0000-000000000000}"/>
  <mergeCells count="5">
    <mergeCell ref="A1:I3"/>
    <mergeCell ref="F7:I7"/>
    <mergeCell ref="B13:G13"/>
    <mergeCell ref="F722:G722"/>
    <mergeCell ref="A724:I724"/>
  </mergeCells>
  <pageMargins left="0.511811024" right="0.511811024" top="0.78740157499999996" bottom="0.78740157499999996" header="0.31496062000000002" footer="0.31496062000000002"/>
  <pageSetup paperSize="9"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F7EB8-EDB4-43DF-B48D-88FBABC64AD3}">
  <dimension ref="A1:L558"/>
  <sheetViews>
    <sheetView showGridLines="0" tabSelected="1" view="pageBreakPreview" topLeftCell="A14" zoomScaleNormal="100" zoomScaleSheetLayoutView="100" workbookViewId="0">
      <pane ySplit="1" topLeftCell="A15" activePane="bottomLeft" state="frozen"/>
      <selection activeCell="A14" sqref="A14"/>
      <selection pane="bottomLeft" activeCell="M20" sqref="M20"/>
    </sheetView>
  </sheetViews>
  <sheetFormatPr defaultRowHeight="15"/>
  <cols>
    <col min="1" max="1" width="7.42578125" customWidth="1"/>
    <col min="2" max="2" width="8.42578125" customWidth="1"/>
    <col min="3" max="3" width="57.28515625" customWidth="1"/>
    <col min="4" max="4" width="7.42578125" customWidth="1"/>
    <col min="5" max="5" width="6.5703125" customWidth="1"/>
    <col min="6" max="6" width="10" customWidth="1"/>
    <col min="7" max="7" width="12.140625" style="57" customWidth="1"/>
    <col min="8" max="8" width="12.42578125" style="57" customWidth="1"/>
    <col min="9" max="9" width="17.7109375" customWidth="1"/>
    <col min="10" max="10" width="13.28515625" bestFit="1" customWidth="1"/>
    <col min="11" max="11" width="15.5703125" customWidth="1"/>
    <col min="12" max="12" width="10.42578125" customWidth="1"/>
  </cols>
  <sheetData>
    <row r="1" spans="1:12" ht="15" customHeight="1">
      <c r="A1" s="75" t="s">
        <v>1892</v>
      </c>
      <c r="B1" s="76"/>
      <c r="C1" s="76"/>
      <c r="D1" s="76"/>
      <c r="E1" s="76"/>
      <c r="F1" s="76"/>
      <c r="G1" s="76"/>
      <c r="H1" s="76"/>
      <c r="I1" s="77"/>
    </row>
    <row r="2" spans="1:12" ht="15" customHeight="1">
      <c r="A2" s="78"/>
      <c r="B2" s="79"/>
      <c r="C2" s="79"/>
      <c r="D2" s="79"/>
      <c r="E2" s="79"/>
      <c r="F2" s="79"/>
      <c r="G2" s="79"/>
      <c r="H2" s="79"/>
      <c r="I2" s="80"/>
    </row>
    <row r="3" spans="1:12" ht="15" customHeight="1" thickBot="1">
      <c r="A3" s="81"/>
      <c r="B3" s="82"/>
      <c r="C3" s="82"/>
      <c r="D3" s="82"/>
      <c r="E3" s="82"/>
      <c r="F3" s="82"/>
      <c r="G3" s="82"/>
      <c r="H3" s="82"/>
      <c r="I3" s="83"/>
    </row>
    <row r="4" spans="1:12" ht="15" customHeight="1">
      <c r="A4" s="1"/>
      <c r="B4" s="2"/>
      <c r="C4" s="2"/>
      <c r="D4" s="3"/>
      <c r="E4" s="3"/>
      <c r="F4" s="4"/>
      <c r="G4" s="45"/>
      <c r="H4" s="45"/>
      <c r="I4" s="5"/>
    </row>
    <row r="5" spans="1:12" ht="15" customHeight="1">
      <c r="A5" s="6" t="s">
        <v>1899</v>
      </c>
      <c r="B5" s="7"/>
      <c r="C5" s="7"/>
      <c r="D5" s="8"/>
      <c r="E5" s="9"/>
      <c r="F5" s="10"/>
      <c r="G5" s="46" t="s">
        <v>1893</v>
      </c>
      <c r="H5" s="46"/>
      <c r="I5" s="11">
        <v>0.25</v>
      </c>
    </row>
    <row r="6" spans="1:12" ht="15" customHeight="1" thickBot="1">
      <c r="A6" s="6" t="s">
        <v>1901</v>
      </c>
      <c r="B6" s="7"/>
      <c r="C6" s="7"/>
      <c r="D6" s="8"/>
      <c r="E6" s="9"/>
      <c r="F6" s="10"/>
      <c r="G6" s="46"/>
      <c r="H6" s="46"/>
      <c r="I6" s="12"/>
    </row>
    <row r="7" spans="1:12" ht="15" customHeight="1" thickBot="1">
      <c r="A7" s="6" t="s">
        <v>1900</v>
      </c>
      <c r="B7" s="7"/>
      <c r="C7" s="7"/>
      <c r="D7" s="8"/>
      <c r="E7" s="9"/>
      <c r="F7" s="84" t="s">
        <v>1894</v>
      </c>
      <c r="G7" s="85"/>
      <c r="H7" s="85"/>
      <c r="I7" s="86"/>
    </row>
    <row r="8" spans="1:12" ht="15" customHeight="1">
      <c r="A8" s="6"/>
      <c r="B8" s="7"/>
      <c r="C8" s="7"/>
      <c r="D8" s="8"/>
      <c r="E8" s="13"/>
      <c r="F8" s="14" t="s">
        <v>14</v>
      </c>
      <c r="G8" s="47" t="s">
        <v>1895</v>
      </c>
      <c r="H8" s="47"/>
      <c r="I8" s="15" t="s">
        <v>1896</v>
      </c>
    </row>
    <row r="9" spans="1:12" ht="15" customHeight="1">
      <c r="A9" s="6"/>
      <c r="B9" s="16"/>
      <c r="C9" s="16"/>
      <c r="D9" s="16"/>
      <c r="E9" s="16"/>
      <c r="F9" s="17" t="s">
        <v>1897</v>
      </c>
      <c r="G9" s="58">
        <v>193</v>
      </c>
      <c r="H9" s="48"/>
      <c r="I9" s="18" t="s">
        <v>1896</v>
      </c>
    </row>
    <row r="10" spans="1:12" ht="15" customHeight="1" thickBot="1">
      <c r="A10" s="6"/>
      <c r="B10" s="16"/>
      <c r="C10" s="16"/>
      <c r="D10" s="16"/>
      <c r="E10" s="16"/>
      <c r="F10" s="19" t="s">
        <v>26</v>
      </c>
      <c r="G10" s="49" t="s">
        <v>26</v>
      </c>
      <c r="H10" s="49"/>
      <c r="I10" s="20"/>
    </row>
    <row r="11" spans="1:12" ht="15" customHeight="1" thickBot="1">
      <c r="A11" s="21"/>
      <c r="B11" s="22"/>
      <c r="C11" s="22"/>
      <c r="D11" s="23"/>
      <c r="E11" s="24"/>
      <c r="F11" s="25"/>
      <c r="G11" s="50"/>
      <c r="H11" s="50"/>
      <c r="I11" s="26"/>
    </row>
    <row r="12" spans="1:12" ht="15" customHeight="1">
      <c r="A12" s="27"/>
      <c r="B12" s="27"/>
      <c r="C12" s="27"/>
      <c r="D12" s="28" t="s">
        <v>1898</v>
      </c>
      <c r="E12" s="27"/>
      <c r="F12" s="29"/>
      <c r="G12" s="51"/>
      <c r="H12" s="51"/>
      <c r="I12" s="30"/>
    </row>
    <row r="13" spans="1:12" ht="9" customHeight="1">
      <c r="A13" s="31"/>
      <c r="B13" s="87" t="s">
        <v>0</v>
      </c>
      <c r="C13" s="87"/>
      <c r="D13" s="87"/>
      <c r="E13" s="87"/>
      <c r="F13" s="87"/>
      <c r="G13" s="87"/>
      <c r="H13" s="52"/>
      <c r="I13" s="31"/>
    </row>
    <row r="14" spans="1:12" ht="38.25" customHeight="1">
      <c r="A14" s="35" t="s">
        <v>1</v>
      </c>
      <c r="B14" s="35" t="s">
        <v>2</v>
      </c>
      <c r="C14" s="35" t="s">
        <v>3</v>
      </c>
      <c r="D14" s="35" t="s">
        <v>4</v>
      </c>
      <c r="E14" s="35" t="s">
        <v>5</v>
      </c>
      <c r="F14" s="35" t="s">
        <v>6</v>
      </c>
      <c r="G14" s="53" t="s">
        <v>7</v>
      </c>
      <c r="H14" s="53" t="s">
        <v>1903</v>
      </c>
      <c r="I14" s="35" t="s">
        <v>8</v>
      </c>
      <c r="J14">
        <v>1.25</v>
      </c>
      <c r="K14" s="67">
        <f>I15</f>
        <v>5314486.7400000077</v>
      </c>
      <c r="L14" s="68">
        <f>PE!I722-K14</f>
        <v>-9.3132257461547852E-9</v>
      </c>
    </row>
    <row r="15" spans="1:12" ht="20.100000000000001" customHeight="1">
      <c r="A15" s="69"/>
      <c r="B15" s="70"/>
      <c r="C15" s="69"/>
      <c r="D15" s="69"/>
      <c r="E15" s="69"/>
      <c r="F15" s="71" t="s">
        <v>1891</v>
      </c>
      <c r="G15" s="71"/>
      <c r="H15" s="72"/>
      <c r="I15" s="37">
        <f>SUM(I16:I557)</f>
        <v>5314486.7400000077</v>
      </c>
      <c r="K15" s="59">
        <f>I15-I16</f>
        <v>4873593.1800000081</v>
      </c>
    </row>
    <row r="16" spans="1:12" ht="24">
      <c r="A16" s="38" t="s">
        <v>31</v>
      </c>
      <c r="B16" s="39" t="s">
        <v>32</v>
      </c>
      <c r="C16" s="40" t="s">
        <v>33</v>
      </c>
      <c r="D16" s="39" t="s">
        <v>26</v>
      </c>
      <c r="E16" s="39" t="s">
        <v>22</v>
      </c>
      <c r="F16" s="41">
        <v>1</v>
      </c>
      <c r="G16" s="44">
        <v>352714.85</v>
      </c>
      <c r="H16" s="44">
        <f t="shared" ref="H16:H79" si="0">ROUND(G16*$J$14,2)</f>
        <v>440893.56</v>
      </c>
      <c r="I16" s="44">
        <f t="shared" ref="I16:I33" si="1">ROUND(H16*F16,2)</f>
        <v>440893.56</v>
      </c>
      <c r="J16" s="73">
        <f>I16/$K$15</f>
        <v>9.0465811099973523E-2</v>
      </c>
      <c r="K16" s="74">
        <f>J16</f>
        <v>9.0465811099973523E-2</v>
      </c>
    </row>
    <row r="17" spans="1:12" ht="33.75" customHeight="1">
      <c r="A17" s="38" t="s">
        <v>430</v>
      </c>
      <c r="B17" s="39" t="s">
        <v>431</v>
      </c>
      <c r="C17" s="40" t="s">
        <v>432</v>
      </c>
      <c r="D17" s="39" t="s">
        <v>26</v>
      </c>
      <c r="E17" s="39" t="s">
        <v>15</v>
      </c>
      <c r="F17" s="41">
        <v>1441</v>
      </c>
      <c r="G17" s="44">
        <v>196.35</v>
      </c>
      <c r="H17" s="44">
        <f t="shared" si="0"/>
        <v>245.44</v>
      </c>
      <c r="I17" s="44">
        <f t="shared" si="1"/>
        <v>353679.04</v>
      </c>
      <c r="J17" s="73">
        <f>I17/$K$15</f>
        <v>7.2570488946719885E-2</v>
      </c>
      <c r="K17" s="74">
        <f>J17</f>
        <v>7.2570488946719885E-2</v>
      </c>
      <c r="L17" s="57">
        <f>F17*0.5</f>
        <v>720.5</v>
      </c>
    </row>
    <row r="18" spans="1:12" ht="48">
      <c r="A18" s="38" t="s">
        <v>204</v>
      </c>
      <c r="B18" s="39" t="s">
        <v>205</v>
      </c>
      <c r="C18" s="40" t="s">
        <v>206</v>
      </c>
      <c r="D18" s="39" t="s">
        <v>14</v>
      </c>
      <c r="E18" s="39" t="s">
        <v>92</v>
      </c>
      <c r="F18" s="41">
        <v>19006</v>
      </c>
      <c r="G18" s="44">
        <v>13.63</v>
      </c>
      <c r="H18" s="44">
        <f t="shared" si="0"/>
        <v>17.04</v>
      </c>
      <c r="I18" s="44">
        <f t="shared" si="1"/>
        <v>323862.24</v>
      </c>
      <c r="J18" s="73">
        <f t="shared" ref="J18:J81" si="2">I18/$K$15</f>
        <v>6.6452456747733604E-2</v>
      </c>
      <c r="K18" s="74">
        <f t="shared" ref="K18:K81" si="3">J18+K17</f>
        <v>0.1390229456944535</v>
      </c>
      <c r="L18" s="57">
        <f>F18*0.5</f>
        <v>9503</v>
      </c>
    </row>
    <row r="19" spans="1:12" ht="48">
      <c r="A19" s="38" t="s">
        <v>124</v>
      </c>
      <c r="B19" s="39" t="s">
        <v>125</v>
      </c>
      <c r="C19" s="40" t="s">
        <v>126</v>
      </c>
      <c r="D19" s="39" t="s">
        <v>14</v>
      </c>
      <c r="E19" s="39" t="s">
        <v>15</v>
      </c>
      <c r="F19" s="41">
        <v>2546.69</v>
      </c>
      <c r="G19" s="44">
        <v>55.06</v>
      </c>
      <c r="H19" s="44">
        <f t="shared" si="0"/>
        <v>68.83</v>
      </c>
      <c r="I19" s="44">
        <f t="shared" si="1"/>
        <v>175288.67</v>
      </c>
      <c r="J19" s="73">
        <f t="shared" si="2"/>
        <v>3.5967029566468599E-2</v>
      </c>
      <c r="K19" s="74">
        <f t="shared" si="3"/>
        <v>0.17498997526092211</v>
      </c>
      <c r="L19" s="57"/>
    </row>
    <row r="20" spans="1:12" ht="36">
      <c r="A20" s="38" t="s">
        <v>220</v>
      </c>
      <c r="B20" s="39" t="s">
        <v>221</v>
      </c>
      <c r="C20" s="40" t="s">
        <v>222</v>
      </c>
      <c r="D20" s="39" t="s">
        <v>14</v>
      </c>
      <c r="E20" s="39" t="s">
        <v>52</v>
      </c>
      <c r="F20" s="41">
        <v>150.80000000000001</v>
      </c>
      <c r="G20" s="44">
        <v>665.16</v>
      </c>
      <c r="H20" s="44">
        <f t="shared" si="0"/>
        <v>831.45</v>
      </c>
      <c r="I20" s="44">
        <f t="shared" si="1"/>
        <v>125382.66</v>
      </c>
      <c r="J20" s="73">
        <f t="shared" si="2"/>
        <v>2.5726944241989399E-2</v>
      </c>
      <c r="K20" s="74">
        <f t="shared" si="3"/>
        <v>0.20071691950291151</v>
      </c>
    </row>
    <row r="21" spans="1:12" ht="48">
      <c r="A21" s="38" t="s">
        <v>481</v>
      </c>
      <c r="B21" s="39" t="s">
        <v>482</v>
      </c>
      <c r="C21" s="40" t="s">
        <v>483</v>
      </c>
      <c r="D21" s="39" t="s">
        <v>26</v>
      </c>
      <c r="E21" s="39" t="s">
        <v>15</v>
      </c>
      <c r="F21" s="41">
        <v>2420.0300000000002</v>
      </c>
      <c r="G21" s="44">
        <v>40.89</v>
      </c>
      <c r="H21" s="44">
        <f t="shared" si="0"/>
        <v>51.11</v>
      </c>
      <c r="I21" s="44">
        <f t="shared" si="1"/>
        <v>123687.73</v>
      </c>
      <c r="J21" s="73">
        <f t="shared" si="2"/>
        <v>2.5379165931941776E-2</v>
      </c>
      <c r="K21" s="74">
        <f t="shared" si="3"/>
        <v>0.22609608543485329</v>
      </c>
    </row>
    <row r="22" spans="1:12" ht="36">
      <c r="A22" s="38" t="s">
        <v>511</v>
      </c>
      <c r="B22" s="39" t="s">
        <v>512</v>
      </c>
      <c r="C22" s="40" t="s">
        <v>513</v>
      </c>
      <c r="D22" s="39" t="s">
        <v>26</v>
      </c>
      <c r="E22" s="39" t="s">
        <v>15</v>
      </c>
      <c r="F22" s="41">
        <v>736.37</v>
      </c>
      <c r="G22" s="44">
        <v>117.12</v>
      </c>
      <c r="H22" s="44">
        <f t="shared" si="0"/>
        <v>146.4</v>
      </c>
      <c r="I22" s="44">
        <f t="shared" si="1"/>
        <v>107804.57</v>
      </c>
      <c r="J22" s="73">
        <f t="shared" si="2"/>
        <v>2.212014134507629E-2</v>
      </c>
      <c r="K22" s="74">
        <f t="shared" si="3"/>
        <v>0.24821622677992958</v>
      </c>
    </row>
    <row r="23" spans="1:12" ht="36">
      <c r="A23" s="38" t="s">
        <v>158</v>
      </c>
      <c r="B23" s="39" t="s">
        <v>159</v>
      </c>
      <c r="C23" s="40" t="s">
        <v>160</v>
      </c>
      <c r="D23" s="39" t="s">
        <v>14</v>
      </c>
      <c r="E23" s="39" t="s">
        <v>52</v>
      </c>
      <c r="F23" s="41">
        <v>127.59</v>
      </c>
      <c r="G23" s="44">
        <v>592.12</v>
      </c>
      <c r="H23" s="44">
        <f t="shared" si="0"/>
        <v>740.15</v>
      </c>
      <c r="I23" s="44">
        <f t="shared" si="1"/>
        <v>94435.74</v>
      </c>
      <c r="J23" s="73">
        <f t="shared" si="2"/>
        <v>1.9377025638401737E-2</v>
      </c>
      <c r="K23" s="74">
        <f t="shared" si="3"/>
        <v>0.26759325241833132</v>
      </c>
    </row>
    <row r="24" spans="1:12" ht="36">
      <c r="A24" s="38" t="s">
        <v>238</v>
      </c>
      <c r="B24" s="39" t="s">
        <v>239</v>
      </c>
      <c r="C24" s="40" t="s">
        <v>240</v>
      </c>
      <c r="D24" s="39" t="s">
        <v>14</v>
      </c>
      <c r="E24" s="39" t="s">
        <v>15</v>
      </c>
      <c r="F24" s="41">
        <v>1109.3399999999999</v>
      </c>
      <c r="G24" s="44">
        <v>62.71</v>
      </c>
      <c r="H24" s="44">
        <f t="shared" si="0"/>
        <v>78.39</v>
      </c>
      <c r="I24" s="44">
        <f t="shared" si="1"/>
        <v>86961.16</v>
      </c>
      <c r="J24" s="73">
        <f t="shared" si="2"/>
        <v>1.7843335869080452E-2</v>
      </c>
      <c r="K24" s="74">
        <f t="shared" si="3"/>
        <v>0.28543658828741175</v>
      </c>
    </row>
    <row r="25" spans="1:12" ht="20.100000000000001" customHeight="1">
      <c r="A25" s="38" t="s">
        <v>478</v>
      </c>
      <c r="B25" s="64" t="s">
        <v>479</v>
      </c>
      <c r="C25" s="40" t="s">
        <v>480</v>
      </c>
      <c r="D25" s="39" t="s">
        <v>26</v>
      </c>
      <c r="E25" s="39" t="s">
        <v>15</v>
      </c>
      <c r="F25" s="41">
        <v>1478.38</v>
      </c>
      <c r="G25" s="44">
        <v>40.89</v>
      </c>
      <c r="H25" s="44">
        <f t="shared" si="0"/>
        <v>51.11</v>
      </c>
      <c r="I25" s="44">
        <f t="shared" si="1"/>
        <v>75560</v>
      </c>
      <c r="J25" s="73">
        <f t="shared" si="2"/>
        <v>1.5503961288783622E-2</v>
      </c>
      <c r="K25" s="74">
        <f t="shared" si="3"/>
        <v>0.30094054957619537</v>
      </c>
    </row>
    <row r="26" spans="1:12" ht="48">
      <c r="A26" s="38" t="s">
        <v>484</v>
      </c>
      <c r="B26" s="39" t="s">
        <v>485</v>
      </c>
      <c r="C26" s="40" t="s">
        <v>486</v>
      </c>
      <c r="D26" s="39" t="s">
        <v>26</v>
      </c>
      <c r="E26" s="39" t="s">
        <v>15</v>
      </c>
      <c r="F26" s="41">
        <v>1354.58</v>
      </c>
      <c r="G26" s="44">
        <v>40.89</v>
      </c>
      <c r="H26" s="44">
        <f t="shared" si="0"/>
        <v>51.11</v>
      </c>
      <c r="I26" s="44">
        <f t="shared" si="1"/>
        <v>69232.58</v>
      </c>
      <c r="J26" s="73">
        <f t="shared" si="2"/>
        <v>1.4205654317662988E-2</v>
      </c>
      <c r="K26" s="74">
        <f t="shared" si="3"/>
        <v>0.31514620389385833</v>
      </c>
    </row>
    <row r="27" spans="1:12" ht="24">
      <c r="A27" s="38" t="s">
        <v>542</v>
      </c>
      <c r="B27" s="39" t="s">
        <v>543</v>
      </c>
      <c r="C27" s="40" t="s">
        <v>544</v>
      </c>
      <c r="D27" s="39" t="s">
        <v>26</v>
      </c>
      <c r="E27" s="39" t="s">
        <v>15</v>
      </c>
      <c r="F27" s="41">
        <v>220.11</v>
      </c>
      <c r="G27" s="44">
        <v>250.83</v>
      </c>
      <c r="H27" s="44">
        <f t="shared" si="0"/>
        <v>313.54000000000002</v>
      </c>
      <c r="I27" s="44">
        <f t="shared" si="1"/>
        <v>69013.289999999994</v>
      </c>
      <c r="J27" s="73">
        <f t="shared" si="2"/>
        <v>1.4160658768814158E-2</v>
      </c>
      <c r="K27" s="74">
        <f t="shared" si="3"/>
        <v>0.32930686266267251</v>
      </c>
    </row>
    <row r="28" spans="1:12" ht="24">
      <c r="A28" s="38" t="s">
        <v>518</v>
      </c>
      <c r="B28" s="39" t="s">
        <v>519</v>
      </c>
      <c r="C28" s="40" t="s">
        <v>520</v>
      </c>
      <c r="D28" s="39" t="s">
        <v>26</v>
      </c>
      <c r="E28" s="39" t="s">
        <v>15</v>
      </c>
      <c r="F28" s="41">
        <v>1394.71</v>
      </c>
      <c r="G28" s="44">
        <v>39.33</v>
      </c>
      <c r="H28" s="44">
        <f t="shared" si="0"/>
        <v>49.16</v>
      </c>
      <c r="I28" s="44">
        <f t="shared" si="1"/>
        <v>68563.94</v>
      </c>
      <c r="J28" s="73">
        <f t="shared" si="2"/>
        <v>1.4068457802626827E-2</v>
      </c>
      <c r="K28" s="74">
        <f t="shared" si="3"/>
        <v>0.34337532046529934</v>
      </c>
    </row>
    <row r="29" spans="1:12" ht="24">
      <c r="A29" s="38" t="s">
        <v>395</v>
      </c>
      <c r="B29" s="39" t="s">
        <v>396</v>
      </c>
      <c r="C29" s="40" t="s">
        <v>397</v>
      </c>
      <c r="D29" s="39" t="s">
        <v>26</v>
      </c>
      <c r="E29" s="39" t="s">
        <v>15</v>
      </c>
      <c r="F29" s="41">
        <v>73.25</v>
      </c>
      <c r="G29" s="44">
        <v>699.87</v>
      </c>
      <c r="H29" s="44">
        <f t="shared" si="0"/>
        <v>874.84</v>
      </c>
      <c r="I29" s="44">
        <f t="shared" si="1"/>
        <v>64082.03</v>
      </c>
      <c r="J29" s="73">
        <f t="shared" si="2"/>
        <v>1.3148826262925765E-2</v>
      </c>
      <c r="K29" s="74">
        <f t="shared" si="3"/>
        <v>0.35652414672822508</v>
      </c>
    </row>
    <row r="30" spans="1:12" ht="24">
      <c r="A30" s="38" t="s">
        <v>1789</v>
      </c>
      <c r="B30" s="39" t="s">
        <v>1790</v>
      </c>
      <c r="C30" s="40" t="s">
        <v>1791</v>
      </c>
      <c r="D30" s="39" t="s">
        <v>26</v>
      </c>
      <c r="E30" s="39" t="s">
        <v>15</v>
      </c>
      <c r="F30" s="41">
        <v>64.53</v>
      </c>
      <c r="G30" s="44">
        <v>791.06</v>
      </c>
      <c r="H30" s="44">
        <f t="shared" si="0"/>
        <v>988.83</v>
      </c>
      <c r="I30" s="44">
        <f t="shared" si="1"/>
        <v>63809.2</v>
      </c>
      <c r="J30" s="73">
        <f t="shared" si="2"/>
        <v>1.3092844979728057E-2</v>
      </c>
      <c r="K30" s="74">
        <f t="shared" si="3"/>
        <v>0.36961699170795315</v>
      </c>
    </row>
    <row r="31" spans="1:12" ht="36">
      <c r="A31" s="38" t="s">
        <v>487</v>
      </c>
      <c r="B31" s="39" t="s">
        <v>488</v>
      </c>
      <c r="C31" s="40" t="s">
        <v>489</v>
      </c>
      <c r="D31" s="39" t="s">
        <v>14</v>
      </c>
      <c r="E31" s="39" t="s">
        <v>15</v>
      </c>
      <c r="F31" s="41">
        <v>660.81</v>
      </c>
      <c r="G31" s="44">
        <v>73.260000000000005</v>
      </c>
      <c r="H31" s="44">
        <f t="shared" si="0"/>
        <v>91.58</v>
      </c>
      <c r="I31" s="44">
        <f t="shared" si="1"/>
        <v>60516.98</v>
      </c>
      <c r="J31" s="73">
        <f t="shared" si="2"/>
        <v>1.2417322859106574E-2</v>
      </c>
      <c r="K31" s="74">
        <f t="shared" si="3"/>
        <v>0.38203431456705972</v>
      </c>
    </row>
    <row r="32" spans="1:12" ht="24">
      <c r="A32" s="38" t="s">
        <v>398</v>
      </c>
      <c r="B32" s="39" t="s">
        <v>399</v>
      </c>
      <c r="C32" s="40" t="s">
        <v>400</v>
      </c>
      <c r="D32" s="39" t="s">
        <v>26</v>
      </c>
      <c r="E32" s="39" t="s">
        <v>15</v>
      </c>
      <c r="F32" s="41">
        <v>66.83</v>
      </c>
      <c r="G32" s="44">
        <v>721.14</v>
      </c>
      <c r="H32" s="44">
        <f t="shared" si="0"/>
        <v>901.43</v>
      </c>
      <c r="I32" s="44">
        <f t="shared" si="1"/>
        <v>60242.57</v>
      </c>
      <c r="J32" s="73">
        <f t="shared" si="2"/>
        <v>1.2361017379788746E-2</v>
      </c>
      <c r="K32" s="74">
        <f t="shared" si="3"/>
        <v>0.39439533194684845</v>
      </c>
    </row>
    <row r="33" spans="1:11" ht="20.100000000000001" customHeight="1">
      <c r="A33" s="38" t="s">
        <v>450</v>
      </c>
      <c r="B33" s="39" t="s">
        <v>451</v>
      </c>
      <c r="C33" s="40" t="s">
        <v>452</v>
      </c>
      <c r="D33" s="39" t="s">
        <v>26</v>
      </c>
      <c r="E33" s="39" t="s">
        <v>15</v>
      </c>
      <c r="F33" s="41">
        <v>1084.7</v>
      </c>
      <c r="G33" s="44">
        <v>42.76</v>
      </c>
      <c r="H33" s="44">
        <f t="shared" si="0"/>
        <v>53.45</v>
      </c>
      <c r="I33" s="44">
        <f t="shared" si="1"/>
        <v>57977.22</v>
      </c>
      <c r="J33" s="73">
        <f t="shared" si="2"/>
        <v>1.1896196062881044E-2</v>
      </c>
      <c r="K33" s="74">
        <f t="shared" si="3"/>
        <v>0.40629152800972951</v>
      </c>
    </row>
    <row r="34" spans="1:11" ht="20.100000000000001" customHeight="1">
      <c r="A34" s="38" t="s">
        <v>146</v>
      </c>
      <c r="B34" s="39" t="s">
        <v>147</v>
      </c>
      <c r="C34" s="40" t="s">
        <v>148</v>
      </c>
      <c r="D34" s="39" t="s">
        <v>14</v>
      </c>
      <c r="E34" s="39" t="s">
        <v>92</v>
      </c>
      <c r="F34" s="41">
        <v>3294.09</v>
      </c>
      <c r="G34" s="44">
        <v>13.83</v>
      </c>
      <c r="H34" s="44">
        <f t="shared" si="0"/>
        <v>17.29</v>
      </c>
      <c r="I34" s="44">
        <f>ROUND(H34*F34,2)-0.01</f>
        <v>56954.81</v>
      </c>
      <c r="J34" s="73">
        <f t="shared" si="2"/>
        <v>1.1686410395050639E-2</v>
      </c>
      <c r="K34" s="74">
        <f t="shared" si="3"/>
        <v>0.41797793840478015</v>
      </c>
    </row>
    <row r="35" spans="1:11" ht="36">
      <c r="A35" s="38" t="s">
        <v>133</v>
      </c>
      <c r="B35" s="39" t="s">
        <v>134</v>
      </c>
      <c r="C35" s="40" t="s">
        <v>135</v>
      </c>
      <c r="D35" s="39" t="s">
        <v>14</v>
      </c>
      <c r="E35" s="39" t="s">
        <v>92</v>
      </c>
      <c r="F35" s="41">
        <v>3003.33</v>
      </c>
      <c r="G35" s="44">
        <v>15.02</v>
      </c>
      <c r="H35" s="44">
        <f t="shared" si="0"/>
        <v>18.78</v>
      </c>
      <c r="I35" s="44">
        <f>ROUND(H35*F35,2)-0.01</f>
        <v>56402.53</v>
      </c>
      <c r="J35" s="73">
        <f t="shared" si="2"/>
        <v>1.1573089487949403E-2</v>
      </c>
      <c r="K35" s="74">
        <f t="shared" si="3"/>
        <v>0.42955102789272953</v>
      </c>
    </row>
    <row r="36" spans="1:11" ht="48">
      <c r="A36" s="38" t="s">
        <v>314</v>
      </c>
      <c r="B36" s="39" t="s">
        <v>315</v>
      </c>
      <c r="C36" s="40" t="s">
        <v>316</v>
      </c>
      <c r="D36" s="39" t="s">
        <v>26</v>
      </c>
      <c r="E36" s="39" t="s">
        <v>15</v>
      </c>
      <c r="F36" s="41">
        <v>143.1</v>
      </c>
      <c r="G36" s="44">
        <v>310.24</v>
      </c>
      <c r="H36" s="44">
        <f t="shared" si="0"/>
        <v>387.8</v>
      </c>
      <c r="I36" s="44">
        <f t="shared" ref="I36:I67" si="4">ROUND(H36*F36,2)</f>
        <v>55494.18</v>
      </c>
      <c r="J36" s="73">
        <f t="shared" si="2"/>
        <v>1.138670749699299E-2</v>
      </c>
      <c r="K36" s="74">
        <f t="shared" si="3"/>
        <v>0.44093773538972253</v>
      </c>
    </row>
    <row r="37" spans="1:11" ht="20.100000000000001" customHeight="1">
      <c r="A37" s="38" t="s">
        <v>16</v>
      </c>
      <c r="B37" s="64" t="s">
        <v>17</v>
      </c>
      <c r="C37" s="40" t="s">
        <v>18</v>
      </c>
      <c r="D37" s="39" t="s">
        <v>14</v>
      </c>
      <c r="E37" s="39" t="s">
        <v>15</v>
      </c>
      <c r="F37" s="41">
        <v>501.6</v>
      </c>
      <c r="G37" s="44">
        <v>87.69</v>
      </c>
      <c r="H37" s="44">
        <f t="shared" si="0"/>
        <v>109.61</v>
      </c>
      <c r="I37" s="44">
        <f t="shared" si="4"/>
        <v>54980.38</v>
      </c>
      <c r="J37" s="73">
        <f t="shared" si="2"/>
        <v>1.1281282201728603E-2</v>
      </c>
      <c r="K37" s="74">
        <f t="shared" si="3"/>
        <v>0.45221901759145111</v>
      </c>
    </row>
    <row r="38" spans="1:11" ht="36">
      <c r="A38" s="38" t="s">
        <v>72</v>
      </c>
      <c r="B38" s="39" t="s">
        <v>73</v>
      </c>
      <c r="C38" s="40" t="s">
        <v>74</v>
      </c>
      <c r="D38" s="39" t="s">
        <v>14</v>
      </c>
      <c r="E38" s="39" t="s">
        <v>52</v>
      </c>
      <c r="F38" s="41">
        <v>34.35</v>
      </c>
      <c r="G38" s="44">
        <v>1275.8499999999999</v>
      </c>
      <c r="H38" s="44">
        <f t="shared" si="0"/>
        <v>1594.81</v>
      </c>
      <c r="I38" s="44">
        <f t="shared" si="4"/>
        <v>54781.72</v>
      </c>
      <c r="J38" s="73">
        <f t="shared" si="2"/>
        <v>1.1240519669308941E-2</v>
      </c>
      <c r="K38" s="74">
        <f t="shared" si="3"/>
        <v>0.46345953726076006</v>
      </c>
    </row>
    <row r="39" spans="1:11" ht="36">
      <c r="A39" s="38" t="s">
        <v>241</v>
      </c>
      <c r="B39" s="39" t="s">
        <v>242</v>
      </c>
      <c r="C39" s="40" t="s">
        <v>243</v>
      </c>
      <c r="D39" s="39" t="s">
        <v>14</v>
      </c>
      <c r="E39" s="39" t="s">
        <v>15</v>
      </c>
      <c r="F39" s="41">
        <v>931.08</v>
      </c>
      <c r="G39" s="44">
        <v>46.64</v>
      </c>
      <c r="H39" s="44">
        <f t="shared" si="0"/>
        <v>58.3</v>
      </c>
      <c r="I39" s="44">
        <f t="shared" si="4"/>
        <v>54281.96</v>
      </c>
      <c r="J39" s="73">
        <f t="shared" si="2"/>
        <v>1.1137975205390432E-2</v>
      </c>
      <c r="K39" s="74">
        <f t="shared" si="3"/>
        <v>0.47459751246615051</v>
      </c>
    </row>
    <row r="40" spans="1:11" ht="24">
      <c r="A40" s="38" t="s">
        <v>584</v>
      </c>
      <c r="B40" s="39" t="s">
        <v>585</v>
      </c>
      <c r="C40" s="40" t="s">
        <v>586</v>
      </c>
      <c r="D40" s="39" t="s">
        <v>14</v>
      </c>
      <c r="E40" s="39" t="s">
        <v>15</v>
      </c>
      <c r="F40" s="41">
        <v>2827.9</v>
      </c>
      <c r="G40" s="44">
        <v>15.26</v>
      </c>
      <c r="H40" s="44">
        <f t="shared" si="0"/>
        <v>19.079999999999998</v>
      </c>
      <c r="I40" s="44">
        <f t="shared" si="4"/>
        <v>53956.33</v>
      </c>
      <c r="J40" s="73">
        <f t="shared" si="2"/>
        <v>1.1071160026533014E-2</v>
      </c>
      <c r="K40" s="74">
        <f t="shared" si="3"/>
        <v>0.48566867249268353</v>
      </c>
    </row>
    <row r="41" spans="1:11" ht="48">
      <c r="A41" s="38" t="s">
        <v>49</v>
      </c>
      <c r="B41" s="39" t="s">
        <v>50</v>
      </c>
      <c r="C41" s="40" t="s">
        <v>51</v>
      </c>
      <c r="D41" s="39" t="s">
        <v>14</v>
      </c>
      <c r="E41" s="39" t="s">
        <v>52</v>
      </c>
      <c r="F41" s="41">
        <v>585</v>
      </c>
      <c r="G41" s="44">
        <v>68.13</v>
      </c>
      <c r="H41" s="44">
        <f t="shared" si="0"/>
        <v>85.16</v>
      </c>
      <c r="I41" s="44">
        <f t="shared" si="4"/>
        <v>49818.6</v>
      </c>
      <c r="J41" s="73">
        <f t="shared" si="2"/>
        <v>1.0222149892289515E-2</v>
      </c>
      <c r="K41" s="74">
        <f t="shared" si="3"/>
        <v>0.49589082238497306</v>
      </c>
    </row>
    <row r="42" spans="1:11" ht="24">
      <c r="A42" s="38" t="s">
        <v>1795</v>
      </c>
      <c r="B42" s="39" t="s">
        <v>1796</v>
      </c>
      <c r="C42" s="40" t="s">
        <v>1797</v>
      </c>
      <c r="D42" s="39" t="s">
        <v>26</v>
      </c>
      <c r="E42" s="39" t="s">
        <v>15</v>
      </c>
      <c r="F42" s="41">
        <v>53.79</v>
      </c>
      <c r="G42" s="44">
        <v>708.87</v>
      </c>
      <c r="H42" s="44">
        <f t="shared" si="0"/>
        <v>886.09</v>
      </c>
      <c r="I42" s="44">
        <f t="shared" si="4"/>
        <v>47662.78</v>
      </c>
      <c r="J42" s="73">
        <f t="shared" si="2"/>
        <v>9.7798027532531792E-3</v>
      </c>
      <c r="K42" s="74">
        <f t="shared" si="3"/>
        <v>0.50567062513822625</v>
      </c>
    </row>
    <row r="43" spans="1:11" ht="60">
      <c r="A43" s="38" t="s">
        <v>521</v>
      </c>
      <c r="B43" s="39" t="s">
        <v>522</v>
      </c>
      <c r="C43" s="40" t="s">
        <v>523</v>
      </c>
      <c r="D43" s="39" t="s">
        <v>14</v>
      </c>
      <c r="E43" s="39" t="s">
        <v>15</v>
      </c>
      <c r="F43" s="41">
        <v>412.53</v>
      </c>
      <c r="G43" s="44">
        <v>91.37</v>
      </c>
      <c r="H43" s="44">
        <f t="shared" si="0"/>
        <v>114.21</v>
      </c>
      <c r="I43" s="44">
        <f t="shared" si="4"/>
        <v>47115.05</v>
      </c>
      <c r="J43" s="73">
        <f t="shared" si="2"/>
        <v>9.6674154489029239E-3</v>
      </c>
      <c r="K43" s="74">
        <f t="shared" si="3"/>
        <v>0.51533804058712918</v>
      </c>
    </row>
    <row r="44" spans="1:11" ht="24">
      <c r="A44" s="38" t="s">
        <v>789</v>
      </c>
      <c r="B44" s="39" t="s">
        <v>790</v>
      </c>
      <c r="C44" s="40" t="s">
        <v>791</v>
      </c>
      <c r="D44" s="39" t="s">
        <v>26</v>
      </c>
      <c r="E44" s="39" t="s">
        <v>22</v>
      </c>
      <c r="F44" s="41">
        <v>1</v>
      </c>
      <c r="G44" s="44">
        <v>35988.69</v>
      </c>
      <c r="H44" s="44">
        <f t="shared" si="0"/>
        <v>44985.86</v>
      </c>
      <c r="I44" s="44">
        <f t="shared" si="4"/>
        <v>44985.86</v>
      </c>
      <c r="J44" s="73">
        <f t="shared" si="2"/>
        <v>9.2305324508025356E-3</v>
      </c>
      <c r="K44" s="74">
        <f t="shared" si="3"/>
        <v>0.5245685730379317</v>
      </c>
    </row>
    <row r="45" spans="1:11" ht="36">
      <c r="A45" s="38" t="s">
        <v>524</v>
      </c>
      <c r="B45" s="39" t="s">
        <v>525</v>
      </c>
      <c r="C45" s="40" t="s">
        <v>526</v>
      </c>
      <c r="D45" s="39" t="s">
        <v>14</v>
      </c>
      <c r="E45" s="39" t="s">
        <v>15</v>
      </c>
      <c r="F45" s="41">
        <v>348</v>
      </c>
      <c r="G45" s="44">
        <v>99.49</v>
      </c>
      <c r="H45" s="44">
        <f t="shared" si="0"/>
        <v>124.36</v>
      </c>
      <c r="I45" s="44">
        <f t="shared" si="4"/>
        <v>43277.279999999999</v>
      </c>
      <c r="J45" s="73">
        <f t="shared" si="2"/>
        <v>8.8799533325019803E-3</v>
      </c>
      <c r="K45" s="74">
        <f t="shared" si="3"/>
        <v>0.53344852637043372</v>
      </c>
    </row>
    <row r="46" spans="1:11" ht="24">
      <c r="A46" s="38" t="s">
        <v>508</v>
      </c>
      <c r="B46" s="39" t="s">
        <v>509</v>
      </c>
      <c r="C46" s="40" t="s">
        <v>510</v>
      </c>
      <c r="D46" s="39" t="s">
        <v>14</v>
      </c>
      <c r="E46" s="39" t="s">
        <v>15</v>
      </c>
      <c r="F46" s="41">
        <v>472.22</v>
      </c>
      <c r="G46" s="44">
        <v>70.22</v>
      </c>
      <c r="H46" s="44">
        <f t="shared" si="0"/>
        <v>87.78</v>
      </c>
      <c r="I46" s="44">
        <f t="shared" si="4"/>
        <v>41451.47</v>
      </c>
      <c r="J46" s="73">
        <f t="shared" si="2"/>
        <v>8.5053200932130191E-3</v>
      </c>
      <c r="K46" s="74">
        <f t="shared" si="3"/>
        <v>0.54195384646364675</v>
      </c>
    </row>
    <row r="47" spans="1:11" ht="24">
      <c r="A47" s="38" t="s">
        <v>1615</v>
      </c>
      <c r="B47" s="39" t="s">
        <v>1616</v>
      </c>
      <c r="C47" s="40" t="s">
        <v>1617</v>
      </c>
      <c r="D47" s="39" t="s">
        <v>26</v>
      </c>
      <c r="E47" s="39" t="s">
        <v>22</v>
      </c>
      <c r="F47" s="41">
        <v>105</v>
      </c>
      <c r="G47" s="44">
        <v>314.68</v>
      </c>
      <c r="H47" s="44">
        <f t="shared" si="0"/>
        <v>393.35</v>
      </c>
      <c r="I47" s="44">
        <f t="shared" si="4"/>
        <v>41301.75</v>
      </c>
      <c r="J47" s="73">
        <f t="shared" si="2"/>
        <v>8.4745994330203672E-3</v>
      </c>
      <c r="K47" s="74">
        <f t="shared" si="3"/>
        <v>0.55042844589666706</v>
      </c>
    </row>
    <row r="48" spans="1:11" ht="36">
      <c r="A48" s="38" t="s">
        <v>127</v>
      </c>
      <c r="B48" s="39" t="s">
        <v>128</v>
      </c>
      <c r="C48" s="40" t="s">
        <v>129</v>
      </c>
      <c r="D48" s="39" t="s">
        <v>14</v>
      </c>
      <c r="E48" s="39" t="s">
        <v>92</v>
      </c>
      <c r="F48" s="41">
        <v>2432.52</v>
      </c>
      <c r="G48" s="44">
        <v>12.44</v>
      </c>
      <c r="H48" s="44">
        <f t="shared" si="0"/>
        <v>15.55</v>
      </c>
      <c r="I48" s="44">
        <f t="shared" si="4"/>
        <v>37825.69</v>
      </c>
      <c r="J48" s="73">
        <f t="shared" si="2"/>
        <v>7.7613556575109825E-3</v>
      </c>
      <c r="K48" s="74">
        <f t="shared" si="3"/>
        <v>0.55818980155417808</v>
      </c>
    </row>
    <row r="49" spans="1:11" ht="24">
      <c r="A49" s="38" t="s">
        <v>536</v>
      </c>
      <c r="B49" s="39" t="s">
        <v>537</v>
      </c>
      <c r="C49" s="40" t="s">
        <v>538</v>
      </c>
      <c r="D49" s="39" t="s">
        <v>26</v>
      </c>
      <c r="E49" s="39" t="s">
        <v>15</v>
      </c>
      <c r="F49" s="41">
        <v>115.08</v>
      </c>
      <c r="G49" s="44">
        <v>250.83</v>
      </c>
      <c r="H49" s="44">
        <f t="shared" si="0"/>
        <v>313.54000000000002</v>
      </c>
      <c r="I49" s="44">
        <f t="shared" si="4"/>
        <v>36082.18</v>
      </c>
      <c r="J49" s="73">
        <f t="shared" si="2"/>
        <v>7.4036093427067582E-3</v>
      </c>
      <c r="K49" s="74">
        <f t="shared" si="3"/>
        <v>0.56559341089688486</v>
      </c>
    </row>
    <row r="50" spans="1:11" ht="24">
      <c r="A50" s="38" t="s">
        <v>587</v>
      </c>
      <c r="B50" s="39" t="s">
        <v>588</v>
      </c>
      <c r="C50" s="40" t="s">
        <v>589</v>
      </c>
      <c r="D50" s="39" t="s">
        <v>26</v>
      </c>
      <c r="E50" s="39" t="s">
        <v>15</v>
      </c>
      <c r="F50" s="41">
        <v>2143.17</v>
      </c>
      <c r="G50" s="44">
        <v>13.15</v>
      </c>
      <c r="H50" s="44">
        <f t="shared" si="0"/>
        <v>16.440000000000001</v>
      </c>
      <c r="I50" s="44">
        <f t="shared" si="4"/>
        <v>35233.71</v>
      </c>
      <c r="J50" s="73">
        <f t="shared" si="2"/>
        <v>7.2295139743280626E-3</v>
      </c>
      <c r="K50" s="74">
        <f t="shared" si="3"/>
        <v>0.57282292487121289</v>
      </c>
    </row>
    <row r="51" spans="1:11" ht="48">
      <c r="A51" s="38" t="s">
        <v>646</v>
      </c>
      <c r="B51" s="39" t="s">
        <v>647</v>
      </c>
      <c r="C51" s="40" t="s">
        <v>648</v>
      </c>
      <c r="D51" s="39" t="s">
        <v>14</v>
      </c>
      <c r="E51" s="39" t="s">
        <v>15</v>
      </c>
      <c r="F51" s="41">
        <v>1836.4</v>
      </c>
      <c r="G51" s="44">
        <v>14.77</v>
      </c>
      <c r="H51" s="44">
        <f t="shared" si="0"/>
        <v>18.46</v>
      </c>
      <c r="I51" s="44">
        <f t="shared" si="4"/>
        <v>33899.94</v>
      </c>
      <c r="J51" s="73">
        <f t="shared" si="2"/>
        <v>6.955841152092212E-3</v>
      </c>
      <c r="K51" s="74">
        <f t="shared" si="3"/>
        <v>0.57977876602330514</v>
      </c>
    </row>
    <row r="52" spans="1:11" ht="36">
      <c r="A52" s="38" t="s">
        <v>1405</v>
      </c>
      <c r="B52" s="39" t="s">
        <v>1406</v>
      </c>
      <c r="C52" s="40" t="s">
        <v>1407</v>
      </c>
      <c r="D52" s="39" t="s">
        <v>14</v>
      </c>
      <c r="E52" s="39" t="s">
        <v>30</v>
      </c>
      <c r="F52" s="41">
        <v>201.6</v>
      </c>
      <c r="G52" s="44">
        <v>132.51</v>
      </c>
      <c r="H52" s="44">
        <f t="shared" si="0"/>
        <v>165.64</v>
      </c>
      <c r="I52" s="44">
        <f t="shared" si="4"/>
        <v>33393.019999999997</v>
      </c>
      <c r="J52" s="73">
        <f t="shared" si="2"/>
        <v>6.851827546262272E-3</v>
      </c>
      <c r="K52" s="74">
        <f t="shared" si="3"/>
        <v>0.58663059356956737</v>
      </c>
    </row>
    <row r="53" spans="1:11" ht="20.100000000000001" customHeight="1">
      <c r="A53" s="38" t="s">
        <v>86</v>
      </c>
      <c r="B53" s="39" t="s">
        <v>87</v>
      </c>
      <c r="C53" s="40" t="s">
        <v>88</v>
      </c>
      <c r="D53" s="39" t="s">
        <v>14</v>
      </c>
      <c r="E53" s="39" t="s">
        <v>15</v>
      </c>
      <c r="F53" s="41">
        <v>323.02</v>
      </c>
      <c r="G53" s="44">
        <v>78.03</v>
      </c>
      <c r="H53" s="44">
        <f t="shared" si="0"/>
        <v>97.54</v>
      </c>
      <c r="I53" s="44">
        <f t="shared" si="4"/>
        <v>31507.37</v>
      </c>
      <c r="J53" s="73">
        <f t="shared" si="2"/>
        <v>6.464915891892303E-3</v>
      </c>
      <c r="K53" s="74">
        <f t="shared" si="3"/>
        <v>0.59309550946145972</v>
      </c>
    </row>
    <row r="54" spans="1:11" ht="20.100000000000001" customHeight="1">
      <c r="A54" s="38" t="s">
        <v>83</v>
      </c>
      <c r="B54" s="39" t="s">
        <v>84</v>
      </c>
      <c r="C54" s="40" t="s">
        <v>85</v>
      </c>
      <c r="D54" s="39" t="s">
        <v>14</v>
      </c>
      <c r="E54" s="39" t="s">
        <v>52</v>
      </c>
      <c r="F54" s="41">
        <v>38.21</v>
      </c>
      <c r="G54" s="44">
        <v>654.29999999999995</v>
      </c>
      <c r="H54" s="44">
        <f t="shared" si="0"/>
        <v>817.88</v>
      </c>
      <c r="I54" s="44">
        <f t="shared" si="4"/>
        <v>31251.19</v>
      </c>
      <c r="J54" s="73">
        <f t="shared" si="2"/>
        <v>6.4123509792009242E-3</v>
      </c>
      <c r="K54" s="74">
        <f t="shared" si="3"/>
        <v>0.59950786044066062</v>
      </c>
    </row>
    <row r="55" spans="1:11" ht="24">
      <c r="A55" s="38" t="s">
        <v>401</v>
      </c>
      <c r="B55" s="39" t="s">
        <v>402</v>
      </c>
      <c r="C55" s="40" t="s">
        <v>403</v>
      </c>
      <c r="D55" s="39" t="s">
        <v>26</v>
      </c>
      <c r="E55" s="39" t="s">
        <v>15</v>
      </c>
      <c r="F55" s="41">
        <v>33.96</v>
      </c>
      <c r="G55" s="44">
        <v>699.87</v>
      </c>
      <c r="H55" s="44">
        <f t="shared" si="0"/>
        <v>874.84</v>
      </c>
      <c r="I55" s="44">
        <f t="shared" si="4"/>
        <v>29709.57</v>
      </c>
      <c r="J55" s="73">
        <f t="shared" si="2"/>
        <v>6.0960299521758505E-3</v>
      </c>
      <c r="K55" s="74">
        <f t="shared" si="3"/>
        <v>0.60560389039283646</v>
      </c>
    </row>
    <row r="56" spans="1:11" ht="36" customHeight="1">
      <c r="A56" s="38" t="s">
        <v>1798</v>
      </c>
      <c r="B56" s="39" t="s">
        <v>1799</v>
      </c>
      <c r="C56" s="40" t="s">
        <v>1800</v>
      </c>
      <c r="D56" s="39" t="s">
        <v>26</v>
      </c>
      <c r="E56" s="39" t="s">
        <v>15</v>
      </c>
      <c r="F56" s="41">
        <v>96.67</v>
      </c>
      <c r="G56" s="44">
        <v>238.43</v>
      </c>
      <c r="H56" s="44">
        <f t="shared" si="0"/>
        <v>298.04000000000002</v>
      </c>
      <c r="I56" s="44">
        <f t="shared" si="4"/>
        <v>28811.53</v>
      </c>
      <c r="J56" s="73">
        <f t="shared" si="2"/>
        <v>5.9117634434969297E-3</v>
      </c>
      <c r="K56" s="74">
        <f t="shared" si="3"/>
        <v>0.61151565383633344</v>
      </c>
    </row>
    <row r="57" spans="1:11" ht="36">
      <c r="A57" s="38" t="s">
        <v>436</v>
      </c>
      <c r="B57" s="39" t="s">
        <v>437</v>
      </c>
      <c r="C57" s="40" t="s">
        <v>438</v>
      </c>
      <c r="D57" s="39" t="s">
        <v>14</v>
      </c>
      <c r="E57" s="39" t="s">
        <v>30</v>
      </c>
      <c r="F57" s="41">
        <v>153.1</v>
      </c>
      <c r="G57" s="44">
        <v>149.07</v>
      </c>
      <c r="H57" s="44">
        <f t="shared" si="0"/>
        <v>186.34</v>
      </c>
      <c r="I57" s="44">
        <f t="shared" si="4"/>
        <v>28528.65</v>
      </c>
      <c r="J57" s="73">
        <f t="shared" si="2"/>
        <v>5.853720026750356E-3</v>
      </c>
      <c r="K57" s="74">
        <f t="shared" si="3"/>
        <v>0.61736937386308377</v>
      </c>
    </row>
    <row r="58" spans="1:11" ht="36">
      <c r="A58" s="38" t="s">
        <v>1539</v>
      </c>
      <c r="B58" s="39" t="s">
        <v>1540</v>
      </c>
      <c r="C58" s="40" t="s">
        <v>1541</v>
      </c>
      <c r="D58" s="39" t="s">
        <v>26</v>
      </c>
      <c r="E58" s="39" t="s">
        <v>30</v>
      </c>
      <c r="F58" s="41">
        <v>121</v>
      </c>
      <c r="G58" s="44">
        <v>184.95</v>
      </c>
      <c r="H58" s="44">
        <f t="shared" si="0"/>
        <v>231.19</v>
      </c>
      <c r="I58" s="44">
        <f t="shared" si="4"/>
        <v>27973.99</v>
      </c>
      <c r="J58" s="73">
        <f t="shared" si="2"/>
        <v>5.739910773594762E-3</v>
      </c>
      <c r="K58" s="74">
        <f t="shared" si="3"/>
        <v>0.62310928463667858</v>
      </c>
    </row>
    <row r="59" spans="1:11" ht="20.100000000000001" customHeight="1">
      <c r="A59" s="38" t="s">
        <v>404</v>
      </c>
      <c r="B59" s="64" t="s">
        <v>405</v>
      </c>
      <c r="C59" s="40" t="s">
        <v>406</v>
      </c>
      <c r="D59" s="39" t="s">
        <v>26</v>
      </c>
      <c r="E59" s="39" t="s">
        <v>15</v>
      </c>
      <c r="F59" s="41">
        <v>81.37</v>
      </c>
      <c r="G59" s="44">
        <v>264.86</v>
      </c>
      <c r="H59" s="44">
        <f t="shared" si="0"/>
        <v>331.08</v>
      </c>
      <c r="I59" s="44">
        <f t="shared" si="4"/>
        <v>26939.98</v>
      </c>
      <c r="J59" s="73">
        <f t="shared" si="2"/>
        <v>5.5277449317179062E-3</v>
      </c>
      <c r="K59" s="74">
        <f t="shared" si="3"/>
        <v>0.62863702956839651</v>
      </c>
    </row>
    <row r="60" spans="1:11" ht="36">
      <c r="A60" s="38" t="s">
        <v>556</v>
      </c>
      <c r="B60" s="39" t="s">
        <v>557</v>
      </c>
      <c r="C60" s="40" t="s">
        <v>558</v>
      </c>
      <c r="D60" s="39" t="s">
        <v>14</v>
      </c>
      <c r="E60" s="39" t="s">
        <v>15</v>
      </c>
      <c r="F60" s="41">
        <v>490.26</v>
      </c>
      <c r="G60" s="44">
        <v>43.33</v>
      </c>
      <c r="H60" s="44">
        <f t="shared" si="0"/>
        <v>54.16</v>
      </c>
      <c r="I60" s="44">
        <f t="shared" si="4"/>
        <v>26552.48</v>
      </c>
      <c r="J60" s="73">
        <f t="shared" si="2"/>
        <v>5.4482348073213518E-3</v>
      </c>
      <c r="K60" s="74">
        <f t="shared" si="3"/>
        <v>0.63408526437571788</v>
      </c>
    </row>
    <row r="61" spans="1:11" ht="24">
      <c r="A61" s="38" t="s">
        <v>136</v>
      </c>
      <c r="B61" s="39" t="s">
        <v>137</v>
      </c>
      <c r="C61" s="40" t="s">
        <v>138</v>
      </c>
      <c r="D61" s="39" t="s">
        <v>14</v>
      </c>
      <c r="E61" s="39" t="s">
        <v>52</v>
      </c>
      <c r="F61" s="41">
        <v>34.74</v>
      </c>
      <c r="G61" s="44">
        <v>591.63</v>
      </c>
      <c r="H61" s="44">
        <f t="shared" si="0"/>
        <v>739.54</v>
      </c>
      <c r="I61" s="44">
        <f t="shared" si="4"/>
        <v>25691.62</v>
      </c>
      <c r="J61" s="73">
        <f t="shared" si="2"/>
        <v>5.271597166836145E-3</v>
      </c>
      <c r="K61" s="74">
        <f t="shared" si="3"/>
        <v>0.639356861542554</v>
      </c>
    </row>
    <row r="62" spans="1:11" ht="24">
      <c r="A62" s="38" t="s">
        <v>665</v>
      </c>
      <c r="B62" s="39" t="s">
        <v>666</v>
      </c>
      <c r="C62" s="40" t="s">
        <v>667</v>
      </c>
      <c r="D62" s="39" t="s">
        <v>14</v>
      </c>
      <c r="E62" s="39" t="s">
        <v>30</v>
      </c>
      <c r="F62" s="41">
        <v>316.8</v>
      </c>
      <c r="G62" s="44">
        <v>63.61</v>
      </c>
      <c r="H62" s="44">
        <f t="shared" si="0"/>
        <v>79.510000000000005</v>
      </c>
      <c r="I62" s="44">
        <f t="shared" si="4"/>
        <v>25188.77</v>
      </c>
      <c r="J62" s="73">
        <f t="shared" si="2"/>
        <v>5.1684186737966419E-3</v>
      </c>
      <c r="K62" s="74">
        <f t="shared" si="3"/>
        <v>0.64452528021635069</v>
      </c>
    </row>
    <row r="63" spans="1:11" ht="24">
      <c r="A63" s="38" t="s">
        <v>214</v>
      </c>
      <c r="B63" s="39" t="s">
        <v>215</v>
      </c>
      <c r="C63" s="40" t="s">
        <v>216</v>
      </c>
      <c r="D63" s="39" t="s">
        <v>14</v>
      </c>
      <c r="E63" s="39" t="s">
        <v>52</v>
      </c>
      <c r="F63" s="41">
        <v>94.25</v>
      </c>
      <c r="G63" s="44">
        <v>210.2</v>
      </c>
      <c r="H63" s="44">
        <f t="shared" si="0"/>
        <v>262.75</v>
      </c>
      <c r="I63" s="44">
        <f t="shared" si="4"/>
        <v>24764.19</v>
      </c>
      <c r="J63" s="73">
        <f t="shared" si="2"/>
        <v>5.0813001999481539E-3</v>
      </c>
      <c r="K63" s="74">
        <f t="shared" si="3"/>
        <v>0.64960658041629882</v>
      </c>
    </row>
    <row r="64" spans="1:11" ht="24">
      <c r="A64" s="38" t="s">
        <v>93</v>
      </c>
      <c r="B64" s="39" t="s">
        <v>94</v>
      </c>
      <c r="C64" s="40" t="s">
        <v>95</v>
      </c>
      <c r="D64" s="39" t="s">
        <v>14</v>
      </c>
      <c r="E64" s="39" t="s">
        <v>92</v>
      </c>
      <c r="F64" s="41">
        <v>1278.42</v>
      </c>
      <c r="G64" s="44">
        <v>15.17</v>
      </c>
      <c r="H64" s="44">
        <f t="shared" si="0"/>
        <v>18.96</v>
      </c>
      <c r="I64" s="44">
        <f t="shared" si="4"/>
        <v>24238.84</v>
      </c>
      <c r="J64" s="73">
        <f t="shared" si="2"/>
        <v>4.9735049900082057E-3</v>
      </c>
      <c r="K64" s="74">
        <f t="shared" si="3"/>
        <v>0.65458008540630708</v>
      </c>
    </row>
    <row r="65" spans="1:11" ht="60">
      <c r="A65" s="38" t="s">
        <v>279</v>
      </c>
      <c r="B65" s="39" t="s">
        <v>280</v>
      </c>
      <c r="C65" s="40" t="s">
        <v>281</v>
      </c>
      <c r="D65" s="39" t="s">
        <v>26</v>
      </c>
      <c r="E65" s="39" t="s">
        <v>22</v>
      </c>
      <c r="F65" s="41">
        <v>10</v>
      </c>
      <c r="G65" s="44">
        <v>1882.66</v>
      </c>
      <c r="H65" s="44">
        <f t="shared" si="0"/>
        <v>2353.33</v>
      </c>
      <c r="I65" s="44">
        <f t="shared" si="4"/>
        <v>23533.3</v>
      </c>
      <c r="J65" s="73">
        <f t="shared" si="2"/>
        <v>4.8287370592553155E-3</v>
      </c>
      <c r="K65" s="74">
        <f t="shared" si="3"/>
        <v>0.65940882246556243</v>
      </c>
    </row>
    <row r="66" spans="1:11" ht="36">
      <c r="A66" s="38" t="s">
        <v>1801</v>
      </c>
      <c r="B66" s="39" t="s">
        <v>1802</v>
      </c>
      <c r="C66" s="40" t="s">
        <v>1803</v>
      </c>
      <c r="D66" s="39" t="s">
        <v>14</v>
      </c>
      <c r="E66" s="39" t="s">
        <v>30</v>
      </c>
      <c r="F66" s="41">
        <v>132</v>
      </c>
      <c r="G66" s="44">
        <v>141.85</v>
      </c>
      <c r="H66" s="44">
        <f t="shared" si="0"/>
        <v>177.31</v>
      </c>
      <c r="I66" s="44">
        <f t="shared" si="4"/>
        <v>23404.92</v>
      </c>
      <c r="J66" s="73">
        <f t="shared" si="2"/>
        <v>4.8023950985584644E-3</v>
      </c>
      <c r="K66" s="74">
        <f t="shared" si="3"/>
        <v>0.66421121756412094</v>
      </c>
    </row>
    <row r="67" spans="1:11" ht="36">
      <c r="A67" s="38" t="s">
        <v>1426</v>
      </c>
      <c r="B67" s="39" t="s">
        <v>1427</v>
      </c>
      <c r="C67" s="40" t="s">
        <v>1428</v>
      </c>
      <c r="D67" s="39" t="s">
        <v>14</v>
      </c>
      <c r="E67" s="39" t="s">
        <v>30</v>
      </c>
      <c r="F67" s="41">
        <v>4855.2</v>
      </c>
      <c r="G67" s="44">
        <v>3.78</v>
      </c>
      <c r="H67" s="44">
        <f t="shared" si="0"/>
        <v>4.7300000000000004</v>
      </c>
      <c r="I67" s="44">
        <f t="shared" si="4"/>
        <v>22965.1</v>
      </c>
      <c r="J67" s="73">
        <f t="shared" si="2"/>
        <v>4.7121495684627418E-3</v>
      </c>
      <c r="K67" s="74">
        <f t="shared" si="3"/>
        <v>0.66892336713258371</v>
      </c>
    </row>
    <row r="68" spans="1:11" ht="20.100000000000001" customHeight="1">
      <c r="A68" s="38" t="s">
        <v>445</v>
      </c>
      <c r="B68" s="64" t="s">
        <v>446</v>
      </c>
      <c r="C68" s="40" t="s">
        <v>447</v>
      </c>
      <c r="D68" s="39" t="s">
        <v>14</v>
      </c>
      <c r="E68" s="39" t="s">
        <v>30</v>
      </c>
      <c r="F68" s="41">
        <v>444.1</v>
      </c>
      <c r="G68" s="44">
        <v>41.22</v>
      </c>
      <c r="H68" s="44">
        <f t="shared" si="0"/>
        <v>51.53</v>
      </c>
      <c r="I68" s="44">
        <f t="shared" ref="I68:I85" si="5">ROUND(H68*F68,2)</f>
        <v>22884.47</v>
      </c>
      <c r="J68" s="73">
        <f t="shared" si="2"/>
        <v>4.6956053069657248E-3</v>
      </c>
      <c r="K68" s="74">
        <f t="shared" si="3"/>
        <v>0.67361897243954949</v>
      </c>
    </row>
    <row r="69" spans="1:11" ht="60">
      <c r="A69" s="38" t="s">
        <v>270</v>
      </c>
      <c r="B69" s="39" t="s">
        <v>271</v>
      </c>
      <c r="C69" s="40" t="s">
        <v>272</v>
      </c>
      <c r="D69" s="39" t="s">
        <v>26</v>
      </c>
      <c r="E69" s="39" t="s">
        <v>22</v>
      </c>
      <c r="F69" s="41">
        <v>17</v>
      </c>
      <c r="G69" s="44">
        <v>1047.5</v>
      </c>
      <c r="H69" s="44">
        <f t="shared" si="0"/>
        <v>1309.3800000000001</v>
      </c>
      <c r="I69" s="44">
        <f t="shared" si="5"/>
        <v>22259.46</v>
      </c>
      <c r="J69" s="73">
        <f t="shared" si="2"/>
        <v>4.5673611189680713E-3</v>
      </c>
      <c r="K69" s="74">
        <f t="shared" si="3"/>
        <v>0.67818633355851754</v>
      </c>
    </row>
    <row r="70" spans="1:11" ht="48">
      <c r="A70" s="38" t="s">
        <v>65</v>
      </c>
      <c r="B70" s="39" t="s">
        <v>66</v>
      </c>
      <c r="C70" s="40" t="s">
        <v>67</v>
      </c>
      <c r="D70" s="39" t="s">
        <v>14</v>
      </c>
      <c r="E70" s="39" t="s">
        <v>52</v>
      </c>
      <c r="F70" s="41">
        <v>247.36</v>
      </c>
      <c r="G70" s="44">
        <v>70.08</v>
      </c>
      <c r="H70" s="44">
        <f t="shared" si="0"/>
        <v>87.6</v>
      </c>
      <c r="I70" s="44">
        <f t="shared" si="5"/>
        <v>21668.74</v>
      </c>
      <c r="J70" s="73">
        <f t="shared" si="2"/>
        <v>4.4461528075266975E-3</v>
      </c>
      <c r="K70" s="74">
        <f t="shared" si="3"/>
        <v>0.68263248636604423</v>
      </c>
    </row>
    <row r="71" spans="1:11" ht="36">
      <c r="A71" s="38" t="s">
        <v>1569</v>
      </c>
      <c r="B71" s="39" t="s">
        <v>1570</v>
      </c>
      <c r="C71" s="40" t="s">
        <v>1571</v>
      </c>
      <c r="D71" s="39" t="s">
        <v>14</v>
      </c>
      <c r="E71" s="39" t="s">
        <v>30</v>
      </c>
      <c r="F71" s="41">
        <v>1585.7</v>
      </c>
      <c r="G71" s="44">
        <v>10.7</v>
      </c>
      <c r="H71" s="44">
        <f t="shared" si="0"/>
        <v>13.38</v>
      </c>
      <c r="I71" s="44">
        <f t="shared" si="5"/>
        <v>21216.67</v>
      </c>
      <c r="J71" s="73">
        <f t="shared" si="2"/>
        <v>4.353393731562954E-3</v>
      </c>
      <c r="K71" s="74">
        <f t="shared" si="3"/>
        <v>0.68698588009760719</v>
      </c>
    </row>
    <row r="72" spans="1:11" ht="20.100000000000001" customHeight="1">
      <c r="A72" s="38" t="s">
        <v>442</v>
      </c>
      <c r="B72" s="64" t="s">
        <v>443</v>
      </c>
      <c r="C72" s="40" t="s">
        <v>444</v>
      </c>
      <c r="D72" s="39" t="s">
        <v>14</v>
      </c>
      <c r="E72" s="39" t="s">
        <v>30</v>
      </c>
      <c r="F72" s="41">
        <v>311.35000000000002</v>
      </c>
      <c r="G72" s="44">
        <v>53.27</v>
      </c>
      <c r="H72" s="44">
        <f t="shared" si="0"/>
        <v>66.59</v>
      </c>
      <c r="I72" s="44">
        <f t="shared" si="5"/>
        <v>20732.8</v>
      </c>
      <c r="J72" s="73">
        <f t="shared" si="2"/>
        <v>4.254109695713249E-3</v>
      </c>
      <c r="K72" s="74">
        <f t="shared" si="3"/>
        <v>0.69123998979332046</v>
      </c>
    </row>
    <row r="73" spans="1:11" ht="36">
      <c r="A73" s="38" t="s">
        <v>27</v>
      </c>
      <c r="B73" s="39" t="s">
        <v>28</v>
      </c>
      <c r="C73" s="40" t="s">
        <v>29</v>
      </c>
      <c r="D73" s="39" t="s">
        <v>14</v>
      </c>
      <c r="E73" s="39" t="s">
        <v>30</v>
      </c>
      <c r="F73" s="41">
        <v>254</v>
      </c>
      <c r="G73" s="44">
        <v>63.21</v>
      </c>
      <c r="H73" s="44">
        <f t="shared" si="0"/>
        <v>79.010000000000005</v>
      </c>
      <c r="I73" s="44">
        <f t="shared" si="5"/>
        <v>20068.54</v>
      </c>
      <c r="J73" s="73">
        <f t="shared" si="2"/>
        <v>4.1178119015670422E-3</v>
      </c>
      <c r="K73" s="74">
        <f t="shared" si="3"/>
        <v>0.69535780169488748</v>
      </c>
    </row>
    <row r="74" spans="1:11" ht="36">
      <c r="A74" s="38" t="s">
        <v>1429</v>
      </c>
      <c r="B74" s="39" t="s">
        <v>1430</v>
      </c>
      <c r="C74" s="40" t="s">
        <v>1431</v>
      </c>
      <c r="D74" s="39" t="s">
        <v>14</v>
      </c>
      <c r="E74" s="39" t="s">
        <v>30</v>
      </c>
      <c r="F74" s="41">
        <v>511.5</v>
      </c>
      <c r="G74" s="44">
        <v>30.01</v>
      </c>
      <c r="H74" s="44">
        <f t="shared" si="0"/>
        <v>37.51</v>
      </c>
      <c r="I74" s="44">
        <f t="shared" si="5"/>
        <v>19186.37</v>
      </c>
      <c r="J74" s="73">
        <f t="shared" si="2"/>
        <v>3.9368017172085679E-3</v>
      </c>
      <c r="K74" s="74">
        <f t="shared" si="3"/>
        <v>0.69929460341209604</v>
      </c>
    </row>
    <row r="75" spans="1:11" ht="24">
      <c r="A75" s="38" t="s">
        <v>1772</v>
      </c>
      <c r="B75" s="39" t="s">
        <v>1773</v>
      </c>
      <c r="C75" s="40" t="s">
        <v>1774</v>
      </c>
      <c r="D75" s="39" t="s">
        <v>14</v>
      </c>
      <c r="E75" s="39" t="s">
        <v>30</v>
      </c>
      <c r="F75" s="41">
        <v>310</v>
      </c>
      <c r="G75" s="44">
        <v>48.55</v>
      </c>
      <c r="H75" s="44">
        <f t="shared" si="0"/>
        <v>60.69</v>
      </c>
      <c r="I75" s="44">
        <f t="shared" si="5"/>
        <v>18813.900000000001</v>
      </c>
      <c r="J75" s="73">
        <f t="shared" si="2"/>
        <v>3.8603755597015118E-3</v>
      </c>
      <c r="K75" s="74">
        <f t="shared" si="3"/>
        <v>0.70315497897179757</v>
      </c>
    </row>
    <row r="76" spans="1:11" ht="36">
      <c r="A76" s="38" t="s">
        <v>857</v>
      </c>
      <c r="B76" s="39" t="s">
        <v>858</v>
      </c>
      <c r="C76" s="40" t="s">
        <v>859</v>
      </c>
      <c r="D76" s="39" t="s">
        <v>14</v>
      </c>
      <c r="E76" s="39" t="s">
        <v>22</v>
      </c>
      <c r="F76" s="41">
        <v>30</v>
      </c>
      <c r="G76" s="44">
        <v>497.43</v>
      </c>
      <c r="H76" s="44">
        <f t="shared" si="0"/>
        <v>621.79</v>
      </c>
      <c r="I76" s="44">
        <f t="shared" si="5"/>
        <v>18653.7</v>
      </c>
      <c r="J76" s="73">
        <f t="shared" si="2"/>
        <v>3.8275045353703425E-3</v>
      </c>
      <c r="K76" s="74">
        <f t="shared" si="3"/>
        <v>0.70698248350716797</v>
      </c>
    </row>
    <row r="77" spans="1:11" ht="48">
      <c r="A77" s="38" t="s">
        <v>367</v>
      </c>
      <c r="B77" s="39" t="s">
        <v>368</v>
      </c>
      <c r="C77" s="40" t="s">
        <v>369</v>
      </c>
      <c r="D77" s="39" t="s">
        <v>26</v>
      </c>
      <c r="E77" s="39" t="s">
        <v>15</v>
      </c>
      <c r="F77" s="41">
        <v>33.6</v>
      </c>
      <c r="G77" s="44">
        <v>437.09</v>
      </c>
      <c r="H77" s="44">
        <f t="shared" si="0"/>
        <v>546.36</v>
      </c>
      <c r="I77" s="44">
        <f t="shared" si="5"/>
        <v>18357.7</v>
      </c>
      <c r="J77" s="73">
        <f t="shared" si="2"/>
        <v>3.7667690597022649E-3</v>
      </c>
      <c r="K77" s="74">
        <f t="shared" si="3"/>
        <v>0.71074925256687027</v>
      </c>
    </row>
    <row r="78" spans="1:11">
      <c r="A78" s="38" t="s">
        <v>574</v>
      </c>
      <c r="B78" s="39" t="s">
        <v>575</v>
      </c>
      <c r="C78" s="40" t="s">
        <v>576</v>
      </c>
      <c r="D78" s="39" t="s">
        <v>14</v>
      </c>
      <c r="E78" s="39" t="s">
        <v>15</v>
      </c>
      <c r="F78" s="41">
        <v>724.76</v>
      </c>
      <c r="G78" s="44">
        <v>20.059999999999999</v>
      </c>
      <c r="H78" s="44">
        <f t="shared" si="0"/>
        <v>25.08</v>
      </c>
      <c r="I78" s="44">
        <f t="shared" si="5"/>
        <v>18176.98</v>
      </c>
      <c r="J78" s="73">
        <f t="shared" si="2"/>
        <v>3.7296875895578897E-3</v>
      </c>
      <c r="K78" s="74">
        <f t="shared" si="3"/>
        <v>0.71447894015642821</v>
      </c>
    </row>
    <row r="79" spans="1:11" ht="20.100000000000001" customHeight="1">
      <c r="A79" s="38" t="s">
        <v>548</v>
      </c>
      <c r="B79" s="64" t="s">
        <v>549</v>
      </c>
      <c r="C79" s="40" t="s">
        <v>550</v>
      </c>
      <c r="D79" s="39" t="s">
        <v>14</v>
      </c>
      <c r="E79" s="39" t="s">
        <v>30</v>
      </c>
      <c r="F79" s="41">
        <v>202.29</v>
      </c>
      <c r="G79" s="44">
        <v>68.67</v>
      </c>
      <c r="H79" s="44">
        <f t="shared" si="0"/>
        <v>85.84</v>
      </c>
      <c r="I79" s="44">
        <f t="shared" si="5"/>
        <v>17364.57</v>
      </c>
      <c r="J79" s="73">
        <f t="shared" si="2"/>
        <v>3.5629912794649739E-3</v>
      </c>
      <c r="K79" s="74">
        <f t="shared" si="3"/>
        <v>0.71804193143589323</v>
      </c>
    </row>
    <row r="80" spans="1:11" ht="36">
      <c r="A80" s="38" t="s">
        <v>527</v>
      </c>
      <c r="B80" s="39" t="s">
        <v>528</v>
      </c>
      <c r="C80" s="40" t="s">
        <v>529</v>
      </c>
      <c r="D80" s="39" t="s">
        <v>14</v>
      </c>
      <c r="E80" s="39" t="s">
        <v>15</v>
      </c>
      <c r="F80" s="41">
        <v>235.9</v>
      </c>
      <c r="G80" s="44">
        <v>57.58</v>
      </c>
      <c r="H80" s="44">
        <f t="shared" ref="H80:H143" si="6">ROUND(G80*$J$14,2)</f>
        <v>71.98</v>
      </c>
      <c r="I80" s="44">
        <f t="shared" si="5"/>
        <v>16980.080000000002</v>
      </c>
      <c r="J80" s="73">
        <f t="shared" si="2"/>
        <v>3.4840987691959905E-3</v>
      </c>
      <c r="K80" s="74">
        <f t="shared" si="3"/>
        <v>0.72152603020508921</v>
      </c>
    </row>
    <row r="81" spans="1:11" ht="20.100000000000001" customHeight="1">
      <c r="A81" s="38" t="s">
        <v>1870</v>
      </c>
      <c r="B81" s="39" t="s">
        <v>1871</v>
      </c>
      <c r="C81" s="40" t="s">
        <v>1872</v>
      </c>
      <c r="D81" s="39" t="s">
        <v>26</v>
      </c>
      <c r="E81" s="39" t="s">
        <v>15</v>
      </c>
      <c r="F81" s="41">
        <v>330.6</v>
      </c>
      <c r="G81" s="44">
        <v>40.89</v>
      </c>
      <c r="H81" s="44">
        <f t="shared" si="6"/>
        <v>51.11</v>
      </c>
      <c r="I81" s="44">
        <f t="shared" si="5"/>
        <v>16896.97</v>
      </c>
      <c r="J81" s="73">
        <f t="shared" si="2"/>
        <v>3.4670456429028353E-3</v>
      </c>
      <c r="K81" s="74">
        <f t="shared" si="3"/>
        <v>0.724993075847992</v>
      </c>
    </row>
    <row r="82" spans="1:11" ht="20.100000000000001" customHeight="1">
      <c r="A82" s="38" t="s">
        <v>1873</v>
      </c>
      <c r="B82" s="39" t="s">
        <v>1874</v>
      </c>
      <c r="C82" s="40" t="s">
        <v>1875</v>
      </c>
      <c r="D82" s="39" t="s">
        <v>26</v>
      </c>
      <c r="E82" s="39" t="s">
        <v>15</v>
      </c>
      <c r="F82" s="41">
        <v>330.6</v>
      </c>
      <c r="G82" s="44">
        <v>40.89</v>
      </c>
      <c r="H82" s="44">
        <f t="shared" si="6"/>
        <v>51.11</v>
      </c>
      <c r="I82" s="44">
        <f t="shared" si="5"/>
        <v>16896.97</v>
      </c>
      <c r="J82" s="73">
        <f t="shared" ref="J82:J145" si="7">I82/$K$15</f>
        <v>3.4670456429028353E-3</v>
      </c>
      <c r="K82" s="74">
        <f t="shared" ref="K82:K145" si="8">J82+K81</f>
        <v>0.72846012149089479</v>
      </c>
    </row>
    <row r="83" spans="1:11" ht="36">
      <c r="A83" s="38" t="s">
        <v>258</v>
      </c>
      <c r="B83" s="39" t="s">
        <v>259</v>
      </c>
      <c r="C83" s="40" t="s">
        <v>260</v>
      </c>
      <c r="D83" s="39" t="s">
        <v>14</v>
      </c>
      <c r="E83" s="39" t="s">
        <v>15</v>
      </c>
      <c r="F83" s="41">
        <v>14.36</v>
      </c>
      <c r="G83" s="44">
        <v>916.37</v>
      </c>
      <c r="H83" s="44">
        <f t="shared" si="6"/>
        <v>1145.46</v>
      </c>
      <c r="I83" s="44">
        <f t="shared" si="5"/>
        <v>16448.810000000001</v>
      </c>
      <c r="J83" s="73">
        <f t="shared" si="7"/>
        <v>3.3750888497426808E-3</v>
      </c>
      <c r="K83" s="74">
        <f t="shared" si="8"/>
        <v>0.73183521034063748</v>
      </c>
    </row>
    <row r="84" spans="1:11" ht="24">
      <c r="A84" s="38" t="s">
        <v>439</v>
      </c>
      <c r="B84" s="39" t="s">
        <v>440</v>
      </c>
      <c r="C84" s="40" t="s">
        <v>441</v>
      </c>
      <c r="D84" s="39" t="s">
        <v>26</v>
      </c>
      <c r="E84" s="39" t="s">
        <v>30</v>
      </c>
      <c r="F84" s="41">
        <v>86.02</v>
      </c>
      <c r="G84" s="44">
        <v>152.63999999999999</v>
      </c>
      <c r="H84" s="44">
        <f t="shared" si="6"/>
        <v>190.8</v>
      </c>
      <c r="I84" s="44">
        <f t="shared" si="5"/>
        <v>16412.62</v>
      </c>
      <c r="J84" s="73">
        <f t="shared" si="7"/>
        <v>3.3676631170925868E-3</v>
      </c>
      <c r="K84" s="74">
        <f t="shared" si="8"/>
        <v>0.73520287345773006</v>
      </c>
    </row>
    <row r="85" spans="1:11" ht="24">
      <c r="A85" s="38" t="s">
        <v>551</v>
      </c>
      <c r="B85" s="39" t="s">
        <v>552</v>
      </c>
      <c r="C85" s="40" t="s">
        <v>553</v>
      </c>
      <c r="D85" s="39" t="s">
        <v>14</v>
      </c>
      <c r="E85" s="39" t="s">
        <v>30</v>
      </c>
      <c r="F85" s="41">
        <v>107.69</v>
      </c>
      <c r="G85" s="44">
        <v>117.86</v>
      </c>
      <c r="H85" s="44">
        <f t="shared" si="6"/>
        <v>147.33000000000001</v>
      </c>
      <c r="I85" s="44">
        <f t="shared" si="5"/>
        <v>15865.97</v>
      </c>
      <c r="J85" s="73">
        <f t="shared" si="7"/>
        <v>3.2554974151535509E-3</v>
      </c>
      <c r="K85" s="74">
        <f t="shared" si="8"/>
        <v>0.73845837087288357</v>
      </c>
    </row>
    <row r="86" spans="1:11" ht="24">
      <c r="A86" s="38" t="s">
        <v>89</v>
      </c>
      <c r="B86" s="39" t="s">
        <v>90</v>
      </c>
      <c r="C86" s="40" t="s">
        <v>91</v>
      </c>
      <c r="D86" s="39" t="s">
        <v>14</v>
      </c>
      <c r="E86" s="39" t="s">
        <v>92</v>
      </c>
      <c r="F86" s="41">
        <v>715.1</v>
      </c>
      <c r="G86" s="44">
        <v>17.190000000000001</v>
      </c>
      <c r="H86" s="44">
        <f t="shared" si="6"/>
        <v>21.49</v>
      </c>
      <c r="I86" s="44">
        <f>ROUND(H86*F86,2)-0.01</f>
        <v>15367.49</v>
      </c>
      <c r="J86" s="73">
        <f t="shared" si="7"/>
        <v>3.1532155911298231E-3</v>
      </c>
      <c r="K86" s="74">
        <f t="shared" si="8"/>
        <v>0.74161158646401337</v>
      </c>
    </row>
    <row r="87" spans="1:11" ht="20.100000000000001" customHeight="1">
      <c r="A87" s="38" t="s">
        <v>1648</v>
      </c>
      <c r="B87" s="64" t="s">
        <v>1649</v>
      </c>
      <c r="C87" s="40" t="s">
        <v>1650</v>
      </c>
      <c r="D87" s="39" t="s">
        <v>14</v>
      </c>
      <c r="E87" s="39" t="s">
        <v>30</v>
      </c>
      <c r="F87" s="41">
        <v>292.89999999999998</v>
      </c>
      <c r="G87" s="44">
        <v>40.21</v>
      </c>
      <c r="H87" s="44">
        <f t="shared" si="6"/>
        <v>50.26</v>
      </c>
      <c r="I87" s="44">
        <f t="shared" ref="I87:I118" si="9">ROUND(H87*F87,2)</f>
        <v>14721.15</v>
      </c>
      <c r="J87" s="73">
        <f t="shared" si="7"/>
        <v>3.0205947555105484E-3</v>
      </c>
      <c r="K87" s="74">
        <f t="shared" si="8"/>
        <v>0.7446321812195239</v>
      </c>
    </row>
    <row r="88" spans="1:11" ht="36">
      <c r="A88" s="38" t="s">
        <v>425</v>
      </c>
      <c r="B88" s="39" t="s">
        <v>426</v>
      </c>
      <c r="C88" s="40" t="s">
        <v>427</v>
      </c>
      <c r="D88" s="39" t="s">
        <v>26</v>
      </c>
      <c r="E88" s="39" t="s">
        <v>15</v>
      </c>
      <c r="F88" s="41">
        <v>16.12</v>
      </c>
      <c r="G88" s="44">
        <v>721.14</v>
      </c>
      <c r="H88" s="44">
        <f t="shared" si="6"/>
        <v>901.43</v>
      </c>
      <c r="I88" s="44">
        <f t="shared" si="9"/>
        <v>14531.05</v>
      </c>
      <c r="J88" s="73">
        <f t="shared" si="7"/>
        <v>2.9815886273872319E-3</v>
      </c>
      <c r="K88" s="74">
        <f t="shared" si="8"/>
        <v>0.74761376984691108</v>
      </c>
    </row>
    <row r="89" spans="1:11" ht="24">
      <c r="A89" s="38" t="s">
        <v>599</v>
      </c>
      <c r="B89" s="39" t="s">
        <v>600</v>
      </c>
      <c r="C89" s="40" t="s">
        <v>601</v>
      </c>
      <c r="D89" s="39" t="s">
        <v>26</v>
      </c>
      <c r="E89" s="39" t="s">
        <v>15</v>
      </c>
      <c r="F89" s="41">
        <v>90.54</v>
      </c>
      <c r="G89" s="44">
        <v>127.61</v>
      </c>
      <c r="H89" s="44">
        <f t="shared" si="6"/>
        <v>159.51</v>
      </c>
      <c r="I89" s="44">
        <f t="shared" si="9"/>
        <v>14442.04</v>
      </c>
      <c r="J89" s="73">
        <f t="shared" si="7"/>
        <v>2.9633248953290716E-3</v>
      </c>
      <c r="K89" s="74">
        <f t="shared" si="8"/>
        <v>0.7505770947422401</v>
      </c>
    </row>
    <row r="90" spans="1:11" ht="36">
      <c r="A90" s="38" t="s">
        <v>1612</v>
      </c>
      <c r="B90" s="39" t="s">
        <v>1613</v>
      </c>
      <c r="C90" s="40" t="s">
        <v>1614</v>
      </c>
      <c r="D90" s="39" t="s">
        <v>14</v>
      </c>
      <c r="E90" s="39" t="s">
        <v>22</v>
      </c>
      <c r="F90" s="41">
        <v>40</v>
      </c>
      <c r="G90" s="44">
        <v>287.20999999999998</v>
      </c>
      <c r="H90" s="44">
        <f t="shared" si="6"/>
        <v>359.01</v>
      </c>
      <c r="I90" s="44">
        <f t="shared" si="9"/>
        <v>14360.4</v>
      </c>
      <c r="J90" s="73">
        <f t="shared" si="7"/>
        <v>2.9465733945400786E-3</v>
      </c>
      <c r="K90" s="74">
        <f t="shared" si="8"/>
        <v>0.75352366813678018</v>
      </c>
    </row>
    <row r="91" spans="1:11" ht="36">
      <c r="A91" s="38" t="s">
        <v>1542</v>
      </c>
      <c r="B91" s="39" t="s">
        <v>1543</v>
      </c>
      <c r="C91" s="40" t="s">
        <v>1544</v>
      </c>
      <c r="D91" s="39" t="s">
        <v>26</v>
      </c>
      <c r="E91" s="39" t="s">
        <v>30</v>
      </c>
      <c r="F91" s="41">
        <v>105.3</v>
      </c>
      <c r="G91" s="44">
        <v>108.88</v>
      </c>
      <c r="H91" s="44">
        <f t="shared" si="6"/>
        <v>136.1</v>
      </c>
      <c r="I91" s="44">
        <f t="shared" si="9"/>
        <v>14331.33</v>
      </c>
      <c r="J91" s="73">
        <f t="shared" si="7"/>
        <v>2.9406085963047035E-3</v>
      </c>
      <c r="K91" s="74">
        <f t="shared" si="8"/>
        <v>0.75646427673308492</v>
      </c>
    </row>
    <row r="92" spans="1:11" ht="20.100000000000001" customHeight="1">
      <c r="A92" s="38" t="s">
        <v>1417</v>
      </c>
      <c r="B92" s="39" t="s">
        <v>1418</v>
      </c>
      <c r="C92" s="40" t="s">
        <v>1419</v>
      </c>
      <c r="D92" s="39" t="s">
        <v>14</v>
      </c>
      <c r="E92" s="39" t="s">
        <v>30</v>
      </c>
      <c r="F92" s="41">
        <v>4292.5</v>
      </c>
      <c r="G92" s="44">
        <v>2.63</v>
      </c>
      <c r="H92" s="44">
        <f t="shared" si="6"/>
        <v>3.29</v>
      </c>
      <c r="I92" s="44">
        <f t="shared" si="9"/>
        <v>14122.33</v>
      </c>
      <c r="J92" s="73">
        <f t="shared" si="7"/>
        <v>2.8977244259850133E-3</v>
      </c>
      <c r="K92" s="74">
        <f t="shared" si="8"/>
        <v>0.75936200115906993</v>
      </c>
    </row>
    <row r="93" spans="1:11" ht="20.100000000000001" customHeight="1">
      <c r="A93" s="38" t="s">
        <v>794</v>
      </c>
      <c r="B93" s="39" t="s">
        <v>795</v>
      </c>
      <c r="C93" s="40" t="s">
        <v>796</v>
      </c>
      <c r="D93" s="39" t="s">
        <v>26</v>
      </c>
      <c r="E93" s="39" t="s">
        <v>22</v>
      </c>
      <c r="F93" s="41">
        <v>6</v>
      </c>
      <c r="G93" s="44">
        <v>1862.17</v>
      </c>
      <c r="H93" s="44">
        <f t="shared" si="6"/>
        <v>2327.71</v>
      </c>
      <c r="I93" s="44">
        <f t="shared" si="9"/>
        <v>13966.26</v>
      </c>
      <c r="J93" s="73">
        <f t="shared" si="7"/>
        <v>2.8657008256893482E-3</v>
      </c>
      <c r="K93" s="74">
        <f t="shared" si="8"/>
        <v>0.76222770198475931</v>
      </c>
    </row>
    <row r="94" spans="1:11" ht="36">
      <c r="A94" s="38" t="s">
        <v>1721</v>
      </c>
      <c r="B94" s="39" t="s">
        <v>1722</v>
      </c>
      <c r="C94" s="40" t="s">
        <v>1723</v>
      </c>
      <c r="D94" s="39" t="s">
        <v>26</v>
      </c>
      <c r="E94" s="39" t="s">
        <v>30</v>
      </c>
      <c r="F94" s="41">
        <v>77.599999999999994</v>
      </c>
      <c r="G94" s="44">
        <v>143.58000000000001</v>
      </c>
      <c r="H94" s="44">
        <f t="shared" si="6"/>
        <v>179.48</v>
      </c>
      <c r="I94" s="44">
        <f t="shared" si="9"/>
        <v>13927.65</v>
      </c>
      <c r="J94" s="73">
        <f t="shared" si="7"/>
        <v>2.8577785394881846E-3</v>
      </c>
      <c r="K94" s="74">
        <f t="shared" si="8"/>
        <v>0.76508548052424752</v>
      </c>
    </row>
    <row r="95" spans="1:11" ht="20.100000000000001" customHeight="1">
      <c r="A95" s="38" t="s">
        <v>952</v>
      </c>
      <c r="B95" s="64" t="s">
        <v>953</v>
      </c>
      <c r="C95" s="40" t="s">
        <v>954</v>
      </c>
      <c r="D95" s="39" t="s">
        <v>14</v>
      </c>
      <c r="E95" s="39" t="s">
        <v>22</v>
      </c>
      <c r="F95" s="41">
        <v>1</v>
      </c>
      <c r="G95" s="44">
        <v>10563.52</v>
      </c>
      <c r="H95" s="44">
        <f t="shared" si="6"/>
        <v>13204.4</v>
      </c>
      <c r="I95" s="44">
        <f t="shared" si="9"/>
        <v>13204.4</v>
      </c>
      <c r="J95" s="73">
        <f t="shared" si="7"/>
        <v>2.7093767395660992E-3</v>
      </c>
      <c r="K95" s="74">
        <f t="shared" si="8"/>
        <v>0.76779485726381358</v>
      </c>
    </row>
    <row r="96" spans="1:11" ht="36">
      <c r="A96" s="38" t="s">
        <v>1807</v>
      </c>
      <c r="B96" s="39" t="s">
        <v>1808</v>
      </c>
      <c r="C96" s="40" t="s">
        <v>1809</v>
      </c>
      <c r="D96" s="39" t="s">
        <v>14</v>
      </c>
      <c r="E96" s="39" t="s">
        <v>22</v>
      </c>
      <c r="F96" s="41">
        <v>301</v>
      </c>
      <c r="G96" s="44">
        <v>34.53</v>
      </c>
      <c r="H96" s="44">
        <f t="shared" si="6"/>
        <v>43.16</v>
      </c>
      <c r="I96" s="44">
        <f t="shared" si="9"/>
        <v>12991.16</v>
      </c>
      <c r="J96" s="73">
        <f t="shared" si="7"/>
        <v>2.6656225745949479E-3</v>
      </c>
      <c r="K96" s="74">
        <f t="shared" si="8"/>
        <v>0.77046047983840849</v>
      </c>
    </row>
    <row r="97" spans="1:11" ht="36">
      <c r="A97" s="38" t="s">
        <v>41</v>
      </c>
      <c r="B97" s="39" t="s">
        <v>42</v>
      </c>
      <c r="C97" s="40" t="s">
        <v>43</v>
      </c>
      <c r="D97" s="39" t="s">
        <v>26</v>
      </c>
      <c r="E97" s="39" t="s">
        <v>37</v>
      </c>
      <c r="F97" s="41">
        <v>10</v>
      </c>
      <c r="G97" s="44">
        <v>1025</v>
      </c>
      <c r="H97" s="44">
        <f t="shared" si="6"/>
        <v>1281.25</v>
      </c>
      <c r="I97" s="44">
        <f t="shared" si="9"/>
        <v>12812.5</v>
      </c>
      <c r="J97" s="73">
        <f t="shared" si="7"/>
        <v>2.6289637905312357E-3</v>
      </c>
      <c r="K97" s="74">
        <f t="shared" si="8"/>
        <v>0.77308944362893972</v>
      </c>
    </row>
    <row r="98" spans="1:11" ht="24">
      <c r="A98" s="38" t="s">
        <v>80</v>
      </c>
      <c r="B98" s="39" t="s">
        <v>81</v>
      </c>
      <c r="C98" s="40" t="s">
        <v>82</v>
      </c>
      <c r="D98" s="39" t="s">
        <v>14</v>
      </c>
      <c r="E98" s="39" t="s">
        <v>15</v>
      </c>
      <c r="F98" s="41">
        <v>260.89999999999998</v>
      </c>
      <c r="G98" s="44">
        <v>38.35</v>
      </c>
      <c r="H98" s="44">
        <f t="shared" si="6"/>
        <v>47.94</v>
      </c>
      <c r="I98" s="44">
        <f t="shared" si="9"/>
        <v>12507.55</v>
      </c>
      <c r="J98" s="73">
        <f t="shared" si="7"/>
        <v>2.5663918874738695E-3</v>
      </c>
      <c r="K98" s="74">
        <f t="shared" si="8"/>
        <v>0.77565583551641359</v>
      </c>
    </row>
    <row r="99" spans="1:11" ht="24">
      <c r="A99" s="38" t="s">
        <v>602</v>
      </c>
      <c r="B99" s="39" t="s">
        <v>603</v>
      </c>
      <c r="C99" s="40" t="s">
        <v>604</v>
      </c>
      <c r="D99" s="39" t="s">
        <v>26</v>
      </c>
      <c r="E99" s="39" t="s">
        <v>15</v>
      </c>
      <c r="F99" s="41">
        <v>78.13</v>
      </c>
      <c r="G99" s="44">
        <v>127.61</v>
      </c>
      <c r="H99" s="44">
        <f t="shared" si="6"/>
        <v>159.51</v>
      </c>
      <c r="I99" s="44">
        <f t="shared" si="9"/>
        <v>12462.52</v>
      </c>
      <c r="J99" s="73">
        <f t="shared" si="7"/>
        <v>2.5571522980504459E-3</v>
      </c>
      <c r="K99" s="74">
        <f t="shared" si="8"/>
        <v>0.77821298781446402</v>
      </c>
    </row>
    <row r="100" spans="1:11" ht="48">
      <c r="A100" s="38" t="s">
        <v>472</v>
      </c>
      <c r="B100" s="39" t="s">
        <v>473</v>
      </c>
      <c r="C100" s="40" t="s">
        <v>474</v>
      </c>
      <c r="D100" s="39" t="s">
        <v>26</v>
      </c>
      <c r="E100" s="39" t="s">
        <v>15</v>
      </c>
      <c r="F100" s="41">
        <v>2331.77</v>
      </c>
      <c r="G100" s="44">
        <v>4.2300000000000004</v>
      </c>
      <c r="H100" s="44">
        <f t="shared" si="6"/>
        <v>5.29</v>
      </c>
      <c r="I100" s="44">
        <f t="shared" si="9"/>
        <v>12335.06</v>
      </c>
      <c r="J100" s="73">
        <f t="shared" si="7"/>
        <v>2.5309991097779688E-3</v>
      </c>
      <c r="K100" s="74">
        <f t="shared" si="8"/>
        <v>0.78074398692424196</v>
      </c>
    </row>
    <row r="101" spans="1:11" ht="36">
      <c r="A101" s="38" t="s">
        <v>130</v>
      </c>
      <c r="B101" s="39" t="s">
        <v>131</v>
      </c>
      <c r="C101" s="40" t="s">
        <v>132</v>
      </c>
      <c r="D101" s="39" t="s">
        <v>14</v>
      </c>
      <c r="E101" s="39" t="s">
        <v>92</v>
      </c>
      <c r="F101" s="41">
        <v>931.85</v>
      </c>
      <c r="G101" s="44">
        <v>10.51</v>
      </c>
      <c r="H101" s="44">
        <f t="shared" si="6"/>
        <v>13.14</v>
      </c>
      <c r="I101" s="44">
        <f t="shared" si="9"/>
        <v>12244.51</v>
      </c>
      <c r="J101" s="73">
        <f t="shared" si="7"/>
        <v>2.5124193890963997E-3</v>
      </c>
      <c r="K101" s="74">
        <f t="shared" si="8"/>
        <v>0.78325640631333837</v>
      </c>
    </row>
    <row r="102" spans="1:11" ht="20.100000000000001" customHeight="1">
      <c r="A102" s="38" t="s">
        <v>995</v>
      </c>
      <c r="B102" s="64" t="s">
        <v>996</v>
      </c>
      <c r="C102" s="40" t="s">
        <v>997</v>
      </c>
      <c r="D102" s="39" t="s">
        <v>14</v>
      </c>
      <c r="E102" s="39" t="s">
        <v>22</v>
      </c>
      <c r="F102" s="41">
        <v>18</v>
      </c>
      <c r="G102" s="44">
        <v>529.64</v>
      </c>
      <c r="H102" s="44">
        <f t="shared" si="6"/>
        <v>662.05</v>
      </c>
      <c r="I102" s="44">
        <f t="shared" si="9"/>
        <v>11916.9</v>
      </c>
      <c r="J102" s="73">
        <f t="shared" si="7"/>
        <v>2.4451979391517408E-3</v>
      </c>
      <c r="K102" s="74">
        <f t="shared" si="8"/>
        <v>0.78570160425249014</v>
      </c>
    </row>
    <row r="103" spans="1:11" ht="24">
      <c r="A103" s="38" t="s">
        <v>381</v>
      </c>
      <c r="B103" s="39" t="s">
        <v>382</v>
      </c>
      <c r="C103" s="40" t="s">
        <v>383</v>
      </c>
      <c r="D103" s="39" t="s">
        <v>26</v>
      </c>
      <c r="E103" s="39" t="s">
        <v>15</v>
      </c>
      <c r="F103" s="41">
        <v>8.51</v>
      </c>
      <c r="G103" s="44">
        <v>1114.01</v>
      </c>
      <c r="H103" s="44">
        <f t="shared" si="6"/>
        <v>1392.51</v>
      </c>
      <c r="I103" s="44">
        <f t="shared" si="9"/>
        <v>11850.26</v>
      </c>
      <c r="J103" s="73">
        <f t="shared" si="7"/>
        <v>2.4315242496297119E-3</v>
      </c>
      <c r="K103" s="74">
        <f t="shared" si="8"/>
        <v>0.78813312850211981</v>
      </c>
    </row>
    <row r="104" spans="1:11" ht="30" customHeight="1">
      <c r="A104" s="38" t="s">
        <v>819</v>
      </c>
      <c r="B104" s="39" t="s">
        <v>820</v>
      </c>
      <c r="C104" s="66" t="s">
        <v>821</v>
      </c>
      <c r="D104" s="39" t="s">
        <v>14</v>
      </c>
      <c r="E104" s="39" t="s">
        <v>30</v>
      </c>
      <c r="F104" s="41">
        <v>62.8</v>
      </c>
      <c r="G104" s="44">
        <v>148.65</v>
      </c>
      <c r="H104" s="44">
        <f t="shared" si="6"/>
        <v>185.81</v>
      </c>
      <c r="I104" s="44">
        <f t="shared" si="9"/>
        <v>11668.87</v>
      </c>
      <c r="J104" s="73">
        <f t="shared" si="7"/>
        <v>2.3943053039154126E-3</v>
      </c>
      <c r="K104" s="74">
        <f t="shared" si="8"/>
        <v>0.79052743380603518</v>
      </c>
    </row>
    <row r="105" spans="1:11" ht="36">
      <c r="A105" s="38" t="s">
        <v>490</v>
      </c>
      <c r="B105" s="39" t="s">
        <v>491</v>
      </c>
      <c r="C105" s="40" t="s">
        <v>492</v>
      </c>
      <c r="D105" s="39" t="s">
        <v>26</v>
      </c>
      <c r="E105" s="39" t="s">
        <v>15</v>
      </c>
      <c r="F105" s="41">
        <v>139.66999999999999</v>
      </c>
      <c r="G105" s="44">
        <v>66.540000000000006</v>
      </c>
      <c r="H105" s="44">
        <f t="shared" si="6"/>
        <v>83.18</v>
      </c>
      <c r="I105" s="44">
        <f t="shared" si="9"/>
        <v>11617.75</v>
      </c>
      <c r="J105" s="73">
        <f t="shared" si="7"/>
        <v>2.3838161231176012E-3</v>
      </c>
      <c r="K105" s="74">
        <f t="shared" si="8"/>
        <v>0.79291124992915274</v>
      </c>
    </row>
    <row r="106" spans="1:11" ht="20.100000000000001" customHeight="1">
      <c r="A106" s="38" t="s">
        <v>977</v>
      </c>
      <c r="B106" s="39" t="s">
        <v>871</v>
      </c>
      <c r="C106" s="40" t="s">
        <v>872</v>
      </c>
      <c r="D106" s="39" t="s">
        <v>14</v>
      </c>
      <c r="E106" s="39" t="s">
        <v>30</v>
      </c>
      <c r="F106" s="41">
        <v>388.1</v>
      </c>
      <c r="G106" s="44">
        <v>23.65</v>
      </c>
      <c r="H106" s="44">
        <f t="shared" si="6"/>
        <v>29.56</v>
      </c>
      <c r="I106" s="44">
        <f t="shared" si="9"/>
        <v>11472.24</v>
      </c>
      <c r="J106" s="73">
        <f t="shared" si="7"/>
        <v>2.3539593019538782E-3</v>
      </c>
      <c r="K106" s="74">
        <f t="shared" si="8"/>
        <v>0.79526520923110666</v>
      </c>
    </row>
    <row r="107" spans="1:11" ht="20.100000000000001" customHeight="1">
      <c r="A107" s="38" t="s">
        <v>1632</v>
      </c>
      <c r="B107" s="39" t="s">
        <v>1633</v>
      </c>
      <c r="C107" s="40" t="s">
        <v>1634</v>
      </c>
      <c r="D107" s="39" t="s">
        <v>26</v>
      </c>
      <c r="E107" s="39" t="s">
        <v>22</v>
      </c>
      <c r="F107" s="41">
        <v>9</v>
      </c>
      <c r="G107" s="44">
        <v>1011.32</v>
      </c>
      <c r="H107" s="44">
        <f t="shared" si="6"/>
        <v>1264.1500000000001</v>
      </c>
      <c r="I107" s="44">
        <f t="shared" si="9"/>
        <v>11377.35</v>
      </c>
      <c r="J107" s="73">
        <f t="shared" si="7"/>
        <v>2.3344890678790677E-3</v>
      </c>
      <c r="K107" s="74">
        <f t="shared" si="8"/>
        <v>0.79759969829898569</v>
      </c>
    </row>
    <row r="108" spans="1:11" ht="24">
      <c r="A108" s="38" t="s">
        <v>1758</v>
      </c>
      <c r="B108" s="39" t="s">
        <v>1759</v>
      </c>
      <c r="C108" s="40" t="s">
        <v>1760</v>
      </c>
      <c r="D108" s="39" t="s">
        <v>26</v>
      </c>
      <c r="E108" s="39" t="s">
        <v>1187</v>
      </c>
      <c r="F108" s="41">
        <v>1</v>
      </c>
      <c r="G108" s="44">
        <v>9031.01</v>
      </c>
      <c r="H108" s="44">
        <f t="shared" si="6"/>
        <v>11288.76</v>
      </c>
      <c r="I108" s="44">
        <f t="shared" si="9"/>
        <v>11288.76</v>
      </c>
      <c r="J108" s="73">
        <f t="shared" si="7"/>
        <v>2.316311514536382E-3</v>
      </c>
      <c r="K108" s="74">
        <f t="shared" si="8"/>
        <v>0.79991600981352207</v>
      </c>
    </row>
    <row r="109" spans="1:11" ht="24">
      <c r="A109" s="38" t="s">
        <v>610</v>
      </c>
      <c r="B109" s="39" t="s">
        <v>611</v>
      </c>
      <c r="C109" s="40" t="s">
        <v>612</v>
      </c>
      <c r="D109" s="39" t="s">
        <v>14</v>
      </c>
      <c r="E109" s="39" t="s">
        <v>15</v>
      </c>
      <c r="F109" s="41">
        <v>481.84</v>
      </c>
      <c r="G109" s="44">
        <v>18.72</v>
      </c>
      <c r="H109" s="44">
        <f t="shared" si="6"/>
        <v>23.4</v>
      </c>
      <c r="I109" s="44">
        <f t="shared" si="9"/>
        <v>11275.06</v>
      </c>
      <c r="J109" s="73">
        <f t="shared" si="7"/>
        <v>2.3135004469125552E-3</v>
      </c>
      <c r="K109" s="74">
        <f t="shared" si="8"/>
        <v>0.80222951026043465</v>
      </c>
    </row>
    <row r="110" spans="1:11" ht="48">
      <c r="A110" s="38" t="s">
        <v>1222</v>
      </c>
      <c r="B110" s="39" t="s">
        <v>1223</v>
      </c>
      <c r="C110" s="40" t="s">
        <v>1224</v>
      </c>
      <c r="D110" s="39" t="s">
        <v>14</v>
      </c>
      <c r="E110" s="39" t="s">
        <v>30</v>
      </c>
      <c r="F110" s="41">
        <v>96.2</v>
      </c>
      <c r="G110" s="44">
        <v>93.76</v>
      </c>
      <c r="H110" s="44">
        <f t="shared" si="6"/>
        <v>117.2</v>
      </c>
      <c r="I110" s="44">
        <f t="shared" si="9"/>
        <v>11274.64</v>
      </c>
      <c r="J110" s="73">
        <f t="shared" si="7"/>
        <v>2.3134142681970802E-3</v>
      </c>
      <c r="K110" s="74">
        <f t="shared" si="8"/>
        <v>0.80454292452863174</v>
      </c>
    </row>
    <row r="111" spans="1:11" ht="24">
      <c r="A111" s="38" t="s">
        <v>653</v>
      </c>
      <c r="B111" s="39" t="s">
        <v>654</v>
      </c>
      <c r="C111" s="40" t="s">
        <v>655</v>
      </c>
      <c r="D111" s="39" t="s">
        <v>14</v>
      </c>
      <c r="E111" s="39" t="s">
        <v>30</v>
      </c>
      <c r="F111" s="41">
        <v>414.1</v>
      </c>
      <c r="G111" s="44">
        <v>21.73</v>
      </c>
      <c r="H111" s="44">
        <f t="shared" si="6"/>
        <v>27.16</v>
      </c>
      <c r="I111" s="44">
        <f t="shared" si="9"/>
        <v>11246.96</v>
      </c>
      <c r="J111" s="73">
        <f t="shared" si="7"/>
        <v>2.3077346804724437E-3</v>
      </c>
      <c r="K111" s="74">
        <f t="shared" si="8"/>
        <v>0.80685065920910415</v>
      </c>
    </row>
    <row r="112" spans="1:11" ht="24">
      <c r="A112" s="38" t="s">
        <v>1747</v>
      </c>
      <c r="B112" s="39" t="s">
        <v>1748</v>
      </c>
      <c r="C112" s="40" t="s">
        <v>1749</v>
      </c>
      <c r="D112" s="39" t="s">
        <v>14</v>
      </c>
      <c r="E112" s="39" t="s">
        <v>30</v>
      </c>
      <c r="F112" s="41">
        <v>1209.5</v>
      </c>
      <c r="G112" s="44">
        <v>7.39</v>
      </c>
      <c r="H112" s="44">
        <f t="shared" si="6"/>
        <v>9.24</v>
      </c>
      <c r="I112" s="44">
        <f t="shared" si="9"/>
        <v>11175.78</v>
      </c>
      <c r="J112" s="73">
        <f t="shared" si="7"/>
        <v>2.2931294400736135E-3</v>
      </c>
      <c r="K112" s="74">
        <f t="shared" si="8"/>
        <v>0.8091437886491778</v>
      </c>
    </row>
    <row r="113" spans="1:11" ht="36">
      <c r="A113" s="38" t="s">
        <v>1073</v>
      </c>
      <c r="B113" s="39" t="s">
        <v>1074</v>
      </c>
      <c r="C113" s="40" t="s">
        <v>1075</v>
      </c>
      <c r="D113" s="39" t="s">
        <v>26</v>
      </c>
      <c r="E113" s="39" t="s">
        <v>22</v>
      </c>
      <c r="F113" s="41">
        <v>24</v>
      </c>
      <c r="G113" s="44">
        <v>367.1</v>
      </c>
      <c r="H113" s="44">
        <f t="shared" si="6"/>
        <v>458.88</v>
      </c>
      <c r="I113" s="44">
        <f t="shared" si="9"/>
        <v>11013.12</v>
      </c>
      <c r="J113" s="73">
        <f t="shared" si="7"/>
        <v>2.2597536546946624E-3</v>
      </c>
      <c r="K113" s="74">
        <f t="shared" si="8"/>
        <v>0.81140354230387246</v>
      </c>
    </row>
    <row r="114" spans="1:11" ht="20.100000000000001" customHeight="1">
      <c r="A114" s="38" t="s">
        <v>384</v>
      </c>
      <c r="B114" s="64" t="s">
        <v>385</v>
      </c>
      <c r="C114" s="40" t="s">
        <v>386</v>
      </c>
      <c r="D114" s="39" t="s">
        <v>26</v>
      </c>
      <c r="E114" s="39" t="s">
        <v>15</v>
      </c>
      <c r="F114" s="41">
        <v>7.55</v>
      </c>
      <c r="G114" s="44">
        <v>1114.01</v>
      </c>
      <c r="H114" s="44">
        <f t="shared" si="6"/>
        <v>1392.51</v>
      </c>
      <c r="I114" s="44">
        <f t="shared" si="9"/>
        <v>10513.45</v>
      </c>
      <c r="J114" s="73">
        <f t="shared" si="7"/>
        <v>2.1572276576437557E-3</v>
      </c>
      <c r="K114" s="74">
        <f t="shared" si="8"/>
        <v>0.81356076996151616</v>
      </c>
    </row>
    <row r="115" spans="1:11" ht="48">
      <c r="A115" s="38" t="s">
        <v>407</v>
      </c>
      <c r="B115" s="39" t="s">
        <v>408</v>
      </c>
      <c r="C115" s="40" t="s">
        <v>409</v>
      </c>
      <c r="D115" s="39" t="s">
        <v>26</v>
      </c>
      <c r="E115" s="39" t="s">
        <v>15</v>
      </c>
      <c r="F115" s="41">
        <v>7.7</v>
      </c>
      <c r="G115" s="44">
        <v>1088.27</v>
      </c>
      <c r="H115" s="44">
        <f t="shared" si="6"/>
        <v>1360.34</v>
      </c>
      <c r="I115" s="44">
        <f t="shared" si="9"/>
        <v>10474.620000000001</v>
      </c>
      <c r="J115" s="73">
        <f t="shared" si="7"/>
        <v>2.1492602302106765E-3</v>
      </c>
      <c r="K115" s="74">
        <f t="shared" si="8"/>
        <v>0.81571003019172683</v>
      </c>
    </row>
    <row r="116" spans="1:11" ht="36">
      <c r="A116" s="38" t="s">
        <v>876</v>
      </c>
      <c r="B116" s="39" t="s">
        <v>877</v>
      </c>
      <c r="C116" s="40" t="s">
        <v>878</v>
      </c>
      <c r="D116" s="39" t="s">
        <v>14</v>
      </c>
      <c r="E116" s="39" t="s">
        <v>30</v>
      </c>
      <c r="F116" s="41">
        <v>252.1</v>
      </c>
      <c r="G116" s="44">
        <v>32.950000000000003</v>
      </c>
      <c r="H116" s="44">
        <f t="shared" si="6"/>
        <v>41.19</v>
      </c>
      <c r="I116" s="44">
        <f t="shared" si="9"/>
        <v>10384</v>
      </c>
      <c r="J116" s="73">
        <f t="shared" si="7"/>
        <v>2.1306661464098615E-3</v>
      </c>
      <c r="K116" s="74">
        <f t="shared" si="8"/>
        <v>0.81784069633813672</v>
      </c>
    </row>
    <row r="117" spans="1:11" ht="48">
      <c r="A117" s="38" t="s">
        <v>352</v>
      </c>
      <c r="B117" s="39" t="s">
        <v>353</v>
      </c>
      <c r="C117" s="40" t="s">
        <v>354</v>
      </c>
      <c r="D117" s="39" t="s">
        <v>26</v>
      </c>
      <c r="E117" s="39" t="s">
        <v>15</v>
      </c>
      <c r="F117" s="41">
        <v>18.899999999999999</v>
      </c>
      <c r="G117" s="44">
        <v>437.09</v>
      </c>
      <c r="H117" s="44">
        <f t="shared" si="6"/>
        <v>546.36</v>
      </c>
      <c r="I117" s="44">
        <f t="shared" si="9"/>
        <v>10326.200000000001</v>
      </c>
      <c r="J117" s="73">
        <f t="shared" si="7"/>
        <v>2.1188063136611626E-3</v>
      </c>
      <c r="K117" s="74">
        <f t="shared" si="8"/>
        <v>0.81995950265179784</v>
      </c>
    </row>
    <row r="118" spans="1:11" ht="24">
      <c r="A118" s="38" t="s">
        <v>533</v>
      </c>
      <c r="B118" s="39" t="s">
        <v>534</v>
      </c>
      <c r="C118" s="40" t="s">
        <v>535</v>
      </c>
      <c r="D118" s="39" t="s">
        <v>26</v>
      </c>
      <c r="E118" s="39" t="s">
        <v>15</v>
      </c>
      <c r="F118" s="41">
        <v>32.9</v>
      </c>
      <c r="G118" s="44">
        <v>250.83</v>
      </c>
      <c r="H118" s="44">
        <f t="shared" si="6"/>
        <v>313.54000000000002</v>
      </c>
      <c r="I118" s="44">
        <f t="shared" si="9"/>
        <v>10315.469999999999</v>
      </c>
      <c r="J118" s="73">
        <f t="shared" si="7"/>
        <v>2.1166046526681945E-3</v>
      </c>
      <c r="K118" s="74">
        <f t="shared" si="8"/>
        <v>0.82207610730446601</v>
      </c>
    </row>
    <row r="119" spans="1:11" ht="20.100000000000001" customHeight="1">
      <c r="A119" s="38" t="s">
        <v>34</v>
      </c>
      <c r="B119" s="64" t="s">
        <v>35</v>
      </c>
      <c r="C119" s="40" t="s">
        <v>36</v>
      </c>
      <c r="D119" s="39" t="s">
        <v>26</v>
      </c>
      <c r="E119" s="39" t="s">
        <v>37</v>
      </c>
      <c r="F119" s="41">
        <v>10</v>
      </c>
      <c r="G119" s="44">
        <v>820</v>
      </c>
      <c r="H119" s="44">
        <f t="shared" si="6"/>
        <v>1025</v>
      </c>
      <c r="I119" s="44">
        <f t="shared" ref="I119:I146" si="10">ROUND(H119*F119,2)</f>
        <v>10250</v>
      </c>
      <c r="J119" s="73">
        <f t="shared" si="7"/>
        <v>2.1031710324249885E-3</v>
      </c>
      <c r="K119" s="74">
        <f t="shared" si="8"/>
        <v>0.82417927833689097</v>
      </c>
    </row>
    <row r="120" spans="1:11" ht="24">
      <c r="A120" s="38" t="s">
        <v>565</v>
      </c>
      <c r="B120" s="39" t="s">
        <v>566</v>
      </c>
      <c r="C120" s="40" t="s">
        <v>567</v>
      </c>
      <c r="D120" s="39" t="s">
        <v>26</v>
      </c>
      <c r="E120" s="39" t="s">
        <v>30</v>
      </c>
      <c r="F120" s="41">
        <v>38.76</v>
      </c>
      <c r="G120" s="44">
        <v>209.5</v>
      </c>
      <c r="H120" s="44">
        <f t="shared" si="6"/>
        <v>261.88</v>
      </c>
      <c r="I120" s="44">
        <f t="shared" si="10"/>
        <v>10150.469999999999</v>
      </c>
      <c r="J120" s="73">
        <f t="shared" si="7"/>
        <v>2.0827487287315974E-3</v>
      </c>
      <c r="K120" s="74">
        <f t="shared" si="8"/>
        <v>0.82626202706562257</v>
      </c>
    </row>
    <row r="121" spans="1:11" ht="24">
      <c r="A121" s="38" t="s">
        <v>1820</v>
      </c>
      <c r="B121" s="39" t="s">
        <v>1821</v>
      </c>
      <c r="C121" s="40" t="s">
        <v>1822</v>
      </c>
      <c r="D121" s="39" t="s">
        <v>26</v>
      </c>
      <c r="E121" s="39" t="s">
        <v>1819</v>
      </c>
      <c r="F121" s="41">
        <v>1</v>
      </c>
      <c r="G121" s="44">
        <v>8098.57</v>
      </c>
      <c r="H121" s="44">
        <f t="shared" si="6"/>
        <v>10123.209999999999</v>
      </c>
      <c r="I121" s="44">
        <f t="shared" si="10"/>
        <v>10123.209999999999</v>
      </c>
      <c r="J121" s="73">
        <f t="shared" si="7"/>
        <v>2.0771553197224358E-3</v>
      </c>
      <c r="K121" s="74">
        <f t="shared" si="8"/>
        <v>0.82833918238534499</v>
      </c>
    </row>
    <row r="122" spans="1:11" ht="36">
      <c r="A122" s="38" t="s">
        <v>475</v>
      </c>
      <c r="B122" s="39" t="s">
        <v>476</v>
      </c>
      <c r="C122" s="40" t="s">
        <v>477</v>
      </c>
      <c r="D122" s="39" t="s">
        <v>26</v>
      </c>
      <c r="E122" s="39" t="s">
        <v>15</v>
      </c>
      <c r="F122" s="41">
        <v>1906.28</v>
      </c>
      <c r="G122" s="44">
        <v>4.2300000000000004</v>
      </c>
      <c r="H122" s="44">
        <f t="shared" si="6"/>
        <v>5.29</v>
      </c>
      <c r="I122" s="44">
        <f t="shared" si="10"/>
        <v>10084.219999999999</v>
      </c>
      <c r="J122" s="73">
        <f t="shared" si="7"/>
        <v>2.0691550623025091E-3</v>
      </c>
      <c r="K122" s="74">
        <f t="shared" si="8"/>
        <v>0.83040833744764753</v>
      </c>
    </row>
    <row r="123" spans="1:11" ht="36">
      <c r="A123" s="38" t="s">
        <v>282</v>
      </c>
      <c r="B123" s="39" t="s">
        <v>283</v>
      </c>
      <c r="C123" s="40" t="s">
        <v>284</v>
      </c>
      <c r="D123" s="39" t="s">
        <v>26</v>
      </c>
      <c r="E123" s="39" t="s">
        <v>22</v>
      </c>
      <c r="F123" s="41">
        <v>8</v>
      </c>
      <c r="G123" s="44">
        <v>973.09</v>
      </c>
      <c r="H123" s="44">
        <f t="shared" si="6"/>
        <v>1216.3599999999999</v>
      </c>
      <c r="I123" s="44">
        <f t="shared" si="10"/>
        <v>9730.8799999999992</v>
      </c>
      <c r="J123" s="73">
        <f t="shared" si="7"/>
        <v>1.996654140097919E-3</v>
      </c>
      <c r="K123" s="74">
        <f t="shared" si="8"/>
        <v>0.83240499158774539</v>
      </c>
    </row>
    <row r="124" spans="1:11" ht="24">
      <c r="A124" s="38" t="s">
        <v>456</v>
      </c>
      <c r="B124" s="39" t="s">
        <v>457</v>
      </c>
      <c r="C124" s="40" t="s">
        <v>458</v>
      </c>
      <c r="D124" s="39" t="s">
        <v>26</v>
      </c>
      <c r="E124" s="39" t="s">
        <v>15</v>
      </c>
      <c r="F124" s="41">
        <v>179.11</v>
      </c>
      <c r="G124" s="44">
        <v>42.76</v>
      </c>
      <c r="H124" s="44">
        <f t="shared" si="6"/>
        <v>53.45</v>
      </c>
      <c r="I124" s="44">
        <f t="shared" si="10"/>
        <v>9573.43</v>
      </c>
      <c r="J124" s="73">
        <f t="shared" si="7"/>
        <v>1.9643473811656936E-3</v>
      </c>
      <c r="K124" s="74">
        <f t="shared" si="8"/>
        <v>0.83436933896891108</v>
      </c>
    </row>
    <row r="125" spans="1:11" ht="24">
      <c r="A125" s="38" t="s">
        <v>175</v>
      </c>
      <c r="B125" s="39" t="s">
        <v>176</v>
      </c>
      <c r="C125" s="40" t="s">
        <v>177</v>
      </c>
      <c r="D125" s="39" t="s">
        <v>14</v>
      </c>
      <c r="E125" s="39" t="s">
        <v>30</v>
      </c>
      <c r="F125" s="41">
        <v>122.7</v>
      </c>
      <c r="G125" s="44">
        <v>62.11</v>
      </c>
      <c r="H125" s="44">
        <f t="shared" si="6"/>
        <v>77.64</v>
      </c>
      <c r="I125" s="44">
        <f t="shared" si="10"/>
        <v>9526.43</v>
      </c>
      <c r="J125" s="73">
        <f t="shared" si="7"/>
        <v>1.9547035725292084E-3</v>
      </c>
      <c r="K125" s="74">
        <f t="shared" si="8"/>
        <v>0.83632404254144033</v>
      </c>
    </row>
    <row r="126" spans="1:11" ht="36">
      <c r="A126" s="38" t="s">
        <v>958</v>
      </c>
      <c r="B126" s="39" t="s">
        <v>959</v>
      </c>
      <c r="C126" s="40" t="s">
        <v>960</v>
      </c>
      <c r="D126" s="39" t="s">
        <v>14</v>
      </c>
      <c r="E126" s="39" t="s">
        <v>22</v>
      </c>
      <c r="F126" s="41">
        <v>1</v>
      </c>
      <c r="G126" s="44">
        <v>7617.82</v>
      </c>
      <c r="H126" s="44">
        <f t="shared" si="6"/>
        <v>9522.2800000000007</v>
      </c>
      <c r="I126" s="44">
        <f t="shared" si="10"/>
        <v>9522.2800000000007</v>
      </c>
      <c r="J126" s="73">
        <f t="shared" si="7"/>
        <v>1.9538520447453483E-3</v>
      </c>
      <c r="K126" s="74">
        <f t="shared" si="8"/>
        <v>0.83827789458618562</v>
      </c>
    </row>
    <row r="127" spans="1:11" ht="20.100000000000001" customHeight="1">
      <c r="A127" s="38" t="s">
        <v>539</v>
      </c>
      <c r="B127" s="64" t="s">
        <v>540</v>
      </c>
      <c r="C127" s="40" t="s">
        <v>541</v>
      </c>
      <c r="D127" s="39" t="s">
        <v>26</v>
      </c>
      <c r="E127" s="39" t="s">
        <v>15</v>
      </c>
      <c r="F127" s="41">
        <v>30.19</v>
      </c>
      <c r="G127" s="44">
        <v>250.83</v>
      </c>
      <c r="H127" s="44">
        <f t="shared" si="6"/>
        <v>313.54000000000002</v>
      </c>
      <c r="I127" s="44">
        <f t="shared" si="10"/>
        <v>9465.77</v>
      </c>
      <c r="J127" s="73">
        <f t="shared" si="7"/>
        <v>1.9422569037656082E-3</v>
      </c>
      <c r="K127" s="74">
        <f t="shared" si="8"/>
        <v>0.84022015148995122</v>
      </c>
    </row>
    <row r="128" spans="1:11" ht="24">
      <c r="A128" s="38" t="s">
        <v>613</v>
      </c>
      <c r="B128" s="39" t="s">
        <v>614</v>
      </c>
      <c r="C128" s="40" t="s">
        <v>615</v>
      </c>
      <c r="D128" s="39" t="s">
        <v>14</v>
      </c>
      <c r="E128" s="39" t="s">
        <v>15</v>
      </c>
      <c r="F128" s="41">
        <v>481.84</v>
      </c>
      <c r="G128" s="44">
        <v>15.3</v>
      </c>
      <c r="H128" s="44">
        <f t="shared" si="6"/>
        <v>19.13</v>
      </c>
      <c r="I128" s="44">
        <f t="shared" si="10"/>
        <v>9217.6</v>
      </c>
      <c r="J128" s="73">
        <f t="shared" si="7"/>
        <v>1.8913355422907879E-3</v>
      </c>
      <c r="K128" s="74">
        <f t="shared" si="8"/>
        <v>0.84211148703224203</v>
      </c>
    </row>
    <row r="129" spans="1:11" ht="48">
      <c r="A129" s="38" t="s">
        <v>370</v>
      </c>
      <c r="B129" s="39" t="s">
        <v>371</v>
      </c>
      <c r="C129" s="40" t="s">
        <v>372</v>
      </c>
      <c r="D129" s="39" t="s">
        <v>26</v>
      </c>
      <c r="E129" s="39" t="s">
        <v>15</v>
      </c>
      <c r="F129" s="41">
        <v>16.8</v>
      </c>
      <c r="G129" s="44">
        <v>437.09</v>
      </c>
      <c r="H129" s="44">
        <f t="shared" si="6"/>
        <v>546.36</v>
      </c>
      <c r="I129" s="44">
        <f t="shared" si="10"/>
        <v>9178.85</v>
      </c>
      <c r="J129" s="73">
        <f t="shared" si="7"/>
        <v>1.8833845298511325E-3</v>
      </c>
      <c r="K129" s="74">
        <f t="shared" si="8"/>
        <v>0.84399487156209319</v>
      </c>
    </row>
    <row r="130" spans="1:11" ht="24">
      <c r="A130" s="38" t="s">
        <v>1304</v>
      </c>
      <c r="B130" s="39" t="s">
        <v>1305</v>
      </c>
      <c r="C130" s="40" t="s">
        <v>1306</v>
      </c>
      <c r="D130" s="39" t="s">
        <v>26</v>
      </c>
      <c r="E130" s="39" t="s">
        <v>22</v>
      </c>
      <c r="F130" s="41">
        <v>80</v>
      </c>
      <c r="G130" s="44">
        <v>91.22</v>
      </c>
      <c r="H130" s="44">
        <f t="shared" si="6"/>
        <v>114.03</v>
      </c>
      <c r="I130" s="44">
        <f t="shared" si="10"/>
        <v>9122.4</v>
      </c>
      <c r="J130" s="73">
        <f t="shared" si="7"/>
        <v>1.87180170011646E-3</v>
      </c>
      <c r="K130" s="74">
        <f t="shared" si="8"/>
        <v>0.84586667326220966</v>
      </c>
    </row>
    <row r="131" spans="1:11" ht="24">
      <c r="A131" s="38" t="s">
        <v>502</v>
      </c>
      <c r="B131" s="39" t="s">
        <v>503</v>
      </c>
      <c r="C131" s="40" t="s">
        <v>504</v>
      </c>
      <c r="D131" s="39" t="s">
        <v>26</v>
      </c>
      <c r="E131" s="39" t="s">
        <v>30</v>
      </c>
      <c r="F131" s="41">
        <v>217.5</v>
      </c>
      <c r="G131" s="44">
        <v>32.69</v>
      </c>
      <c r="H131" s="44">
        <f t="shared" si="6"/>
        <v>40.86</v>
      </c>
      <c r="I131" s="44">
        <f t="shared" si="10"/>
        <v>8887.0499999999993</v>
      </c>
      <c r="J131" s="73">
        <f t="shared" si="7"/>
        <v>1.8235108413378041E-3</v>
      </c>
      <c r="K131" s="74">
        <f t="shared" si="8"/>
        <v>0.84769018410354746</v>
      </c>
    </row>
    <row r="132" spans="1:11" ht="24">
      <c r="A132" s="38" t="s">
        <v>593</v>
      </c>
      <c r="B132" s="39" t="s">
        <v>594</v>
      </c>
      <c r="C132" s="40" t="s">
        <v>595</v>
      </c>
      <c r="D132" s="39" t="s">
        <v>26</v>
      </c>
      <c r="E132" s="39" t="s">
        <v>15</v>
      </c>
      <c r="F132" s="41">
        <v>534.91</v>
      </c>
      <c r="G132" s="44">
        <v>13.15</v>
      </c>
      <c r="H132" s="44">
        <f t="shared" si="6"/>
        <v>16.440000000000001</v>
      </c>
      <c r="I132" s="44">
        <f t="shared" si="10"/>
        <v>8793.92</v>
      </c>
      <c r="J132" s="73">
        <f t="shared" si="7"/>
        <v>1.8044017371183175E-3</v>
      </c>
      <c r="K132" s="74">
        <f t="shared" si="8"/>
        <v>0.84949458584066573</v>
      </c>
    </row>
    <row r="133" spans="1:11" ht="24">
      <c r="A133" s="38" t="s">
        <v>1085</v>
      </c>
      <c r="B133" s="39" t="s">
        <v>1086</v>
      </c>
      <c r="C133" s="40" t="s">
        <v>1087</v>
      </c>
      <c r="D133" s="39" t="s">
        <v>26</v>
      </c>
      <c r="E133" s="39" t="s">
        <v>15</v>
      </c>
      <c r="F133" s="41">
        <v>16.899999999999999</v>
      </c>
      <c r="G133" s="44">
        <v>415.57</v>
      </c>
      <c r="H133" s="44">
        <f t="shared" si="6"/>
        <v>519.46</v>
      </c>
      <c r="I133" s="44">
        <f t="shared" si="10"/>
        <v>8778.8700000000008</v>
      </c>
      <c r="J133" s="73">
        <f t="shared" si="7"/>
        <v>1.8013136664804645E-3</v>
      </c>
      <c r="K133" s="74">
        <f t="shared" si="8"/>
        <v>0.85129589950714624</v>
      </c>
    </row>
    <row r="134" spans="1:11" ht="36">
      <c r="A134" s="38" t="s">
        <v>1435</v>
      </c>
      <c r="B134" s="39" t="s">
        <v>1436</v>
      </c>
      <c r="C134" s="40" t="s">
        <v>1437</v>
      </c>
      <c r="D134" s="39" t="s">
        <v>14</v>
      </c>
      <c r="E134" s="39" t="s">
        <v>30</v>
      </c>
      <c r="F134" s="41">
        <v>861.7</v>
      </c>
      <c r="G134" s="44">
        <v>8.1</v>
      </c>
      <c r="H134" s="44">
        <f t="shared" si="6"/>
        <v>10.130000000000001</v>
      </c>
      <c r="I134" s="44">
        <f t="shared" si="10"/>
        <v>8729.02</v>
      </c>
      <c r="J134" s="73">
        <f t="shared" si="7"/>
        <v>1.7910850737032559E-3</v>
      </c>
      <c r="K134" s="74">
        <f t="shared" si="8"/>
        <v>0.85308698458084953</v>
      </c>
    </row>
    <row r="135" spans="1:11" ht="24">
      <c r="A135" s="38" t="s">
        <v>1781</v>
      </c>
      <c r="B135" s="39" t="s">
        <v>1782</v>
      </c>
      <c r="C135" s="40" t="s">
        <v>1783</v>
      </c>
      <c r="D135" s="39" t="s">
        <v>26</v>
      </c>
      <c r="E135" s="39" t="s">
        <v>22</v>
      </c>
      <c r="F135" s="41">
        <v>280</v>
      </c>
      <c r="G135" s="44">
        <v>24.07</v>
      </c>
      <c r="H135" s="44">
        <f t="shared" si="6"/>
        <v>30.09</v>
      </c>
      <c r="I135" s="44">
        <f t="shared" si="10"/>
        <v>8425.2000000000007</v>
      </c>
      <c r="J135" s="73">
        <f t="shared" si="7"/>
        <v>1.7287450324280015E-3</v>
      </c>
      <c r="K135" s="74">
        <f t="shared" si="8"/>
        <v>0.85481572961327756</v>
      </c>
    </row>
    <row r="136" spans="1:11" ht="36">
      <c r="A136" s="38" t="s">
        <v>1420</v>
      </c>
      <c r="B136" s="39" t="s">
        <v>1421</v>
      </c>
      <c r="C136" s="40" t="s">
        <v>1422</v>
      </c>
      <c r="D136" s="39" t="s">
        <v>14</v>
      </c>
      <c r="E136" s="39" t="s">
        <v>30</v>
      </c>
      <c r="F136" s="41">
        <v>462</v>
      </c>
      <c r="G136" s="44">
        <v>14.41</v>
      </c>
      <c r="H136" s="44">
        <f t="shared" si="6"/>
        <v>18.010000000000002</v>
      </c>
      <c r="I136" s="44">
        <f t="shared" si="10"/>
        <v>8320.6200000000008</v>
      </c>
      <c r="J136" s="73">
        <f t="shared" si="7"/>
        <v>1.7072865322747327E-3</v>
      </c>
      <c r="K136" s="74">
        <f t="shared" si="8"/>
        <v>0.85652301614555226</v>
      </c>
    </row>
    <row r="137" spans="1:11" ht="24">
      <c r="A137" s="38" t="s">
        <v>1178</v>
      </c>
      <c r="B137" s="39" t="s">
        <v>1179</v>
      </c>
      <c r="C137" s="40" t="s">
        <v>1180</v>
      </c>
      <c r="D137" s="39" t="s">
        <v>26</v>
      </c>
      <c r="E137" s="39" t="s">
        <v>22</v>
      </c>
      <c r="F137" s="41">
        <v>2</v>
      </c>
      <c r="G137" s="44">
        <v>3223.2</v>
      </c>
      <c r="H137" s="44">
        <f t="shared" si="6"/>
        <v>4029</v>
      </c>
      <c r="I137" s="44">
        <f t="shared" si="10"/>
        <v>8058</v>
      </c>
      <c r="J137" s="73">
        <f t="shared" si="7"/>
        <v>1.6534002126127373E-3</v>
      </c>
      <c r="K137" s="74">
        <f t="shared" si="8"/>
        <v>0.858176416358165</v>
      </c>
    </row>
    <row r="138" spans="1:11" ht="36">
      <c r="A138" s="38" t="s">
        <v>38</v>
      </c>
      <c r="B138" s="39" t="s">
        <v>39</v>
      </c>
      <c r="C138" s="40" t="s">
        <v>40</v>
      </c>
      <c r="D138" s="39" t="s">
        <v>26</v>
      </c>
      <c r="E138" s="39" t="s">
        <v>37</v>
      </c>
      <c r="F138" s="41">
        <v>10</v>
      </c>
      <c r="G138" s="44">
        <v>640.62</v>
      </c>
      <c r="H138" s="44">
        <f t="shared" si="6"/>
        <v>800.78</v>
      </c>
      <c r="I138" s="44">
        <f t="shared" si="10"/>
        <v>8007.8</v>
      </c>
      <c r="J138" s="73">
        <f t="shared" si="7"/>
        <v>1.6430998042392998E-3</v>
      </c>
      <c r="K138" s="74">
        <f t="shared" si="8"/>
        <v>0.85981951616240426</v>
      </c>
    </row>
    <row r="139" spans="1:11" ht="36">
      <c r="A139" s="38" t="s">
        <v>955</v>
      </c>
      <c r="B139" s="39" t="s">
        <v>956</v>
      </c>
      <c r="C139" s="40" t="s">
        <v>957</v>
      </c>
      <c r="D139" s="39" t="s">
        <v>14</v>
      </c>
      <c r="E139" s="39" t="s">
        <v>22</v>
      </c>
      <c r="F139" s="41">
        <v>1</v>
      </c>
      <c r="G139" s="44">
        <v>6147.87</v>
      </c>
      <c r="H139" s="44">
        <f t="shared" si="6"/>
        <v>7684.84</v>
      </c>
      <c r="I139" s="44">
        <f t="shared" si="10"/>
        <v>7684.84</v>
      </c>
      <c r="J139" s="73">
        <f t="shared" si="7"/>
        <v>1.5768324757873999E-3</v>
      </c>
      <c r="K139" s="74">
        <f t="shared" si="8"/>
        <v>0.8613963486381917</v>
      </c>
    </row>
    <row r="140" spans="1:11" ht="36">
      <c r="A140" s="38" t="s">
        <v>559</v>
      </c>
      <c r="B140" s="39" t="s">
        <v>560</v>
      </c>
      <c r="C140" s="40" t="s">
        <v>561</v>
      </c>
      <c r="D140" s="39" t="s">
        <v>14</v>
      </c>
      <c r="E140" s="39" t="s">
        <v>15</v>
      </c>
      <c r="F140" s="41">
        <v>84</v>
      </c>
      <c r="G140" s="44">
        <v>72.7</v>
      </c>
      <c r="H140" s="44">
        <f t="shared" si="6"/>
        <v>90.88</v>
      </c>
      <c r="I140" s="44">
        <f t="shared" si="10"/>
        <v>7633.92</v>
      </c>
      <c r="J140" s="73">
        <f t="shared" si="7"/>
        <v>1.5663843324731481E-3</v>
      </c>
      <c r="K140" s="74">
        <f t="shared" si="8"/>
        <v>0.86296273297066484</v>
      </c>
    </row>
    <row r="141" spans="1:11" ht="48">
      <c r="A141" s="38" t="s">
        <v>410</v>
      </c>
      <c r="B141" s="39" t="s">
        <v>411</v>
      </c>
      <c r="C141" s="40" t="s">
        <v>412</v>
      </c>
      <c r="D141" s="39" t="s">
        <v>26</v>
      </c>
      <c r="E141" s="39" t="s">
        <v>15</v>
      </c>
      <c r="F141" s="41">
        <v>5.6</v>
      </c>
      <c r="G141" s="44">
        <v>1088.27</v>
      </c>
      <c r="H141" s="44">
        <f t="shared" si="6"/>
        <v>1360.34</v>
      </c>
      <c r="I141" s="44">
        <f t="shared" si="10"/>
        <v>7617.9</v>
      </c>
      <c r="J141" s="73">
        <f t="shared" si="7"/>
        <v>1.5630972300400311E-3</v>
      </c>
      <c r="K141" s="74">
        <f t="shared" si="8"/>
        <v>0.86452583020070484</v>
      </c>
    </row>
    <row r="142" spans="1:11" ht="24">
      <c r="A142" s="38" t="s">
        <v>376</v>
      </c>
      <c r="B142" s="39" t="s">
        <v>377</v>
      </c>
      <c r="C142" s="40" t="s">
        <v>378</v>
      </c>
      <c r="D142" s="39" t="s">
        <v>26</v>
      </c>
      <c r="E142" s="39" t="s">
        <v>15</v>
      </c>
      <c r="F142" s="41">
        <v>28.24</v>
      </c>
      <c r="G142" s="44">
        <v>215.61</v>
      </c>
      <c r="H142" s="44">
        <f t="shared" si="6"/>
        <v>269.51</v>
      </c>
      <c r="I142" s="44">
        <f t="shared" si="10"/>
        <v>7610.96</v>
      </c>
      <c r="J142" s="73">
        <f t="shared" si="7"/>
        <v>1.5616732293605162E-3</v>
      </c>
      <c r="K142" s="74">
        <f t="shared" si="8"/>
        <v>0.86608750343006535</v>
      </c>
    </row>
    <row r="143" spans="1:11" ht="36">
      <c r="A143" s="38" t="s">
        <v>53</v>
      </c>
      <c r="B143" s="39" t="s">
        <v>54</v>
      </c>
      <c r="C143" s="40" t="s">
        <v>55</v>
      </c>
      <c r="D143" s="39" t="s">
        <v>14</v>
      </c>
      <c r="E143" s="39" t="s">
        <v>52</v>
      </c>
      <c r="F143" s="41">
        <v>136.59</v>
      </c>
      <c r="G143" s="44">
        <v>43.4</v>
      </c>
      <c r="H143" s="44">
        <f t="shared" si="6"/>
        <v>54.25</v>
      </c>
      <c r="I143" s="44">
        <f t="shared" si="10"/>
        <v>7410.01</v>
      </c>
      <c r="J143" s="73">
        <f t="shared" si="7"/>
        <v>1.5204408177540965E-3</v>
      </c>
      <c r="K143" s="74">
        <f t="shared" si="8"/>
        <v>0.8676079442478194</v>
      </c>
    </row>
    <row r="144" spans="1:11" ht="36">
      <c r="A144" s="38" t="s">
        <v>211</v>
      </c>
      <c r="B144" s="39" t="s">
        <v>212</v>
      </c>
      <c r="C144" s="40" t="s">
        <v>213</v>
      </c>
      <c r="D144" s="39" t="s">
        <v>14</v>
      </c>
      <c r="E144" s="39" t="s">
        <v>15</v>
      </c>
      <c r="F144" s="41">
        <v>1884.97</v>
      </c>
      <c r="G144" s="44">
        <v>3.11</v>
      </c>
      <c r="H144" s="44">
        <f t="shared" ref="H144:H207" si="11">ROUND(G144*$J$14,2)</f>
        <v>3.89</v>
      </c>
      <c r="I144" s="44">
        <f t="shared" si="10"/>
        <v>7332.53</v>
      </c>
      <c r="J144" s="73">
        <f t="shared" si="7"/>
        <v>1.5045428966231416E-3</v>
      </c>
      <c r="K144" s="74">
        <f t="shared" si="8"/>
        <v>0.86911248714444256</v>
      </c>
    </row>
    <row r="145" spans="1:11" ht="20.100000000000001" customHeight="1">
      <c r="A145" s="38" t="s">
        <v>364</v>
      </c>
      <c r="B145" s="64" t="s">
        <v>365</v>
      </c>
      <c r="C145" s="40" t="s">
        <v>366</v>
      </c>
      <c r="D145" s="39" t="s">
        <v>26</v>
      </c>
      <c r="E145" s="39" t="s">
        <v>15</v>
      </c>
      <c r="F145" s="41">
        <v>12.6</v>
      </c>
      <c r="G145" s="44">
        <v>437.09</v>
      </c>
      <c r="H145" s="44">
        <f t="shared" si="11"/>
        <v>546.36</v>
      </c>
      <c r="I145" s="44">
        <f t="shared" si="10"/>
        <v>6884.14</v>
      </c>
      <c r="J145" s="73">
        <f t="shared" si="7"/>
        <v>1.4125389103568937E-3</v>
      </c>
      <c r="K145" s="74">
        <f t="shared" si="8"/>
        <v>0.87052502605479942</v>
      </c>
    </row>
    <row r="146" spans="1:11" ht="36">
      <c r="A146" s="38" t="s">
        <v>1364</v>
      </c>
      <c r="B146" s="39" t="s">
        <v>1365</v>
      </c>
      <c r="C146" s="40" t="s">
        <v>1366</v>
      </c>
      <c r="D146" s="39" t="s">
        <v>14</v>
      </c>
      <c r="E146" s="39" t="s">
        <v>30</v>
      </c>
      <c r="F146" s="41">
        <v>201</v>
      </c>
      <c r="G146" s="44">
        <v>26.87</v>
      </c>
      <c r="H146" s="44">
        <f t="shared" si="11"/>
        <v>33.590000000000003</v>
      </c>
      <c r="I146" s="44">
        <f t="shared" si="10"/>
        <v>6751.59</v>
      </c>
      <c r="J146" s="73">
        <f t="shared" ref="J146:J209" si="12">I146/$K$15</f>
        <v>1.3853413181278273E-3</v>
      </c>
      <c r="K146" s="74">
        <f t="shared" ref="K146:K209" si="13">J146+K145</f>
        <v>0.87191036737292726</v>
      </c>
    </row>
    <row r="147" spans="1:11" ht="24">
      <c r="A147" s="38" t="s">
        <v>247</v>
      </c>
      <c r="B147" s="39" t="s">
        <v>248</v>
      </c>
      <c r="C147" s="40" t="s">
        <v>249</v>
      </c>
      <c r="D147" s="39" t="s">
        <v>14</v>
      </c>
      <c r="E147" s="39" t="s">
        <v>30</v>
      </c>
      <c r="F147" s="41">
        <v>808.32</v>
      </c>
      <c r="G147" s="44">
        <v>6.61</v>
      </c>
      <c r="H147" s="44">
        <f t="shared" si="11"/>
        <v>8.26</v>
      </c>
      <c r="I147" s="44">
        <f>ROUND(H147*F147,2)+0.01</f>
        <v>6676.7300000000005</v>
      </c>
      <c r="J147" s="73">
        <f t="shared" si="12"/>
        <v>1.3699809880315019E-3</v>
      </c>
      <c r="K147" s="74">
        <f t="shared" si="13"/>
        <v>0.8732803483609588</v>
      </c>
    </row>
    <row r="148" spans="1:11" ht="20.100000000000001" customHeight="1">
      <c r="A148" s="38" t="s">
        <v>707</v>
      </c>
      <c r="B148" s="39" t="s">
        <v>708</v>
      </c>
      <c r="C148" s="40" t="s">
        <v>709</v>
      </c>
      <c r="D148" s="39" t="s">
        <v>14</v>
      </c>
      <c r="E148" s="39" t="s">
        <v>22</v>
      </c>
      <c r="F148" s="41">
        <v>45</v>
      </c>
      <c r="G148" s="44">
        <v>116.89</v>
      </c>
      <c r="H148" s="44">
        <f t="shared" si="11"/>
        <v>146.11000000000001</v>
      </c>
      <c r="I148" s="44">
        <f t="shared" ref="I148:I179" si="14">ROUND(H148*F148,2)</f>
        <v>6574.95</v>
      </c>
      <c r="J148" s="73">
        <f t="shared" si="12"/>
        <v>1.3490970126480662E-3</v>
      </c>
      <c r="K148" s="74">
        <f t="shared" si="13"/>
        <v>0.87462944537360687</v>
      </c>
    </row>
    <row r="149" spans="1:11" ht="36">
      <c r="A149" s="38" t="s">
        <v>392</v>
      </c>
      <c r="B149" s="39" t="s">
        <v>393</v>
      </c>
      <c r="C149" s="40" t="s">
        <v>394</v>
      </c>
      <c r="D149" s="39" t="s">
        <v>26</v>
      </c>
      <c r="E149" s="39" t="s">
        <v>15</v>
      </c>
      <c r="F149" s="41">
        <v>7.35</v>
      </c>
      <c r="G149" s="44">
        <v>714.23</v>
      </c>
      <c r="H149" s="44">
        <f t="shared" si="11"/>
        <v>892.79</v>
      </c>
      <c r="I149" s="44">
        <f t="shared" si="14"/>
        <v>6562.01</v>
      </c>
      <c r="J149" s="73">
        <f t="shared" si="12"/>
        <v>1.3464418874617658E-3</v>
      </c>
      <c r="K149" s="74">
        <f t="shared" si="13"/>
        <v>0.87597588726106868</v>
      </c>
    </row>
    <row r="150" spans="1:11" ht="24">
      <c r="A150" s="38" t="s">
        <v>1325</v>
      </c>
      <c r="B150" s="39" t="s">
        <v>1326</v>
      </c>
      <c r="C150" s="40" t="s">
        <v>1327</v>
      </c>
      <c r="D150" s="39" t="s">
        <v>26</v>
      </c>
      <c r="E150" s="39" t="s">
        <v>5</v>
      </c>
      <c r="F150" s="41">
        <v>2555</v>
      </c>
      <c r="G150" s="44">
        <v>2.0299999999999998</v>
      </c>
      <c r="H150" s="44">
        <f t="shared" si="11"/>
        <v>2.54</v>
      </c>
      <c r="I150" s="44">
        <f t="shared" si="14"/>
        <v>6489.7</v>
      </c>
      <c r="J150" s="73">
        <f t="shared" si="12"/>
        <v>1.3316047852808242E-3</v>
      </c>
      <c r="K150" s="74">
        <f t="shared" si="13"/>
        <v>0.8773074920463495</v>
      </c>
    </row>
    <row r="151" spans="1:11" ht="24">
      <c r="A151" s="38" t="s">
        <v>1666</v>
      </c>
      <c r="B151" s="39" t="s">
        <v>1667</v>
      </c>
      <c r="C151" s="40" t="s">
        <v>1668</v>
      </c>
      <c r="D151" s="39" t="s">
        <v>26</v>
      </c>
      <c r="E151" s="39" t="s">
        <v>22</v>
      </c>
      <c r="F151" s="41">
        <v>1</v>
      </c>
      <c r="G151" s="44">
        <v>5150.42</v>
      </c>
      <c r="H151" s="44">
        <f t="shared" si="11"/>
        <v>6438.03</v>
      </c>
      <c r="I151" s="44">
        <f t="shared" si="14"/>
        <v>6438.03</v>
      </c>
      <c r="J151" s="73">
        <f t="shared" si="12"/>
        <v>1.3210027514032243E-3</v>
      </c>
      <c r="K151" s="74">
        <f t="shared" si="13"/>
        <v>0.87862849479775273</v>
      </c>
    </row>
    <row r="152" spans="1:11" ht="36">
      <c r="A152" s="38" t="s">
        <v>1725</v>
      </c>
      <c r="B152" s="39" t="s">
        <v>1726</v>
      </c>
      <c r="C152" s="40" t="s">
        <v>1727</v>
      </c>
      <c r="D152" s="39" t="s">
        <v>14</v>
      </c>
      <c r="E152" s="39" t="s">
        <v>30</v>
      </c>
      <c r="F152" s="41">
        <v>258.39999999999998</v>
      </c>
      <c r="G152" s="44">
        <v>19.7</v>
      </c>
      <c r="H152" s="44">
        <f t="shared" si="11"/>
        <v>24.63</v>
      </c>
      <c r="I152" s="44">
        <f t="shared" si="14"/>
        <v>6364.39</v>
      </c>
      <c r="J152" s="73">
        <f t="shared" si="12"/>
        <v>1.3058927499566121E-3</v>
      </c>
      <c r="K152" s="74">
        <f t="shared" si="13"/>
        <v>0.87993438754770936</v>
      </c>
    </row>
    <row r="153" spans="1:11" ht="36">
      <c r="A153" s="38" t="s">
        <v>870</v>
      </c>
      <c r="B153" s="39" t="s">
        <v>871</v>
      </c>
      <c r="C153" s="40" t="s">
        <v>872</v>
      </c>
      <c r="D153" s="39" t="s">
        <v>14</v>
      </c>
      <c r="E153" s="39" t="s">
        <v>30</v>
      </c>
      <c r="F153" s="41">
        <v>207.2</v>
      </c>
      <c r="G153" s="44">
        <v>23.65</v>
      </c>
      <c r="H153" s="44">
        <f t="shared" si="11"/>
        <v>29.56</v>
      </c>
      <c r="I153" s="44">
        <f t="shared" si="14"/>
        <v>6124.83</v>
      </c>
      <c r="J153" s="73">
        <f t="shared" si="12"/>
        <v>1.2567380521490285E-3</v>
      </c>
      <c r="K153" s="74">
        <f t="shared" si="13"/>
        <v>0.88119112559985835</v>
      </c>
    </row>
    <row r="154" spans="1:11" ht="48">
      <c r="A154" s="38" t="s">
        <v>346</v>
      </c>
      <c r="B154" s="39" t="s">
        <v>347</v>
      </c>
      <c r="C154" s="40" t="s">
        <v>348</v>
      </c>
      <c r="D154" s="39" t="s">
        <v>26</v>
      </c>
      <c r="E154" s="39" t="s">
        <v>15</v>
      </c>
      <c r="F154" s="41">
        <v>11.03</v>
      </c>
      <c r="G154" s="44">
        <v>437.09</v>
      </c>
      <c r="H154" s="44">
        <f t="shared" si="11"/>
        <v>546.36</v>
      </c>
      <c r="I154" s="44">
        <f t="shared" si="14"/>
        <v>6026.35</v>
      </c>
      <c r="J154" s="73">
        <f t="shared" si="12"/>
        <v>1.236531195244325E-3</v>
      </c>
      <c r="K154" s="74">
        <f t="shared" si="13"/>
        <v>0.88242765679510271</v>
      </c>
    </row>
    <row r="155" spans="1:11" ht="24">
      <c r="A155" s="38" t="s">
        <v>1672</v>
      </c>
      <c r="B155" s="39" t="s">
        <v>1673</v>
      </c>
      <c r="C155" s="40" t="s">
        <v>1674</v>
      </c>
      <c r="D155" s="39" t="s">
        <v>14</v>
      </c>
      <c r="E155" s="39" t="s">
        <v>22</v>
      </c>
      <c r="F155" s="41">
        <v>3</v>
      </c>
      <c r="G155" s="44">
        <v>1598.45</v>
      </c>
      <c r="H155" s="44">
        <f t="shared" si="11"/>
        <v>1998.06</v>
      </c>
      <c r="I155" s="44">
        <f t="shared" si="14"/>
        <v>5994.18</v>
      </c>
      <c r="J155" s="73">
        <f t="shared" si="12"/>
        <v>1.2299303160137774E-3</v>
      </c>
      <c r="K155" s="74">
        <f t="shared" si="13"/>
        <v>0.88365758711111653</v>
      </c>
    </row>
    <row r="156" spans="1:11" ht="24">
      <c r="A156" s="38" t="s">
        <v>1823</v>
      </c>
      <c r="B156" s="39" t="s">
        <v>1824</v>
      </c>
      <c r="C156" s="40" t="s">
        <v>1825</v>
      </c>
      <c r="D156" s="39" t="s">
        <v>26</v>
      </c>
      <c r="E156" s="39" t="s">
        <v>1819</v>
      </c>
      <c r="F156" s="41">
        <v>1</v>
      </c>
      <c r="G156" s="44">
        <v>4742.3599999999997</v>
      </c>
      <c r="H156" s="44">
        <f t="shared" si="11"/>
        <v>5927.95</v>
      </c>
      <c r="I156" s="44">
        <f t="shared" si="14"/>
        <v>5927.95</v>
      </c>
      <c r="J156" s="73">
        <f t="shared" si="12"/>
        <v>1.2163407533330448E-3</v>
      </c>
      <c r="K156" s="74">
        <f t="shared" si="13"/>
        <v>0.88487392786444952</v>
      </c>
    </row>
    <row r="157" spans="1:11" ht="48">
      <c r="A157" s="38" t="s">
        <v>1150</v>
      </c>
      <c r="B157" s="39" t="s">
        <v>1151</v>
      </c>
      <c r="C157" s="40" t="s">
        <v>1152</v>
      </c>
      <c r="D157" s="39" t="s">
        <v>14</v>
      </c>
      <c r="E157" s="39" t="s">
        <v>22</v>
      </c>
      <c r="F157" s="41">
        <v>2</v>
      </c>
      <c r="G157" s="60">
        <v>2350.37</v>
      </c>
      <c r="H157" s="44">
        <f t="shared" si="11"/>
        <v>2937.96</v>
      </c>
      <c r="I157" s="44">
        <f t="shared" si="14"/>
        <v>5875.92</v>
      </c>
      <c r="J157" s="73">
        <f t="shared" si="12"/>
        <v>1.205664851985038E-3</v>
      </c>
      <c r="K157" s="74">
        <f t="shared" si="13"/>
        <v>0.88607959271643455</v>
      </c>
    </row>
    <row r="158" spans="1:11" ht="24">
      <c r="A158" s="38" t="s">
        <v>1810</v>
      </c>
      <c r="B158" s="39" t="s">
        <v>1811</v>
      </c>
      <c r="C158" s="40" t="s">
        <v>1812</v>
      </c>
      <c r="D158" s="39" t="s">
        <v>26</v>
      </c>
      <c r="E158" s="39" t="s">
        <v>30</v>
      </c>
      <c r="F158" s="41">
        <v>23.86</v>
      </c>
      <c r="G158" s="44">
        <v>192.68</v>
      </c>
      <c r="H158" s="44">
        <f t="shared" si="11"/>
        <v>240.85</v>
      </c>
      <c r="I158" s="44">
        <f t="shared" si="14"/>
        <v>5746.68</v>
      </c>
      <c r="J158" s="73">
        <f t="shared" si="12"/>
        <v>1.1791464301088813E-3</v>
      </c>
      <c r="K158" s="74">
        <f t="shared" si="13"/>
        <v>0.88725873914654341</v>
      </c>
    </row>
    <row r="159" spans="1:11" ht="24">
      <c r="A159" s="38" t="s">
        <v>1859</v>
      </c>
      <c r="B159" s="39" t="s">
        <v>451</v>
      </c>
      <c r="C159" s="40" t="s">
        <v>452</v>
      </c>
      <c r="D159" s="39" t="s">
        <v>26</v>
      </c>
      <c r="E159" s="39" t="s">
        <v>15</v>
      </c>
      <c r="F159" s="41">
        <v>106.81</v>
      </c>
      <c r="G159" s="44">
        <v>42.76</v>
      </c>
      <c r="H159" s="44">
        <f t="shared" si="11"/>
        <v>53.45</v>
      </c>
      <c r="I159" s="44">
        <f t="shared" si="14"/>
        <v>5708.99</v>
      </c>
      <c r="J159" s="73">
        <f t="shared" si="12"/>
        <v>1.1714129163320913E-3</v>
      </c>
      <c r="K159" s="74">
        <f t="shared" si="13"/>
        <v>0.88843015206287546</v>
      </c>
    </row>
    <row r="160" spans="1:11" ht="36">
      <c r="A160" s="38" t="s">
        <v>192</v>
      </c>
      <c r="B160" s="39" t="s">
        <v>193</v>
      </c>
      <c r="C160" s="40" t="s">
        <v>194</v>
      </c>
      <c r="D160" s="39" t="s">
        <v>14</v>
      </c>
      <c r="E160" s="39" t="s">
        <v>92</v>
      </c>
      <c r="F160" s="41">
        <v>453.1</v>
      </c>
      <c r="G160" s="44">
        <v>10</v>
      </c>
      <c r="H160" s="44">
        <f t="shared" si="11"/>
        <v>12.5</v>
      </c>
      <c r="I160" s="44">
        <f t="shared" si="14"/>
        <v>5663.75</v>
      </c>
      <c r="J160" s="73">
        <f t="shared" si="12"/>
        <v>1.1621302375509296E-3</v>
      </c>
      <c r="K160" s="74">
        <f t="shared" si="13"/>
        <v>0.88959228230042642</v>
      </c>
    </row>
    <row r="161" spans="1:11" ht="36">
      <c r="A161" s="38" t="s">
        <v>810</v>
      </c>
      <c r="B161" s="39" t="s">
        <v>811</v>
      </c>
      <c r="C161" s="40" t="s">
        <v>812</v>
      </c>
      <c r="D161" s="39" t="s">
        <v>14</v>
      </c>
      <c r="E161" s="39" t="s">
        <v>30</v>
      </c>
      <c r="F161" s="41">
        <v>164.6</v>
      </c>
      <c r="G161" s="44">
        <v>27.14</v>
      </c>
      <c r="H161" s="44">
        <f t="shared" si="11"/>
        <v>33.93</v>
      </c>
      <c r="I161" s="44">
        <f t="shared" si="14"/>
        <v>5584.88</v>
      </c>
      <c r="J161" s="73">
        <f t="shared" si="12"/>
        <v>1.145947105909236E-3</v>
      </c>
      <c r="K161" s="74">
        <f t="shared" si="13"/>
        <v>0.89073822940633562</v>
      </c>
    </row>
    <row r="162" spans="1:11" ht="20.100000000000001" customHeight="1">
      <c r="A162" s="38" t="s">
        <v>1061</v>
      </c>
      <c r="B162" s="64" t="s">
        <v>1062</v>
      </c>
      <c r="C162" s="40" t="s">
        <v>1063</v>
      </c>
      <c r="D162" s="39" t="s">
        <v>26</v>
      </c>
      <c r="E162" s="39" t="s">
        <v>22</v>
      </c>
      <c r="F162" s="41">
        <v>12</v>
      </c>
      <c r="G162" s="44">
        <v>367.18</v>
      </c>
      <c r="H162" s="44">
        <f t="shared" si="11"/>
        <v>458.98</v>
      </c>
      <c r="I162" s="44">
        <f t="shared" si="14"/>
        <v>5507.76</v>
      </c>
      <c r="J162" s="73">
        <f t="shared" si="12"/>
        <v>1.1301230522486883E-3</v>
      </c>
      <c r="K162" s="74">
        <f t="shared" si="13"/>
        <v>0.89186835245858431</v>
      </c>
    </row>
    <row r="163" spans="1:11" ht="24">
      <c r="A163" s="38" t="s">
        <v>562</v>
      </c>
      <c r="B163" s="39" t="s">
        <v>563</v>
      </c>
      <c r="C163" s="40" t="s">
        <v>564</v>
      </c>
      <c r="D163" s="39" t="s">
        <v>26</v>
      </c>
      <c r="E163" s="39" t="s">
        <v>30</v>
      </c>
      <c r="F163" s="41">
        <v>21</v>
      </c>
      <c r="G163" s="44">
        <v>209.5</v>
      </c>
      <c r="H163" s="44">
        <f t="shared" si="11"/>
        <v>261.88</v>
      </c>
      <c r="I163" s="44">
        <f t="shared" si="14"/>
        <v>5499.48</v>
      </c>
      <c r="J163" s="73">
        <f t="shared" si="12"/>
        <v>1.1284241004293244E-3</v>
      </c>
      <c r="K163" s="74">
        <f t="shared" si="13"/>
        <v>0.89299677655901366</v>
      </c>
    </row>
    <row r="164" spans="1:11" ht="36">
      <c r="A164" s="38" t="s">
        <v>151</v>
      </c>
      <c r="B164" s="39" t="s">
        <v>152</v>
      </c>
      <c r="C164" s="40" t="s">
        <v>153</v>
      </c>
      <c r="D164" s="39" t="s">
        <v>14</v>
      </c>
      <c r="E164" s="39" t="s">
        <v>92</v>
      </c>
      <c r="F164" s="41">
        <v>425.31</v>
      </c>
      <c r="G164" s="44">
        <v>10.23</v>
      </c>
      <c r="H164" s="44">
        <f t="shared" si="11"/>
        <v>12.79</v>
      </c>
      <c r="I164" s="44">
        <f t="shared" si="14"/>
        <v>5439.71</v>
      </c>
      <c r="J164" s="73">
        <f t="shared" si="12"/>
        <v>1.1161600484675643E-3</v>
      </c>
      <c r="K164" s="74">
        <f t="shared" si="13"/>
        <v>0.89411293660748126</v>
      </c>
    </row>
    <row r="165" spans="1:11" ht="24">
      <c r="A165" s="38" t="s">
        <v>1879</v>
      </c>
      <c r="B165" s="39" t="s">
        <v>1880</v>
      </c>
      <c r="C165" s="40" t="s">
        <v>1881</v>
      </c>
      <c r="D165" s="39" t="s">
        <v>26</v>
      </c>
      <c r="E165" s="39" t="s">
        <v>15</v>
      </c>
      <c r="F165" s="41">
        <v>330.6</v>
      </c>
      <c r="G165" s="44">
        <v>13.15</v>
      </c>
      <c r="H165" s="44">
        <f t="shared" si="11"/>
        <v>16.440000000000001</v>
      </c>
      <c r="I165" s="44">
        <f t="shared" si="14"/>
        <v>5435.06</v>
      </c>
      <c r="J165" s="73">
        <f t="shared" si="12"/>
        <v>1.1152059269748057E-3</v>
      </c>
      <c r="K165" s="74">
        <f t="shared" si="13"/>
        <v>0.89522814253445604</v>
      </c>
    </row>
    <row r="166" spans="1:11" ht="36">
      <c r="A166" s="38" t="s">
        <v>1882</v>
      </c>
      <c r="B166" s="39" t="s">
        <v>1883</v>
      </c>
      <c r="C166" s="40" t="s">
        <v>1884</v>
      </c>
      <c r="D166" s="39" t="s">
        <v>26</v>
      </c>
      <c r="E166" s="39" t="s">
        <v>15</v>
      </c>
      <c r="F166" s="41">
        <v>330.6</v>
      </c>
      <c r="G166" s="44">
        <v>13.15</v>
      </c>
      <c r="H166" s="44">
        <f t="shared" si="11"/>
        <v>16.440000000000001</v>
      </c>
      <c r="I166" s="44">
        <f t="shared" si="14"/>
        <v>5435.06</v>
      </c>
      <c r="J166" s="73">
        <f t="shared" si="12"/>
        <v>1.1152059269748057E-3</v>
      </c>
      <c r="K166" s="74">
        <f t="shared" si="13"/>
        <v>0.89634334846143082</v>
      </c>
    </row>
    <row r="167" spans="1:11" ht="24">
      <c r="A167" s="38" t="s">
        <v>108</v>
      </c>
      <c r="B167" s="39" t="s">
        <v>109</v>
      </c>
      <c r="C167" s="40" t="s">
        <v>110</v>
      </c>
      <c r="D167" s="39" t="s">
        <v>14</v>
      </c>
      <c r="E167" s="39" t="s">
        <v>92</v>
      </c>
      <c r="F167" s="41">
        <v>213.48</v>
      </c>
      <c r="G167" s="44">
        <v>20.36</v>
      </c>
      <c r="H167" s="44">
        <f t="shared" si="11"/>
        <v>25.45</v>
      </c>
      <c r="I167" s="44">
        <f t="shared" si="14"/>
        <v>5433.07</v>
      </c>
      <c r="J167" s="73">
        <f t="shared" si="12"/>
        <v>1.1147976040133884E-3</v>
      </c>
      <c r="K167" s="74">
        <f t="shared" si="13"/>
        <v>0.89745814606544416</v>
      </c>
    </row>
    <row r="168" spans="1:11" ht="24">
      <c r="A168" s="38" t="s">
        <v>1016</v>
      </c>
      <c r="B168" s="39" t="s">
        <v>1017</v>
      </c>
      <c r="C168" s="40" t="s">
        <v>1018</v>
      </c>
      <c r="D168" s="39" t="s">
        <v>14</v>
      </c>
      <c r="E168" s="39" t="s">
        <v>22</v>
      </c>
      <c r="F168" s="41">
        <v>6</v>
      </c>
      <c r="G168" s="44">
        <v>717.53</v>
      </c>
      <c r="H168" s="44">
        <f t="shared" si="11"/>
        <v>896.91</v>
      </c>
      <c r="I168" s="44">
        <f t="shared" si="14"/>
        <v>5381.46</v>
      </c>
      <c r="J168" s="73">
        <f t="shared" si="12"/>
        <v>1.1042078813808564E-3</v>
      </c>
      <c r="K168" s="74">
        <f t="shared" si="13"/>
        <v>0.89856235394682504</v>
      </c>
    </row>
    <row r="169" spans="1:11" ht="20.100000000000001" customHeight="1">
      <c r="A169" s="38" t="s">
        <v>766</v>
      </c>
      <c r="B169" s="64" t="s">
        <v>767</v>
      </c>
      <c r="C169" s="40" t="s">
        <v>768</v>
      </c>
      <c r="D169" s="39" t="s">
        <v>14</v>
      </c>
      <c r="E169" s="39" t="s">
        <v>22</v>
      </c>
      <c r="F169" s="41">
        <v>12</v>
      </c>
      <c r="G169" s="44">
        <v>356.95</v>
      </c>
      <c r="H169" s="44">
        <f t="shared" si="11"/>
        <v>446.19</v>
      </c>
      <c r="I169" s="44">
        <f t="shared" si="14"/>
        <v>5354.28</v>
      </c>
      <c r="J169" s="73">
        <f t="shared" si="12"/>
        <v>1.0986308873651188E-3</v>
      </c>
      <c r="K169" s="74">
        <f t="shared" si="13"/>
        <v>0.89966098483419021</v>
      </c>
    </row>
    <row r="170" spans="1:11" ht="36">
      <c r="A170" s="38" t="s">
        <v>217</v>
      </c>
      <c r="B170" s="39" t="s">
        <v>218</v>
      </c>
      <c r="C170" s="40" t="s">
        <v>219</v>
      </c>
      <c r="D170" s="39" t="s">
        <v>14</v>
      </c>
      <c r="E170" s="39" t="s">
        <v>15</v>
      </c>
      <c r="F170" s="41">
        <v>1884.97</v>
      </c>
      <c r="G170" s="44">
        <v>2.2400000000000002</v>
      </c>
      <c r="H170" s="44">
        <f t="shared" si="11"/>
        <v>2.8</v>
      </c>
      <c r="I170" s="44">
        <f t="shared" si="14"/>
        <v>5277.92</v>
      </c>
      <c r="J170" s="73">
        <f t="shared" si="12"/>
        <v>1.0829627761420972E-3</v>
      </c>
      <c r="K170" s="74">
        <f t="shared" si="13"/>
        <v>0.90074394761033227</v>
      </c>
    </row>
    <row r="171" spans="1:11" ht="60">
      <c r="A171" s="38" t="s">
        <v>276</v>
      </c>
      <c r="B171" s="39" t="s">
        <v>277</v>
      </c>
      <c r="C171" s="40" t="s">
        <v>278</v>
      </c>
      <c r="D171" s="39" t="s">
        <v>26</v>
      </c>
      <c r="E171" s="39" t="s">
        <v>22</v>
      </c>
      <c r="F171" s="41">
        <v>4</v>
      </c>
      <c r="G171" s="44">
        <v>1047.5</v>
      </c>
      <c r="H171" s="44">
        <f t="shared" si="11"/>
        <v>1309.3800000000001</v>
      </c>
      <c r="I171" s="44">
        <f t="shared" si="14"/>
        <v>5237.5200000000004</v>
      </c>
      <c r="J171" s="73">
        <f t="shared" si="12"/>
        <v>1.0746732044630758E-3</v>
      </c>
      <c r="K171" s="74">
        <f t="shared" si="13"/>
        <v>0.90181862081479536</v>
      </c>
    </row>
    <row r="172" spans="1:11" ht="24">
      <c r="A172" s="38" t="s">
        <v>1094</v>
      </c>
      <c r="B172" s="39" t="s">
        <v>1095</v>
      </c>
      <c r="C172" s="40" t="s">
        <v>1096</v>
      </c>
      <c r="D172" s="39" t="s">
        <v>26</v>
      </c>
      <c r="E172" s="39" t="s">
        <v>22</v>
      </c>
      <c r="F172" s="41">
        <v>24</v>
      </c>
      <c r="G172" s="44">
        <v>174.54</v>
      </c>
      <c r="H172" s="44">
        <f t="shared" si="11"/>
        <v>218.18</v>
      </c>
      <c r="I172" s="44">
        <f t="shared" si="14"/>
        <v>5236.32</v>
      </c>
      <c r="J172" s="73">
        <f t="shared" si="12"/>
        <v>1.0744269795617185E-3</v>
      </c>
      <c r="K172" s="74">
        <f t="shared" si="13"/>
        <v>0.90289304779435708</v>
      </c>
    </row>
    <row r="173" spans="1:11" ht="24">
      <c r="A173" s="38" t="s">
        <v>1609</v>
      </c>
      <c r="B173" s="39" t="s">
        <v>1610</v>
      </c>
      <c r="C173" s="40" t="s">
        <v>1611</v>
      </c>
      <c r="D173" s="39" t="s">
        <v>26</v>
      </c>
      <c r="E173" s="39" t="s">
        <v>22</v>
      </c>
      <c r="F173" s="41">
        <v>14</v>
      </c>
      <c r="G173" s="44">
        <v>287.2</v>
      </c>
      <c r="H173" s="44">
        <f t="shared" si="11"/>
        <v>359</v>
      </c>
      <c r="I173" s="44">
        <f t="shared" si="14"/>
        <v>5026</v>
      </c>
      <c r="J173" s="73">
        <f t="shared" si="12"/>
        <v>1.0312719618505359E-3</v>
      </c>
      <c r="K173" s="74">
        <f t="shared" si="13"/>
        <v>0.90392431975620757</v>
      </c>
    </row>
    <row r="174" spans="1:11" ht="36">
      <c r="A174" s="38" t="s">
        <v>1028</v>
      </c>
      <c r="B174" s="39" t="s">
        <v>1029</v>
      </c>
      <c r="C174" s="40" t="s">
        <v>1030</v>
      </c>
      <c r="D174" s="39" t="s">
        <v>14</v>
      </c>
      <c r="E174" s="39" t="s">
        <v>22</v>
      </c>
      <c r="F174" s="41">
        <v>42</v>
      </c>
      <c r="G174" s="44">
        <v>93.32</v>
      </c>
      <c r="H174" s="44">
        <f t="shared" si="11"/>
        <v>116.65</v>
      </c>
      <c r="I174" s="44">
        <f t="shared" si="14"/>
        <v>4899.3</v>
      </c>
      <c r="J174" s="73">
        <f t="shared" si="12"/>
        <v>1.0052747160155849E-3</v>
      </c>
      <c r="K174" s="74">
        <f t="shared" si="13"/>
        <v>0.90492959447222321</v>
      </c>
    </row>
    <row r="175" spans="1:11" ht="24">
      <c r="A175" s="38" t="s">
        <v>1786</v>
      </c>
      <c r="B175" s="39" t="s">
        <v>1787</v>
      </c>
      <c r="C175" s="40" t="s">
        <v>1788</v>
      </c>
      <c r="D175" s="39" t="s">
        <v>26</v>
      </c>
      <c r="E175" s="39" t="s">
        <v>22</v>
      </c>
      <c r="F175" s="41">
        <v>1</v>
      </c>
      <c r="G175" s="44">
        <v>3905.01</v>
      </c>
      <c r="H175" s="44">
        <f t="shared" si="11"/>
        <v>4881.26</v>
      </c>
      <c r="I175" s="44">
        <f t="shared" si="14"/>
        <v>4881.26</v>
      </c>
      <c r="J175" s="73">
        <f t="shared" si="12"/>
        <v>1.0015731349985171E-3</v>
      </c>
      <c r="K175" s="74">
        <f t="shared" si="13"/>
        <v>0.9059311676072217</v>
      </c>
    </row>
    <row r="176" spans="1:11" ht="20.100000000000001" customHeight="1">
      <c r="A176" s="38" t="s">
        <v>11</v>
      </c>
      <c r="B176" s="39" t="s">
        <v>12</v>
      </c>
      <c r="C176" s="40" t="s">
        <v>13</v>
      </c>
      <c r="D176" s="39" t="s">
        <v>14</v>
      </c>
      <c r="E176" s="39" t="s">
        <v>15</v>
      </c>
      <c r="F176" s="41">
        <v>12.48</v>
      </c>
      <c r="G176" s="44">
        <v>310.02999999999997</v>
      </c>
      <c r="H176" s="44">
        <f t="shared" si="11"/>
        <v>387.54</v>
      </c>
      <c r="I176" s="44">
        <f t="shared" si="14"/>
        <v>4836.5</v>
      </c>
      <c r="J176" s="73">
        <f t="shared" si="12"/>
        <v>9.9238894617789826E-4</v>
      </c>
      <c r="K176" s="74">
        <f t="shared" si="13"/>
        <v>0.90692355655339962</v>
      </c>
    </row>
    <row r="177" spans="1:11" ht="20.100000000000001" customHeight="1">
      <c r="A177" s="38" t="s">
        <v>737</v>
      </c>
      <c r="B177" s="39" t="s">
        <v>738</v>
      </c>
      <c r="C177" s="40" t="s">
        <v>739</v>
      </c>
      <c r="D177" s="39" t="s">
        <v>14</v>
      </c>
      <c r="E177" s="39" t="s">
        <v>22</v>
      </c>
      <c r="F177" s="41">
        <v>33</v>
      </c>
      <c r="G177" s="44">
        <v>115.59</v>
      </c>
      <c r="H177" s="44">
        <f t="shared" si="11"/>
        <v>144.49</v>
      </c>
      <c r="I177" s="44">
        <f t="shared" si="14"/>
        <v>4768.17</v>
      </c>
      <c r="J177" s="73">
        <f t="shared" si="12"/>
        <v>9.7836848991979101E-4</v>
      </c>
      <c r="K177" s="74">
        <f t="shared" si="13"/>
        <v>0.90790192504331946</v>
      </c>
    </row>
    <row r="178" spans="1:11" ht="24">
      <c r="A178" s="38" t="s">
        <v>296</v>
      </c>
      <c r="B178" s="39" t="s">
        <v>297</v>
      </c>
      <c r="C178" s="40" t="s">
        <v>298</v>
      </c>
      <c r="D178" s="39" t="s">
        <v>26</v>
      </c>
      <c r="E178" s="39" t="s">
        <v>299</v>
      </c>
      <c r="F178" s="41">
        <v>19.84</v>
      </c>
      <c r="G178" s="44">
        <v>191.31</v>
      </c>
      <c r="H178" s="44">
        <f t="shared" si="11"/>
        <v>239.14</v>
      </c>
      <c r="I178" s="44">
        <f t="shared" si="14"/>
        <v>4744.54</v>
      </c>
      <c r="J178" s="73">
        <f t="shared" si="12"/>
        <v>9.735199112372346E-4</v>
      </c>
      <c r="K178" s="74">
        <f t="shared" si="13"/>
        <v>0.90887544495455674</v>
      </c>
    </row>
    <row r="179" spans="1:11" ht="36">
      <c r="A179" s="38" t="s">
        <v>1408</v>
      </c>
      <c r="B179" s="39" t="s">
        <v>1409</v>
      </c>
      <c r="C179" s="40" t="s">
        <v>1410</v>
      </c>
      <c r="D179" s="39" t="s">
        <v>14</v>
      </c>
      <c r="E179" s="39" t="s">
        <v>30</v>
      </c>
      <c r="F179" s="41">
        <v>46.8</v>
      </c>
      <c r="G179" s="44">
        <v>80.510000000000005</v>
      </c>
      <c r="H179" s="44">
        <f t="shared" si="11"/>
        <v>100.64</v>
      </c>
      <c r="I179" s="44">
        <f t="shared" si="14"/>
        <v>4709.95</v>
      </c>
      <c r="J179" s="73">
        <f t="shared" si="12"/>
        <v>9.6642247845561702E-4</v>
      </c>
      <c r="K179" s="74">
        <f t="shared" si="13"/>
        <v>0.90984186743301232</v>
      </c>
    </row>
    <row r="180" spans="1:11" ht="60">
      <c r="A180" s="38" t="s">
        <v>273</v>
      </c>
      <c r="B180" s="39" t="s">
        <v>274</v>
      </c>
      <c r="C180" s="40" t="s">
        <v>275</v>
      </c>
      <c r="D180" s="39" t="s">
        <v>26</v>
      </c>
      <c r="E180" s="39" t="s">
        <v>22</v>
      </c>
      <c r="F180" s="41">
        <v>2</v>
      </c>
      <c r="G180" s="44">
        <v>1882.66</v>
      </c>
      <c r="H180" s="44">
        <f t="shared" si="11"/>
        <v>2353.33</v>
      </c>
      <c r="I180" s="44">
        <f t="shared" ref="I180:I211" si="15">ROUND(H180*F180,2)</f>
        <v>4706.66</v>
      </c>
      <c r="J180" s="73">
        <f t="shared" si="12"/>
        <v>9.65747411851063E-4</v>
      </c>
      <c r="K180" s="74">
        <f t="shared" si="13"/>
        <v>0.91080761484486339</v>
      </c>
    </row>
    <row r="181" spans="1:11" ht="24">
      <c r="A181" s="38" t="s">
        <v>1037</v>
      </c>
      <c r="B181" s="39" t="s">
        <v>1038</v>
      </c>
      <c r="C181" s="40" t="s">
        <v>1039</v>
      </c>
      <c r="D181" s="39" t="s">
        <v>26</v>
      </c>
      <c r="E181" s="39" t="s">
        <v>22</v>
      </c>
      <c r="F181" s="41">
        <v>28</v>
      </c>
      <c r="G181" s="44">
        <v>133.61000000000001</v>
      </c>
      <c r="H181" s="44">
        <f t="shared" si="11"/>
        <v>167.01</v>
      </c>
      <c r="I181" s="44">
        <f t="shared" si="15"/>
        <v>4676.28</v>
      </c>
      <c r="J181" s="73">
        <f t="shared" si="12"/>
        <v>9.5951381809837317E-4</v>
      </c>
      <c r="K181" s="74">
        <f t="shared" si="13"/>
        <v>0.91176712866296172</v>
      </c>
    </row>
    <row r="182" spans="1:11" ht="36">
      <c r="A182" s="38" t="s">
        <v>816</v>
      </c>
      <c r="B182" s="39" t="s">
        <v>817</v>
      </c>
      <c r="C182" s="40" t="s">
        <v>818</v>
      </c>
      <c r="D182" s="39" t="s">
        <v>14</v>
      </c>
      <c r="E182" s="39" t="s">
        <v>30</v>
      </c>
      <c r="F182" s="41">
        <v>39.700000000000003</v>
      </c>
      <c r="G182" s="44">
        <v>94.22</v>
      </c>
      <c r="H182" s="44">
        <f t="shared" si="11"/>
        <v>117.78</v>
      </c>
      <c r="I182" s="44">
        <f t="shared" si="15"/>
        <v>4675.87</v>
      </c>
      <c r="J182" s="73">
        <f t="shared" si="12"/>
        <v>9.5942969125707613E-4</v>
      </c>
      <c r="K182" s="74">
        <f t="shared" si="13"/>
        <v>0.91272655835421879</v>
      </c>
    </row>
    <row r="183" spans="1:11" ht="36">
      <c r="A183" s="38" t="s">
        <v>772</v>
      </c>
      <c r="B183" s="39" t="s">
        <v>773</v>
      </c>
      <c r="C183" s="40" t="s">
        <v>774</v>
      </c>
      <c r="D183" s="39" t="s">
        <v>14</v>
      </c>
      <c r="E183" s="39" t="s">
        <v>22</v>
      </c>
      <c r="F183" s="41">
        <v>39</v>
      </c>
      <c r="G183" s="44">
        <v>95.08</v>
      </c>
      <c r="H183" s="44">
        <f t="shared" si="11"/>
        <v>118.85</v>
      </c>
      <c r="I183" s="44">
        <f t="shared" si="15"/>
        <v>4635.1499999999996</v>
      </c>
      <c r="J183" s="73">
        <f t="shared" si="12"/>
        <v>9.5107445960435945E-4</v>
      </c>
      <c r="K183" s="74">
        <f t="shared" si="13"/>
        <v>0.91367763281382319</v>
      </c>
    </row>
    <row r="184" spans="1:11" ht="36">
      <c r="A184" s="38" t="s">
        <v>813</v>
      </c>
      <c r="B184" s="39" t="s">
        <v>814</v>
      </c>
      <c r="C184" s="40" t="s">
        <v>815</v>
      </c>
      <c r="D184" s="39" t="s">
        <v>14</v>
      </c>
      <c r="E184" s="39" t="s">
        <v>30</v>
      </c>
      <c r="F184" s="41">
        <v>65.7</v>
      </c>
      <c r="G184" s="44">
        <v>56</v>
      </c>
      <c r="H184" s="44">
        <f t="shared" si="11"/>
        <v>70</v>
      </c>
      <c r="I184" s="44">
        <f t="shared" si="15"/>
        <v>4599</v>
      </c>
      <c r="J184" s="73">
        <f t="shared" si="12"/>
        <v>9.4365693445097782E-4</v>
      </c>
      <c r="K184" s="74">
        <f t="shared" si="13"/>
        <v>0.91462128974827417</v>
      </c>
    </row>
    <row r="185" spans="1:11" ht="48">
      <c r="A185" s="38" t="s">
        <v>361</v>
      </c>
      <c r="B185" s="39" t="s">
        <v>362</v>
      </c>
      <c r="C185" s="40" t="s">
        <v>363</v>
      </c>
      <c r="D185" s="39" t="s">
        <v>26</v>
      </c>
      <c r="E185" s="39" t="s">
        <v>15</v>
      </c>
      <c r="F185" s="41">
        <v>8.4</v>
      </c>
      <c r="G185" s="44">
        <v>437.09</v>
      </c>
      <c r="H185" s="44">
        <f t="shared" si="11"/>
        <v>546.36</v>
      </c>
      <c r="I185" s="44">
        <f t="shared" si="15"/>
        <v>4589.42</v>
      </c>
      <c r="J185" s="73">
        <f t="shared" si="12"/>
        <v>9.4169123898847715E-4</v>
      </c>
      <c r="K185" s="74">
        <f t="shared" si="13"/>
        <v>0.91556298098726263</v>
      </c>
    </row>
    <row r="186" spans="1:11" ht="36">
      <c r="A186" s="38" t="s">
        <v>1067</v>
      </c>
      <c r="B186" s="39" t="s">
        <v>1068</v>
      </c>
      <c r="C186" s="40" t="s">
        <v>1069</v>
      </c>
      <c r="D186" s="39" t="s">
        <v>14</v>
      </c>
      <c r="E186" s="39" t="s">
        <v>22</v>
      </c>
      <c r="F186" s="41">
        <v>9</v>
      </c>
      <c r="G186" s="44">
        <v>400.61</v>
      </c>
      <c r="H186" s="44">
        <f t="shared" si="11"/>
        <v>500.76</v>
      </c>
      <c r="I186" s="44">
        <f t="shared" si="15"/>
        <v>4506.84</v>
      </c>
      <c r="J186" s="73">
        <f t="shared" si="12"/>
        <v>9.2474686202675472E-4</v>
      </c>
      <c r="K186" s="74">
        <f t="shared" si="13"/>
        <v>0.91648772784928934</v>
      </c>
    </row>
    <row r="187" spans="1:11" ht="36">
      <c r="A187" s="38" t="s">
        <v>656</v>
      </c>
      <c r="B187" s="39" t="s">
        <v>657</v>
      </c>
      <c r="C187" s="40" t="s">
        <v>658</v>
      </c>
      <c r="D187" s="39" t="s">
        <v>14</v>
      </c>
      <c r="E187" s="39" t="s">
        <v>30</v>
      </c>
      <c r="F187" s="41">
        <v>144.30000000000001</v>
      </c>
      <c r="G187" s="44">
        <v>24.87</v>
      </c>
      <c r="H187" s="44">
        <f t="shared" si="11"/>
        <v>31.09</v>
      </c>
      <c r="I187" s="44">
        <f t="shared" si="15"/>
        <v>4486.29</v>
      </c>
      <c r="J187" s="73">
        <f t="shared" si="12"/>
        <v>9.2053026059101483E-4</v>
      </c>
      <c r="K187" s="74">
        <f t="shared" si="13"/>
        <v>0.91740825810988036</v>
      </c>
    </row>
    <row r="188" spans="1:11" ht="24">
      <c r="A188" s="38" t="s">
        <v>571</v>
      </c>
      <c r="B188" s="39" t="s">
        <v>572</v>
      </c>
      <c r="C188" s="40" t="s">
        <v>573</v>
      </c>
      <c r="D188" s="39" t="s">
        <v>26</v>
      </c>
      <c r="E188" s="39" t="s">
        <v>52</v>
      </c>
      <c r="F188" s="41">
        <v>23</v>
      </c>
      <c r="G188" s="44">
        <v>154.97</v>
      </c>
      <c r="H188" s="44">
        <f t="shared" si="11"/>
        <v>193.71</v>
      </c>
      <c r="I188" s="44">
        <f t="shared" si="15"/>
        <v>4455.33</v>
      </c>
      <c r="J188" s="73">
        <f t="shared" si="12"/>
        <v>9.1417765813600236E-4</v>
      </c>
      <c r="K188" s="74">
        <f t="shared" si="13"/>
        <v>0.91832243576801631</v>
      </c>
    </row>
    <row r="189" spans="1:11" ht="24">
      <c r="A189" s="38" t="s">
        <v>1153</v>
      </c>
      <c r="B189" s="39" t="s">
        <v>1154</v>
      </c>
      <c r="C189" s="40" t="s">
        <v>1155</v>
      </c>
      <c r="D189" s="39" t="s">
        <v>14</v>
      </c>
      <c r="E189" s="39" t="s">
        <v>22</v>
      </c>
      <c r="F189" s="41">
        <v>1</v>
      </c>
      <c r="G189" s="60">
        <v>3525.83</v>
      </c>
      <c r="H189" s="44">
        <f t="shared" si="11"/>
        <v>4407.29</v>
      </c>
      <c r="I189" s="44">
        <f t="shared" si="15"/>
        <v>4407.29</v>
      </c>
      <c r="J189" s="73">
        <f t="shared" si="12"/>
        <v>9.0432045458500756E-4</v>
      </c>
      <c r="K189" s="74">
        <f t="shared" si="13"/>
        <v>0.9192267562226013</v>
      </c>
    </row>
    <row r="190" spans="1:11" ht="24">
      <c r="A190" s="38" t="s">
        <v>300</v>
      </c>
      <c r="B190" s="39" t="s">
        <v>301</v>
      </c>
      <c r="C190" s="40" t="s">
        <v>302</v>
      </c>
      <c r="D190" s="39" t="s">
        <v>14</v>
      </c>
      <c r="E190" s="39" t="s">
        <v>15</v>
      </c>
      <c r="F190" s="41">
        <v>205.25</v>
      </c>
      <c r="G190" s="44">
        <v>16.95</v>
      </c>
      <c r="H190" s="44">
        <f t="shared" si="11"/>
        <v>21.19</v>
      </c>
      <c r="I190" s="44">
        <f t="shared" si="15"/>
        <v>4349.25</v>
      </c>
      <c r="J190" s="73">
        <f t="shared" si="12"/>
        <v>8.9241137685603723E-4</v>
      </c>
      <c r="K190" s="74">
        <f t="shared" si="13"/>
        <v>0.92011916759945733</v>
      </c>
    </row>
    <row r="191" spans="1:11" ht="24">
      <c r="A191" s="38" t="s">
        <v>505</v>
      </c>
      <c r="B191" s="39" t="s">
        <v>506</v>
      </c>
      <c r="C191" s="40" t="s">
        <v>507</v>
      </c>
      <c r="D191" s="39" t="s">
        <v>26</v>
      </c>
      <c r="E191" s="39" t="s">
        <v>30</v>
      </c>
      <c r="F191" s="41">
        <v>69.45</v>
      </c>
      <c r="G191" s="44">
        <v>49.54</v>
      </c>
      <c r="H191" s="44">
        <f t="shared" si="11"/>
        <v>61.93</v>
      </c>
      <c r="I191" s="44">
        <f t="shared" si="15"/>
        <v>4301.04</v>
      </c>
      <c r="J191" s="73">
        <f t="shared" si="12"/>
        <v>8.8251929144401683E-4</v>
      </c>
      <c r="K191" s="74">
        <f t="shared" si="13"/>
        <v>0.92100168689090134</v>
      </c>
    </row>
    <row r="192" spans="1:11" ht="20.100000000000001" customHeight="1">
      <c r="A192" s="38" t="s">
        <v>1522</v>
      </c>
      <c r="B192" s="39" t="s">
        <v>1523</v>
      </c>
      <c r="C192" s="40" t="s">
        <v>1524</v>
      </c>
      <c r="D192" s="39" t="s">
        <v>26</v>
      </c>
      <c r="E192" s="39" t="s">
        <v>22</v>
      </c>
      <c r="F192" s="41">
        <v>36</v>
      </c>
      <c r="G192" s="44">
        <v>95.56</v>
      </c>
      <c r="H192" s="44">
        <f t="shared" si="11"/>
        <v>119.45</v>
      </c>
      <c r="I192" s="44">
        <f t="shared" si="15"/>
        <v>4300.2</v>
      </c>
      <c r="J192" s="73">
        <f t="shared" si="12"/>
        <v>8.8234693401306687E-4</v>
      </c>
      <c r="K192" s="74">
        <f t="shared" si="13"/>
        <v>0.92188403382491435</v>
      </c>
    </row>
    <row r="193" spans="1:11" ht="20.100000000000001" customHeight="1">
      <c r="A193" s="38" t="s">
        <v>1055</v>
      </c>
      <c r="B193" s="39" t="s">
        <v>1056</v>
      </c>
      <c r="C193" s="40" t="s">
        <v>1057</v>
      </c>
      <c r="D193" s="39" t="s">
        <v>14</v>
      </c>
      <c r="E193" s="39" t="s">
        <v>22</v>
      </c>
      <c r="F193" s="41">
        <v>45</v>
      </c>
      <c r="G193" s="44">
        <v>74.819999999999993</v>
      </c>
      <c r="H193" s="44">
        <f t="shared" si="11"/>
        <v>93.53</v>
      </c>
      <c r="I193" s="44">
        <f t="shared" si="15"/>
        <v>4208.8500000000004</v>
      </c>
      <c r="J193" s="73">
        <f t="shared" si="12"/>
        <v>8.6360306339725989E-4</v>
      </c>
      <c r="K193" s="74">
        <f t="shared" si="13"/>
        <v>0.92274763688831163</v>
      </c>
    </row>
    <row r="194" spans="1:11" ht="48">
      <c r="A194" s="38" t="s">
        <v>320</v>
      </c>
      <c r="B194" s="39" t="s">
        <v>321</v>
      </c>
      <c r="C194" s="40" t="s">
        <v>322</v>
      </c>
      <c r="D194" s="39" t="s">
        <v>26</v>
      </c>
      <c r="E194" s="39" t="s">
        <v>15</v>
      </c>
      <c r="F194" s="41">
        <v>7.48</v>
      </c>
      <c r="G194" s="44">
        <v>441.35</v>
      </c>
      <c r="H194" s="44">
        <f t="shared" si="11"/>
        <v>551.69000000000005</v>
      </c>
      <c r="I194" s="44">
        <f t="shared" si="15"/>
        <v>4126.6400000000003</v>
      </c>
      <c r="J194" s="73">
        <f t="shared" si="12"/>
        <v>8.4673460578012249E-4</v>
      </c>
      <c r="K194" s="74">
        <f t="shared" si="13"/>
        <v>0.92359437149409174</v>
      </c>
    </row>
    <row r="195" spans="1:11" ht="36">
      <c r="A195" s="38" t="s">
        <v>1328</v>
      </c>
      <c r="B195" s="39" t="s">
        <v>1329</v>
      </c>
      <c r="C195" s="40" t="s">
        <v>1330</v>
      </c>
      <c r="D195" s="39" t="s">
        <v>14</v>
      </c>
      <c r="E195" s="39" t="s">
        <v>22</v>
      </c>
      <c r="F195" s="41">
        <v>278</v>
      </c>
      <c r="G195" s="44">
        <v>11.71</v>
      </c>
      <c r="H195" s="44">
        <f t="shared" si="11"/>
        <v>14.64</v>
      </c>
      <c r="I195" s="44">
        <f t="shared" si="15"/>
        <v>4069.92</v>
      </c>
      <c r="J195" s="73">
        <f t="shared" si="12"/>
        <v>8.3509637544264487E-4</v>
      </c>
      <c r="K195" s="74">
        <f t="shared" si="13"/>
        <v>0.92442946786953439</v>
      </c>
    </row>
    <row r="196" spans="1:11" ht="24">
      <c r="A196" s="38" t="s">
        <v>1010</v>
      </c>
      <c r="B196" s="39" t="s">
        <v>1011</v>
      </c>
      <c r="C196" s="40" t="s">
        <v>1012</v>
      </c>
      <c r="D196" s="39" t="s">
        <v>14</v>
      </c>
      <c r="E196" s="39" t="s">
        <v>22</v>
      </c>
      <c r="F196" s="41">
        <v>22</v>
      </c>
      <c r="G196" s="44">
        <v>144.75</v>
      </c>
      <c r="H196" s="44">
        <f t="shared" si="11"/>
        <v>180.94</v>
      </c>
      <c r="I196" s="44">
        <f t="shared" si="15"/>
        <v>3980.68</v>
      </c>
      <c r="J196" s="73">
        <f t="shared" si="12"/>
        <v>8.1678545027839052E-4</v>
      </c>
      <c r="K196" s="74">
        <f t="shared" si="13"/>
        <v>0.92524625331981281</v>
      </c>
    </row>
    <row r="197" spans="1:11" ht="36">
      <c r="A197" s="38" t="s">
        <v>1618</v>
      </c>
      <c r="B197" s="39" t="s">
        <v>1619</v>
      </c>
      <c r="C197" s="40" t="s">
        <v>1620</v>
      </c>
      <c r="D197" s="39" t="s">
        <v>26</v>
      </c>
      <c r="E197" s="39" t="s">
        <v>22</v>
      </c>
      <c r="F197" s="41">
        <v>9</v>
      </c>
      <c r="G197" s="44">
        <v>349.44</v>
      </c>
      <c r="H197" s="44">
        <f t="shared" si="11"/>
        <v>436.8</v>
      </c>
      <c r="I197" s="44">
        <f t="shared" si="15"/>
        <v>3931.2</v>
      </c>
      <c r="J197" s="73">
        <f t="shared" si="12"/>
        <v>8.0663277684576724E-4</v>
      </c>
      <c r="K197" s="74">
        <f t="shared" si="13"/>
        <v>0.92605288609665859</v>
      </c>
    </row>
    <row r="198" spans="1:11" ht="24">
      <c r="A198" s="38" t="s">
        <v>1813</v>
      </c>
      <c r="B198" s="39" t="s">
        <v>1814</v>
      </c>
      <c r="C198" s="40" t="s">
        <v>1815</v>
      </c>
      <c r="D198" s="39" t="s">
        <v>26</v>
      </c>
      <c r="E198" s="39" t="s">
        <v>15</v>
      </c>
      <c r="F198" s="41">
        <v>5.44</v>
      </c>
      <c r="G198" s="44">
        <v>577.6</v>
      </c>
      <c r="H198" s="44">
        <f t="shared" si="11"/>
        <v>722</v>
      </c>
      <c r="I198" s="44">
        <f t="shared" si="15"/>
        <v>3927.68</v>
      </c>
      <c r="J198" s="73">
        <f t="shared" si="12"/>
        <v>8.0591051713511984E-4</v>
      </c>
      <c r="K198" s="74">
        <f t="shared" si="13"/>
        <v>0.92685879661379367</v>
      </c>
    </row>
    <row r="199" spans="1:11" ht="24">
      <c r="A199" s="38" t="s">
        <v>1076</v>
      </c>
      <c r="B199" s="39" t="s">
        <v>1077</v>
      </c>
      <c r="C199" s="40" t="s">
        <v>1078</v>
      </c>
      <c r="D199" s="39" t="s">
        <v>26</v>
      </c>
      <c r="E199" s="39" t="s">
        <v>22</v>
      </c>
      <c r="F199" s="41">
        <v>27</v>
      </c>
      <c r="G199" s="44">
        <v>116.22</v>
      </c>
      <c r="H199" s="44">
        <f t="shared" si="11"/>
        <v>145.28</v>
      </c>
      <c r="I199" s="44">
        <f t="shared" si="15"/>
        <v>3922.56</v>
      </c>
      <c r="J199" s="73">
        <f t="shared" si="12"/>
        <v>8.0485995755599641E-4</v>
      </c>
      <c r="K199" s="74">
        <f t="shared" si="13"/>
        <v>0.92766365657134964</v>
      </c>
    </row>
    <row r="200" spans="1:11" ht="36">
      <c r="A200" s="38" t="s">
        <v>75</v>
      </c>
      <c r="B200" s="39" t="s">
        <v>76</v>
      </c>
      <c r="C200" s="40" t="s">
        <v>77</v>
      </c>
      <c r="D200" s="39" t="s">
        <v>14</v>
      </c>
      <c r="E200" s="39" t="s">
        <v>52</v>
      </c>
      <c r="F200" s="41">
        <v>3.44</v>
      </c>
      <c r="G200" s="44">
        <v>900.92</v>
      </c>
      <c r="H200" s="44">
        <f t="shared" si="11"/>
        <v>1126.1500000000001</v>
      </c>
      <c r="I200" s="44">
        <f t="shared" si="15"/>
        <v>3873.96</v>
      </c>
      <c r="J200" s="73">
        <f t="shared" si="12"/>
        <v>7.9488784905103497E-4</v>
      </c>
      <c r="K200" s="74">
        <f t="shared" si="13"/>
        <v>0.92845854442040066</v>
      </c>
    </row>
    <row r="201" spans="1:11" ht="36">
      <c r="A201" s="38" t="s">
        <v>769</v>
      </c>
      <c r="B201" s="39" t="s">
        <v>770</v>
      </c>
      <c r="C201" s="40" t="s">
        <v>771</v>
      </c>
      <c r="D201" s="39" t="s">
        <v>14</v>
      </c>
      <c r="E201" s="39" t="s">
        <v>22</v>
      </c>
      <c r="F201" s="41">
        <v>18</v>
      </c>
      <c r="G201" s="44">
        <v>168.4</v>
      </c>
      <c r="H201" s="44">
        <f t="shared" si="11"/>
        <v>210.5</v>
      </c>
      <c r="I201" s="44">
        <f t="shared" si="15"/>
        <v>3789</v>
      </c>
      <c r="J201" s="73">
        <f t="shared" si="12"/>
        <v>7.7745512603495431E-4</v>
      </c>
      <c r="K201" s="74">
        <f t="shared" si="13"/>
        <v>0.92923599954643565</v>
      </c>
    </row>
    <row r="202" spans="1:11" ht="24">
      <c r="A202" s="38" t="s">
        <v>1887</v>
      </c>
      <c r="B202" s="39" t="s">
        <v>1888</v>
      </c>
      <c r="C202" s="40" t="s">
        <v>1889</v>
      </c>
      <c r="D202" s="39" t="s">
        <v>14</v>
      </c>
      <c r="E202" s="39" t="s">
        <v>15</v>
      </c>
      <c r="F202" s="41">
        <v>1545.99</v>
      </c>
      <c r="G202" s="44">
        <v>1.96</v>
      </c>
      <c r="H202" s="44">
        <f t="shared" si="11"/>
        <v>2.4500000000000002</v>
      </c>
      <c r="I202" s="44">
        <f t="shared" si="15"/>
        <v>3787.68</v>
      </c>
      <c r="J202" s="73">
        <f t="shared" si="12"/>
        <v>7.7718427864346149E-4</v>
      </c>
      <c r="K202" s="74">
        <f t="shared" si="13"/>
        <v>0.93001318382507914</v>
      </c>
    </row>
    <row r="203" spans="1:11" ht="24">
      <c r="A203" s="38" t="s">
        <v>1816</v>
      </c>
      <c r="B203" s="39" t="s">
        <v>1817</v>
      </c>
      <c r="C203" s="40" t="s">
        <v>1818</v>
      </c>
      <c r="D203" s="39" t="s">
        <v>26</v>
      </c>
      <c r="E203" s="39" t="s">
        <v>1819</v>
      </c>
      <c r="F203" s="41">
        <v>1</v>
      </c>
      <c r="G203" s="44">
        <v>2986.54</v>
      </c>
      <c r="H203" s="44">
        <f t="shared" si="11"/>
        <v>3733.18</v>
      </c>
      <c r="I203" s="44">
        <f t="shared" si="15"/>
        <v>3733.18</v>
      </c>
      <c r="J203" s="73">
        <f t="shared" si="12"/>
        <v>7.6600156437349443E-4</v>
      </c>
      <c r="K203" s="74">
        <f t="shared" si="13"/>
        <v>0.93077918538945259</v>
      </c>
    </row>
    <row r="204" spans="1:11" ht="48">
      <c r="A204" s="38" t="s">
        <v>311</v>
      </c>
      <c r="B204" s="39" t="s">
        <v>312</v>
      </c>
      <c r="C204" s="40" t="s">
        <v>313</v>
      </c>
      <c r="D204" s="39" t="s">
        <v>26</v>
      </c>
      <c r="E204" s="39" t="s">
        <v>15</v>
      </c>
      <c r="F204" s="41">
        <v>6.72</v>
      </c>
      <c r="G204" s="44">
        <v>441.35</v>
      </c>
      <c r="H204" s="44">
        <f t="shared" si="11"/>
        <v>551.69000000000005</v>
      </c>
      <c r="I204" s="44">
        <f t="shared" si="15"/>
        <v>3707.36</v>
      </c>
      <c r="J204" s="73">
        <f t="shared" si="12"/>
        <v>7.607036252459615E-4</v>
      </c>
      <c r="K204" s="74">
        <f t="shared" si="13"/>
        <v>0.93153988901469853</v>
      </c>
    </row>
    <row r="205" spans="1:11" ht="36" customHeight="1">
      <c r="A205" s="38" t="s">
        <v>261</v>
      </c>
      <c r="B205" s="39" t="s">
        <v>262</v>
      </c>
      <c r="C205" s="65" t="s">
        <v>1904</v>
      </c>
      <c r="D205" s="39" t="s">
        <v>14</v>
      </c>
      <c r="E205" s="39" t="s">
        <v>15</v>
      </c>
      <c r="F205" s="41">
        <v>5.94</v>
      </c>
      <c r="G205" s="44">
        <v>487.15</v>
      </c>
      <c r="H205" s="44">
        <f t="shared" si="11"/>
        <v>608.94000000000005</v>
      </c>
      <c r="I205" s="44">
        <f t="shared" si="15"/>
        <v>3617.1</v>
      </c>
      <c r="J205" s="73">
        <f t="shared" si="12"/>
        <v>7.4218340891555375E-4</v>
      </c>
      <c r="K205" s="74">
        <f t="shared" si="13"/>
        <v>0.93228207242361405</v>
      </c>
    </row>
    <row r="206" spans="1:11" ht="20.100000000000001" customHeight="1">
      <c r="A206" s="38" t="s">
        <v>1188</v>
      </c>
      <c r="B206" s="64" t="s">
        <v>1189</v>
      </c>
      <c r="C206" s="40" t="s">
        <v>1190</v>
      </c>
      <c r="D206" s="39" t="s">
        <v>26</v>
      </c>
      <c r="E206" s="39" t="s">
        <v>1187</v>
      </c>
      <c r="F206" s="41">
        <v>1</v>
      </c>
      <c r="G206" s="44">
        <v>2805.19</v>
      </c>
      <c r="H206" s="44">
        <f t="shared" si="11"/>
        <v>3506.49</v>
      </c>
      <c r="I206" s="44">
        <f t="shared" si="15"/>
        <v>3506.49</v>
      </c>
      <c r="J206" s="73">
        <f t="shared" si="12"/>
        <v>7.1948762863296566E-4</v>
      </c>
      <c r="K206" s="74">
        <f t="shared" si="13"/>
        <v>0.93300156005224699</v>
      </c>
    </row>
    <row r="207" spans="1:11" ht="60">
      <c r="A207" s="38" t="s">
        <v>1201</v>
      </c>
      <c r="B207" s="39" t="s">
        <v>1202</v>
      </c>
      <c r="C207" s="40" t="s">
        <v>1203</v>
      </c>
      <c r="D207" s="39" t="s">
        <v>14</v>
      </c>
      <c r="E207" s="39" t="s">
        <v>22</v>
      </c>
      <c r="F207" s="41">
        <v>22</v>
      </c>
      <c r="G207" s="44">
        <v>125.47</v>
      </c>
      <c r="H207" s="44">
        <f t="shared" si="11"/>
        <v>156.84</v>
      </c>
      <c r="I207" s="44">
        <f t="shared" si="15"/>
        <v>3450.48</v>
      </c>
      <c r="J207" s="73">
        <f t="shared" si="12"/>
        <v>7.0799508136212429E-4</v>
      </c>
      <c r="K207" s="74">
        <f t="shared" si="13"/>
        <v>0.93370955513360909</v>
      </c>
    </row>
    <row r="208" spans="1:11" ht="48">
      <c r="A208" s="38" t="s">
        <v>349</v>
      </c>
      <c r="B208" s="39" t="s">
        <v>350</v>
      </c>
      <c r="C208" s="40" t="s">
        <v>351</v>
      </c>
      <c r="D208" s="39" t="s">
        <v>26</v>
      </c>
      <c r="E208" s="39" t="s">
        <v>15</v>
      </c>
      <c r="F208" s="41">
        <v>6.3</v>
      </c>
      <c r="G208" s="44">
        <v>437.09</v>
      </c>
      <c r="H208" s="44">
        <f t="shared" ref="H208:H271" si="16">ROUND(G208*$J$14,2)</f>
        <v>546.36</v>
      </c>
      <c r="I208" s="44">
        <f t="shared" si="15"/>
        <v>3442.07</v>
      </c>
      <c r="J208" s="73">
        <f t="shared" si="12"/>
        <v>7.0626945517844684E-4</v>
      </c>
      <c r="K208" s="74">
        <f t="shared" si="13"/>
        <v>0.93441582458878758</v>
      </c>
    </row>
    <row r="209" spans="1:11" ht="48">
      <c r="A209" s="38" t="s">
        <v>358</v>
      </c>
      <c r="B209" s="39" t="s">
        <v>359</v>
      </c>
      <c r="C209" s="40" t="s">
        <v>360</v>
      </c>
      <c r="D209" s="39" t="s">
        <v>26</v>
      </c>
      <c r="E209" s="39" t="s">
        <v>15</v>
      </c>
      <c r="F209" s="41">
        <v>6.3</v>
      </c>
      <c r="G209" s="44">
        <v>437.09</v>
      </c>
      <c r="H209" s="44">
        <f t="shared" si="16"/>
        <v>546.36</v>
      </c>
      <c r="I209" s="44">
        <f t="shared" si="15"/>
        <v>3442.07</v>
      </c>
      <c r="J209" s="73">
        <f t="shared" si="12"/>
        <v>7.0626945517844684E-4</v>
      </c>
      <c r="K209" s="74">
        <f t="shared" si="13"/>
        <v>0.93512209404396607</v>
      </c>
    </row>
    <row r="210" spans="1:11" ht="24">
      <c r="A210" s="38" t="s">
        <v>1663</v>
      </c>
      <c r="B210" s="39" t="s">
        <v>1664</v>
      </c>
      <c r="C210" s="40" t="s">
        <v>1665</v>
      </c>
      <c r="D210" s="39" t="s">
        <v>14</v>
      </c>
      <c r="E210" s="39" t="s">
        <v>22</v>
      </c>
      <c r="F210" s="41">
        <v>56</v>
      </c>
      <c r="G210" s="44">
        <v>48.64</v>
      </c>
      <c r="H210" s="44">
        <f t="shared" si="16"/>
        <v>60.8</v>
      </c>
      <c r="I210" s="44">
        <f t="shared" si="15"/>
        <v>3404.8</v>
      </c>
      <c r="J210" s="73">
        <f t="shared" ref="J210:J273" si="17">I210/$K$15</f>
        <v>6.9862212011713182E-4</v>
      </c>
      <c r="K210" s="74">
        <f t="shared" ref="K210:K273" si="18">J210+K209</f>
        <v>0.93582071616408324</v>
      </c>
    </row>
    <row r="211" spans="1:11" ht="36">
      <c r="A211" s="38" t="s">
        <v>1446</v>
      </c>
      <c r="B211" s="39" t="s">
        <v>1447</v>
      </c>
      <c r="C211" s="40" t="s">
        <v>1448</v>
      </c>
      <c r="D211" s="39" t="s">
        <v>14</v>
      </c>
      <c r="E211" s="39" t="s">
        <v>22</v>
      </c>
      <c r="F211" s="41">
        <v>14</v>
      </c>
      <c r="G211" s="44">
        <v>192.55</v>
      </c>
      <c r="H211" s="44">
        <f t="shared" si="16"/>
        <v>240.69</v>
      </c>
      <c r="I211" s="44">
        <f t="shared" si="15"/>
        <v>3369.66</v>
      </c>
      <c r="J211" s="73">
        <f t="shared" si="17"/>
        <v>6.9141183425572555E-4</v>
      </c>
      <c r="K211" s="74">
        <f t="shared" si="18"/>
        <v>0.93651212799833894</v>
      </c>
    </row>
    <row r="212" spans="1:11" ht="36">
      <c r="A212" s="38" t="s">
        <v>1423</v>
      </c>
      <c r="B212" s="39" t="s">
        <v>1424</v>
      </c>
      <c r="C212" s="40" t="s">
        <v>1425</v>
      </c>
      <c r="D212" s="39" t="s">
        <v>14</v>
      </c>
      <c r="E212" s="39" t="s">
        <v>30</v>
      </c>
      <c r="F212" s="41">
        <v>127.9</v>
      </c>
      <c r="G212" s="44">
        <v>20.82</v>
      </c>
      <c r="H212" s="44">
        <f t="shared" si="16"/>
        <v>26.03</v>
      </c>
      <c r="I212" s="44">
        <f t="shared" ref="I212:I243" si="19">ROUND(H212*F212,2)</f>
        <v>3329.24</v>
      </c>
      <c r="J212" s="73">
        <f t="shared" si="17"/>
        <v>6.8311815882834818E-4</v>
      </c>
      <c r="K212" s="74">
        <f t="shared" si="18"/>
        <v>0.93719524615716732</v>
      </c>
    </row>
    <row r="213" spans="1:11" ht="48">
      <c r="A213" s="38" t="s">
        <v>413</v>
      </c>
      <c r="B213" s="39" t="s">
        <v>414</v>
      </c>
      <c r="C213" s="40" t="s">
        <v>415</v>
      </c>
      <c r="D213" s="39" t="s">
        <v>26</v>
      </c>
      <c r="E213" s="39" t="s">
        <v>15</v>
      </c>
      <c r="F213" s="41">
        <v>2.4</v>
      </c>
      <c r="G213" s="44">
        <v>1088.27</v>
      </c>
      <c r="H213" s="44">
        <f t="shared" si="16"/>
        <v>1360.34</v>
      </c>
      <c r="I213" s="44">
        <f t="shared" si="19"/>
        <v>3264.82</v>
      </c>
      <c r="J213" s="73">
        <f t="shared" si="17"/>
        <v>6.6989998537382936E-4</v>
      </c>
      <c r="K213" s="74">
        <f t="shared" si="18"/>
        <v>0.93786514614254113</v>
      </c>
    </row>
    <row r="214" spans="1:11" ht="36">
      <c r="A214" s="38" t="s">
        <v>433</v>
      </c>
      <c r="B214" s="39" t="s">
        <v>434</v>
      </c>
      <c r="C214" s="40" t="s">
        <v>435</v>
      </c>
      <c r="D214" s="39" t="s">
        <v>14</v>
      </c>
      <c r="E214" s="39" t="s">
        <v>30</v>
      </c>
      <c r="F214" s="41">
        <v>33.700000000000003</v>
      </c>
      <c r="G214" s="44">
        <v>77.34</v>
      </c>
      <c r="H214" s="44">
        <f t="shared" si="16"/>
        <v>96.68</v>
      </c>
      <c r="I214" s="44">
        <f t="shared" si="19"/>
        <v>3258.12</v>
      </c>
      <c r="J214" s="73">
        <f t="shared" si="17"/>
        <v>6.6852522967458567E-4</v>
      </c>
      <c r="K214" s="74">
        <f t="shared" si="18"/>
        <v>0.93853367137221566</v>
      </c>
    </row>
    <row r="215" spans="1:11" ht="20.100000000000001" customHeight="1">
      <c r="A215" s="38" t="s">
        <v>23</v>
      </c>
      <c r="B215" s="39" t="s">
        <v>24</v>
      </c>
      <c r="C215" s="40" t="s">
        <v>25</v>
      </c>
      <c r="D215" s="39" t="s">
        <v>26</v>
      </c>
      <c r="E215" s="39" t="s">
        <v>22</v>
      </c>
      <c r="F215" s="41">
        <v>1</v>
      </c>
      <c r="G215" s="44">
        <v>2604.98</v>
      </c>
      <c r="H215" s="44">
        <f t="shared" si="16"/>
        <v>3256.23</v>
      </c>
      <c r="I215" s="44">
        <f t="shared" si="19"/>
        <v>3256.23</v>
      </c>
      <c r="J215" s="73">
        <f t="shared" si="17"/>
        <v>6.6813742545494836E-4</v>
      </c>
      <c r="K215" s="74">
        <f t="shared" si="18"/>
        <v>0.93920180879767057</v>
      </c>
    </row>
    <row r="216" spans="1:11" ht="20.100000000000001" customHeight="1">
      <c r="A216" s="38" t="s">
        <v>1481</v>
      </c>
      <c r="B216" s="39" t="s">
        <v>1482</v>
      </c>
      <c r="C216" s="40" t="s">
        <v>1483</v>
      </c>
      <c r="D216" s="39" t="s">
        <v>14</v>
      </c>
      <c r="E216" s="39" t="s">
        <v>22</v>
      </c>
      <c r="F216" s="41">
        <v>130</v>
      </c>
      <c r="G216" s="44">
        <v>19.97</v>
      </c>
      <c r="H216" s="44">
        <f t="shared" si="16"/>
        <v>24.96</v>
      </c>
      <c r="I216" s="44">
        <f t="shared" si="19"/>
        <v>3244.8</v>
      </c>
      <c r="J216" s="73">
        <f t="shared" si="17"/>
        <v>6.6579213326952227E-4</v>
      </c>
      <c r="K216" s="74">
        <f t="shared" si="18"/>
        <v>0.93986760093094013</v>
      </c>
    </row>
    <row r="217" spans="1:11" ht="24">
      <c r="A217" s="38" t="s">
        <v>105</v>
      </c>
      <c r="B217" s="39" t="s">
        <v>106</v>
      </c>
      <c r="C217" s="40" t="s">
        <v>107</v>
      </c>
      <c r="D217" s="39" t="s">
        <v>14</v>
      </c>
      <c r="E217" s="39" t="s">
        <v>92</v>
      </c>
      <c r="F217" s="41">
        <v>135.97999999999999</v>
      </c>
      <c r="G217" s="44">
        <v>18.73</v>
      </c>
      <c r="H217" s="44">
        <f t="shared" si="16"/>
        <v>23.41</v>
      </c>
      <c r="I217" s="44">
        <f t="shared" si="19"/>
        <v>3183.29</v>
      </c>
      <c r="J217" s="73">
        <f t="shared" si="17"/>
        <v>6.5317105520079426E-4</v>
      </c>
      <c r="K217" s="74">
        <f t="shared" si="18"/>
        <v>0.94052077198614092</v>
      </c>
    </row>
    <row r="218" spans="1:11" ht="24">
      <c r="A218" s="38" t="s">
        <v>263</v>
      </c>
      <c r="B218" s="39" t="s">
        <v>264</v>
      </c>
      <c r="C218" s="40" t="s">
        <v>265</v>
      </c>
      <c r="D218" s="39" t="s">
        <v>14</v>
      </c>
      <c r="E218" s="39" t="s">
        <v>15</v>
      </c>
      <c r="F218" s="41">
        <v>5.38</v>
      </c>
      <c r="G218" s="44">
        <v>472.8</v>
      </c>
      <c r="H218" s="44">
        <f t="shared" si="16"/>
        <v>591</v>
      </c>
      <c r="I218" s="44">
        <f t="shared" si="19"/>
        <v>3179.58</v>
      </c>
      <c r="J218" s="73">
        <f t="shared" si="17"/>
        <v>6.5240980988076538E-4</v>
      </c>
      <c r="K218" s="74">
        <f t="shared" si="18"/>
        <v>0.94117318179602172</v>
      </c>
    </row>
    <row r="219" spans="1:11" ht="36">
      <c r="A219" s="38" t="s">
        <v>964</v>
      </c>
      <c r="B219" s="39" t="s">
        <v>965</v>
      </c>
      <c r="C219" s="40" t="s">
        <v>966</v>
      </c>
      <c r="D219" s="39" t="s">
        <v>14</v>
      </c>
      <c r="E219" s="39" t="s">
        <v>22</v>
      </c>
      <c r="F219" s="41">
        <v>248</v>
      </c>
      <c r="G219" s="44">
        <v>9.74</v>
      </c>
      <c r="H219" s="44">
        <f t="shared" si="16"/>
        <v>12.18</v>
      </c>
      <c r="I219" s="44">
        <f t="shared" si="19"/>
        <v>3020.64</v>
      </c>
      <c r="J219" s="73">
        <f t="shared" si="17"/>
        <v>6.1979732169602122E-4</v>
      </c>
      <c r="K219" s="74">
        <f t="shared" si="18"/>
        <v>0.94179297911771775</v>
      </c>
    </row>
    <row r="220" spans="1:11" ht="36">
      <c r="A220" s="38" t="s">
        <v>373</v>
      </c>
      <c r="B220" s="39" t="s">
        <v>374</v>
      </c>
      <c r="C220" s="40" t="s">
        <v>375</v>
      </c>
      <c r="D220" s="39" t="s">
        <v>26</v>
      </c>
      <c r="E220" s="39" t="s">
        <v>15</v>
      </c>
      <c r="F220" s="41">
        <v>5.44</v>
      </c>
      <c r="G220" s="44">
        <v>442.57</v>
      </c>
      <c r="H220" s="44">
        <f t="shared" si="16"/>
        <v>553.21</v>
      </c>
      <c r="I220" s="44">
        <f t="shared" si="19"/>
        <v>3009.46</v>
      </c>
      <c r="J220" s="73">
        <f t="shared" si="17"/>
        <v>6.1750332636504451E-4</v>
      </c>
      <c r="K220" s="74">
        <f t="shared" si="18"/>
        <v>0.94241048244408276</v>
      </c>
    </row>
    <row r="221" spans="1:11" ht="36">
      <c r="A221" s="38" t="s">
        <v>56</v>
      </c>
      <c r="B221" s="39" t="s">
        <v>57</v>
      </c>
      <c r="C221" s="40" t="s">
        <v>58</v>
      </c>
      <c r="D221" s="39" t="s">
        <v>14</v>
      </c>
      <c r="E221" s="39" t="s">
        <v>52</v>
      </c>
      <c r="F221" s="41">
        <v>41.4</v>
      </c>
      <c r="G221" s="44">
        <v>57.61</v>
      </c>
      <c r="H221" s="44">
        <f t="shared" si="16"/>
        <v>72.010000000000005</v>
      </c>
      <c r="I221" s="44">
        <f t="shared" si="19"/>
        <v>2981.21</v>
      </c>
      <c r="J221" s="73">
        <f t="shared" si="17"/>
        <v>6.1170678181226342E-4</v>
      </c>
      <c r="K221" s="74">
        <f t="shared" si="18"/>
        <v>0.94302218922589498</v>
      </c>
    </row>
    <row r="222" spans="1:11" ht="24">
      <c r="A222" s="38" t="s">
        <v>530</v>
      </c>
      <c r="B222" s="39" t="s">
        <v>531</v>
      </c>
      <c r="C222" s="40" t="s">
        <v>532</v>
      </c>
      <c r="D222" s="39" t="s">
        <v>26</v>
      </c>
      <c r="E222" s="39" t="s">
        <v>15</v>
      </c>
      <c r="F222" s="41">
        <v>398.28</v>
      </c>
      <c r="G222" s="44">
        <v>5.89</v>
      </c>
      <c r="H222" s="44">
        <f t="shared" si="16"/>
        <v>7.36</v>
      </c>
      <c r="I222" s="44">
        <f t="shared" si="19"/>
        <v>2931.34</v>
      </c>
      <c r="J222" s="73">
        <f t="shared" si="17"/>
        <v>6.014740852866991E-4</v>
      </c>
      <c r="K222" s="74">
        <f t="shared" si="18"/>
        <v>0.94362366331118164</v>
      </c>
    </row>
    <row r="223" spans="1:11" ht="36">
      <c r="A223" s="38" t="s">
        <v>1064</v>
      </c>
      <c r="B223" s="39" t="s">
        <v>1065</v>
      </c>
      <c r="C223" s="40" t="s">
        <v>1066</v>
      </c>
      <c r="D223" s="39" t="s">
        <v>14</v>
      </c>
      <c r="E223" s="39" t="s">
        <v>22</v>
      </c>
      <c r="F223" s="41">
        <v>6</v>
      </c>
      <c r="G223" s="44">
        <v>387.26</v>
      </c>
      <c r="H223" s="44">
        <f t="shared" si="16"/>
        <v>484.08</v>
      </c>
      <c r="I223" s="44">
        <f t="shared" si="19"/>
        <v>2904.48</v>
      </c>
      <c r="J223" s="73">
        <f t="shared" si="17"/>
        <v>5.9596275124465666E-4</v>
      </c>
      <c r="K223" s="74">
        <f t="shared" si="18"/>
        <v>0.94421962606242626</v>
      </c>
    </row>
    <row r="224" spans="1:11" ht="60">
      <c r="A224" s="38" t="s">
        <v>323</v>
      </c>
      <c r="B224" s="39" t="s">
        <v>324</v>
      </c>
      <c r="C224" s="40" t="s">
        <v>325</v>
      </c>
      <c r="D224" s="39" t="s">
        <v>26</v>
      </c>
      <c r="E224" s="39" t="s">
        <v>15</v>
      </c>
      <c r="F224" s="41">
        <v>5.25</v>
      </c>
      <c r="G224" s="44">
        <v>441.35</v>
      </c>
      <c r="H224" s="44">
        <f t="shared" si="16"/>
        <v>551.69000000000005</v>
      </c>
      <c r="I224" s="44">
        <f t="shared" si="19"/>
        <v>2896.37</v>
      </c>
      <c r="J224" s="73">
        <f t="shared" si="17"/>
        <v>5.9429868128631842E-4</v>
      </c>
      <c r="K224" s="74">
        <f t="shared" si="18"/>
        <v>0.94481392474371262</v>
      </c>
    </row>
    <row r="225" spans="1:11" ht="20.100000000000001" customHeight="1">
      <c r="A225" s="38" t="s">
        <v>1669</v>
      </c>
      <c r="B225" s="64" t="s">
        <v>1670</v>
      </c>
      <c r="C225" s="40" t="s">
        <v>1671</v>
      </c>
      <c r="D225" s="39" t="s">
        <v>26</v>
      </c>
      <c r="E225" s="39" t="s">
        <v>22</v>
      </c>
      <c r="F225" s="41">
        <v>48</v>
      </c>
      <c r="G225" s="44">
        <v>48.2</v>
      </c>
      <c r="H225" s="44">
        <f t="shared" si="16"/>
        <v>60.25</v>
      </c>
      <c r="I225" s="44">
        <f t="shared" si="19"/>
        <v>2892</v>
      </c>
      <c r="J225" s="73">
        <f t="shared" si="17"/>
        <v>5.9340201227054312E-4</v>
      </c>
      <c r="K225" s="74">
        <f t="shared" si="18"/>
        <v>0.94540732675598316</v>
      </c>
    </row>
    <row r="226" spans="1:11" ht="36">
      <c r="A226" s="38" t="s">
        <v>1082</v>
      </c>
      <c r="B226" s="39" t="s">
        <v>1083</v>
      </c>
      <c r="C226" s="40" t="s">
        <v>1084</v>
      </c>
      <c r="D226" s="39" t="s">
        <v>14</v>
      </c>
      <c r="E226" s="39" t="s">
        <v>22</v>
      </c>
      <c r="F226" s="41">
        <v>23</v>
      </c>
      <c r="G226" s="44">
        <v>99.72</v>
      </c>
      <c r="H226" s="44">
        <f t="shared" si="16"/>
        <v>124.65</v>
      </c>
      <c r="I226" s="44">
        <f t="shared" si="19"/>
        <v>2866.95</v>
      </c>
      <c r="J226" s="73">
        <f t="shared" si="17"/>
        <v>5.8826206745471422E-4</v>
      </c>
      <c r="K226" s="74">
        <f t="shared" si="18"/>
        <v>0.94599558882343782</v>
      </c>
    </row>
    <row r="227" spans="1:11" ht="36">
      <c r="A227" s="38" t="s">
        <v>1731</v>
      </c>
      <c r="B227" s="39" t="s">
        <v>1732</v>
      </c>
      <c r="C227" s="40" t="s">
        <v>1733</v>
      </c>
      <c r="D227" s="39" t="s">
        <v>14</v>
      </c>
      <c r="E227" s="39" t="s">
        <v>30</v>
      </c>
      <c r="F227" s="41">
        <v>46.9</v>
      </c>
      <c r="G227" s="44">
        <v>48.37</v>
      </c>
      <c r="H227" s="44">
        <f t="shared" si="16"/>
        <v>60.46</v>
      </c>
      <c r="I227" s="44">
        <f t="shared" si="19"/>
        <v>2835.57</v>
      </c>
      <c r="J227" s="73">
        <f t="shared" si="17"/>
        <v>5.8182328628422688E-4</v>
      </c>
      <c r="K227" s="74">
        <f t="shared" si="18"/>
        <v>0.94657741210972202</v>
      </c>
    </row>
    <row r="228" spans="1:11" ht="20.100000000000001" customHeight="1">
      <c r="A228" s="38" t="s">
        <v>1598</v>
      </c>
      <c r="B228" s="64" t="s">
        <v>1599</v>
      </c>
      <c r="C228" s="40" t="s">
        <v>1600</v>
      </c>
      <c r="D228" s="39" t="s">
        <v>26</v>
      </c>
      <c r="E228" s="39" t="s">
        <v>30</v>
      </c>
      <c r="F228" s="41">
        <v>44.9</v>
      </c>
      <c r="G228" s="44">
        <v>50.14</v>
      </c>
      <c r="H228" s="44">
        <f t="shared" si="16"/>
        <v>62.68</v>
      </c>
      <c r="I228" s="44">
        <f t="shared" si="19"/>
        <v>2814.33</v>
      </c>
      <c r="J228" s="73">
        <f t="shared" si="17"/>
        <v>5.7746510553020663E-4</v>
      </c>
      <c r="K228" s="74">
        <f t="shared" si="18"/>
        <v>0.94715487721525227</v>
      </c>
    </row>
    <row r="229" spans="1:11" ht="36">
      <c r="A229" s="38" t="s">
        <v>389</v>
      </c>
      <c r="B229" s="39" t="s">
        <v>390</v>
      </c>
      <c r="C229" s="40" t="s">
        <v>391</v>
      </c>
      <c r="D229" s="39" t="s">
        <v>26</v>
      </c>
      <c r="E229" s="39" t="s">
        <v>15</v>
      </c>
      <c r="F229" s="41">
        <v>3.08</v>
      </c>
      <c r="G229" s="44">
        <v>721.35</v>
      </c>
      <c r="H229" s="44">
        <f t="shared" si="16"/>
        <v>901.69</v>
      </c>
      <c r="I229" s="44">
        <f t="shared" si="19"/>
        <v>2777.21</v>
      </c>
      <c r="J229" s="73">
        <f t="shared" si="17"/>
        <v>5.6984854858156122E-4</v>
      </c>
      <c r="K229" s="74">
        <f t="shared" si="18"/>
        <v>0.94772472576383382</v>
      </c>
    </row>
    <row r="230" spans="1:11" ht="36">
      <c r="A230" s="38" t="s">
        <v>1606</v>
      </c>
      <c r="B230" s="39" t="s">
        <v>1607</v>
      </c>
      <c r="C230" s="40" t="s">
        <v>1608</v>
      </c>
      <c r="D230" s="39" t="s">
        <v>14</v>
      </c>
      <c r="E230" s="39" t="s">
        <v>22</v>
      </c>
      <c r="F230" s="41">
        <v>7</v>
      </c>
      <c r="G230" s="44">
        <v>313.31</v>
      </c>
      <c r="H230" s="44">
        <f t="shared" si="16"/>
        <v>391.64</v>
      </c>
      <c r="I230" s="44">
        <f t="shared" si="19"/>
        <v>2741.48</v>
      </c>
      <c r="J230" s="73">
        <f t="shared" si="17"/>
        <v>5.6251720214365436E-4</v>
      </c>
      <c r="K230" s="74">
        <f t="shared" si="18"/>
        <v>0.94828724296597744</v>
      </c>
    </row>
    <row r="231" spans="1:11" ht="48">
      <c r="A231" s="38" t="s">
        <v>416</v>
      </c>
      <c r="B231" s="39" t="s">
        <v>417</v>
      </c>
      <c r="C231" s="40" t="s">
        <v>418</v>
      </c>
      <c r="D231" s="39" t="s">
        <v>26</v>
      </c>
      <c r="E231" s="39" t="s">
        <v>15</v>
      </c>
      <c r="F231" s="41">
        <v>2</v>
      </c>
      <c r="G231" s="44">
        <v>1088.27</v>
      </c>
      <c r="H231" s="44">
        <f t="shared" si="16"/>
        <v>1360.34</v>
      </c>
      <c r="I231" s="44">
        <f t="shared" si="19"/>
        <v>2720.68</v>
      </c>
      <c r="J231" s="73">
        <f t="shared" si="17"/>
        <v>5.582493038534651E-4</v>
      </c>
      <c r="K231" s="74">
        <f t="shared" si="18"/>
        <v>0.94884549226983095</v>
      </c>
    </row>
    <row r="232" spans="1:11" ht="20.100000000000001" customHeight="1">
      <c r="A232" s="38" t="s">
        <v>459</v>
      </c>
      <c r="B232" s="64" t="s">
        <v>460</v>
      </c>
      <c r="C232" s="40" t="s">
        <v>461</v>
      </c>
      <c r="D232" s="39" t="s">
        <v>26</v>
      </c>
      <c r="E232" s="39" t="s">
        <v>15</v>
      </c>
      <c r="F232" s="41">
        <v>50.17</v>
      </c>
      <c r="G232" s="44">
        <v>42.76</v>
      </c>
      <c r="H232" s="44">
        <f t="shared" si="16"/>
        <v>53.45</v>
      </c>
      <c r="I232" s="44">
        <f t="shared" si="19"/>
        <v>2681.59</v>
      </c>
      <c r="J232" s="73">
        <f t="shared" si="17"/>
        <v>5.5022852769175861E-4</v>
      </c>
      <c r="K232" s="74">
        <f t="shared" si="18"/>
        <v>0.94939572079752266</v>
      </c>
    </row>
    <row r="233" spans="1:11" ht="24">
      <c r="A233" s="38" t="s">
        <v>465</v>
      </c>
      <c r="B233" s="39" t="s">
        <v>466</v>
      </c>
      <c r="C233" s="40" t="s">
        <v>467</v>
      </c>
      <c r="D233" s="39" t="s">
        <v>14</v>
      </c>
      <c r="E233" s="39" t="s">
        <v>15</v>
      </c>
      <c r="F233" s="41">
        <v>41.56</v>
      </c>
      <c r="G233" s="44">
        <v>50.43</v>
      </c>
      <c r="H233" s="44">
        <f t="shared" si="16"/>
        <v>63.04</v>
      </c>
      <c r="I233" s="44">
        <f t="shared" si="19"/>
        <v>2619.94</v>
      </c>
      <c r="J233" s="73">
        <f t="shared" si="17"/>
        <v>5.3757872338453894E-4</v>
      </c>
      <c r="K233" s="74">
        <f t="shared" si="18"/>
        <v>0.94993329952090722</v>
      </c>
    </row>
    <row r="234" spans="1:11" ht="24">
      <c r="A234" s="38" t="s">
        <v>1013</v>
      </c>
      <c r="B234" s="39" t="s">
        <v>1014</v>
      </c>
      <c r="C234" s="40" t="s">
        <v>1015</v>
      </c>
      <c r="D234" s="39" t="s">
        <v>14</v>
      </c>
      <c r="E234" s="39" t="s">
        <v>22</v>
      </c>
      <c r="F234" s="41">
        <v>6</v>
      </c>
      <c r="G234" s="44">
        <v>347</v>
      </c>
      <c r="H234" s="44">
        <f t="shared" si="16"/>
        <v>433.75</v>
      </c>
      <c r="I234" s="44">
        <f t="shared" si="19"/>
        <v>2602.5</v>
      </c>
      <c r="J234" s="73">
        <f t="shared" si="17"/>
        <v>5.3400025481814951E-4</v>
      </c>
      <c r="K234" s="74">
        <f t="shared" si="18"/>
        <v>0.95046729977572542</v>
      </c>
    </row>
    <row r="235" spans="1:11" ht="24">
      <c r="A235" s="38" t="s">
        <v>1142</v>
      </c>
      <c r="B235" s="39" t="s">
        <v>1143</v>
      </c>
      <c r="C235" s="40" t="s">
        <v>1144</v>
      </c>
      <c r="D235" s="39" t="s">
        <v>14</v>
      </c>
      <c r="E235" s="39" t="s">
        <v>22</v>
      </c>
      <c r="F235" s="41">
        <v>8</v>
      </c>
      <c r="G235" s="44">
        <v>259.61</v>
      </c>
      <c r="H235" s="44">
        <f t="shared" si="16"/>
        <v>324.51</v>
      </c>
      <c r="I235" s="44">
        <f t="shared" si="19"/>
        <v>2596.08</v>
      </c>
      <c r="J235" s="73">
        <f t="shared" si="17"/>
        <v>5.3268295159588914E-4</v>
      </c>
      <c r="K235" s="74">
        <f t="shared" si="18"/>
        <v>0.95099998272732134</v>
      </c>
    </row>
    <row r="236" spans="1:11" ht="36">
      <c r="A236" s="38" t="s">
        <v>1466</v>
      </c>
      <c r="B236" s="39" t="s">
        <v>1467</v>
      </c>
      <c r="C236" s="40" t="s">
        <v>1468</v>
      </c>
      <c r="D236" s="39" t="s">
        <v>14</v>
      </c>
      <c r="E236" s="39" t="s">
        <v>22</v>
      </c>
      <c r="F236" s="41">
        <v>189</v>
      </c>
      <c r="G236" s="44">
        <v>10.86</v>
      </c>
      <c r="H236" s="44">
        <f t="shared" si="16"/>
        <v>13.58</v>
      </c>
      <c r="I236" s="44">
        <f t="shared" si="19"/>
        <v>2566.62</v>
      </c>
      <c r="J236" s="73">
        <f t="shared" si="17"/>
        <v>5.2663813026757305E-4</v>
      </c>
      <c r="K236" s="74">
        <f t="shared" si="18"/>
        <v>0.95152662085758888</v>
      </c>
    </row>
    <row r="237" spans="1:11" ht="48">
      <c r="A237" s="38" t="s">
        <v>462</v>
      </c>
      <c r="B237" s="39" t="s">
        <v>463</v>
      </c>
      <c r="C237" s="40" t="s">
        <v>464</v>
      </c>
      <c r="D237" s="39" t="s">
        <v>14</v>
      </c>
      <c r="E237" s="39" t="s">
        <v>15</v>
      </c>
      <c r="F237" s="41">
        <v>41.56</v>
      </c>
      <c r="G237" s="44">
        <v>48.19</v>
      </c>
      <c r="H237" s="44">
        <f t="shared" si="16"/>
        <v>60.24</v>
      </c>
      <c r="I237" s="44">
        <f t="shared" si="19"/>
        <v>2503.5700000000002</v>
      </c>
      <c r="J237" s="73">
        <f t="shared" si="17"/>
        <v>5.13701063575437E-4</v>
      </c>
      <c r="K237" s="74">
        <f t="shared" si="18"/>
        <v>0.95204032192116428</v>
      </c>
    </row>
    <row r="238" spans="1:11" ht="24">
      <c r="A238" s="38" t="s">
        <v>596</v>
      </c>
      <c r="B238" s="39" t="s">
        <v>597</v>
      </c>
      <c r="C238" s="40" t="s">
        <v>598</v>
      </c>
      <c r="D238" s="39" t="s">
        <v>26</v>
      </c>
      <c r="E238" s="39" t="s">
        <v>15</v>
      </c>
      <c r="F238" s="41">
        <v>152.01</v>
      </c>
      <c r="G238" s="44">
        <v>13.15</v>
      </c>
      <c r="H238" s="44">
        <f t="shared" si="16"/>
        <v>16.440000000000001</v>
      </c>
      <c r="I238" s="44">
        <f t="shared" si="19"/>
        <v>2499.04</v>
      </c>
      <c r="J238" s="73">
        <f t="shared" si="17"/>
        <v>5.1277156457281393E-4</v>
      </c>
      <c r="K238" s="74">
        <f t="shared" si="18"/>
        <v>0.95255309348573713</v>
      </c>
    </row>
    <row r="239" spans="1:11" ht="24">
      <c r="A239" s="38" t="s">
        <v>1684</v>
      </c>
      <c r="B239" s="39" t="s">
        <v>1685</v>
      </c>
      <c r="C239" s="40" t="s">
        <v>1686</v>
      </c>
      <c r="D239" s="39" t="s">
        <v>14</v>
      </c>
      <c r="E239" s="39" t="s">
        <v>22</v>
      </c>
      <c r="F239" s="41">
        <v>1</v>
      </c>
      <c r="G239" s="44">
        <v>1996.33</v>
      </c>
      <c r="H239" s="44">
        <f t="shared" si="16"/>
        <v>2495.41</v>
      </c>
      <c r="I239" s="44">
        <f t="shared" si="19"/>
        <v>2495.41</v>
      </c>
      <c r="J239" s="73">
        <f t="shared" si="17"/>
        <v>5.1202673424620882E-4</v>
      </c>
      <c r="K239" s="74">
        <f t="shared" si="18"/>
        <v>0.95306512021998335</v>
      </c>
    </row>
    <row r="240" spans="1:11" ht="20.100000000000001" customHeight="1">
      <c r="A240" s="38" t="s">
        <v>183</v>
      </c>
      <c r="B240" s="39" t="s">
        <v>184</v>
      </c>
      <c r="C240" s="40" t="s">
        <v>185</v>
      </c>
      <c r="D240" s="39" t="s">
        <v>14</v>
      </c>
      <c r="E240" s="39" t="s">
        <v>15</v>
      </c>
      <c r="F240" s="41">
        <v>37.799999999999997</v>
      </c>
      <c r="G240" s="44">
        <v>52.75</v>
      </c>
      <c r="H240" s="44">
        <f t="shared" si="16"/>
        <v>65.94</v>
      </c>
      <c r="I240" s="44">
        <f t="shared" si="19"/>
        <v>2492.5300000000002</v>
      </c>
      <c r="J240" s="73">
        <f t="shared" si="17"/>
        <v>5.1143579448295195E-4</v>
      </c>
      <c r="K240" s="74">
        <f t="shared" si="18"/>
        <v>0.95357655601446634</v>
      </c>
    </row>
    <row r="241" spans="1:11" ht="20.100000000000001" customHeight="1">
      <c r="A241" s="38" t="s">
        <v>1361</v>
      </c>
      <c r="B241" s="39" t="s">
        <v>1362</v>
      </c>
      <c r="C241" s="40" t="s">
        <v>1363</v>
      </c>
      <c r="D241" s="39" t="s">
        <v>26</v>
      </c>
      <c r="E241" s="39" t="s">
        <v>5</v>
      </c>
      <c r="F241" s="41">
        <v>2130</v>
      </c>
      <c r="G241" s="44">
        <v>0.93</v>
      </c>
      <c r="H241" s="44">
        <f t="shared" si="16"/>
        <v>1.1599999999999999</v>
      </c>
      <c r="I241" s="44">
        <f t="shared" si="19"/>
        <v>2470.8000000000002</v>
      </c>
      <c r="J241" s="73">
        <f t="shared" si="17"/>
        <v>5.0697707189421089E-4</v>
      </c>
      <c r="K241" s="74">
        <f t="shared" si="18"/>
        <v>0.95408353308636051</v>
      </c>
    </row>
    <row r="242" spans="1:11" ht="24">
      <c r="A242" s="38" t="s">
        <v>1019</v>
      </c>
      <c r="B242" s="39" t="s">
        <v>1020</v>
      </c>
      <c r="C242" s="40" t="s">
        <v>1021</v>
      </c>
      <c r="D242" s="39" t="s">
        <v>14</v>
      </c>
      <c r="E242" s="39" t="s">
        <v>22</v>
      </c>
      <c r="F242" s="41">
        <v>10</v>
      </c>
      <c r="G242" s="44">
        <v>197.41</v>
      </c>
      <c r="H242" s="44">
        <f t="shared" si="16"/>
        <v>246.76</v>
      </c>
      <c r="I242" s="44">
        <f t="shared" si="19"/>
        <v>2467.6</v>
      </c>
      <c r="J242" s="73">
        <f t="shared" si="17"/>
        <v>5.063204721572587E-4</v>
      </c>
      <c r="K242" s="74">
        <f t="shared" si="18"/>
        <v>0.95458985355851778</v>
      </c>
    </row>
    <row r="243" spans="1:11" ht="20.100000000000001" customHeight="1">
      <c r="A243" s="38" t="s">
        <v>695</v>
      </c>
      <c r="B243" s="39" t="s">
        <v>696</v>
      </c>
      <c r="C243" s="40" t="s">
        <v>697</v>
      </c>
      <c r="D243" s="39" t="s">
        <v>14</v>
      </c>
      <c r="E243" s="39" t="s">
        <v>22</v>
      </c>
      <c r="F243" s="41">
        <v>248</v>
      </c>
      <c r="G243" s="44">
        <v>7.85</v>
      </c>
      <c r="H243" s="44">
        <f t="shared" si="16"/>
        <v>9.81</v>
      </c>
      <c r="I243" s="44">
        <f t="shared" si="19"/>
        <v>2432.88</v>
      </c>
      <c r="J243" s="73">
        <f t="shared" si="17"/>
        <v>4.9919636501132741E-4</v>
      </c>
      <c r="K243" s="74">
        <f t="shared" si="18"/>
        <v>0.95508904992352905</v>
      </c>
    </row>
    <row r="244" spans="1:11" ht="20.100000000000001" customHeight="1">
      <c r="A244" s="38" t="s">
        <v>96</v>
      </c>
      <c r="B244" s="39" t="s">
        <v>97</v>
      </c>
      <c r="C244" s="40" t="s">
        <v>98</v>
      </c>
      <c r="D244" s="39" t="s">
        <v>14</v>
      </c>
      <c r="E244" s="39" t="s">
        <v>92</v>
      </c>
      <c r="F244" s="41">
        <v>110.03</v>
      </c>
      <c r="G244" s="44">
        <v>17.489999999999998</v>
      </c>
      <c r="H244" s="44">
        <f t="shared" si="16"/>
        <v>21.86</v>
      </c>
      <c r="I244" s="44">
        <f>ROUND(H244*F244,2)+0.01</f>
        <v>2405.2700000000004</v>
      </c>
      <c r="J244" s="73">
        <f t="shared" si="17"/>
        <v>4.9353114040593684E-4</v>
      </c>
      <c r="K244" s="74">
        <f t="shared" si="18"/>
        <v>0.95558258106393501</v>
      </c>
    </row>
    <row r="245" spans="1:11" ht="36">
      <c r="A245" s="38" t="s">
        <v>1575</v>
      </c>
      <c r="B245" s="39" t="s">
        <v>1576</v>
      </c>
      <c r="C245" s="40" t="s">
        <v>1577</v>
      </c>
      <c r="D245" s="39" t="s">
        <v>14</v>
      </c>
      <c r="E245" s="39" t="s">
        <v>30</v>
      </c>
      <c r="F245" s="41">
        <v>59.3</v>
      </c>
      <c r="G245" s="44">
        <v>32.28</v>
      </c>
      <c r="H245" s="44">
        <f t="shared" si="16"/>
        <v>40.35</v>
      </c>
      <c r="I245" s="44">
        <f t="shared" ref="I245:I308" si="20">ROUND(H245*F245,2)</f>
        <v>2392.7600000000002</v>
      </c>
      <c r="J245" s="73">
        <f t="shared" si="17"/>
        <v>4.9096424580928936E-4</v>
      </c>
      <c r="K245" s="74">
        <f t="shared" si="18"/>
        <v>0.95607354530974431</v>
      </c>
    </row>
    <row r="246" spans="1:11" ht="36">
      <c r="A246" s="38" t="s">
        <v>1603</v>
      </c>
      <c r="B246" s="39" t="s">
        <v>1604</v>
      </c>
      <c r="C246" s="40" t="s">
        <v>1605</v>
      </c>
      <c r="D246" s="39" t="s">
        <v>26</v>
      </c>
      <c r="E246" s="39" t="s">
        <v>22</v>
      </c>
      <c r="F246" s="41">
        <v>16</v>
      </c>
      <c r="G246" s="44">
        <v>118.91</v>
      </c>
      <c r="H246" s="44">
        <f t="shared" si="16"/>
        <v>148.63999999999999</v>
      </c>
      <c r="I246" s="44">
        <f t="shared" si="20"/>
        <v>2378.2399999999998</v>
      </c>
      <c r="J246" s="73">
        <f t="shared" si="17"/>
        <v>4.8798492450286869E-4</v>
      </c>
      <c r="K246" s="74">
        <f t="shared" si="18"/>
        <v>0.95656153023424717</v>
      </c>
    </row>
    <row r="247" spans="1:11" ht="24">
      <c r="A247" s="38" t="s">
        <v>1766</v>
      </c>
      <c r="B247" s="39" t="s">
        <v>1767</v>
      </c>
      <c r="C247" s="40" t="s">
        <v>1768</v>
      </c>
      <c r="D247" s="39" t="s">
        <v>14</v>
      </c>
      <c r="E247" s="39" t="s">
        <v>22</v>
      </c>
      <c r="F247" s="41">
        <v>15</v>
      </c>
      <c r="G247" s="44">
        <v>126.48</v>
      </c>
      <c r="H247" s="44">
        <f t="shared" si="16"/>
        <v>158.1</v>
      </c>
      <c r="I247" s="44">
        <f t="shared" si="20"/>
        <v>2371.5</v>
      </c>
      <c r="J247" s="73">
        <f t="shared" si="17"/>
        <v>4.8660196130691322E-4</v>
      </c>
      <c r="K247" s="74">
        <f t="shared" si="18"/>
        <v>0.95704813219555407</v>
      </c>
    </row>
    <row r="248" spans="1:11" ht="24">
      <c r="A248" s="38" t="s">
        <v>1079</v>
      </c>
      <c r="B248" s="39" t="s">
        <v>1080</v>
      </c>
      <c r="C248" s="40" t="s">
        <v>1081</v>
      </c>
      <c r="D248" s="39" t="s">
        <v>26</v>
      </c>
      <c r="E248" s="39" t="s">
        <v>22</v>
      </c>
      <c r="F248" s="41">
        <v>20</v>
      </c>
      <c r="G248" s="44">
        <v>93.59</v>
      </c>
      <c r="H248" s="44">
        <f t="shared" si="16"/>
        <v>116.99</v>
      </c>
      <c r="I248" s="44">
        <f t="shared" si="20"/>
        <v>2339.8000000000002</v>
      </c>
      <c r="J248" s="73">
        <f t="shared" si="17"/>
        <v>4.8009752016273062E-4</v>
      </c>
      <c r="K248" s="74">
        <f t="shared" si="18"/>
        <v>0.95752822971571683</v>
      </c>
    </row>
    <row r="249" spans="1:11" ht="36">
      <c r="A249" s="38" t="s">
        <v>879</v>
      </c>
      <c r="B249" s="39" t="s">
        <v>880</v>
      </c>
      <c r="C249" s="40" t="s">
        <v>881</v>
      </c>
      <c r="D249" s="39" t="s">
        <v>14</v>
      </c>
      <c r="E249" s="39" t="s">
        <v>30</v>
      </c>
      <c r="F249" s="41">
        <v>39</v>
      </c>
      <c r="G249" s="44">
        <v>47.55</v>
      </c>
      <c r="H249" s="44">
        <f t="shared" si="16"/>
        <v>59.44</v>
      </c>
      <c r="I249" s="44">
        <f t="shared" si="20"/>
        <v>2318.16</v>
      </c>
      <c r="J249" s="73">
        <f t="shared" si="17"/>
        <v>4.7565726444159134E-4</v>
      </c>
      <c r="K249" s="74">
        <f t="shared" si="18"/>
        <v>0.95800388698015837</v>
      </c>
    </row>
    <row r="250" spans="1:11" ht="24">
      <c r="A250" s="38" t="s">
        <v>1694</v>
      </c>
      <c r="B250" s="39" t="s">
        <v>1695</v>
      </c>
      <c r="C250" s="40" t="s">
        <v>1696</v>
      </c>
      <c r="D250" s="39" t="s">
        <v>26</v>
      </c>
      <c r="E250" s="39" t="s">
        <v>5</v>
      </c>
      <c r="F250" s="41">
        <v>481</v>
      </c>
      <c r="G250" s="44">
        <v>3.84</v>
      </c>
      <c r="H250" s="44">
        <f t="shared" si="16"/>
        <v>4.8</v>
      </c>
      <c r="I250" s="44">
        <f t="shared" si="20"/>
        <v>2308.8000000000002</v>
      </c>
      <c r="J250" s="73">
        <f t="shared" si="17"/>
        <v>4.7373671021100626E-4</v>
      </c>
      <c r="K250" s="74">
        <f t="shared" si="18"/>
        <v>0.95847762369036937</v>
      </c>
    </row>
    <row r="251" spans="1:11" ht="48">
      <c r="A251" s="38" t="s">
        <v>1114</v>
      </c>
      <c r="B251" s="39" t="s">
        <v>1115</v>
      </c>
      <c r="C251" s="40" t="s">
        <v>1116</v>
      </c>
      <c r="D251" s="39" t="s">
        <v>14</v>
      </c>
      <c r="E251" s="39" t="s">
        <v>30</v>
      </c>
      <c r="F251" s="41">
        <v>53</v>
      </c>
      <c r="G251" s="44">
        <v>34.68</v>
      </c>
      <c r="H251" s="44">
        <f t="shared" si="16"/>
        <v>43.35</v>
      </c>
      <c r="I251" s="44">
        <f t="shared" si="20"/>
        <v>2297.5500000000002</v>
      </c>
      <c r="J251" s="73">
        <f t="shared" si="17"/>
        <v>4.7142835176078367E-4</v>
      </c>
      <c r="K251" s="74">
        <f t="shared" si="18"/>
        <v>0.95894905204213021</v>
      </c>
    </row>
    <row r="252" spans="1:11" ht="48">
      <c r="A252" s="38" t="s">
        <v>992</v>
      </c>
      <c r="B252" s="39" t="s">
        <v>993</v>
      </c>
      <c r="C252" s="40" t="s">
        <v>994</v>
      </c>
      <c r="D252" s="39" t="s">
        <v>14</v>
      </c>
      <c r="E252" s="39" t="s">
        <v>22</v>
      </c>
      <c r="F252" s="41">
        <v>6</v>
      </c>
      <c r="G252" s="44">
        <v>306.06</v>
      </c>
      <c r="H252" s="44">
        <f t="shared" si="16"/>
        <v>382.58</v>
      </c>
      <c r="I252" s="44">
        <f t="shared" si="20"/>
        <v>2295.48</v>
      </c>
      <c r="J252" s="73">
        <f t="shared" si="17"/>
        <v>4.7100361380594271E-4</v>
      </c>
      <c r="K252" s="74">
        <f t="shared" si="18"/>
        <v>0.95942005565593613</v>
      </c>
    </row>
    <row r="253" spans="1:11" ht="36">
      <c r="A253" s="38" t="s">
        <v>46</v>
      </c>
      <c r="B253" s="39" t="s">
        <v>47</v>
      </c>
      <c r="C253" s="40" t="s">
        <v>48</v>
      </c>
      <c r="D253" s="39" t="s">
        <v>14</v>
      </c>
      <c r="E253" s="39" t="s">
        <v>15</v>
      </c>
      <c r="F253" s="41">
        <v>2925</v>
      </c>
      <c r="G253" s="44">
        <v>0.62</v>
      </c>
      <c r="H253" s="44">
        <f t="shared" si="16"/>
        <v>0.78</v>
      </c>
      <c r="I253" s="44">
        <f t="shared" si="20"/>
        <v>2281.5</v>
      </c>
      <c r="J253" s="73">
        <f t="shared" si="17"/>
        <v>4.6813509370513279E-4</v>
      </c>
      <c r="K253" s="74">
        <f t="shared" si="18"/>
        <v>0.95988819074964127</v>
      </c>
    </row>
    <row r="254" spans="1:11" ht="36">
      <c r="A254" s="38" t="s">
        <v>19</v>
      </c>
      <c r="B254" s="39" t="s">
        <v>20</v>
      </c>
      <c r="C254" s="40" t="s">
        <v>21</v>
      </c>
      <c r="D254" s="39" t="s">
        <v>14</v>
      </c>
      <c r="E254" s="39" t="s">
        <v>22</v>
      </c>
      <c r="F254" s="41">
        <v>1</v>
      </c>
      <c r="G254" s="44">
        <v>1811.73</v>
      </c>
      <c r="H254" s="44">
        <f t="shared" si="16"/>
        <v>2264.66</v>
      </c>
      <c r="I254" s="44">
        <f t="shared" si="20"/>
        <v>2264.66</v>
      </c>
      <c r="J254" s="73">
        <f t="shared" si="17"/>
        <v>4.646797375894219E-4</v>
      </c>
      <c r="K254" s="74">
        <f t="shared" si="18"/>
        <v>0.96035287048723073</v>
      </c>
    </row>
    <row r="255" spans="1:11" ht="36">
      <c r="A255" s="38" t="s">
        <v>834</v>
      </c>
      <c r="B255" s="39" t="s">
        <v>835</v>
      </c>
      <c r="C255" s="40" t="s">
        <v>836</v>
      </c>
      <c r="D255" s="39" t="s">
        <v>14</v>
      </c>
      <c r="E255" s="39" t="s">
        <v>22</v>
      </c>
      <c r="F255" s="41">
        <v>45</v>
      </c>
      <c r="G255" s="44">
        <v>40.25</v>
      </c>
      <c r="H255" s="44">
        <f t="shared" si="16"/>
        <v>50.31</v>
      </c>
      <c r="I255" s="44">
        <f t="shared" si="20"/>
        <v>2263.9499999999998</v>
      </c>
      <c r="J255" s="73">
        <f t="shared" si="17"/>
        <v>4.645340545227856E-4</v>
      </c>
      <c r="K255" s="74">
        <f t="shared" si="18"/>
        <v>0.96081740454175346</v>
      </c>
    </row>
    <row r="256" spans="1:11" ht="24">
      <c r="A256" s="38" t="s">
        <v>1706</v>
      </c>
      <c r="B256" s="39" t="s">
        <v>1707</v>
      </c>
      <c r="C256" s="40" t="s">
        <v>1708</v>
      </c>
      <c r="D256" s="39" t="s">
        <v>26</v>
      </c>
      <c r="E256" s="39" t="s">
        <v>22</v>
      </c>
      <c r="F256" s="41">
        <v>5</v>
      </c>
      <c r="G256" s="44">
        <v>357.44</v>
      </c>
      <c r="H256" s="44">
        <f t="shared" si="16"/>
        <v>446.8</v>
      </c>
      <c r="I256" s="44">
        <f t="shared" si="20"/>
        <v>2234</v>
      </c>
      <c r="J256" s="73">
        <f t="shared" si="17"/>
        <v>4.583886913597487E-4</v>
      </c>
      <c r="K256" s="74">
        <f t="shared" si="18"/>
        <v>0.96127579323311318</v>
      </c>
    </row>
    <row r="257" spans="1:11" ht="24">
      <c r="A257" s="38" t="s">
        <v>731</v>
      </c>
      <c r="B257" s="39" t="s">
        <v>732</v>
      </c>
      <c r="C257" s="40" t="s">
        <v>733</v>
      </c>
      <c r="D257" s="39" t="s">
        <v>14</v>
      </c>
      <c r="E257" s="39" t="s">
        <v>22</v>
      </c>
      <c r="F257" s="41">
        <v>18</v>
      </c>
      <c r="G257" s="44">
        <v>99.19</v>
      </c>
      <c r="H257" s="44">
        <f t="shared" si="16"/>
        <v>123.99</v>
      </c>
      <c r="I257" s="44">
        <f t="shared" si="20"/>
        <v>2231.8200000000002</v>
      </c>
      <c r="J257" s="73">
        <f t="shared" si="17"/>
        <v>4.5794138278895007E-4</v>
      </c>
      <c r="K257" s="74">
        <f t="shared" si="18"/>
        <v>0.96173373461590217</v>
      </c>
    </row>
    <row r="258" spans="1:11" ht="24">
      <c r="A258" s="38" t="s">
        <v>453</v>
      </c>
      <c r="B258" s="39" t="s">
        <v>454</v>
      </c>
      <c r="C258" s="40" t="s">
        <v>455</v>
      </c>
      <c r="D258" s="39" t="s">
        <v>26</v>
      </c>
      <c r="E258" s="39" t="s">
        <v>15</v>
      </c>
      <c r="F258" s="41">
        <v>41.56</v>
      </c>
      <c r="G258" s="44">
        <v>42.76</v>
      </c>
      <c r="H258" s="44">
        <f t="shared" si="16"/>
        <v>53.45</v>
      </c>
      <c r="I258" s="44">
        <f t="shared" si="20"/>
        <v>2221.38</v>
      </c>
      <c r="J258" s="73">
        <f t="shared" si="17"/>
        <v>4.5579922614714355E-4</v>
      </c>
      <c r="K258" s="74">
        <f t="shared" si="18"/>
        <v>0.9621895338420493</v>
      </c>
    </row>
    <row r="259" spans="1:11" ht="24">
      <c r="A259" s="38" t="s">
        <v>1709</v>
      </c>
      <c r="B259" s="39" t="s">
        <v>1710</v>
      </c>
      <c r="C259" s="40" t="s">
        <v>1711</v>
      </c>
      <c r="D259" s="39" t="s">
        <v>14</v>
      </c>
      <c r="E259" s="39" t="s">
        <v>22</v>
      </c>
      <c r="F259" s="41">
        <v>4</v>
      </c>
      <c r="G259" s="44">
        <v>440.91</v>
      </c>
      <c r="H259" s="44">
        <f t="shared" si="16"/>
        <v>551.14</v>
      </c>
      <c r="I259" s="44">
        <f t="shared" si="20"/>
        <v>2204.56</v>
      </c>
      <c r="J259" s="73">
        <f t="shared" si="17"/>
        <v>4.5234797377978855E-4</v>
      </c>
      <c r="K259" s="74">
        <f t="shared" si="18"/>
        <v>0.9626418818158291</v>
      </c>
    </row>
    <row r="260" spans="1:11" ht="24">
      <c r="A260" s="38" t="s">
        <v>1097</v>
      </c>
      <c r="B260" s="39" t="s">
        <v>1098</v>
      </c>
      <c r="C260" s="40" t="s">
        <v>1099</v>
      </c>
      <c r="D260" s="39" t="s">
        <v>26</v>
      </c>
      <c r="E260" s="39" t="s">
        <v>22</v>
      </c>
      <c r="F260" s="41">
        <v>23</v>
      </c>
      <c r="G260" s="44">
        <v>76.569999999999993</v>
      </c>
      <c r="H260" s="44">
        <f t="shared" si="16"/>
        <v>95.71</v>
      </c>
      <c r="I260" s="44">
        <f t="shared" si="20"/>
        <v>2201.33</v>
      </c>
      <c r="J260" s="73">
        <f t="shared" si="17"/>
        <v>4.5168521842030242E-4</v>
      </c>
      <c r="K260" s="74">
        <f t="shared" si="18"/>
        <v>0.96309356703424942</v>
      </c>
    </row>
    <row r="261" spans="1:11" ht="36">
      <c r="A261" s="38" t="s">
        <v>250</v>
      </c>
      <c r="B261" s="39" t="s">
        <v>251</v>
      </c>
      <c r="C261" s="40" t="s">
        <v>252</v>
      </c>
      <c r="D261" s="39" t="s">
        <v>14</v>
      </c>
      <c r="E261" s="39" t="s">
        <v>15</v>
      </c>
      <c r="F261" s="41">
        <v>14.71</v>
      </c>
      <c r="G261" s="44">
        <v>119.29</v>
      </c>
      <c r="H261" s="44">
        <f t="shared" si="16"/>
        <v>149.11000000000001</v>
      </c>
      <c r="I261" s="44">
        <f t="shared" si="20"/>
        <v>2193.41</v>
      </c>
      <c r="J261" s="73">
        <f t="shared" si="17"/>
        <v>4.5006013407134572E-4</v>
      </c>
      <c r="K261" s="74">
        <f t="shared" si="18"/>
        <v>0.96354362716832076</v>
      </c>
    </row>
    <row r="262" spans="1:11" ht="24">
      <c r="A262" s="38" t="s">
        <v>1792</v>
      </c>
      <c r="B262" s="39" t="s">
        <v>1793</v>
      </c>
      <c r="C262" s="40" t="s">
        <v>1794</v>
      </c>
      <c r="D262" s="39" t="s">
        <v>26</v>
      </c>
      <c r="E262" s="39" t="s">
        <v>15</v>
      </c>
      <c r="F262" s="41">
        <v>2.21</v>
      </c>
      <c r="G262" s="44">
        <v>791.06</v>
      </c>
      <c r="H262" s="44">
        <f t="shared" si="16"/>
        <v>988.83</v>
      </c>
      <c r="I262" s="44">
        <f t="shared" si="20"/>
        <v>2185.31</v>
      </c>
      <c r="J262" s="73">
        <f t="shared" si="17"/>
        <v>4.4839811598718554E-4</v>
      </c>
      <c r="K262" s="74">
        <f t="shared" si="18"/>
        <v>0.96399202528430794</v>
      </c>
    </row>
    <row r="263" spans="1:11" ht="24">
      <c r="A263" s="38" t="s">
        <v>1778</v>
      </c>
      <c r="B263" s="39" t="s">
        <v>1779</v>
      </c>
      <c r="C263" s="40" t="s">
        <v>1780</v>
      </c>
      <c r="D263" s="39" t="s">
        <v>26</v>
      </c>
      <c r="E263" s="39" t="s">
        <v>30</v>
      </c>
      <c r="F263" s="41">
        <v>120</v>
      </c>
      <c r="G263" s="44">
        <v>14.39</v>
      </c>
      <c r="H263" s="44">
        <f t="shared" si="16"/>
        <v>17.989999999999998</v>
      </c>
      <c r="I263" s="44">
        <f t="shared" si="20"/>
        <v>2158.8000000000002</v>
      </c>
      <c r="J263" s="73">
        <f t="shared" si="17"/>
        <v>4.4295859754137225E-4</v>
      </c>
      <c r="K263" s="74">
        <f t="shared" si="18"/>
        <v>0.96443498388184934</v>
      </c>
    </row>
    <row r="264" spans="1:11" ht="36">
      <c r="A264" s="38" t="s">
        <v>867</v>
      </c>
      <c r="B264" s="39" t="s">
        <v>868</v>
      </c>
      <c r="C264" s="40" t="s">
        <v>869</v>
      </c>
      <c r="D264" s="39" t="s">
        <v>14</v>
      </c>
      <c r="E264" s="39" t="s">
        <v>30</v>
      </c>
      <c r="F264" s="41">
        <v>88.7</v>
      </c>
      <c r="G264" s="44">
        <v>18.87</v>
      </c>
      <c r="H264" s="44">
        <f t="shared" si="16"/>
        <v>23.59</v>
      </c>
      <c r="I264" s="44">
        <f t="shared" si="20"/>
        <v>2092.4299999999998</v>
      </c>
      <c r="J264" s="73">
        <f t="shared" si="17"/>
        <v>4.2934030862214813E-4</v>
      </c>
      <c r="K264" s="74">
        <f t="shared" si="18"/>
        <v>0.96486432419047152</v>
      </c>
    </row>
    <row r="265" spans="1:11" ht="36">
      <c r="A265" s="38" t="s">
        <v>1701</v>
      </c>
      <c r="B265" s="39" t="s">
        <v>1702</v>
      </c>
      <c r="C265" s="40" t="s">
        <v>1703</v>
      </c>
      <c r="D265" s="39" t="s">
        <v>14</v>
      </c>
      <c r="E265" s="39" t="s">
        <v>22</v>
      </c>
      <c r="F265" s="41">
        <v>65</v>
      </c>
      <c r="G265" s="44">
        <v>25.62</v>
      </c>
      <c r="H265" s="44">
        <f t="shared" si="16"/>
        <v>32.03</v>
      </c>
      <c r="I265" s="44">
        <f t="shared" si="20"/>
        <v>2081.9499999999998</v>
      </c>
      <c r="J265" s="73">
        <f t="shared" si="17"/>
        <v>4.2718994448362973E-4</v>
      </c>
      <c r="K265" s="74">
        <f t="shared" si="18"/>
        <v>0.96529151413495518</v>
      </c>
    </row>
    <row r="266" spans="1:11" ht="36">
      <c r="A266" s="38" t="s">
        <v>885</v>
      </c>
      <c r="B266" s="39" t="s">
        <v>886</v>
      </c>
      <c r="C266" s="40" t="s">
        <v>887</v>
      </c>
      <c r="D266" s="39" t="s">
        <v>14</v>
      </c>
      <c r="E266" s="39" t="s">
        <v>22</v>
      </c>
      <c r="F266" s="41">
        <v>106</v>
      </c>
      <c r="G266" s="44">
        <v>15.03</v>
      </c>
      <c r="H266" s="44">
        <f t="shared" si="16"/>
        <v>18.79</v>
      </c>
      <c r="I266" s="44">
        <f t="shared" si="20"/>
        <v>1991.74</v>
      </c>
      <c r="J266" s="73">
        <f t="shared" si="17"/>
        <v>4.0867998752411186E-4</v>
      </c>
      <c r="K266" s="74">
        <f t="shared" si="18"/>
        <v>0.96570019412247932</v>
      </c>
    </row>
    <row r="267" spans="1:11" ht="24">
      <c r="A267" s="38" t="s">
        <v>1004</v>
      </c>
      <c r="B267" s="39" t="s">
        <v>1005</v>
      </c>
      <c r="C267" s="40" t="s">
        <v>1006</v>
      </c>
      <c r="D267" s="39" t="s">
        <v>26</v>
      </c>
      <c r="E267" s="39" t="s">
        <v>22</v>
      </c>
      <c r="F267" s="41">
        <v>4</v>
      </c>
      <c r="G267" s="44">
        <v>396.15</v>
      </c>
      <c r="H267" s="44">
        <f t="shared" si="16"/>
        <v>495.19</v>
      </c>
      <c r="I267" s="44">
        <f t="shared" si="20"/>
        <v>1980.76</v>
      </c>
      <c r="J267" s="73">
        <f t="shared" si="17"/>
        <v>4.0642702967669464E-4</v>
      </c>
      <c r="K267" s="74">
        <f t="shared" si="18"/>
        <v>0.96610662115215606</v>
      </c>
    </row>
    <row r="268" spans="1:11" ht="24">
      <c r="A268" s="38" t="s">
        <v>1168</v>
      </c>
      <c r="B268" s="39" t="s">
        <v>1169</v>
      </c>
      <c r="C268" s="40" t="s">
        <v>1170</v>
      </c>
      <c r="D268" s="39" t="s">
        <v>14</v>
      </c>
      <c r="E268" s="39" t="s">
        <v>22</v>
      </c>
      <c r="F268" s="41">
        <v>2</v>
      </c>
      <c r="G268" s="44">
        <v>785.03</v>
      </c>
      <c r="H268" s="44">
        <f t="shared" si="16"/>
        <v>981.29</v>
      </c>
      <c r="I268" s="44">
        <f t="shared" si="20"/>
        <v>1962.58</v>
      </c>
      <c r="J268" s="73">
        <f t="shared" si="17"/>
        <v>4.0269672242113503E-4</v>
      </c>
      <c r="K268" s="74">
        <f t="shared" si="18"/>
        <v>0.96650931787457717</v>
      </c>
    </row>
    <row r="269" spans="1:11" ht="48">
      <c r="A269" s="38" t="s">
        <v>317</v>
      </c>
      <c r="B269" s="39" t="s">
        <v>318</v>
      </c>
      <c r="C269" s="40" t="s">
        <v>319</v>
      </c>
      <c r="D269" s="39" t="s">
        <v>26</v>
      </c>
      <c r="E269" s="39" t="s">
        <v>15</v>
      </c>
      <c r="F269" s="41">
        <v>5.04</v>
      </c>
      <c r="G269" s="44">
        <v>310.24</v>
      </c>
      <c r="H269" s="44">
        <f t="shared" si="16"/>
        <v>387.8</v>
      </c>
      <c r="I269" s="44">
        <f t="shared" si="20"/>
        <v>1954.51</v>
      </c>
      <c r="J269" s="73">
        <f t="shared" si="17"/>
        <v>4.0104085995950874E-4</v>
      </c>
      <c r="K269" s="74">
        <f t="shared" si="18"/>
        <v>0.96691035873453668</v>
      </c>
    </row>
    <row r="270" spans="1:11" ht="60">
      <c r="A270" s="38" t="s">
        <v>1204</v>
      </c>
      <c r="B270" s="39" t="s">
        <v>1205</v>
      </c>
      <c r="C270" s="40" t="s">
        <v>1206</v>
      </c>
      <c r="D270" s="39" t="s">
        <v>14</v>
      </c>
      <c r="E270" s="39" t="s">
        <v>22</v>
      </c>
      <c r="F270" s="41">
        <v>9</v>
      </c>
      <c r="G270" s="44">
        <v>173.1</v>
      </c>
      <c r="H270" s="44">
        <f t="shared" si="16"/>
        <v>216.38</v>
      </c>
      <c r="I270" s="44">
        <f t="shared" si="20"/>
        <v>1947.42</v>
      </c>
      <c r="J270" s="73">
        <f t="shared" si="17"/>
        <v>3.9958608116732401E-4</v>
      </c>
      <c r="K270" s="74">
        <f t="shared" si="18"/>
        <v>0.96730994481570398</v>
      </c>
    </row>
    <row r="271" spans="1:11" ht="36">
      <c r="A271" s="38" t="s">
        <v>1040</v>
      </c>
      <c r="B271" s="39" t="s">
        <v>1041</v>
      </c>
      <c r="C271" s="40" t="s">
        <v>1042</v>
      </c>
      <c r="D271" s="39" t="s">
        <v>14</v>
      </c>
      <c r="E271" s="39" t="s">
        <v>22</v>
      </c>
      <c r="F271" s="41">
        <v>19</v>
      </c>
      <c r="G271" s="44">
        <v>81.73</v>
      </c>
      <c r="H271" s="44">
        <f t="shared" si="16"/>
        <v>102.16</v>
      </c>
      <c r="I271" s="44">
        <f t="shared" si="20"/>
        <v>1941.04</v>
      </c>
      <c r="J271" s="73">
        <f t="shared" si="17"/>
        <v>3.9827698544177558E-4</v>
      </c>
      <c r="K271" s="74">
        <f t="shared" si="18"/>
        <v>0.9677082218011458</v>
      </c>
    </row>
    <row r="272" spans="1:11" ht="24">
      <c r="A272" s="38" t="s">
        <v>1752</v>
      </c>
      <c r="B272" s="39" t="s">
        <v>1753</v>
      </c>
      <c r="C272" s="40" t="s">
        <v>1754</v>
      </c>
      <c r="D272" s="39" t="s">
        <v>26</v>
      </c>
      <c r="E272" s="39" t="s">
        <v>22</v>
      </c>
      <c r="F272" s="41">
        <v>4</v>
      </c>
      <c r="G272" s="44">
        <v>386.35</v>
      </c>
      <c r="H272" s="44">
        <f t="shared" ref="H272:H335" si="21">ROUND(G272*$J$14,2)</f>
        <v>482.94</v>
      </c>
      <c r="I272" s="44">
        <f t="shared" si="20"/>
        <v>1931.76</v>
      </c>
      <c r="J272" s="73">
        <f t="shared" si="17"/>
        <v>3.9637284620461423E-4</v>
      </c>
      <c r="K272" s="74">
        <f t="shared" si="18"/>
        <v>0.96810459464735044</v>
      </c>
    </row>
    <row r="273" spans="1:11" ht="24">
      <c r="A273" s="38" t="s">
        <v>1545</v>
      </c>
      <c r="B273" s="39" t="s">
        <v>1318</v>
      </c>
      <c r="C273" s="40" t="s">
        <v>1319</v>
      </c>
      <c r="D273" s="39" t="s">
        <v>26</v>
      </c>
      <c r="E273" s="39" t="s">
        <v>5</v>
      </c>
      <c r="F273" s="41">
        <v>104</v>
      </c>
      <c r="G273" s="44">
        <v>14.8</v>
      </c>
      <c r="H273" s="44">
        <f t="shared" si="21"/>
        <v>18.5</v>
      </c>
      <c r="I273" s="44">
        <f t="shared" si="20"/>
        <v>1924</v>
      </c>
      <c r="J273" s="73">
        <f t="shared" si="17"/>
        <v>3.9478059184250519E-4</v>
      </c>
      <c r="K273" s="74">
        <f t="shared" si="18"/>
        <v>0.96849937523919294</v>
      </c>
    </row>
    <row r="274" spans="1:11" ht="36">
      <c r="A274" s="38" t="s">
        <v>293</v>
      </c>
      <c r="B274" s="39" t="s">
        <v>294</v>
      </c>
      <c r="C274" s="40" t="s">
        <v>295</v>
      </c>
      <c r="D274" s="39" t="s">
        <v>14</v>
      </c>
      <c r="E274" s="39" t="s">
        <v>22</v>
      </c>
      <c r="F274" s="41">
        <v>4</v>
      </c>
      <c r="G274" s="44">
        <v>367.19</v>
      </c>
      <c r="H274" s="44">
        <f t="shared" si="21"/>
        <v>458.99</v>
      </c>
      <c r="I274" s="44">
        <f t="shared" si="20"/>
        <v>1835.96</v>
      </c>
      <c r="J274" s="73">
        <f t="shared" ref="J274:J337" si="22">I274/$K$15</f>
        <v>3.7671589157960801E-4</v>
      </c>
      <c r="K274" s="74">
        <f t="shared" ref="K274:K337" si="23">J274+K273</f>
        <v>0.96887609113077255</v>
      </c>
    </row>
    <row r="275" spans="1:11" ht="36">
      <c r="A275" s="38" t="s">
        <v>659</v>
      </c>
      <c r="B275" s="39" t="s">
        <v>660</v>
      </c>
      <c r="C275" s="40" t="s">
        <v>661</v>
      </c>
      <c r="D275" s="39" t="s">
        <v>14</v>
      </c>
      <c r="E275" s="39" t="s">
        <v>30</v>
      </c>
      <c r="F275" s="41">
        <v>51.6</v>
      </c>
      <c r="G275" s="44">
        <v>28.29</v>
      </c>
      <c r="H275" s="44">
        <f t="shared" si="21"/>
        <v>35.36</v>
      </c>
      <c r="I275" s="44">
        <f t="shared" si="20"/>
        <v>1824.58</v>
      </c>
      <c r="J275" s="73">
        <f t="shared" si="22"/>
        <v>3.7438085876507175E-4</v>
      </c>
      <c r="K275" s="74">
        <f t="shared" si="23"/>
        <v>0.96925047198953762</v>
      </c>
    </row>
    <row r="276" spans="1:11" ht="36">
      <c r="A276" s="38" t="s">
        <v>154</v>
      </c>
      <c r="B276" s="39" t="s">
        <v>155</v>
      </c>
      <c r="C276" s="40" t="s">
        <v>156</v>
      </c>
      <c r="D276" s="39" t="s">
        <v>14</v>
      </c>
      <c r="E276" s="39" t="s">
        <v>92</v>
      </c>
      <c r="F276" s="41">
        <v>122.6</v>
      </c>
      <c r="G276" s="44">
        <v>11.76</v>
      </c>
      <c r="H276" s="44">
        <f t="shared" si="21"/>
        <v>14.7</v>
      </c>
      <c r="I276" s="44">
        <f t="shared" si="20"/>
        <v>1802.22</v>
      </c>
      <c r="J276" s="73">
        <f t="shared" si="22"/>
        <v>3.6979286810311833E-4</v>
      </c>
      <c r="K276" s="74">
        <f t="shared" si="23"/>
        <v>0.96962026485764075</v>
      </c>
    </row>
    <row r="277" spans="1:11" ht="36">
      <c r="A277" s="38" t="s">
        <v>334</v>
      </c>
      <c r="B277" s="39" t="s">
        <v>335</v>
      </c>
      <c r="C277" s="40" t="s">
        <v>336</v>
      </c>
      <c r="D277" s="39" t="s">
        <v>26</v>
      </c>
      <c r="E277" s="39" t="s">
        <v>15</v>
      </c>
      <c r="F277" s="41">
        <v>3.22</v>
      </c>
      <c r="G277" s="44">
        <v>442.57</v>
      </c>
      <c r="H277" s="44">
        <f t="shared" si="21"/>
        <v>553.21</v>
      </c>
      <c r="I277" s="44">
        <f t="shared" si="20"/>
        <v>1781.34</v>
      </c>
      <c r="J277" s="73">
        <f t="shared" si="22"/>
        <v>3.6550855481950524E-4</v>
      </c>
      <c r="K277" s="74">
        <f t="shared" si="23"/>
        <v>0.96998577341246028</v>
      </c>
    </row>
    <row r="278" spans="1:11" ht="24">
      <c r="A278" s="38" t="s">
        <v>1367</v>
      </c>
      <c r="B278" s="39" t="s">
        <v>1368</v>
      </c>
      <c r="C278" s="40" t="s">
        <v>1369</v>
      </c>
      <c r="D278" s="39" t="s">
        <v>26</v>
      </c>
      <c r="E278" s="39" t="s">
        <v>92</v>
      </c>
      <c r="F278" s="41">
        <v>256</v>
      </c>
      <c r="G278" s="44">
        <v>5.47</v>
      </c>
      <c r="H278" s="44">
        <f t="shared" si="21"/>
        <v>6.84</v>
      </c>
      <c r="I278" s="44">
        <f t="shared" si="20"/>
        <v>1751.04</v>
      </c>
      <c r="J278" s="73">
        <f t="shared" si="22"/>
        <v>3.5929137606023918E-4</v>
      </c>
      <c r="K278" s="74">
        <f t="shared" si="23"/>
        <v>0.97034506478852056</v>
      </c>
    </row>
    <row r="279" spans="1:11" ht="48">
      <c r="A279" s="38" t="s">
        <v>1867</v>
      </c>
      <c r="B279" s="39" t="s">
        <v>1868</v>
      </c>
      <c r="C279" s="40" t="s">
        <v>1869</v>
      </c>
      <c r="D279" s="39" t="s">
        <v>26</v>
      </c>
      <c r="E279" s="39" t="s">
        <v>15</v>
      </c>
      <c r="F279" s="41">
        <v>330.6</v>
      </c>
      <c r="G279" s="44">
        <v>4.2300000000000004</v>
      </c>
      <c r="H279" s="44">
        <f t="shared" si="21"/>
        <v>5.29</v>
      </c>
      <c r="I279" s="44">
        <f t="shared" si="20"/>
        <v>1748.87</v>
      </c>
      <c r="J279" s="73">
        <f t="shared" si="22"/>
        <v>3.588461193636185E-4</v>
      </c>
      <c r="K279" s="74">
        <f t="shared" si="23"/>
        <v>0.97070391090788422</v>
      </c>
    </row>
    <row r="280" spans="1:11" ht="36">
      <c r="A280" s="38" t="s">
        <v>1621</v>
      </c>
      <c r="B280" s="39" t="s">
        <v>1622</v>
      </c>
      <c r="C280" s="40" t="s">
        <v>1623</v>
      </c>
      <c r="D280" s="39" t="s">
        <v>26</v>
      </c>
      <c r="E280" s="39" t="s">
        <v>22</v>
      </c>
      <c r="F280" s="41">
        <v>4</v>
      </c>
      <c r="G280" s="44">
        <v>349.44</v>
      </c>
      <c r="H280" s="44">
        <f t="shared" si="21"/>
        <v>436.8</v>
      </c>
      <c r="I280" s="44">
        <f t="shared" si="20"/>
        <v>1747.2</v>
      </c>
      <c r="J280" s="73">
        <f t="shared" si="22"/>
        <v>3.5850345637589658E-4</v>
      </c>
      <c r="K280" s="74">
        <f t="shared" si="23"/>
        <v>0.97106241436426011</v>
      </c>
    </row>
    <row r="281" spans="1:11" ht="24">
      <c r="A281" s="38" t="s">
        <v>1058</v>
      </c>
      <c r="B281" s="39" t="s">
        <v>1059</v>
      </c>
      <c r="C281" s="40" t="s">
        <v>1060</v>
      </c>
      <c r="D281" s="39" t="s">
        <v>14</v>
      </c>
      <c r="E281" s="39" t="s">
        <v>22</v>
      </c>
      <c r="F281" s="41">
        <v>13</v>
      </c>
      <c r="G281" s="44">
        <v>106.89</v>
      </c>
      <c r="H281" s="44">
        <f t="shared" si="21"/>
        <v>133.61000000000001</v>
      </c>
      <c r="I281" s="44">
        <f t="shared" si="20"/>
        <v>1736.93</v>
      </c>
      <c r="J281" s="73">
        <f t="shared" si="22"/>
        <v>3.5639618159511566E-4</v>
      </c>
      <c r="K281" s="74">
        <f t="shared" si="23"/>
        <v>0.97141881054585522</v>
      </c>
    </row>
    <row r="282" spans="1:11" ht="20.100000000000001" customHeight="1">
      <c r="A282" s="38" t="s">
        <v>545</v>
      </c>
      <c r="B282" s="39" t="s">
        <v>546</v>
      </c>
      <c r="C282" s="40" t="s">
        <v>547</v>
      </c>
      <c r="D282" s="39" t="s">
        <v>14</v>
      </c>
      <c r="E282" s="39" t="s">
        <v>30</v>
      </c>
      <c r="F282" s="41">
        <v>77</v>
      </c>
      <c r="G282" s="44">
        <v>17.989999999999998</v>
      </c>
      <c r="H282" s="44">
        <f t="shared" si="21"/>
        <v>22.49</v>
      </c>
      <c r="I282" s="44">
        <f t="shared" si="20"/>
        <v>1731.73</v>
      </c>
      <c r="J282" s="73">
        <f t="shared" si="22"/>
        <v>3.5532920702256834E-4</v>
      </c>
      <c r="K282" s="74">
        <f t="shared" si="23"/>
        <v>0.97177413975287774</v>
      </c>
    </row>
    <row r="283" spans="1:11" ht="24">
      <c r="A283" s="38" t="s">
        <v>1022</v>
      </c>
      <c r="B283" s="39" t="s">
        <v>1023</v>
      </c>
      <c r="C283" s="40" t="s">
        <v>1024</v>
      </c>
      <c r="D283" s="39" t="s">
        <v>26</v>
      </c>
      <c r="E283" s="39" t="s">
        <v>22</v>
      </c>
      <c r="F283" s="41">
        <v>7</v>
      </c>
      <c r="G283" s="44">
        <v>197.4</v>
      </c>
      <c r="H283" s="44">
        <f t="shared" si="21"/>
        <v>246.75</v>
      </c>
      <c r="I283" s="44">
        <f t="shared" si="20"/>
        <v>1727.25</v>
      </c>
      <c r="J283" s="73">
        <f t="shared" si="22"/>
        <v>3.5440996739083527E-4</v>
      </c>
      <c r="K283" s="74">
        <f t="shared" si="23"/>
        <v>0.97212854972026863</v>
      </c>
    </row>
    <row r="284" spans="1:11" ht="24">
      <c r="A284" s="38" t="s">
        <v>1769</v>
      </c>
      <c r="B284" s="39" t="s">
        <v>1770</v>
      </c>
      <c r="C284" s="40" t="s">
        <v>1771</v>
      </c>
      <c r="D284" s="39" t="s">
        <v>14</v>
      </c>
      <c r="E284" s="39" t="s">
        <v>22</v>
      </c>
      <c r="F284" s="41">
        <v>48</v>
      </c>
      <c r="G284" s="44">
        <v>28.17</v>
      </c>
      <c r="H284" s="44">
        <f t="shared" si="21"/>
        <v>35.21</v>
      </c>
      <c r="I284" s="44">
        <f t="shared" si="20"/>
        <v>1690.08</v>
      </c>
      <c r="J284" s="73">
        <f t="shared" si="22"/>
        <v>3.4678315107129992E-4</v>
      </c>
      <c r="K284" s="74">
        <f t="shared" si="23"/>
        <v>0.97247533287133991</v>
      </c>
    </row>
    <row r="285" spans="1:11" ht="36">
      <c r="A285" s="38" t="s">
        <v>244</v>
      </c>
      <c r="B285" s="39" t="s">
        <v>245</v>
      </c>
      <c r="C285" s="40" t="s">
        <v>246</v>
      </c>
      <c r="D285" s="39" t="s">
        <v>14</v>
      </c>
      <c r="E285" s="39" t="s">
        <v>15</v>
      </c>
      <c r="F285" s="41">
        <v>17.16</v>
      </c>
      <c r="G285" s="44">
        <v>78.69</v>
      </c>
      <c r="H285" s="44">
        <f t="shared" si="21"/>
        <v>98.36</v>
      </c>
      <c r="I285" s="44">
        <f t="shared" si="20"/>
        <v>1687.86</v>
      </c>
      <c r="J285" s="73">
        <f t="shared" si="22"/>
        <v>3.4632763500378936E-4</v>
      </c>
      <c r="K285" s="74">
        <f t="shared" si="23"/>
        <v>0.97282166050634367</v>
      </c>
    </row>
    <row r="286" spans="1:11" ht="60">
      <c r="A286" s="38" t="s">
        <v>62</v>
      </c>
      <c r="B286" s="39" t="s">
        <v>63</v>
      </c>
      <c r="C286" s="40" t="s">
        <v>64</v>
      </c>
      <c r="D286" s="39" t="s">
        <v>14</v>
      </c>
      <c r="E286" s="39" t="s">
        <v>52</v>
      </c>
      <c r="F286" s="41">
        <v>98.61</v>
      </c>
      <c r="G286" s="44">
        <v>13.34</v>
      </c>
      <c r="H286" s="44">
        <f t="shared" si="21"/>
        <v>16.68</v>
      </c>
      <c r="I286" s="44">
        <f t="shared" si="20"/>
        <v>1644.81</v>
      </c>
      <c r="J286" s="73">
        <f t="shared" si="22"/>
        <v>3.3749431666760444E-4</v>
      </c>
      <c r="K286" s="74">
        <f t="shared" si="23"/>
        <v>0.9731591548230113</v>
      </c>
    </row>
    <row r="287" spans="1:11" ht="24">
      <c r="A287" s="38" t="s">
        <v>1049</v>
      </c>
      <c r="B287" s="39" t="s">
        <v>1050</v>
      </c>
      <c r="C287" s="40" t="s">
        <v>1051</v>
      </c>
      <c r="D287" s="39" t="s">
        <v>26</v>
      </c>
      <c r="E287" s="39" t="s">
        <v>22</v>
      </c>
      <c r="F287" s="41">
        <v>4</v>
      </c>
      <c r="G287" s="44">
        <v>320.87</v>
      </c>
      <c r="H287" s="44">
        <f t="shared" si="21"/>
        <v>401.09</v>
      </c>
      <c r="I287" s="44">
        <f t="shared" si="20"/>
        <v>1604.36</v>
      </c>
      <c r="J287" s="73">
        <f t="shared" si="22"/>
        <v>3.2919448561769313E-4</v>
      </c>
      <c r="K287" s="74">
        <f t="shared" si="23"/>
        <v>0.97348834930862904</v>
      </c>
    </row>
    <row r="288" spans="1:11" ht="24">
      <c r="A288" s="38" t="s">
        <v>1775</v>
      </c>
      <c r="B288" s="39" t="s">
        <v>1776</v>
      </c>
      <c r="C288" s="40" t="s">
        <v>1777</v>
      </c>
      <c r="D288" s="39" t="s">
        <v>26</v>
      </c>
      <c r="E288" s="39" t="s">
        <v>22</v>
      </c>
      <c r="F288" s="41">
        <v>20</v>
      </c>
      <c r="G288" s="44">
        <v>63.74</v>
      </c>
      <c r="H288" s="44">
        <f t="shared" si="21"/>
        <v>79.680000000000007</v>
      </c>
      <c r="I288" s="44">
        <f t="shared" si="20"/>
        <v>1593.6</v>
      </c>
      <c r="J288" s="73">
        <f t="shared" si="22"/>
        <v>3.2698666900219135E-4</v>
      </c>
      <c r="K288" s="74">
        <f t="shared" si="23"/>
        <v>0.97381533597763126</v>
      </c>
    </row>
    <row r="289" spans="1:11" ht="24">
      <c r="A289" s="38" t="s">
        <v>163</v>
      </c>
      <c r="B289" s="39" t="s">
        <v>164</v>
      </c>
      <c r="C289" s="40" t="s">
        <v>165</v>
      </c>
      <c r="D289" s="39" t="s">
        <v>14</v>
      </c>
      <c r="E289" s="39" t="s">
        <v>30</v>
      </c>
      <c r="F289" s="41">
        <v>43.7</v>
      </c>
      <c r="G289" s="44">
        <v>28.93</v>
      </c>
      <c r="H289" s="44">
        <f t="shared" si="21"/>
        <v>36.159999999999997</v>
      </c>
      <c r="I289" s="44">
        <f t="shared" si="20"/>
        <v>1580.19</v>
      </c>
      <c r="J289" s="73">
        <f t="shared" si="22"/>
        <v>3.2423510572952613E-4</v>
      </c>
      <c r="K289" s="74">
        <f t="shared" si="23"/>
        <v>0.9741395710833608</v>
      </c>
    </row>
    <row r="290" spans="1:11" ht="20.100000000000001" customHeight="1">
      <c r="A290" s="38" t="s">
        <v>1566</v>
      </c>
      <c r="B290" s="64" t="s">
        <v>1567</v>
      </c>
      <c r="C290" s="40" t="s">
        <v>1568</v>
      </c>
      <c r="D290" s="39" t="s">
        <v>14</v>
      </c>
      <c r="E290" s="39" t="s">
        <v>30</v>
      </c>
      <c r="F290" s="41">
        <v>50.9</v>
      </c>
      <c r="G290" s="44">
        <v>24.75</v>
      </c>
      <c r="H290" s="44">
        <f t="shared" si="21"/>
        <v>30.94</v>
      </c>
      <c r="I290" s="44">
        <f t="shared" si="20"/>
        <v>1574.85</v>
      </c>
      <c r="J290" s="73">
        <f t="shared" si="22"/>
        <v>3.231394049184871E-4</v>
      </c>
      <c r="K290" s="74">
        <f t="shared" si="23"/>
        <v>0.97446271048827926</v>
      </c>
    </row>
    <row r="291" spans="1:11" ht="24">
      <c r="A291" s="38" t="s">
        <v>662</v>
      </c>
      <c r="B291" s="39" t="s">
        <v>663</v>
      </c>
      <c r="C291" s="40" t="s">
        <v>664</v>
      </c>
      <c r="D291" s="39" t="s">
        <v>14</v>
      </c>
      <c r="E291" s="39" t="s">
        <v>30</v>
      </c>
      <c r="F291" s="41">
        <v>44.4</v>
      </c>
      <c r="G291" s="44">
        <v>28.32</v>
      </c>
      <c r="H291" s="44">
        <f t="shared" si="21"/>
        <v>35.4</v>
      </c>
      <c r="I291" s="44">
        <f t="shared" si="20"/>
        <v>1571.76</v>
      </c>
      <c r="J291" s="73">
        <f t="shared" si="22"/>
        <v>3.2250537579749268E-4</v>
      </c>
      <c r="K291" s="74">
        <f t="shared" si="23"/>
        <v>0.97478521586407674</v>
      </c>
    </row>
    <row r="292" spans="1:11" ht="20.100000000000001" customHeight="1">
      <c r="A292" s="38" t="s">
        <v>1414</v>
      </c>
      <c r="B292" s="39" t="s">
        <v>1415</v>
      </c>
      <c r="C292" s="40" t="s">
        <v>1416</v>
      </c>
      <c r="D292" s="39" t="s">
        <v>14</v>
      </c>
      <c r="E292" s="39" t="s">
        <v>30</v>
      </c>
      <c r="F292" s="41">
        <v>37.299999999999997</v>
      </c>
      <c r="G292" s="44">
        <v>32.56</v>
      </c>
      <c r="H292" s="44">
        <f t="shared" si="21"/>
        <v>40.700000000000003</v>
      </c>
      <c r="I292" s="44">
        <f t="shared" si="20"/>
        <v>1518.11</v>
      </c>
      <c r="J292" s="73">
        <f t="shared" si="22"/>
        <v>3.1149707083265359E-4</v>
      </c>
      <c r="K292" s="74">
        <f t="shared" si="23"/>
        <v>0.9750967129349094</v>
      </c>
    </row>
    <row r="293" spans="1:11" ht="36">
      <c r="A293" s="38" t="s">
        <v>1804</v>
      </c>
      <c r="B293" s="39" t="s">
        <v>1805</v>
      </c>
      <c r="C293" s="40" t="s">
        <v>1806</v>
      </c>
      <c r="D293" s="39" t="s">
        <v>26</v>
      </c>
      <c r="E293" s="39" t="s">
        <v>30</v>
      </c>
      <c r="F293" s="41">
        <v>8.4499999999999993</v>
      </c>
      <c r="G293" s="44">
        <v>141.84</v>
      </c>
      <c r="H293" s="44">
        <f t="shared" si="21"/>
        <v>177.3</v>
      </c>
      <c r="I293" s="44">
        <f t="shared" si="20"/>
        <v>1498.19</v>
      </c>
      <c r="J293" s="73">
        <f t="shared" si="22"/>
        <v>3.0740973747012622E-4</v>
      </c>
      <c r="K293" s="74">
        <f t="shared" si="23"/>
        <v>0.97540412267237953</v>
      </c>
    </row>
    <row r="294" spans="1:11" ht="24">
      <c r="A294" s="38" t="s">
        <v>1070</v>
      </c>
      <c r="B294" s="39" t="s">
        <v>1071</v>
      </c>
      <c r="C294" s="40" t="s">
        <v>1072</v>
      </c>
      <c r="D294" s="39" t="s">
        <v>14</v>
      </c>
      <c r="E294" s="39" t="s">
        <v>22</v>
      </c>
      <c r="F294" s="41">
        <v>1</v>
      </c>
      <c r="G294" s="44">
        <v>1178.24</v>
      </c>
      <c r="H294" s="44">
        <f t="shared" si="21"/>
        <v>1472.8</v>
      </c>
      <c r="I294" s="44">
        <f t="shared" si="20"/>
        <v>1472.8</v>
      </c>
      <c r="J294" s="73">
        <f t="shared" si="22"/>
        <v>3.0220002893224617E-4</v>
      </c>
      <c r="K294" s="74">
        <f t="shared" si="23"/>
        <v>0.97570632270131175</v>
      </c>
    </row>
    <row r="295" spans="1:11" ht="36">
      <c r="A295" s="38" t="s">
        <v>775</v>
      </c>
      <c r="B295" s="39" t="s">
        <v>776</v>
      </c>
      <c r="C295" s="40" t="s">
        <v>777</v>
      </c>
      <c r="D295" s="39" t="s">
        <v>14</v>
      </c>
      <c r="E295" s="39" t="s">
        <v>22</v>
      </c>
      <c r="F295" s="41">
        <v>13</v>
      </c>
      <c r="G295" s="44">
        <v>90.25</v>
      </c>
      <c r="H295" s="44">
        <f t="shared" si="21"/>
        <v>112.81</v>
      </c>
      <c r="I295" s="44">
        <f t="shared" si="20"/>
        <v>1466.53</v>
      </c>
      <c r="J295" s="73">
        <f t="shared" si="22"/>
        <v>3.0091350382265545E-4</v>
      </c>
      <c r="K295" s="74">
        <f t="shared" si="23"/>
        <v>0.97600723620513441</v>
      </c>
    </row>
    <row r="296" spans="1:11" ht="24">
      <c r="A296" s="38" t="s">
        <v>1165</v>
      </c>
      <c r="B296" s="39" t="s">
        <v>1166</v>
      </c>
      <c r="C296" s="40" t="s">
        <v>1167</v>
      </c>
      <c r="D296" s="39" t="s">
        <v>14</v>
      </c>
      <c r="E296" s="39" t="s">
        <v>22</v>
      </c>
      <c r="F296" s="41">
        <v>2</v>
      </c>
      <c r="G296" s="44">
        <v>570.33000000000004</v>
      </c>
      <c r="H296" s="44">
        <f t="shared" si="21"/>
        <v>712.91</v>
      </c>
      <c r="I296" s="44">
        <f t="shared" si="20"/>
        <v>1425.82</v>
      </c>
      <c r="J296" s="73">
        <f t="shared" si="22"/>
        <v>2.9256032404411677E-4</v>
      </c>
      <c r="K296" s="74">
        <f t="shared" si="23"/>
        <v>0.97629979652917853</v>
      </c>
    </row>
    <row r="297" spans="1:11" ht="20.100000000000001" customHeight="1">
      <c r="A297" s="38" t="s">
        <v>1001</v>
      </c>
      <c r="B297" s="39" t="s">
        <v>1002</v>
      </c>
      <c r="C297" s="40" t="s">
        <v>1003</v>
      </c>
      <c r="D297" s="39" t="s">
        <v>14</v>
      </c>
      <c r="E297" s="39" t="s">
        <v>22</v>
      </c>
      <c r="F297" s="41">
        <v>18</v>
      </c>
      <c r="G297" s="44">
        <v>63.29</v>
      </c>
      <c r="H297" s="44">
        <f t="shared" si="21"/>
        <v>79.11</v>
      </c>
      <c r="I297" s="44">
        <f t="shared" si="20"/>
        <v>1423.98</v>
      </c>
      <c r="J297" s="73">
        <f t="shared" si="22"/>
        <v>2.9218277919536929E-4</v>
      </c>
      <c r="K297" s="74">
        <f t="shared" si="23"/>
        <v>0.97659197930837394</v>
      </c>
    </row>
    <row r="298" spans="1:11" ht="20.100000000000001" customHeight="1">
      <c r="A298" s="38" t="s">
        <v>1519</v>
      </c>
      <c r="B298" s="39" t="s">
        <v>1520</v>
      </c>
      <c r="C298" s="40" t="s">
        <v>1521</v>
      </c>
      <c r="D298" s="39" t="s">
        <v>14</v>
      </c>
      <c r="E298" s="39" t="s">
        <v>22</v>
      </c>
      <c r="F298" s="41">
        <v>6</v>
      </c>
      <c r="G298" s="44">
        <v>189.25</v>
      </c>
      <c r="H298" s="44">
        <f t="shared" si="21"/>
        <v>236.56</v>
      </c>
      <c r="I298" s="44">
        <f t="shared" si="20"/>
        <v>1419.36</v>
      </c>
      <c r="J298" s="73">
        <f t="shared" si="22"/>
        <v>2.9123481332514456E-4</v>
      </c>
      <c r="K298" s="74">
        <f t="shared" si="23"/>
        <v>0.97688321412169909</v>
      </c>
    </row>
    <row r="299" spans="1:11" ht="36">
      <c r="A299" s="38" t="s">
        <v>340</v>
      </c>
      <c r="B299" s="39" t="s">
        <v>341</v>
      </c>
      <c r="C299" s="40" t="s">
        <v>342</v>
      </c>
      <c r="D299" s="39" t="s">
        <v>26</v>
      </c>
      <c r="E299" s="39" t="s">
        <v>15</v>
      </c>
      <c r="F299" s="41">
        <v>2.56</v>
      </c>
      <c r="G299" s="44">
        <v>442.57</v>
      </c>
      <c r="H299" s="44">
        <f t="shared" si="21"/>
        <v>553.21</v>
      </c>
      <c r="I299" s="44">
        <f t="shared" si="20"/>
        <v>1416.22</v>
      </c>
      <c r="J299" s="73">
        <f t="shared" si="22"/>
        <v>2.9059052483326021E-4</v>
      </c>
      <c r="K299" s="74">
        <f t="shared" si="23"/>
        <v>0.97717380464653236</v>
      </c>
    </row>
    <row r="300" spans="1:11" ht="36">
      <c r="A300" s="38" t="s">
        <v>927</v>
      </c>
      <c r="B300" s="39" t="s">
        <v>928</v>
      </c>
      <c r="C300" s="40" t="s">
        <v>929</v>
      </c>
      <c r="D300" s="39" t="s">
        <v>14</v>
      </c>
      <c r="E300" s="39" t="s">
        <v>22</v>
      </c>
      <c r="F300" s="41">
        <v>60</v>
      </c>
      <c r="G300" s="44">
        <v>18.64</v>
      </c>
      <c r="H300" s="44">
        <f t="shared" si="21"/>
        <v>23.3</v>
      </c>
      <c r="I300" s="44">
        <f t="shared" si="20"/>
        <v>1398</v>
      </c>
      <c r="J300" s="73">
        <f t="shared" si="22"/>
        <v>2.8685201008098865E-4</v>
      </c>
      <c r="K300" s="74">
        <f t="shared" si="23"/>
        <v>0.9774606566566133</v>
      </c>
    </row>
    <row r="301" spans="1:11" ht="24">
      <c r="A301" s="38" t="s">
        <v>1031</v>
      </c>
      <c r="B301" s="39" t="s">
        <v>1032</v>
      </c>
      <c r="C301" s="40" t="s">
        <v>1033</v>
      </c>
      <c r="D301" s="39" t="s">
        <v>14</v>
      </c>
      <c r="E301" s="39" t="s">
        <v>22</v>
      </c>
      <c r="F301" s="41">
        <v>11</v>
      </c>
      <c r="G301" s="44">
        <v>100.83</v>
      </c>
      <c r="H301" s="44">
        <f t="shared" si="21"/>
        <v>126.04</v>
      </c>
      <c r="I301" s="44">
        <f t="shared" si="20"/>
        <v>1386.44</v>
      </c>
      <c r="J301" s="73">
        <f t="shared" si="22"/>
        <v>2.844800435312489E-4</v>
      </c>
      <c r="K301" s="74">
        <f t="shared" si="23"/>
        <v>0.97774513670014451</v>
      </c>
    </row>
    <row r="302" spans="1:11" ht="36">
      <c r="A302" s="38" t="s">
        <v>1469</v>
      </c>
      <c r="B302" s="39" t="s">
        <v>1470</v>
      </c>
      <c r="C302" s="40" t="s">
        <v>1471</v>
      </c>
      <c r="D302" s="39" t="s">
        <v>14</v>
      </c>
      <c r="E302" s="39" t="s">
        <v>22</v>
      </c>
      <c r="F302" s="41">
        <v>27</v>
      </c>
      <c r="G302" s="44">
        <v>39.020000000000003</v>
      </c>
      <c r="H302" s="44">
        <f t="shared" si="21"/>
        <v>48.78</v>
      </c>
      <c r="I302" s="44">
        <f t="shared" si="20"/>
        <v>1317.06</v>
      </c>
      <c r="J302" s="73">
        <f t="shared" si="22"/>
        <v>2.702441404844542E-4</v>
      </c>
      <c r="K302" s="74">
        <f t="shared" si="23"/>
        <v>0.978015380840629</v>
      </c>
    </row>
    <row r="303" spans="1:11" ht="24">
      <c r="A303" s="38" t="s">
        <v>1301</v>
      </c>
      <c r="B303" s="39" t="s">
        <v>1302</v>
      </c>
      <c r="C303" s="40" t="s">
        <v>1303</v>
      </c>
      <c r="D303" s="39" t="s">
        <v>14</v>
      </c>
      <c r="E303" s="39" t="s">
        <v>22</v>
      </c>
      <c r="F303" s="41">
        <v>36</v>
      </c>
      <c r="G303" s="44">
        <v>28.6</v>
      </c>
      <c r="H303" s="44">
        <f t="shared" si="21"/>
        <v>35.75</v>
      </c>
      <c r="I303" s="44">
        <f t="shared" si="20"/>
        <v>1287</v>
      </c>
      <c r="J303" s="73">
        <f t="shared" si="22"/>
        <v>2.6407620670545952E-4</v>
      </c>
      <c r="K303" s="74">
        <f t="shared" si="23"/>
        <v>0.97827945704733443</v>
      </c>
    </row>
    <row r="304" spans="1:11" ht="36">
      <c r="A304" s="38" t="s">
        <v>1088</v>
      </c>
      <c r="B304" s="39" t="s">
        <v>1089</v>
      </c>
      <c r="C304" s="40" t="s">
        <v>1090</v>
      </c>
      <c r="D304" s="39" t="s">
        <v>14</v>
      </c>
      <c r="E304" s="39" t="s">
        <v>22</v>
      </c>
      <c r="F304" s="41">
        <v>17</v>
      </c>
      <c r="G304" s="44">
        <v>60.19</v>
      </c>
      <c r="H304" s="44">
        <f t="shared" si="21"/>
        <v>75.239999999999995</v>
      </c>
      <c r="I304" s="44">
        <f t="shared" si="20"/>
        <v>1279.08</v>
      </c>
      <c r="J304" s="73">
        <f t="shared" si="22"/>
        <v>2.6245112235650283E-4</v>
      </c>
      <c r="K304" s="74">
        <f t="shared" si="23"/>
        <v>0.97854190816969089</v>
      </c>
    </row>
    <row r="305" spans="1:11" ht="48">
      <c r="A305" s="38" t="s">
        <v>1225</v>
      </c>
      <c r="B305" s="39" t="s">
        <v>1226</v>
      </c>
      <c r="C305" s="40" t="s">
        <v>1227</v>
      </c>
      <c r="D305" s="39" t="s">
        <v>14</v>
      </c>
      <c r="E305" s="39" t="s">
        <v>30</v>
      </c>
      <c r="F305" s="41">
        <v>8.1999999999999993</v>
      </c>
      <c r="G305" s="44">
        <v>123.74</v>
      </c>
      <c r="H305" s="44">
        <f t="shared" si="21"/>
        <v>154.68</v>
      </c>
      <c r="I305" s="44">
        <f t="shared" si="20"/>
        <v>1268.3800000000001</v>
      </c>
      <c r="J305" s="73">
        <f t="shared" si="22"/>
        <v>2.6025561698606899E-4</v>
      </c>
      <c r="K305" s="74">
        <f t="shared" si="23"/>
        <v>0.97880216378667695</v>
      </c>
    </row>
    <row r="306" spans="1:11" ht="36">
      <c r="A306" s="38" t="s">
        <v>233</v>
      </c>
      <c r="B306" s="39" t="s">
        <v>234</v>
      </c>
      <c r="C306" s="40" t="s">
        <v>235</v>
      </c>
      <c r="D306" s="39" t="s">
        <v>14</v>
      </c>
      <c r="E306" s="39" t="s">
        <v>15</v>
      </c>
      <c r="F306" s="41">
        <v>4.8</v>
      </c>
      <c r="G306" s="44">
        <v>210.8</v>
      </c>
      <c r="H306" s="44">
        <f t="shared" si="21"/>
        <v>263.5</v>
      </c>
      <c r="I306" s="44">
        <f t="shared" si="20"/>
        <v>1264.8</v>
      </c>
      <c r="J306" s="73">
        <f t="shared" si="22"/>
        <v>2.5952104603035371E-4</v>
      </c>
      <c r="K306" s="74">
        <f t="shared" si="23"/>
        <v>0.97906168483270728</v>
      </c>
    </row>
    <row r="307" spans="1:11" ht="36">
      <c r="A307" s="38" t="s">
        <v>496</v>
      </c>
      <c r="B307" s="39" t="s">
        <v>497</v>
      </c>
      <c r="C307" s="40" t="s">
        <v>498</v>
      </c>
      <c r="D307" s="39" t="s">
        <v>26</v>
      </c>
      <c r="E307" s="39" t="s">
        <v>15</v>
      </c>
      <c r="F307" s="41">
        <v>15.01</v>
      </c>
      <c r="G307" s="44">
        <v>66.540000000000006</v>
      </c>
      <c r="H307" s="44">
        <f t="shared" si="21"/>
        <v>83.18</v>
      </c>
      <c r="I307" s="44">
        <f t="shared" si="20"/>
        <v>1248.53</v>
      </c>
      <c r="J307" s="73">
        <f t="shared" si="22"/>
        <v>2.561826467427874E-4</v>
      </c>
      <c r="K307" s="74">
        <f t="shared" si="23"/>
        <v>0.97931786747945004</v>
      </c>
    </row>
    <row r="308" spans="1:11" ht="36">
      <c r="A308" s="38" t="s">
        <v>749</v>
      </c>
      <c r="B308" s="39" t="s">
        <v>750</v>
      </c>
      <c r="C308" s="40" t="s">
        <v>751</v>
      </c>
      <c r="D308" s="39" t="s">
        <v>14</v>
      </c>
      <c r="E308" s="39" t="s">
        <v>22</v>
      </c>
      <c r="F308" s="41">
        <v>82</v>
      </c>
      <c r="G308" s="44">
        <v>12.13</v>
      </c>
      <c r="H308" s="44">
        <f t="shared" si="21"/>
        <v>15.16</v>
      </c>
      <c r="I308" s="44">
        <f t="shared" si="20"/>
        <v>1243.1199999999999</v>
      </c>
      <c r="J308" s="73">
        <f t="shared" si="22"/>
        <v>2.5507258281250259E-4</v>
      </c>
      <c r="K308" s="74">
        <f t="shared" si="23"/>
        <v>0.97957294006226259</v>
      </c>
    </row>
    <row r="309" spans="1:11" ht="36">
      <c r="A309" s="38" t="s">
        <v>1728</v>
      </c>
      <c r="B309" s="39" t="s">
        <v>1729</v>
      </c>
      <c r="C309" s="40" t="s">
        <v>1730</v>
      </c>
      <c r="D309" s="39" t="s">
        <v>14</v>
      </c>
      <c r="E309" s="39" t="s">
        <v>30</v>
      </c>
      <c r="F309" s="41">
        <v>51.8</v>
      </c>
      <c r="G309" s="44">
        <v>19</v>
      </c>
      <c r="H309" s="44">
        <f t="shared" si="21"/>
        <v>23.75</v>
      </c>
      <c r="I309" s="44">
        <f t="shared" ref="I309:I372" si="24">ROUND(H309*F309,2)</f>
        <v>1230.25</v>
      </c>
      <c r="J309" s="73">
        <f t="shared" si="22"/>
        <v>2.5243182074544801E-4</v>
      </c>
      <c r="K309" s="74">
        <f t="shared" si="23"/>
        <v>0.979825371883008</v>
      </c>
    </row>
    <row r="310" spans="1:11" ht="24">
      <c r="A310" s="38" t="s">
        <v>1281</v>
      </c>
      <c r="B310" s="39" t="s">
        <v>1282</v>
      </c>
      <c r="C310" s="40" t="s">
        <v>1283</v>
      </c>
      <c r="D310" s="39" t="s">
        <v>26</v>
      </c>
      <c r="E310" s="39" t="s">
        <v>22</v>
      </c>
      <c r="F310" s="41">
        <v>4</v>
      </c>
      <c r="G310" s="44">
        <v>242.22</v>
      </c>
      <c r="H310" s="44">
        <f t="shared" si="21"/>
        <v>302.77999999999997</v>
      </c>
      <c r="I310" s="44">
        <f t="shared" si="24"/>
        <v>1211.1199999999999</v>
      </c>
      <c r="J310" s="73">
        <f t="shared" si="22"/>
        <v>2.4850658544298067E-4</v>
      </c>
      <c r="K310" s="74">
        <f t="shared" si="23"/>
        <v>0.98007387846845095</v>
      </c>
    </row>
    <row r="311" spans="1:11" ht="36">
      <c r="A311" s="38" t="s">
        <v>1595</v>
      </c>
      <c r="B311" s="39" t="s">
        <v>1596</v>
      </c>
      <c r="C311" s="40" t="s">
        <v>1597</v>
      </c>
      <c r="D311" s="39" t="s">
        <v>14</v>
      </c>
      <c r="E311" s="39" t="s">
        <v>30</v>
      </c>
      <c r="F311" s="41">
        <v>44.9</v>
      </c>
      <c r="G311" s="44">
        <v>21.46</v>
      </c>
      <c r="H311" s="44">
        <f t="shared" si="21"/>
        <v>26.83</v>
      </c>
      <c r="I311" s="44">
        <f t="shared" si="24"/>
        <v>1204.67</v>
      </c>
      <c r="J311" s="73">
        <f t="shared" si="22"/>
        <v>2.4718312659818646E-4</v>
      </c>
      <c r="K311" s="74">
        <f t="shared" si="23"/>
        <v>0.98032106159504917</v>
      </c>
    </row>
    <row r="312" spans="1:11" ht="24">
      <c r="A312" s="38" t="s">
        <v>1307</v>
      </c>
      <c r="B312" s="39" t="s">
        <v>1308</v>
      </c>
      <c r="C312" s="40" t="s">
        <v>1309</v>
      </c>
      <c r="D312" s="39" t="s">
        <v>14</v>
      </c>
      <c r="E312" s="39" t="s">
        <v>15</v>
      </c>
      <c r="F312" s="41">
        <v>12</v>
      </c>
      <c r="G312" s="44">
        <v>79.05</v>
      </c>
      <c r="H312" s="44">
        <f t="shared" si="21"/>
        <v>98.81</v>
      </c>
      <c r="I312" s="44">
        <f t="shared" si="24"/>
        <v>1185.72</v>
      </c>
      <c r="J312" s="73">
        <f t="shared" si="22"/>
        <v>2.4329482503092267E-4</v>
      </c>
      <c r="K312" s="74">
        <f t="shared" si="23"/>
        <v>0.98056435642008011</v>
      </c>
    </row>
    <row r="313" spans="1:11" ht="36">
      <c r="A313" s="38" t="s">
        <v>984</v>
      </c>
      <c r="B313" s="39" t="s">
        <v>985</v>
      </c>
      <c r="C313" s="40" t="s">
        <v>986</v>
      </c>
      <c r="D313" s="39" t="s">
        <v>14</v>
      </c>
      <c r="E313" s="39" t="s">
        <v>22</v>
      </c>
      <c r="F313" s="41">
        <v>56</v>
      </c>
      <c r="G313" s="44">
        <v>16.73</v>
      </c>
      <c r="H313" s="44">
        <f t="shared" si="21"/>
        <v>20.91</v>
      </c>
      <c r="I313" s="44">
        <f t="shared" si="24"/>
        <v>1170.96</v>
      </c>
      <c r="J313" s="73">
        <f t="shared" si="22"/>
        <v>2.4026625874423071E-4</v>
      </c>
      <c r="K313" s="74">
        <f t="shared" si="23"/>
        <v>0.98080462267882429</v>
      </c>
    </row>
    <row r="314" spans="1:11" ht="20.100000000000001" customHeight="1">
      <c r="A314" s="38" t="s">
        <v>909</v>
      </c>
      <c r="B314" s="64" t="s">
        <v>910</v>
      </c>
      <c r="C314" s="40" t="s">
        <v>911</v>
      </c>
      <c r="D314" s="39" t="s">
        <v>14</v>
      </c>
      <c r="E314" s="39" t="s">
        <v>22</v>
      </c>
      <c r="F314" s="41">
        <v>24</v>
      </c>
      <c r="G314" s="44">
        <v>38.4</v>
      </c>
      <c r="H314" s="44">
        <f t="shared" si="21"/>
        <v>48</v>
      </c>
      <c r="I314" s="44">
        <f t="shared" si="24"/>
        <v>1152</v>
      </c>
      <c r="J314" s="73">
        <f t="shared" si="22"/>
        <v>2.3637590530278896E-4</v>
      </c>
      <c r="K314" s="74">
        <f t="shared" si="23"/>
        <v>0.98104099858412708</v>
      </c>
    </row>
    <row r="315" spans="1:11" ht="48">
      <c r="A315" s="38" t="s">
        <v>343</v>
      </c>
      <c r="B315" s="39" t="s">
        <v>344</v>
      </c>
      <c r="C315" s="40" t="s">
        <v>345</v>
      </c>
      <c r="D315" s="39" t="s">
        <v>26</v>
      </c>
      <c r="E315" s="39" t="s">
        <v>15</v>
      </c>
      <c r="F315" s="41">
        <v>2.1</v>
      </c>
      <c r="G315" s="44">
        <v>437.09</v>
      </c>
      <c r="H315" s="44">
        <f t="shared" si="21"/>
        <v>546.36</v>
      </c>
      <c r="I315" s="44">
        <f t="shared" si="24"/>
        <v>1147.3599999999999</v>
      </c>
      <c r="J315" s="73">
        <f t="shared" si="22"/>
        <v>2.3542383568420826E-4</v>
      </c>
      <c r="K315" s="74">
        <f t="shared" si="23"/>
        <v>0.98127642241981128</v>
      </c>
    </row>
    <row r="316" spans="1:11" ht="48">
      <c r="A316" s="38" t="s">
        <v>355</v>
      </c>
      <c r="B316" s="39" t="s">
        <v>356</v>
      </c>
      <c r="C316" s="40" t="s">
        <v>357</v>
      </c>
      <c r="D316" s="39" t="s">
        <v>26</v>
      </c>
      <c r="E316" s="39" t="s">
        <v>15</v>
      </c>
      <c r="F316" s="41">
        <v>2.1</v>
      </c>
      <c r="G316" s="44">
        <v>437.09</v>
      </c>
      <c r="H316" s="44">
        <f t="shared" si="21"/>
        <v>546.36</v>
      </c>
      <c r="I316" s="44">
        <f t="shared" si="24"/>
        <v>1147.3599999999999</v>
      </c>
      <c r="J316" s="73">
        <f t="shared" si="22"/>
        <v>2.3542383568420826E-4</v>
      </c>
      <c r="K316" s="74">
        <f t="shared" si="23"/>
        <v>0.98151184625549548</v>
      </c>
    </row>
    <row r="317" spans="1:11" ht="20.100000000000001" customHeight="1">
      <c r="A317" s="38" t="s">
        <v>337</v>
      </c>
      <c r="B317" s="39" t="s">
        <v>338</v>
      </c>
      <c r="C317" s="40" t="s">
        <v>339</v>
      </c>
      <c r="D317" s="39" t="s">
        <v>26</v>
      </c>
      <c r="E317" s="39" t="s">
        <v>15</v>
      </c>
      <c r="F317" s="41">
        <v>2.0299999999999998</v>
      </c>
      <c r="G317" s="44">
        <v>437.09</v>
      </c>
      <c r="H317" s="44">
        <f t="shared" si="21"/>
        <v>546.36</v>
      </c>
      <c r="I317" s="44">
        <f t="shared" si="24"/>
        <v>1109.1099999999999</v>
      </c>
      <c r="J317" s="73">
        <f t="shared" si="22"/>
        <v>2.275754169534516E-4</v>
      </c>
      <c r="K317" s="74">
        <f t="shared" si="23"/>
        <v>0.98173942167244888</v>
      </c>
    </row>
    <row r="318" spans="1:11" ht="20.100000000000001" customHeight="1">
      <c r="A318" s="38" t="s">
        <v>253</v>
      </c>
      <c r="B318" s="39" t="s">
        <v>254</v>
      </c>
      <c r="C318" s="40" t="s">
        <v>255</v>
      </c>
      <c r="D318" s="39" t="s">
        <v>14</v>
      </c>
      <c r="E318" s="39" t="s">
        <v>15</v>
      </c>
      <c r="F318" s="41">
        <v>9.5299999999999994</v>
      </c>
      <c r="G318" s="44">
        <v>92.74</v>
      </c>
      <c r="H318" s="44">
        <f t="shared" si="21"/>
        <v>115.93</v>
      </c>
      <c r="I318" s="44">
        <f t="shared" si="24"/>
        <v>1104.81</v>
      </c>
      <c r="J318" s="73">
        <f t="shared" si="22"/>
        <v>2.266931110569221E-4</v>
      </c>
      <c r="K318" s="74">
        <f t="shared" si="23"/>
        <v>0.98196611478350582</v>
      </c>
    </row>
    <row r="319" spans="1:11" ht="24">
      <c r="A319" s="38" t="s">
        <v>1755</v>
      </c>
      <c r="B319" s="39" t="s">
        <v>1756</v>
      </c>
      <c r="C319" s="40" t="s">
        <v>1757</v>
      </c>
      <c r="D319" s="39" t="s">
        <v>26</v>
      </c>
      <c r="E319" s="39" t="s">
        <v>30</v>
      </c>
      <c r="F319" s="41">
        <v>7.7</v>
      </c>
      <c r="G319" s="44">
        <v>114</v>
      </c>
      <c r="H319" s="44">
        <f t="shared" si="21"/>
        <v>142.5</v>
      </c>
      <c r="I319" s="44">
        <f t="shared" si="24"/>
        <v>1097.25</v>
      </c>
      <c r="J319" s="73">
        <f t="shared" si="22"/>
        <v>2.2514189417837256E-4</v>
      </c>
      <c r="K319" s="74">
        <f t="shared" si="23"/>
        <v>0.98219125667768414</v>
      </c>
    </row>
    <row r="320" spans="1:11" ht="36">
      <c r="A320" s="38" t="s">
        <v>1358</v>
      </c>
      <c r="B320" s="39" t="s">
        <v>1359</v>
      </c>
      <c r="C320" s="40" t="s">
        <v>1360</v>
      </c>
      <c r="D320" s="39" t="s">
        <v>26</v>
      </c>
      <c r="E320" s="39" t="s">
        <v>5</v>
      </c>
      <c r="F320" s="41">
        <v>1163</v>
      </c>
      <c r="G320" s="44">
        <v>0.75</v>
      </c>
      <c r="H320" s="44">
        <f t="shared" si="21"/>
        <v>0.94</v>
      </c>
      <c r="I320" s="44">
        <f t="shared" si="24"/>
        <v>1093.22</v>
      </c>
      <c r="J320" s="73">
        <f t="shared" si="22"/>
        <v>2.2431498888464838E-4</v>
      </c>
      <c r="K320" s="74">
        <f t="shared" si="23"/>
        <v>0.98241557166656879</v>
      </c>
    </row>
    <row r="321" spans="1:11" ht="36">
      <c r="A321" s="38" t="s">
        <v>1552</v>
      </c>
      <c r="B321" s="39" t="s">
        <v>1553</v>
      </c>
      <c r="C321" s="40" t="s">
        <v>1554</v>
      </c>
      <c r="D321" s="39" t="s">
        <v>26</v>
      </c>
      <c r="E321" s="39" t="s">
        <v>22</v>
      </c>
      <c r="F321" s="41">
        <v>6</v>
      </c>
      <c r="G321" s="44">
        <v>144.78</v>
      </c>
      <c r="H321" s="44">
        <f t="shared" si="21"/>
        <v>180.98</v>
      </c>
      <c r="I321" s="44">
        <f t="shared" si="24"/>
        <v>1085.8800000000001</v>
      </c>
      <c r="J321" s="73">
        <f t="shared" si="22"/>
        <v>2.2280891323801433E-4</v>
      </c>
      <c r="K321" s="74">
        <f t="shared" si="23"/>
        <v>0.98263838057980679</v>
      </c>
    </row>
    <row r="322" spans="1:11" ht="24">
      <c r="A322" s="38" t="s">
        <v>1191</v>
      </c>
      <c r="B322" s="39" t="s">
        <v>1192</v>
      </c>
      <c r="C322" s="40" t="s">
        <v>1193</v>
      </c>
      <c r="D322" s="39" t="s">
        <v>14</v>
      </c>
      <c r="E322" s="39" t="s">
        <v>22</v>
      </c>
      <c r="F322" s="41">
        <v>1</v>
      </c>
      <c r="G322" s="44">
        <v>848.98</v>
      </c>
      <c r="H322" s="44">
        <f t="shared" si="21"/>
        <v>1061.23</v>
      </c>
      <c r="I322" s="44">
        <f t="shared" si="24"/>
        <v>1061.23</v>
      </c>
      <c r="J322" s="73">
        <f t="shared" si="22"/>
        <v>2.1775104338930446E-4</v>
      </c>
      <c r="K322" s="74">
        <f t="shared" si="23"/>
        <v>0.98285613162319607</v>
      </c>
    </row>
    <row r="323" spans="1:11" ht="36">
      <c r="A323" s="38" t="s">
        <v>1578</v>
      </c>
      <c r="B323" s="39" t="s">
        <v>1579</v>
      </c>
      <c r="C323" s="40" t="s">
        <v>1580</v>
      </c>
      <c r="D323" s="39" t="s">
        <v>26</v>
      </c>
      <c r="E323" s="39" t="s">
        <v>30</v>
      </c>
      <c r="F323" s="41">
        <v>17.100000000000001</v>
      </c>
      <c r="G323" s="44">
        <v>49.53</v>
      </c>
      <c r="H323" s="44">
        <f t="shared" si="21"/>
        <v>61.91</v>
      </c>
      <c r="I323" s="44">
        <f t="shared" si="24"/>
        <v>1058.6600000000001</v>
      </c>
      <c r="J323" s="73">
        <f t="shared" si="22"/>
        <v>2.1722371172556475E-4</v>
      </c>
      <c r="K323" s="74">
        <f t="shared" si="23"/>
        <v>0.98307335533492168</v>
      </c>
    </row>
    <row r="324" spans="1:11" ht="48">
      <c r="A324" s="38" t="s">
        <v>912</v>
      </c>
      <c r="B324" s="39" t="s">
        <v>913</v>
      </c>
      <c r="C324" s="40" t="s">
        <v>914</v>
      </c>
      <c r="D324" s="39" t="s">
        <v>14</v>
      </c>
      <c r="E324" s="39" t="s">
        <v>22</v>
      </c>
      <c r="F324" s="41">
        <v>74</v>
      </c>
      <c r="G324" s="44">
        <v>11.38</v>
      </c>
      <c r="H324" s="44">
        <f t="shared" si="21"/>
        <v>14.23</v>
      </c>
      <c r="I324" s="44">
        <f t="shared" si="24"/>
        <v>1053.02</v>
      </c>
      <c r="J324" s="73">
        <f t="shared" si="22"/>
        <v>2.1606645468918648E-4</v>
      </c>
      <c r="K324" s="74">
        <f t="shared" si="23"/>
        <v>0.98328942178961087</v>
      </c>
    </row>
    <row r="325" spans="1:11" ht="36">
      <c r="A325" s="38" t="s">
        <v>1642</v>
      </c>
      <c r="B325" s="39" t="s">
        <v>1643</v>
      </c>
      <c r="C325" s="40" t="s">
        <v>1644</v>
      </c>
      <c r="D325" s="39" t="s">
        <v>14</v>
      </c>
      <c r="E325" s="39" t="s">
        <v>30</v>
      </c>
      <c r="F325" s="41">
        <v>132.4</v>
      </c>
      <c r="G325" s="44">
        <v>6.2</v>
      </c>
      <c r="H325" s="44">
        <f t="shared" si="21"/>
        <v>7.75</v>
      </c>
      <c r="I325" s="44">
        <f t="shared" si="24"/>
        <v>1026.0999999999999</v>
      </c>
      <c r="J325" s="73">
        <f t="shared" si="22"/>
        <v>2.1054280940207616E-4</v>
      </c>
      <c r="K325" s="74">
        <f t="shared" si="23"/>
        <v>0.9834999645990129</v>
      </c>
    </row>
    <row r="326" spans="1:11" ht="24">
      <c r="A326" s="38" t="s">
        <v>1492</v>
      </c>
      <c r="B326" s="39" t="s">
        <v>1493</v>
      </c>
      <c r="C326" s="40" t="s">
        <v>1494</v>
      </c>
      <c r="D326" s="39" t="s">
        <v>14</v>
      </c>
      <c r="E326" s="39" t="s">
        <v>22</v>
      </c>
      <c r="F326" s="41">
        <v>56</v>
      </c>
      <c r="G326" s="44">
        <v>14.51</v>
      </c>
      <c r="H326" s="44">
        <f t="shared" si="21"/>
        <v>18.14</v>
      </c>
      <c r="I326" s="44">
        <f t="shared" si="24"/>
        <v>1015.84</v>
      </c>
      <c r="J326" s="73">
        <f t="shared" si="22"/>
        <v>2.0843758649547321E-4</v>
      </c>
      <c r="K326" s="74">
        <f t="shared" si="23"/>
        <v>0.98370840218550837</v>
      </c>
    </row>
    <row r="327" spans="1:11" ht="24">
      <c r="A327" s="38" t="s">
        <v>797</v>
      </c>
      <c r="B327" s="39" t="s">
        <v>798</v>
      </c>
      <c r="C327" s="40" t="s">
        <v>799</v>
      </c>
      <c r="D327" s="39" t="s">
        <v>26</v>
      </c>
      <c r="E327" s="39" t="s">
        <v>22</v>
      </c>
      <c r="F327" s="41">
        <v>2</v>
      </c>
      <c r="G327" s="44">
        <v>402.17</v>
      </c>
      <c r="H327" s="44">
        <f t="shared" si="21"/>
        <v>502.71</v>
      </c>
      <c r="I327" s="44">
        <f t="shared" si="24"/>
        <v>1005.42</v>
      </c>
      <c r="J327" s="73">
        <f t="shared" si="22"/>
        <v>2.0629953360202263E-4</v>
      </c>
      <c r="K327" s="74">
        <f t="shared" si="23"/>
        <v>0.98391470171911044</v>
      </c>
    </row>
    <row r="328" spans="1:11" ht="36">
      <c r="A328" s="38" t="s">
        <v>114</v>
      </c>
      <c r="B328" s="39" t="s">
        <v>115</v>
      </c>
      <c r="C328" s="40" t="s">
        <v>116</v>
      </c>
      <c r="D328" s="39" t="s">
        <v>14</v>
      </c>
      <c r="E328" s="39" t="s">
        <v>92</v>
      </c>
      <c r="F328" s="41">
        <v>70.599999999999994</v>
      </c>
      <c r="G328" s="44">
        <v>11.33</v>
      </c>
      <c r="H328" s="44">
        <f t="shared" si="21"/>
        <v>14.16</v>
      </c>
      <c r="I328" s="44">
        <f t="shared" si="24"/>
        <v>999.7</v>
      </c>
      <c r="J328" s="73">
        <f t="shared" si="22"/>
        <v>2.0512586157222059E-4</v>
      </c>
      <c r="K328" s="74">
        <f t="shared" si="23"/>
        <v>0.98411982758068262</v>
      </c>
    </row>
    <row r="329" spans="1:11" ht="24">
      <c r="A329" s="38" t="s">
        <v>1510</v>
      </c>
      <c r="B329" s="39" t="s">
        <v>1511</v>
      </c>
      <c r="C329" s="40" t="s">
        <v>1512</v>
      </c>
      <c r="D329" s="39" t="s">
        <v>14</v>
      </c>
      <c r="E329" s="39" t="s">
        <v>22</v>
      </c>
      <c r="F329" s="41">
        <v>1</v>
      </c>
      <c r="G329" s="44">
        <v>798.03</v>
      </c>
      <c r="H329" s="44">
        <f t="shared" si="21"/>
        <v>997.54</v>
      </c>
      <c r="I329" s="44">
        <f t="shared" si="24"/>
        <v>997.54</v>
      </c>
      <c r="J329" s="73">
        <f t="shared" si="22"/>
        <v>2.0468265674977785E-4</v>
      </c>
      <c r="K329" s="74">
        <f t="shared" si="23"/>
        <v>0.98432451023743239</v>
      </c>
    </row>
    <row r="330" spans="1:11" ht="24">
      <c r="A330" s="38" t="s">
        <v>1046</v>
      </c>
      <c r="B330" s="39" t="s">
        <v>1047</v>
      </c>
      <c r="C330" s="40" t="s">
        <v>1048</v>
      </c>
      <c r="D330" s="39" t="s">
        <v>14</v>
      </c>
      <c r="E330" s="39" t="s">
        <v>22</v>
      </c>
      <c r="F330" s="41">
        <v>15</v>
      </c>
      <c r="G330" s="44">
        <v>51.25</v>
      </c>
      <c r="H330" s="44">
        <f t="shared" si="21"/>
        <v>64.06</v>
      </c>
      <c r="I330" s="44">
        <f t="shared" si="24"/>
        <v>960.9</v>
      </c>
      <c r="J330" s="73">
        <f t="shared" si="22"/>
        <v>1.9716458976167526E-4</v>
      </c>
      <c r="K330" s="74">
        <f t="shared" si="23"/>
        <v>0.9845216748271941</v>
      </c>
    </row>
    <row r="331" spans="1:11" ht="24">
      <c r="A331" s="38" t="s">
        <v>1592</v>
      </c>
      <c r="B331" s="39" t="s">
        <v>1593</v>
      </c>
      <c r="C331" s="40" t="s">
        <v>1594</v>
      </c>
      <c r="D331" s="39" t="s">
        <v>26</v>
      </c>
      <c r="E331" s="39" t="s">
        <v>30</v>
      </c>
      <c r="F331" s="41">
        <v>53</v>
      </c>
      <c r="G331" s="44">
        <v>14.04</v>
      </c>
      <c r="H331" s="44">
        <f t="shared" si="21"/>
        <v>17.55</v>
      </c>
      <c r="I331" s="44">
        <f t="shared" si="24"/>
        <v>930.15</v>
      </c>
      <c r="J331" s="73">
        <f t="shared" si="22"/>
        <v>1.9085507666440031E-4</v>
      </c>
      <c r="K331" s="74">
        <f t="shared" si="23"/>
        <v>0.98471252990385849</v>
      </c>
    </row>
    <row r="332" spans="1:11" ht="48">
      <c r="A332" s="38" t="s">
        <v>308</v>
      </c>
      <c r="B332" s="39" t="s">
        <v>309</v>
      </c>
      <c r="C332" s="40" t="s">
        <v>310</v>
      </c>
      <c r="D332" s="39" t="s">
        <v>26</v>
      </c>
      <c r="E332" s="39" t="s">
        <v>15</v>
      </c>
      <c r="F332" s="41">
        <v>1.68</v>
      </c>
      <c r="G332" s="44">
        <v>441.35</v>
      </c>
      <c r="H332" s="44">
        <f t="shared" si="21"/>
        <v>551.69000000000005</v>
      </c>
      <c r="I332" s="44">
        <f t="shared" si="24"/>
        <v>926.84</v>
      </c>
      <c r="J332" s="73">
        <f t="shared" si="22"/>
        <v>1.9017590631149038E-4</v>
      </c>
      <c r="K332" s="74">
        <f t="shared" si="23"/>
        <v>0.98490270581017003</v>
      </c>
    </row>
    <row r="333" spans="1:11" ht="36">
      <c r="A333" s="38" t="s">
        <v>900</v>
      </c>
      <c r="B333" s="39" t="s">
        <v>901</v>
      </c>
      <c r="C333" s="40" t="s">
        <v>902</v>
      </c>
      <c r="D333" s="39" t="s">
        <v>14</v>
      </c>
      <c r="E333" s="39" t="s">
        <v>22</v>
      </c>
      <c r="F333" s="41">
        <v>51</v>
      </c>
      <c r="G333" s="44">
        <v>14.44</v>
      </c>
      <c r="H333" s="44">
        <f t="shared" si="21"/>
        <v>18.05</v>
      </c>
      <c r="I333" s="44">
        <f t="shared" si="24"/>
        <v>920.55</v>
      </c>
      <c r="J333" s="73">
        <f t="shared" si="22"/>
        <v>1.8888527745354372E-4</v>
      </c>
      <c r="K333" s="74">
        <f t="shared" si="23"/>
        <v>0.98509159108762356</v>
      </c>
    </row>
    <row r="334" spans="1:11" ht="24">
      <c r="A334" s="38" t="s">
        <v>632</v>
      </c>
      <c r="B334" s="39" t="s">
        <v>1905</v>
      </c>
      <c r="C334" s="40" t="s">
        <v>633</v>
      </c>
      <c r="D334" s="39" t="s">
        <v>26</v>
      </c>
      <c r="E334" s="39" t="s">
        <v>15</v>
      </c>
      <c r="F334" s="41">
        <v>10.49</v>
      </c>
      <c r="G334" s="44">
        <v>70.2</v>
      </c>
      <c r="H334" s="44">
        <f t="shared" si="21"/>
        <v>87.75</v>
      </c>
      <c r="I334" s="44">
        <f t="shared" si="24"/>
        <v>920.5</v>
      </c>
      <c r="J334" s="73">
        <f t="shared" si="22"/>
        <v>1.8887501808265386E-4</v>
      </c>
      <c r="K334" s="74">
        <f t="shared" si="23"/>
        <v>0.98528046610570619</v>
      </c>
    </row>
    <row r="335" spans="1:11" ht="24">
      <c r="A335" s="38" t="s">
        <v>758</v>
      </c>
      <c r="B335" s="39" t="s">
        <v>759</v>
      </c>
      <c r="C335" s="40" t="s">
        <v>760</v>
      </c>
      <c r="D335" s="39" t="s">
        <v>26</v>
      </c>
      <c r="E335" s="39" t="s">
        <v>22</v>
      </c>
      <c r="F335" s="41">
        <v>24</v>
      </c>
      <c r="G335" s="44">
        <v>29.64</v>
      </c>
      <c r="H335" s="44">
        <f t="shared" si="21"/>
        <v>37.049999999999997</v>
      </c>
      <c r="I335" s="44">
        <f t="shared" si="24"/>
        <v>889.2</v>
      </c>
      <c r="J335" s="73">
        <f t="shared" si="22"/>
        <v>1.8245265190559024E-4</v>
      </c>
      <c r="K335" s="74">
        <f t="shared" si="23"/>
        <v>0.98546291875761183</v>
      </c>
    </row>
    <row r="336" spans="1:11" ht="48">
      <c r="A336" s="38" t="s">
        <v>674</v>
      </c>
      <c r="B336" s="39" t="s">
        <v>675</v>
      </c>
      <c r="C336" s="40" t="s">
        <v>676</v>
      </c>
      <c r="D336" s="39" t="s">
        <v>14</v>
      </c>
      <c r="E336" s="39" t="s">
        <v>22</v>
      </c>
      <c r="F336" s="41">
        <v>56</v>
      </c>
      <c r="G336" s="44">
        <v>12.59</v>
      </c>
      <c r="H336" s="44">
        <f t="shared" ref="H336:H399" si="25">ROUND(G336*$J$14,2)</f>
        <v>15.74</v>
      </c>
      <c r="I336" s="44">
        <f t="shared" si="24"/>
        <v>881.44</v>
      </c>
      <c r="J336" s="73">
        <f t="shared" si="22"/>
        <v>1.8086039754348118E-4</v>
      </c>
      <c r="K336" s="74">
        <f t="shared" si="23"/>
        <v>0.98564377915515533</v>
      </c>
    </row>
    <row r="337" spans="1:11" ht="48">
      <c r="A337" s="38" t="s">
        <v>331</v>
      </c>
      <c r="B337" s="39" t="s">
        <v>332</v>
      </c>
      <c r="C337" s="40" t="s">
        <v>333</v>
      </c>
      <c r="D337" s="39" t="s">
        <v>26</v>
      </c>
      <c r="E337" s="39" t="s">
        <v>15</v>
      </c>
      <c r="F337" s="41">
        <v>1.6</v>
      </c>
      <c r="G337" s="44">
        <v>437.09</v>
      </c>
      <c r="H337" s="44">
        <f t="shared" si="25"/>
        <v>546.36</v>
      </c>
      <c r="I337" s="44">
        <f t="shared" si="24"/>
        <v>874.18</v>
      </c>
      <c r="J337" s="73">
        <f t="shared" si="22"/>
        <v>1.7937073689027087E-4</v>
      </c>
      <c r="K337" s="74">
        <f t="shared" si="23"/>
        <v>0.98582314989204556</v>
      </c>
    </row>
    <row r="338" spans="1:11" ht="36">
      <c r="A338" s="38" t="s">
        <v>722</v>
      </c>
      <c r="B338" s="39" t="s">
        <v>723</v>
      </c>
      <c r="C338" s="40" t="s">
        <v>724</v>
      </c>
      <c r="D338" s="39" t="s">
        <v>14</v>
      </c>
      <c r="E338" s="39" t="s">
        <v>22</v>
      </c>
      <c r="F338" s="41">
        <v>63</v>
      </c>
      <c r="G338" s="44">
        <v>10.89</v>
      </c>
      <c r="H338" s="44">
        <f t="shared" si="25"/>
        <v>13.61</v>
      </c>
      <c r="I338" s="44">
        <f t="shared" si="24"/>
        <v>857.43</v>
      </c>
      <c r="J338" s="73">
        <f t="shared" ref="J338:J401" si="26">I338/$K$15</f>
        <v>1.7593384764216173E-4</v>
      </c>
      <c r="K338" s="74">
        <f t="shared" ref="K338:K401" si="27">J338+K337</f>
        <v>0.9859990837396877</v>
      </c>
    </row>
    <row r="339" spans="1:11" ht="24">
      <c r="A339" s="38" t="s">
        <v>1034</v>
      </c>
      <c r="B339" s="39" t="s">
        <v>1035</v>
      </c>
      <c r="C339" s="40" t="s">
        <v>1036</v>
      </c>
      <c r="D339" s="39" t="s">
        <v>14</v>
      </c>
      <c r="E339" s="39" t="s">
        <v>22</v>
      </c>
      <c r="F339" s="41">
        <v>53</v>
      </c>
      <c r="G339" s="44">
        <v>12.91</v>
      </c>
      <c r="H339" s="44">
        <f t="shared" si="25"/>
        <v>16.14</v>
      </c>
      <c r="I339" s="44">
        <f t="shared" si="24"/>
        <v>855.42</v>
      </c>
      <c r="J339" s="73">
        <f t="shared" si="26"/>
        <v>1.7552142093238865E-4</v>
      </c>
      <c r="K339" s="74">
        <f t="shared" si="27"/>
        <v>0.98617460516062005</v>
      </c>
    </row>
    <row r="340" spans="1:11" ht="24">
      <c r="A340" s="38" t="s">
        <v>1108</v>
      </c>
      <c r="B340" s="39" t="s">
        <v>1109</v>
      </c>
      <c r="C340" s="40" t="s">
        <v>1110</v>
      </c>
      <c r="D340" s="39" t="s">
        <v>26</v>
      </c>
      <c r="E340" s="39" t="s">
        <v>22</v>
      </c>
      <c r="F340" s="41">
        <v>1</v>
      </c>
      <c r="G340" s="44">
        <v>672.5</v>
      </c>
      <c r="H340" s="44">
        <f t="shared" si="25"/>
        <v>840.63</v>
      </c>
      <c r="I340" s="44">
        <f t="shared" si="24"/>
        <v>840.63</v>
      </c>
      <c r="J340" s="73">
        <f t="shared" si="26"/>
        <v>1.7248669902316275E-4</v>
      </c>
      <c r="K340" s="74">
        <f t="shared" si="27"/>
        <v>0.9863470918596432</v>
      </c>
    </row>
    <row r="341" spans="1:11" ht="24">
      <c r="A341" s="38" t="s">
        <v>1763</v>
      </c>
      <c r="B341" s="39" t="s">
        <v>1764</v>
      </c>
      <c r="C341" s="40" t="s">
        <v>1765</v>
      </c>
      <c r="D341" s="39" t="s">
        <v>14</v>
      </c>
      <c r="E341" s="39" t="s">
        <v>22</v>
      </c>
      <c r="F341" s="41">
        <v>15</v>
      </c>
      <c r="G341" s="44">
        <v>44.67</v>
      </c>
      <c r="H341" s="44">
        <f t="shared" si="25"/>
        <v>55.84</v>
      </c>
      <c r="I341" s="44">
        <f t="shared" si="24"/>
        <v>837.6</v>
      </c>
      <c r="J341" s="73">
        <f t="shared" si="26"/>
        <v>1.7186498114723614E-4</v>
      </c>
      <c r="K341" s="74">
        <f t="shared" si="27"/>
        <v>0.98651895684079038</v>
      </c>
    </row>
    <row r="342" spans="1:11" ht="24">
      <c r="A342" s="38" t="s">
        <v>1525</v>
      </c>
      <c r="B342" s="39" t="s">
        <v>1526</v>
      </c>
      <c r="C342" s="40" t="s">
        <v>1527</v>
      </c>
      <c r="D342" s="39" t="s">
        <v>26</v>
      </c>
      <c r="E342" s="39" t="s">
        <v>22</v>
      </c>
      <c r="F342" s="41">
        <v>3</v>
      </c>
      <c r="G342" s="44">
        <v>220.71</v>
      </c>
      <c r="H342" s="44">
        <f t="shared" si="25"/>
        <v>275.89</v>
      </c>
      <c r="I342" s="44">
        <f t="shared" si="24"/>
        <v>827.67</v>
      </c>
      <c r="J342" s="73">
        <f t="shared" si="26"/>
        <v>1.6982747008850637E-4</v>
      </c>
      <c r="K342" s="74">
        <f t="shared" si="27"/>
        <v>0.98668878431087892</v>
      </c>
    </row>
    <row r="343" spans="1:11" ht="36">
      <c r="A343" s="38" t="s">
        <v>189</v>
      </c>
      <c r="B343" s="39" t="s">
        <v>190</v>
      </c>
      <c r="C343" s="40" t="s">
        <v>191</v>
      </c>
      <c r="D343" s="39" t="s">
        <v>14</v>
      </c>
      <c r="E343" s="39" t="s">
        <v>92</v>
      </c>
      <c r="F343" s="41">
        <v>49.3</v>
      </c>
      <c r="G343" s="44">
        <v>13.37</v>
      </c>
      <c r="H343" s="44">
        <f t="shared" si="25"/>
        <v>16.71</v>
      </c>
      <c r="I343" s="44">
        <f t="shared" si="24"/>
        <v>823.8</v>
      </c>
      <c r="J343" s="73">
        <f t="shared" si="26"/>
        <v>1.690333947816298E-4</v>
      </c>
      <c r="K343" s="74">
        <f t="shared" si="27"/>
        <v>0.9868578177056605</v>
      </c>
    </row>
    <row r="344" spans="1:11" ht="36">
      <c r="A344" s="38" t="s">
        <v>828</v>
      </c>
      <c r="B344" s="39" t="s">
        <v>829</v>
      </c>
      <c r="C344" s="40" t="s">
        <v>830</v>
      </c>
      <c r="D344" s="39" t="s">
        <v>14</v>
      </c>
      <c r="E344" s="39" t="s">
        <v>22</v>
      </c>
      <c r="F344" s="41">
        <v>16</v>
      </c>
      <c r="G344" s="44">
        <v>41.08</v>
      </c>
      <c r="H344" s="44">
        <f t="shared" si="25"/>
        <v>51.35</v>
      </c>
      <c r="I344" s="44">
        <f t="shared" si="24"/>
        <v>821.6</v>
      </c>
      <c r="J344" s="73">
        <f t="shared" si="26"/>
        <v>1.6858198246247518E-4</v>
      </c>
      <c r="K344" s="74">
        <f t="shared" si="27"/>
        <v>0.987026399688123</v>
      </c>
    </row>
    <row r="345" spans="1:11" ht="24">
      <c r="A345" s="38" t="s">
        <v>290</v>
      </c>
      <c r="B345" s="39" t="s">
        <v>291</v>
      </c>
      <c r="C345" s="40" t="s">
        <v>292</v>
      </c>
      <c r="D345" s="39" t="s">
        <v>14</v>
      </c>
      <c r="E345" s="39" t="s">
        <v>22</v>
      </c>
      <c r="F345" s="41">
        <v>8</v>
      </c>
      <c r="G345" s="44">
        <v>80.03</v>
      </c>
      <c r="H345" s="44">
        <f t="shared" si="25"/>
        <v>100.04</v>
      </c>
      <c r="I345" s="44">
        <f t="shared" si="24"/>
        <v>800.32</v>
      </c>
      <c r="J345" s="73">
        <f t="shared" si="26"/>
        <v>1.6421559421174312E-4</v>
      </c>
      <c r="K345" s="74">
        <f t="shared" si="27"/>
        <v>0.98719061528233476</v>
      </c>
    </row>
    <row r="346" spans="1:11" ht="36">
      <c r="A346" s="38" t="s">
        <v>1472</v>
      </c>
      <c r="B346" s="39" t="s">
        <v>1473</v>
      </c>
      <c r="C346" s="40" t="s">
        <v>1474</v>
      </c>
      <c r="D346" s="39" t="s">
        <v>14</v>
      </c>
      <c r="E346" s="39" t="s">
        <v>22</v>
      </c>
      <c r="F346" s="41">
        <v>14</v>
      </c>
      <c r="G346" s="44">
        <v>45.36</v>
      </c>
      <c r="H346" s="44">
        <f t="shared" si="25"/>
        <v>56.7</v>
      </c>
      <c r="I346" s="44">
        <f t="shared" si="24"/>
        <v>793.8</v>
      </c>
      <c r="J346" s="73">
        <f t="shared" si="26"/>
        <v>1.6287777224770301E-4</v>
      </c>
      <c r="K346" s="74">
        <f t="shared" si="27"/>
        <v>0.98735349305458242</v>
      </c>
    </row>
    <row r="347" spans="1:11" ht="36">
      <c r="A347" s="38" t="s">
        <v>924</v>
      </c>
      <c r="B347" s="39" t="s">
        <v>925</v>
      </c>
      <c r="C347" s="40" t="s">
        <v>926</v>
      </c>
      <c r="D347" s="39" t="s">
        <v>14</v>
      </c>
      <c r="E347" s="39" t="s">
        <v>22</v>
      </c>
      <c r="F347" s="41">
        <v>13</v>
      </c>
      <c r="G347" s="44">
        <v>48.74</v>
      </c>
      <c r="H347" s="44">
        <f t="shared" si="25"/>
        <v>60.93</v>
      </c>
      <c r="I347" s="44">
        <f t="shared" si="24"/>
        <v>792.09</v>
      </c>
      <c r="J347" s="73">
        <f t="shared" si="26"/>
        <v>1.625269017632692E-4</v>
      </c>
      <c r="K347" s="74">
        <f t="shared" si="27"/>
        <v>0.98751601995634564</v>
      </c>
    </row>
    <row r="348" spans="1:11" ht="20.100000000000001" customHeight="1">
      <c r="A348" s="38" t="s">
        <v>822</v>
      </c>
      <c r="B348" s="64" t="s">
        <v>823</v>
      </c>
      <c r="C348" s="40" t="s">
        <v>824</v>
      </c>
      <c r="D348" s="39" t="s">
        <v>14</v>
      </c>
      <c r="E348" s="39" t="s">
        <v>30</v>
      </c>
      <c r="F348" s="41">
        <v>32.4</v>
      </c>
      <c r="G348" s="44">
        <v>19.38</v>
      </c>
      <c r="H348" s="44">
        <f t="shared" si="25"/>
        <v>24.23</v>
      </c>
      <c r="I348" s="44">
        <f t="shared" si="24"/>
        <v>785.05</v>
      </c>
      <c r="J348" s="73">
        <f t="shared" si="26"/>
        <v>1.6108238234197435E-4</v>
      </c>
      <c r="K348" s="74">
        <f t="shared" si="27"/>
        <v>0.98767710233868766</v>
      </c>
    </row>
    <row r="349" spans="1:11" ht="36">
      <c r="A349" s="38" t="s">
        <v>111</v>
      </c>
      <c r="B349" s="39" t="s">
        <v>112</v>
      </c>
      <c r="C349" s="40" t="s">
        <v>113</v>
      </c>
      <c r="D349" s="39" t="s">
        <v>14</v>
      </c>
      <c r="E349" s="39" t="s">
        <v>92</v>
      </c>
      <c r="F349" s="41">
        <v>52.38</v>
      </c>
      <c r="G349" s="44">
        <v>11.91</v>
      </c>
      <c r="H349" s="44">
        <f t="shared" si="25"/>
        <v>14.89</v>
      </c>
      <c r="I349" s="44">
        <f t="shared" si="24"/>
        <v>779.94</v>
      </c>
      <c r="J349" s="73">
        <f t="shared" si="26"/>
        <v>1.6003387463702884E-4</v>
      </c>
      <c r="K349" s="74">
        <f t="shared" si="27"/>
        <v>0.9878371362133247</v>
      </c>
    </row>
    <row r="350" spans="1:11" ht="24">
      <c r="A350" s="38" t="s">
        <v>169</v>
      </c>
      <c r="B350" s="39" t="s">
        <v>170</v>
      </c>
      <c r="C350" s="40" t="s">
        <v>171</v>
      </c>
      <c r="D350" s="39" t="s">
        <v>14</v>
      </c>
      <c r="E350" s="39" t="s">
        <v>30</v>
      </c>
      <c r="F350" s="41">
        <v>9.4</v>
      </c>
      <c r="G350" s="44">
        <v>66.349999999999994</v>
      </c>
      <c r="H350" s="44">
        <f t="shared" si="25"/>
        <v>82.94</v>
      </c>
      <c r="I350" s="44">
        <f t="shared" si="24"/>
        <v>779.64</v>
      </c>
      <c r="J350" s="73">
        <f t="shared" si="26"/>
        <v>1.5997231841168957E-4</v>
      </c>
      <c r="K350" s="74">
        <f t="shared" si="27"/>
        <v>0.98799710853173639</v>
      </c>
    </row>
    <row r="351" spans="1:11" ht="36">
      <c r="A351" s="38" t="s">
        <v>873</v>
      </c>
      <c r="B351" s="39" t="s">
        <v>874</v>
      </c>
      <c r="C351" s="40" t="s">
        <v>875</v>
      </c>
      <c r="D351" s="39" t="s">
        <v>14</v>
      </c>
      <c r="E351" s="39" t="s">
        <v>30</v>
      </c>
      <c r="F351" s="41">
        <v>21.1</v>
      </c>
      <c r="G351" s="44">
        <v>29.39</v>
      </c>
      <c r="H351" s="44">
        <f t="shared" si="25"/>
        <v>36.74</v>
      </c>
      <c r="I351" s="44">
        <f t="shared" si="24"/>
        <v>775.21</v>
      </c>
      <c r="J351" s="73">
        <f t="shared" si="26"/>
        <v>1.5906333815084639E-4</v>
      </c>
      <c r="K351" s="74">
        <f t="shared" si="27"/>
        <v>0.98815617186988725</v>
      </c>
    </row>
    <row r="352" spans="1:11" ht="20.100000000000001" customHeight="1">
      <c r="A352" s="38" t="s">
        <v>689</v>
      </c>
      <c r="B352" s="64" t="s">
        <v>690</v>
      </c>
      <c r="C352" s="40" t="s">
        <v>691</v>
      </c>
      <c r="D352" s="39" t="s">
        <v>14</v>
      </c>
      <c r="E352" s="39" t="s">
        <v>22</v>
      </c>
      <c r="F352" s="41">
        <v>24</v>
      </c>
      <c r="G352" s="44">
        <v>25.84</v>
      </c>
      <c r="H352" s="44">
        <f t="shared" si="25"/>
        <v>32.299999999999997</v>
      </c>
      <c r="I352" s="44">
        <f t="shared" si="24"/>
        <v>775.2</v>
      </c>
      <c r="J352" s="73">
        <f t="shared" si="26"/>
        <v>1.5906128627666841E-4</v>
      </c>
      <c r="K352" s="74">
        <f t="shared" si="27"/>
        <v>0.98831523315616387</v>
      </c>
    </row>
    <row r="353" spans="1:11" ht="36">
      <c r="A353" s="38" t="s">
        <v>1007</v>
      </c>
      <c r="B353" s="39" t="s">
        <v>1008</v>
      </c>
      <c r="C353" s="40" t="s">
        <v>1009</v>
      </c>
      <c r="D353" s="39" t="s">
        <v>26</v>
      </c>
      <c r="E353" s="39" t="s">
        <v>22</v>
      </c>
      <c r="F353" s="41">
        <v>4</v>
      </c>
      <c r="G353" s="44">
        <v>154.87</v>
      </c>
      <c r="H353" s="44">
        <f t="shared" si="25"/>
        <v>193.59</v>
      </c>
      <c r="I353" s="44">
        <f t="shared" si="24"/>
        <v>774.36</v>
      </c>
      <c r="J353" s="73">
        <f t="shared" si="26"/>
        <v>1.5888892884571845E-4</v>
      </c>
      <c r="K353" s="74">
        <f t="shared" si="27"/>
        <v>0.98847412208500962</v>
      </c>
    </row>
    <row r="354" spans="1:11" ht="24">
      <c r="A354" s="38" t="s">
        <v>568</v>
      </c>
      <c r="B354" s="39" t="s">
        <v>569</v>
      </c>
      <c r="C354" s="40" t="s">
        <v>570</v>
      </c>
      <c r="D354" s="39" t="s">
        <v>26</v>
      </c>
      <c r="E354" s="39" t="s">
        <v>15</v>
      </c>
      <c r="F354" s="41">
        <v>3.44</v>
      </c>
      <c r="G354" s="44">
        <v>177.63</v>
      </c>
      <c r="H354" s="44">
        <f t="shared" si="25"/>
        <v>222.04</v>
      </c>
      <c r="I354" s="44">
        <f t="shared" si="24"/>
        <v>763.82</v>
      </c>
      <c r="J354" s="73">
        <f t="shared" si="26"/>
        <v>1.5672625346213219E-4</v>
      </c>
      <c r="K354" s="74">
        <f t="shared" si="27"/>
        <v>0.9886308483384717</v>
      </c>
    </row>
    <row r="355" spans="1:11" ht="36">
      <c r="A355" s="38" t="s">
        <v>677</v>
      </c>
      <c r="B355" s="39" t="s">
        <v>678</v>
      </c>
      <c r="C355" s="40" t="s">
        <v>679</v>
      </c>
      <c r="D355" s="39" t="s">
        <v>14</v>
      </c>
      <c r="E355" s="39" t="s">
        <v>22</v>
      </c>
      <c r="F355" s="41">
        <v>16</v>
      </c>
      <c r="G355" s="44">
        <v>37.94</v>
      </c>
      <c r="H355" s="44">
        <f t="shared" si="25"/>
        <v>47.43</v>
      </c>
      <c r="I355" s="44">
        <f t="shared" si="24"/>
        <v>758.88</v>
      </c>
      <c r="J355" s="73">
        <f t="shared" si="26"/>
        <v>1.5571262761821222E-4</v>
      </c>
      <c r="K355" s="74">
        <f t="shared" si="27"/>
        <v>0.98878656096608997</v>
      </c>
    </row>
    <row r="356" spans="1:11" ht="36">
      <c r="A356" s="38" t="s">
        <v>1432</v>
      </c>
      <c r="B356" s="39" t="s">
        <v>1433</v>
      </c>
      <c r="C356" s="40" t="s">
        <v>1434</v>
      </c>
      <c r="D356" s="39" t="s">
        <v>14</v>
      </c>
      <c r="E356" s="39" t="s">
        <v>30</v>
      </c>
      <c r="F356" s="41">
        <v>103.5</v>
      </c>
      <c r="G356" s="44">
        <v>5.81</v>
      </c>
      <c r="H356" s="44">
        <f t="shared" si="25"/>
        <v>7.26</v>
      </c>
      <c r="I356" s="44">
        <f t="shared" si="24"/>
        <v>751.41</v>
      </c>
      <c r="J356" s="73">
        <f t="shared" si="26"/>
        <v>1.5417987760726445E-4</v>
      </c>
      <c r="K356" s="74">
        <f t="shared" si="27"/>
        <v>0.98894074084369721</v>
      </c>
    </row>
    <row r="357" spans="1:11" ht="36">
      <c r="A357" s="38" t="s">
        <v>1264</v>
      </c>
      <c r="B357" s="39" t="s">
        <v>1265</v>
      </c>
      <c r="C357" s="40" t="s">
        <v>1266</v>
      </c>
      <c r="D357" s="39" t="s">
        <v>14</v>
      </c>
      <c r="E357" s="39" t="s">
        <v>22</v>
      </c>
      <c r="F357" s="41">
        <v>2</v>
      </c>
      <c r="G357" s="44">
        <v>298.02</v>
      </c>
      <c r="H357" s="44">
        <f t="shared" si="25"/>
        <v>372.53</v>
      </c>
      <c r="I357" s="44">
        <f t="shared" si="24"/>
        <v>745.06</v>
      </c>
      <c r="J357" s="73">
        <f t="shared" si="26"/>
        <v>1.5287693750424994E-4</v>
      </c>
      <c r="K357" s="74">
        <f t="shared" si="27"/>
        <v>0.98909361778120142</v>
      </c>
    </row>
    <row r="358" spans="1:11" ht="48">
      <c r="A358" s="38" t="s">
        <v>305</v>
      </c>
      <c r="B358" s="39" t="s">
        <v>306</v>
      </c>
      <c r="C358" s="40" t="s">
        <v>307</v>
      </c>
      <c r="D358" s="39" t="s">
        <v>26</v>
      </c>
      <c r="E358" s="39" t="s">
        <v>22</v>
      </c>
      <c r="F358" s="41">
        <v>1</v>
      </c>
      <c r="G358" s="44">
        <v>590.36</v>
      </c>
      <c r="H358" s="44">
        <f t="shared" si="25"/>
        <v>737.95</v>
      </c>
      <c r="I358" s="44">
        <f t="shared" si="24"/>
        <v>737.95</v>
      </c>
      <c r="J358" s="73">
        <f t="shared" si="26"/>
        <v>1.5141805496370932E-4</v>
      </c>
      <c r="K358" s="74">
        <f t="shared" si="27"/>
        <v>0.98924503583616508</v>
      </c>
    </row>
    <row r="359" spans="1:11" ht="36">
      <c r="A359" s="38" t="s">
        <v>683</v>
      </c>
      <c r="B359" s="39" t="s">
        <v>684</v>
      </c>
      <c r="C359" s="40" t="s">
        <v>685</v>
      </c>
      <c r="D359" s="39" t="s">
        <v>14</v>
      </c>
      <c r="E359" s="39" t="s">
        <v>22</v>
      </c>
      <c r="F359" s="41">
        <v>38</v>
      </c>
      <c r="G359" s="44">
        <v>15.52</v>
      </c>
      <c r="H359" s="44">
        <f t="shared" si="25"/>
        <v>19.399999999999999</v>
      </c>
      <c r="I359" s="44">
        <f t="shared" si="24"/>
        <v>737.2</v>
      </c>
      <c r="J359" s="73">
        <f t="shared" si="26"/>
        <v>1.5126416440036113E-4</v>
      </c>
      <c r="K359" s="74">
        <f t="shared" si="27"/>
        <v>0.98939630000056544</v>
      </c>
    </row>
    <row r="360" spans="1:11" ht="36">
      <c r="A360" s="38" t="s">
        <v>499</v>
      </c>
      <c r="B360" s="39" t="s">
        <v>500</v>
      </c>
      <c r="C360" s="40" t="s">
        <v>501</v>
      </c>
      <c r="D360" s="39" t="s">
        <v>26</v>
      </c>
      <c r="E360" s="39" t="s">
        <v>15</v>
      </c>
      <c r="F360" s="41">
        <v>8.75</v>
      </c>
      <c r="G360" s="44">
        <v>66.540000000000006</v>
      </c>
      <c r="H360" s="44">
        <f t="shared" si="25"/>
        <v>83.18</v>
      </c>
      <c r="I360" s="44">
        <f t="shared" si="24"/>
        <v>727.83</v>
      </c>
      <c r="J360" s="73">
        <f t="shared" si="26"/>
        <v>1.49341558295598E-4</v>
      </c>
      <c r="K360" s="74">
        <f t="shared" si="27"/>
        <v>0.98954564155886104</v>
      </c>
    </row>
    <row r="361" spans="1:11" ht="24">
      <c r="A361" s="38" t="s">
        <v>166</v>
      </c>
      <c r="B361" s="39" t="s">
        <v>167</v>
      </c>
      <c r="C361" s="40" t="s">
        <v>168</v>
      </c>
      <c r="D361" s="39" t="s">
        <v>14</v>
      </c>
      <c r="E361" s="39" t="s">
        <v>30</v>
      </c>
      <c r="F361" s="41">
        <v>8.9</v>
      </c>
      <c r="G361" s="44">
        <v>65.38</v>
      </c>
      <c r="H361" s="44">
        <f t="shared" si="25"/>
        <v>81.73</v>
      </c>
      <c r="I361" s="44">
        <f t="shared" si="24"/>
        <v>727.4</v>
      </c>
      <c r="J361" s="73">
        <f t="shared" si="26"/>
        <v>1.4925332770594502E-4</v>
      </c>
      <c r="K361" s="74">
        <f t="shared" si="27"/>
        <v>0.98969489488656703</v>
      </c>
    </row>
    <row r="362" spans="1:11" ht="36">
      <c r="A362" s="38" t="s">
        <v>746</v>
      </c>
      <c r="B362" s="39" t="s">
        <v>747</v>
      </c>
      <c r="C362" s="40" t="s">
        <v>748</v>
      </c>
      <c r="D362" s="39" t="s">
        <v>14</v>
      </c>
      <c r="E362" s="39" t="s">
        <v>22</v>
      </c>
      <c r="F362" s="41">
        <v>38</v>
      </c>
      <c r="G362" s="44">
        <v>15.27</v>
      </c>
      <c r="H362" s="44">
        <f t="shared" si="25"/>
        <v>19.09</v>
      </c>
      <c r="I362" s="44">
        <f t="shared" si="24"/>
        <v>725.42</v>
      </c>
      <c r="J362" s="73">
        <f t="shared" si="26"/>
        <v>1.4884705661870586E-4</v>
      </c>
      <c r="K362" s="74">
        <f t="shared" si="27"/>
        <v>0.9898437419431857</v>
      </c>
    </row>
    <row r="363" spans="1:11" ht="36">
      <c r="A363" s="38" t="s">
        <v>493</v>
      </c>
      <c r="B363" s="39" t="s">
        <v>494</v>
      </c>
      <c r="C363" s="40" t="s">
        <v>495</v>
      </c>
      <c r="D363" s="39" t="s">
        <v>26</v>
      </c>
      <c r="E363" s="39" t="s">
        <v>15</v>
      </c>
      <c r="F363" s="41">
        <v>8.4600000000000009</v>
      </c>
      <c r="G363" s="44">
        <v>66.540000000000006</v>
      </c>
      <c r="H363" s="44">
        <f t="shared" si="25"/>
        <v>83.18</v>
      </c>
      <c r="I363" s="44">
        <f t="shared" si="24"/>
        <v>703.7</v>
      </c>
      <c r="J363" s="73">
        <f t="shared" si="26"/>
        <v>1.4439038590414289E-4</v>
      </c>
      <c r="K363" s="74">
        <f t="shared" si="27"/>
        <v>0.98998813232908989</v>
      </c>
    </row>
    <row r="364" spans="1:11" ht="20.100000000000001" customHeight="1">
      <c r="A364" s="38" t="s">
        <v>1184</v>
      </c>
      <c r="B364" s="64" t="s">
        <v>1185</v>
      </c>
      <c r="C364" s="40" t="s">
        <v>1186</v>
      </c>
      <c r="D364" s="39" t="s">
        <v>26</v>
      </c>
      <c r="E364" s="39" t="s">
        <v>1187</v>
      </c>
      <c r="F364" s="41">
        <v>1</v>
      </c>
      <c r="G364" s="44">
        <v>556.41999999999996</v>
      </c>
      <c r="H364" s="44">
        <f t="shared" si="25"/>
        <v>695.53</v>
      </c>
      <c r="I364" s="44">
        <f t="shared" si="24"/>
        <v>695.53</v>
      </c>
      <c r="J364" s="73">
        <f t="shared" si="26"/>
        <v>1.4271400470073679E-4</v>
      </c>
      <c r="K364" s="74">
        <f t="shared" si="27"/>
        <v>0.99013084633379067</v>
      </c>
    </row>
    <row r="365" spans="1:11" ht="24">
      <c r="A365" s="38" t="s">
        <v>1261</v>
      </c>
      <c r="B365" s="39" t="s">
        <v>1262</v>
      </c>
      <c r="C365" s="40" t="s">
        <v>1263</v>
      </c>
      <c r="D365" s="39" t="s">
        <v>26</v>
      </c>
      <c r="E365" s="39" t="s">
        <v>22</v>
      </c>
      <c r="F365" s="41">
        <v>2</v>
      </c>
      <c r="G365" s="44">
        <v>272.83</v>
      </c>
      <c r="H365" s="44">
        <f t="shared" si="25"/>
        <v>341.04</v>
      </c>
      <c r="I365" s="44">
        <f t="shared" si="24"/>
        <v>682.08</v>
      </c>
      <c r="J365" s="73">
        <f t="shared" si="26"/>
        <v>1.3995423393135963E-4</v>
      </c>
      <c r="K365" s="74">
        <f t="shared" si="27"/>
        <v>0.99027080056772199</v>
      </c>
    </row>
    <row r="366" spans="1:11" ht="24">
      <c r="A366" s="38" t="s">
        <v>1698</v>
      </c>
      <c r="B366" s="39" t="s">
        <v>1699</v>
      </c>
      <c r="C366" s="40" t="s">
        <v>1700</v>
      </c>
      <c r="D366" s="39" t="s">
        <v>14</v>
      </c>
      <c r="E366" s="39" t="s">
        <v>92</v>
      </c>
      <c r="F366" s="41">
        <v>39.24</v>
      </c>
      <c r="G366" s="44">
        <v>13.73</v>
      </c>
      <c r="H366" s="44">
        <f t="shared" si="25"/>
        <v>17.16</v>
      </c>
      <c r="I366" s="44">
        <f t="shared" si="24"/>
        <v>673.36</v>
      </c>
      <c r="J366" s="73">
        <f t="shared" si="26"/>
        <v>1.3816499964816492E-4</v>
      </c>
      <c r="K366" s="74">
        <f t="shared" si="27"/>
        <v>0.99040896556737013</v>
      </c>
    </row>
    <row r="367" spans="1:11" ht="36">
      <c r="A367" s="38" t="s">
        <v>1171</v>
      </c>
      <c r="B367" s="39" t="s">
        <v>1172</v>
      </c>
      <c r="C367" s="40" t="s">
        <v>1173</v>
      </c>
      <c r="D367" s="39" t="s">
        <v>26</v>
      </c>
      <c r="E367" s="39" t="s">
        <v>22</v>
      </c>
      <c r="F367" s="41">
        <v>2</v>
      </c>
      <c r="G367" s="44">
        <v>268.44</v>
      </c>
      <c r="H367" s="44">
        <f t="shared" si="25"/>
        <v>335.55</v>
      </c>
      <c r="I367" s="44">
        <f t="shared" si="24"/>
        <v>671.1</v>
      </c>
      <c r="J367" s="73">
        <f t="shared" si="26"/>
        <v>1.3770127608394241E-4</v>
      </c>
      <c r="K367" s="74">
        <f t="shared" si="27"/>
        <v>0.99054666684345405</v>
      </c>
    </row>
    <row r="368" spans="1:11" ht="24">
      <c r="A368" s="38" t="s">
        <v>1555</v>
      </c>
      <c r="B368" s="39" t="s">
        <v>1556</v>
      </c>
      <c r="C368" s="40" t="s">
        <v>1557</v>
      </c>
      <c r="D368" s="39" t="s">
        <v>26</v>
      </c>
      <c r="E368" s="39" t="s">
        <v>5</v>
      </c>
      <c r="F368" s="41">
        <v>4</v>
      </c>
      <c r="G368" s="44">
        <v>132.44999999999999</v>
      </c>
      <c r="H368" s="44">
        <f t="shared" si="25"/>
        <v>165.56</v>
      </c>
      <c r="I368" s="44">
        <f t="shared" si="24"/>
        <v>662.24</v>
      </c>
      <c r="J368" s="73">
        <f t="shared" si="26"/>
        <v>1.3588331556225604E-4</v>
      </c>
      <c r="K368" s="74">
        <f t="shared" si="27"/>
        <v>0.9906825501590163</v>
      </c>
    </row>
    <row r="369" spans="1:11" ht="36">
      <c r="A369" s="38" t="s">
        <v>1091</v>
      </c>
      <c r="B369" s="39" t="s">
        <v>1092</v>
      </c>
      <c r="C369" s="40" t="s">
        <v>1093</v>
      </c>
      <c r="D369" s="39" t="s">
        <v>14</v>
      </c>
      <c r="E369" s="39" t="s">
        <v>22</v>
      </c>
      <c r="F369" s="41">
        <v>6</v>
      </c>
      <c r="G369" s="44">
        <v>88.13</v>
      </c>
      <c r="H369" s="44">
        <f t="shared" si="25"/>
        <v>110.16</v>
      </c>
      <c r="I369" s="44">
        <f t="shared" si="24"/>
        <v>660.96</v>
      </c>
      <c r="J369" s="73">
        <f t="shared" si="26"/>
        <v>1.3562067566747518E-4</v>
      </c>
      <c r="K369" s="74">
        <f t="shared" si="27"/>
        <v>0.99081817083468382</v>
      </c>
    </row>
    <row r="370" spans="1:11" ht="24">
      <c r="A370" s="38" t="s">
        <v>1504</v>
      </c>
      <c r="B370" s="39" t="s">
        <v>1505</v>
      </c>
      <c r="C370" s="40" t="s">
        <v>1506</v>
      </c>
      <c r="D370" s="39" t="s">
        <v>14</v>
      </c>
      <c r="E370" s="39" t="s">
        <v>22</v>
      </c>
      <c r="F370" s="41">
        <v>1</v>
      </c>
      <c r="G370" s="44">
        <v>525.39</v>
      </c>
      <c r="H370" s="44">
        <f t="shared" si="25"/>
        <v>656.74</v>
      </c>
      <c r="I370" s="44">
        <f t="shared" si="24"/>
        <v>656.74</v>
      </c>
      <c r="J370" s="73">
        <f t="shared" si="26"/>
        <v>1.3475478476436946E-4</v>
      </c>
      <c r="K370" s="74">
        <f t="shared" si="27"/>
        <v>0.99095292561944814</v>
      </c>
    </row>
    <row r="371" spans="1:11" ht="24">
      <c r="A371" s="38" t="s">
        <v>618</v>
      </c>
      <c r="B371" s="39" t="s">
        <v>619</v>
      </c>
      <c r="C371" s="40" t="s">
        <v>620</v>
      </c>
      <c r="D371" s="39" t="s">
        <v>26</v>
      </c>
      <c r="E371" s="39" t="s">
        <v>15</v>
      </c>
      <c r="F371" s="41">
        <v>7.28</v>
      </c>
      <c r="G371" s="44">
        <v>70.2</v>
      </c>
      <c r="H371" s="44">
        <f t="shared" si="25"/>
        <v>87.75</v>
      </c>
      <c r="I371" s="44">
        <f t="shared" si="24"/>
        <v>638.82000000000005</v>
      </c>
      <c r="J371" s="73">
        <f t="shared" si="26"/>
        <v>1.310778262374372E-4</v>
      </c>
      <c r="K371" s="74">
        <f t="shared" si="27"/>
        <v>0.99108400344568559</v>
      </c>
    </row>
    <row r="372" spans="1:11" ht="24">
      <c r="A372" s="38" t="s">
        <v>1052</v>
      </c>
      <c r="B372" s="39" t="s">
        <v>1053</v>
      </c>
      <c r="C372" s="40" t="s">
        <v>1054</v>
      </c>
      <c r="D372" s="39" t="s">
        <v>26</v>
      </c>
      <c r="E372" s="39" t="s">
        <v>22</v>
      </c>
      <c r="F372" s="41">
        <v>4</v>
      </c>
      <c r="G372" s="44">
        <v>127.75</v>
      </c>
      <c r="H372" s="44">
        <f t="shared" si="25"/>
        <v>159.69</v>
      </c>
      <c r="I372" s="44">
        <f t="shared" si="24"/>
        <v>638.76</v>
      </c>
      <c r="J372" s="73">
        <f t="shared" si="26"/>
        <v>1.3106551499236934E-4</v>
      </c>
      <c r="K372" s="74">
        <f t="shared" si="27"/>
        <v>0.99121506896067801</v>
      </c>
    </row>
    <row r="373" spans="1:11" ht="36">
      <c r="A373" s="38" t="s">
        <v>936</v>
      </c>
      <c r="B373" s="39" t="s">
        <v>937</v>
      </c>
      <c r="C373" s="40" t="s">
        <v>938</v>
      </c>
      <c r="D373" s="39" t="s">
        <v>26</v>
      </c>
      <c r="E373" s="39" t="s">
        <v>22</v>
      </c>
      <c r="F373" s="41">
        <v>16</v>
      </c>
      <c r="G373" s="44">
        <v>31.42</v>
      </c>
      <c r="H373" s="44">
        <f t="shared" si="25"/>
        <v>39.28</v>
      </c>
      <c r="I373" s="44">
        <f t="shared" ref="I373:I436" si="28">ROUND(H373*F373,2)</f>
        <v>628.48</v>
      </c>
      <c r="J373" s="73">
        <f t="shared" si="26"/>
        <v>1.2895618833741042E-4</v>
      </c>
      <c r="K373" s="74">
        <f t="shared" si="27"/>
        <v>0.99134402514901543</v>
      </c>
    </row>
    <row r="374" spans="1:11" ht="48">
      <c r="A374" s="38" t="s">
        <v>1231</v>
      </c>
      <c r="B374" s="39" t="s">
        <v>1232</v>
      </c>
      <c r="C374" s="40" t="s">
        <v>1233</v>
      </c>
      <c r="D374" s="39" t="s">
        <v>14</v>
      </c>
      <c r="E374" s="39" t="s">
        <v>22</v>
      </c>
      <c r="F374" s="41">
        <v>9</v>
      </c>
      <c r="G374" s="44">
        <v>54.96</v>
      </c>
      <c r="H374" s="44">
        <f t="shared" si="25"/>
        <v>68.7</v>
      </c>
      <c r="I374" s="44">
        <f t="shared" si="28"/>
        <v>618.29999999999995</v>
      </c>
      <c r="J374" s="73">
        <f t="shared" si="26"/>
        <v>1.2686738042423125E-4</v>
      </c>
      <c r="K374" s="74">
        <f t="shared" si="27"/>
        <v>0.99147089252943965</v>
      </c>
    </row>
    <row r="375" spans="1:11" ht="24">
      <c r="A375" s="38" t="s">
        <v>1181</v>
      </c>
      <c r="B375" s="39" t="s">
        <v>1182</v>
      </c>
      <c r="C375" s="40" t="s">
        <v>1183</v>
      </c>
      <c r="D375" s="39" t="s">
        <v>26</v>
      </c>
      <c r="E375" s="39" t="s">
        <v>22</v>
      </c>
      <c r="F375" s="41">
        <v>1</v>
      </c>
      <c r="G375" s="44">
        <v>488.16</v>
      </c>
      <c r="H375" s="44">
        <f t="shared" si="25"/>
        <v>610.20000000000005</v>
      </c>
      <c r="I375" s="44">
        <f t="shared" si="28"/>
        <v>610.20000000000005</v>
      </c>
      <c r="J375" s="73">
        <f t="shared" si="26"/>
        <v>1.2520536234007104E-4</v>
      </c>
      <c r="K375" s="74">
        <f t="shared" si="27"/>
        <v>0.99159609789177972</v>
      </c>
    </row>
    <row r="376" spans="1:11" ht="36">
      <c r="A376" s="38" t="s">
        <v>686</v>
      </c>
      <c r="B376" s="39" t="s">
        <v>687</v>
      </c>
      <c r="C376" s="40" t="s">
        <v>688</v>
      </c>
      <c r="D376" s="39" t="s">
        <v>26</v>
      </c>
      <c r="E376" s="39" t="s">
        <v>22</v>
      </c>
      <c r="F376" s="41">
        <v>18</v>
      </c>
      <c r="G376" s="44">
        <v>27.07</v>
      </c>
      <c r="H376" s="44">
        <f t="shared" si="25"/>
        <v>33.840000000000003</v>
      </c>
      <c r="I376" s="44">
        <f t="shared" si="28"/>
        <v>609.12</v>
      </c>
      <c r="J376" s="73">
        <f t="shared" si="26"/>
        <v>1.2498375992884967E-4</v>
      </c>
      <c r="K376" s="74">
        <f t="shared" si="27"/>
        <v>0.99172108165170858</v>
      </c>
    </row>
    <row r="377" spans="1:11" ht="36">
      <c r="A377" s="38" t="s">
        <v>933</v>
      </c>
      <c r="B377" s="39" t="s">
        <v>934</v>
      </c>
      <c r="C377" s="40" t="s">
        <v>935</v>
      </c>
      <c r="D377" s="39" t="s">
        <v>14</v>
      </c>
      <c r="E377" s="39" t="s">
        <v>22</v>
      </c>
      <c r="F377" s="41">
        <v>6</v>
      </c>
      <c r="G377" s="44">
        <v>80.05</v>
      </c>
      <c r="H377" s="44">
        <f t="shared" si="25"/>
        <v>100.06</v>
      </c>
      <c r="I377" s="44">
        <f t="shared" si="28"/>
        <v>600.36</v>
      </c>
      <c r="J377" s="73">
        <f t="shared" si="26"/>
        <v>1.2318631814894305E-4</v>
      </c>
      <c r="K377" s="74">
        <f t="shared" si="27"/>
        <v>0.99184426796985747</v>
      </c>
    </row>
    <row r="378" spans="1:11" ht="24">
      <c r="A378" s="38" t="s">
        <v>1531</v>
      </c>
      <c r="B378" s="39" t="s">
        <v>1532</v>
      </c>
      <c r="C378" s="40" t="s">
        <v>1533</v>
      </c>
      <c r="D378" s="39" t="s">
        <v>26</v>
      </c>
      <c r="E378" s="39" t="s">
        <v>22</v>
      </c>
      <c r="F378" s="41">
        <v>2</v>
      </c>
      <c r="G378" s="44">
        <v>239.07</v>
      </c>
      <c r="H378" s="44">
        <f t="shared" si="25"/>
        <v>298.83999999999997</v>
      </c>
      <c r="I378" s="44">
        <f t="shared" si="28"/>
        <v>597.67999999999995</v>
      </c>
      <c r="J378" s="73">
        <f t="shared" si="26"/>
        <v>1.2263641586924556E-4</v>
      </c>
      <c r="K378" s="74">
        <f t="shared" si="27"/>
        <v>0.99196690438572677</v>
      </c>
    </row>
    <row r="379" spans="1:11" ht="24">
      <c r="A379" s="38" t="s">
        <v>178</v>
      </c>
      <c r="B379" s="39" t="s">
        <v>179</v>
      </c>
      <c r="C379" s="40" t="s">
        <v>180</v>
      </c>
      <c r="D379" s="39" t="s">
        <v>14</v>
      </c>
      <c r="E379" s="39" t="s">
        <v>30</v>
      </c>
      <c r="F379" s="41">
        <v>16.600000000000001</v>
      </c>
      <c r="G379" s="44">
        <v>28.19</v>
      </c>
      <c r="H379" s="44">
        <f t="shared" si="25"/>
        <v>35.24</v>
      </c>
      <c r="I379" s="44">
        <f t="shared" si="28"/>
        <v>584.98</v>
      </c>
      <c r="J379" s="73">
        <f t="shared" si="26"/>
        <v>1.2003053566321657E-4</v>
      </c>
      <c r="K379" s="74">
        <f t="shared" si="27"/>
        <v>0.99208693492139</v>
      </c>
    </row>
    <row r="380" spans="1:11" ht="48">
      <c r="A380" s="38" t="s">
        <v>668</v>
      </c>
      <c r="B380" s="39" t="s">
        <v>669</v>
      </c>
      <c r="C380" s="40" t="s">
        <v>670</v>
      </c>
      <c r="D380" s="39" t="s">
        <v>14</v>
      </c>
      <c r="E380" s="39" t="s">
        <v>22</v>
      </c>
      <c r="F380" s="41">
        <v>83</v>
      </c>
      <c r="G380" s="44">
        <v>5.54</v>
      </c>
      <c r="H380" s="44">
        <f t="shared" si="25"/>
        <v>6.93</v>
      </c>
      <c r="I380" s="44">
        <f t="shared" si="28"/>
        <v>575.19000000000005</v>
      </c>
      <c r="J380" s="73">
        <f t="shared" si="26"/>
        <v>1.1802175084297846E-4</v>
      </c>
      <c r="K380" s="74">
        <f t="shared" si="27"/>
        <v>0.99220495667223296</v>
      </c>
    </row>
    <row r="381" spans="1:11" ht="36">
      <c r="A381" s="38" t="s">
        <v>1255</v>
      </c>
      <c r="B381" s="39" t="s">
        <v>1256</v>
      </c>
      <c r="C381" s="40" t="s">
        <v>1257</v>
      </c>
      <c r="D381" s="39" t="s">
        <v>26</v>
      </c>
      <c r="E381" s="39" t="s">
        <v>22</v>
      </c>
      <c r="F381" s="41">
        <v>2</v>
      </c>
      <c r="G381" s="44">
        <v>222.53</v>
      </c>
      <c r="H381" s="44">
        <f t="shared" si="25"/>
        <v>278.16000000000003</v>
      </c>
      <c r="I381" s="44">
        <f t="shared" si="28"/>
        <v>556.32000000000005</v>
      </c>
      <c r="J381" s="73">
        <f t="shared" si="26"/>
        <v>1.1414986426913851E-4</v>
      </c>
      <c r="K381" s="74">
        <f t="shared" si="27"/>
        <v>0.99231910653650213</v>
      </c>
    </row>
    <row r="382" spans="1:11" ht="24">
      <c r="A382" s="38" t="s">
        <v>1043</v>
      </c>
      <c r="B382" s="39" t="s">
        <v>1044</v>
      </c>
      <c r="C382" s="40" t="s">
        <v>1045</v>
      </c>
      <c r="D382" s="39" t="s">
        <v>26</v>
      </c>
      <c r="E382" s="39" t="s">
        <v>22</v>
      </c>
      <c r="F382" s="41">
        <v>2</v>
      </c>
      <c r="G382" s="44">
        <v>222.42</v>
      </c>
      <c r="H382" s="44">
        <f t="shared" si="25"/>
        <v>278.02999999999997</v>
      </c>
      <c r="I382" s="44">
        <f t="shared" si="28"/>
        <v>556.05999999999995</v>
      </c>
      <c r="J382" s="73">
        <f t="shared" si="26"/>
        <v>1.1409651554051112E-4</v>
      </c>
      <c r="K382" s="74">
        <f t="shared" si="27"/>
        <v>0.99243320305204263</v>
      </c>
    </row>
    <row r="383" spans="1:11" ht="36">
      <c r="A383" s="38" t="s">
        <v>947</v>
      </c>
      <c r="B383" s="39" t="s">
        <v>948</v>
      </c>
      <c r="C383" s="40" t="s">
        <v>949</v>
      </c>
      <c r="D383" s="39" t="s">
        <v>14</v>
      </c>
      <c r="E383" s="39" t="s">
        <v>22</v>
      </c>
      <c r="F383" s="41">
        <v>28</v>
      </c>
      <c r="G383" s="44">
        <v>15.63</v>
      </c>
      <c r="H383" s="44">
        <f t="shared" si="25"/>
        <v>19.54</v>
      </c>
      <c r="I383" s="44">
        <f t="shared" si="28"/>
        <v>547.12</v>
      </c>
      <c r="J383" s="73">
        <f t="shared" si="26"/>
        <v>1.1226214002540095E-4</v>
      </c>
      <c r="K383" s="74">
        <f t="shared" si="27"/>
        <v>0.99254546519206799</v>
      </c>
    </row>
    <row r="384" spans="1:11" ht="24">
      <c r="A384" s="38" t="s">
        <v>285</v>
      </c>
      <c r="B384" s="39" t="s">
        <v>286</v>
      </c>
      <c r="C384" s="40" t="s">
        <v>287</v>
      </c>
      <c r="D384" s="39" t="s">
        <v>26</v>
      </c>
      <c r="E384" s="39" t="s">
        <v>15</v>
      </c>
      <c r="F384" s="41">
        <v>2.2999999999999998</v>
      </c>
      <c r="G384" s="44">
        <v>188.25</v>
      </c>
      <c r="H384" s="44">
        <f t="shared" si="25"/>
        <v>235.31</v>
      </c>
      <c r="I384" s="44">
        <f t="shared" si="28"/>
        <v>541.21</v>
      </c>
      <c r="J384" s="73">
        <f t="shared" si="26"/>
        <v>1.1104948238621738E-4</v>
      </c>
      <c r="K384" s="74">
        <f t="shared" si="27"/>
        <v>0.99265651467445426</v>
      </c>
    </row>
    <row r="385" spans="1:11" ht="24">
      <c r="A385" s="38" t="s">
        <v>1534</v>
      </c>
      <c r="B385" s="39" t="s">
        <v>1535</v>
      </c>
      <c r="C385" s="40" t="s">
        <v>1536</v>
      </c>
      <c r="D385" s="39" t="s">
        <v>26</v>
      </c>
      <c r="E385" s="39" t="s">
        <v>22</v>
      </c>
      <c r="F385" s="41">
        <v>1</v>
      </c>
      <c r="G385" s="44">
        <v>432.14</v>
      </c>
      <c r="H385" s="44">
        <f t="shared" si="25"/>
        <v>540.17999999999995</v>
      </c>
      <c r="I385" s="44">
        <f t="shared" si="28"/>
        <v>540.17999999999995</v>
      </c>
      <c r="J385" s="73">
        <f t="shared" si="26"/>
        <v>1.1083813934588588E-4</v>
      </c>
      <c r="K385" s="74">
        <f t="shared" si="27"/>
        <v>0.99276735281380013</v>
      </c>
    </row>
    <row r="386" spans="1:11" ht="36">
      <c r="A386" s="38" t="s">
        <v>1546</v>
      </c>
      <c r="B386" s="39" t="s">
        <v>1547</v>
      </c>
      <c r="C386" s="40" t="s">
        <v>1548</v>
      </c>
      <c r="D386" s="39" t="s">
        <v>26</v>
      </c>
      <c r="E386" s="39" t="s">
        <v>22</v>
      </c>
      <c r="F386" s="41">
        <v>3</v>
      </c>
      <c r="G386" s="44">
        <v>142.18</v>
      </c>
      <c r="H386" s="44">
        <f t="shared" si="25"/>
        <v>177.73</v>
      </c>
      <c r="I386" s="44">
        <f t="shared" si="28"/>
        <v>533.19000000000005</v>
      </c>
      <c r="J386" s="73">
        <f t="shared" si="26"/>
        <v>1.0940387929548095E-4</v>
      </c>
      <c r="K386" s="74">
        <f t="shared" si="27"/>
        <v>0.99287675669309561</v>
      </c>
    </row>
    <row r="387" spans="1:11" ht="36">
      <c r="A387" s="38" t="s">
        <v>1195</v>
      </c>
      <c r="B387" s="39" t="s">
        <v>1196</v>
      </c>
      <c r="C387" s="40" t="s">
        <v>1197</v>
      </c>
      <c r="D387" s="39" t="s">
        <v>14</v>
      </c>
      <c r="E387" s="39" t="s">
        <v>22</v>
      </c>
      <c r="F387" s="41">
        <v>16</v>
      </c>
      <c r="G387" s="44">
        <v>26.17</v>
      </c>
      <c r="H387" s="44">
        <f t="shared" si="25"/>
        <v>32.71</v>
      </c>
      <c r="I387" s="44">
        <f t="shared" si="28"/>
        <v>523.36</v>
      </c>
      <c r="J387" s="73">
        <f t="shared" si="26"/>
        <v>1.0738688697853092E-4</v>
      </c>
      <c r="K387" s="74">
        <f t="shared" si="27"/>
        <v>0.99298414358007414</v>
      </c>
    </row>
    <row r="388" spans="1:11" ht="48">
      <c r="A388" s="38" t="s">
        <v>1645</v>
      </c>
      <c r="B388" s="39" t="s">
        <v>1646</v>
      </c>
      <c r="C388" s="40" t="s">
        <v>1647</v>
      </c>
      <c r="D388" s="39" t="s">
        <v>14</v>
      </c>
      <c r="E388" s="39" t="s">
        <v>30</v>
      </c>
      <c r="F388" s="41">
        <v>16.899999999999999</v>
      </c>
      <c r="G388" s="44">
        <v>24.62</v>
      </c>
      <c r="H388" s="44">
        <f t="shared" si="25"/>
        <v>30.78</v>
      </c>
      <c r="I388" s="44">
        <f t="shared" si="28"/>
        <v>520.17999999999995</v>
      </c>
      <c r="J388" s="73">
        <f t="shared" si="26"/>
        <v>1.0673439098993468E-4</v>
      </c>
      <c r="K388" s="74">
        <f t="shared" si="27"/>
        <v>0.9930908779710641</v>
      </c>
    </row>
    <row r="389" spans="1:11" ht="36">
      <c r="A389" s="38" t="s">
        <v>903</v>
      </c>
      <c r="B389" s="39" t="s">
        <v>904</v>
      </c>
      <c r="C389" s="40" t="s">
        <v>905</v>
      </c>
      <c r="D389" s="39" t="s">
        <v>14</v>
      </c>
      <c r="E389" s="39" t="s">
        <v>22</v>
      </c>
      <c r="F389" s="41">
        <v>46</v>
      </c>
      <c r="G389" s="44">
        <v>9.02</v>
      </c>
      <c r="H389" s="44">
        <f t="shared" si="25"/>
        <v>11.28</v>
      </c>
      <c r="I389" s="44">
        <f t="shared" si="28"/>
        <v>518.88</v>
      </c>
      <c r="J389" s="73">
        <f t="shared" si="26"/>
        <v>1.0646764734679785E-4</v>
      </c>
      <c r="K389" s="74">
        <f t="shared" si="27"/>
        <v>0.99319734561841089</v>
      </c>
    </row>
    <row r="390" spans="1:11" ht="36">
      <c r="A390" s="38" t="s">
        <v>710</v>
      </c>
      <c r="B390" s="39" t="s">
        <v>711</v>
      </c>
      <c r="C390" s="40" t="s">
        <v>712</v>
      </c>
      <c r="D390" s="39" t="s">
        <v>14</v>
      </c>
      <c r="E390" s="39" t="s">
        <v>22</v>
      </c>
      <c r="F390" s="41">
        <v>25</v>
      </c>
      <c r="G390" s="44">
        <v>16.3</v>
      </c>
      <c r="H390" s="44">
        <f t="shared" si="25"/>
        <v>20.38</v>
      </c>
      <c r="I390" s="44">
        <f t="shared" si="28"/>
        <v>509.5</v>
      </c>
      <c r="J390" s="73">
        <f t="shared" si="26"/>
        <v>1.0454298936785674E-4</v>
      </c>
      <c r="K390" s="74">
        <f t="shared" si="27"/>
        <v>0.99330188860777879</v>
      </c>
    </row>
    <row r="391" spans="1:11" ht="24">
      <c r="A391" s="38" t="s">
        <v>1463</v>
      </c>
      <c r="B391" s="39" t="s">
        <v>1464</v>
      </c>
      <c r="C391" s="40" t="s">
        <v>1465</v>
      </c>
      <c r="D391" s="39" t="s">
        <v>26</v>
      </c>
      <c r="E391" s="39" t="s">
        <v>22</v>
      </c>
      <c r="F391" s="41">
        <v>30</v>
      </c>
      <c r="G391" s="44">
        <v>13.49</v>
      </c>
      <c r="H391" s="44">
        <f t="shared" si="25"/>
        <v>16.86</v>
      </c>
      <c r="I391" s="44">
        <f t="shared" si="28"/>
        <v>505.8</v>
      </c>
      <c r="J391" s="73">
        <f t="shared" si="26"/>
        <v>1.0378379592200577E-4</v>
      </c>
      <c r="K391" s="74">
        <f t="shared" si="27"/>
        <v>0.99340567240370081</v>
      </c>
    </row>
    <row r="392" spans="1:11" ht="36">
      <c r="A392" s="38" t="s">
        <v>1549</v>
      </c>
      <c r="B392" s="39" t="s">
        <v>1550</v>
      </c>
      <c r="C392" s="40" t="s">
        <v>1551</v>
      </c>
      <c r="D392" s="39" t="s">
        <v>26</v>
      </c>
      <c r="E392" s="39" t="s">
        <v>22</v>
      </c>
      <c r="F392" s="41">
        <v>3</v>
      </c>
      <c r="G392" s="44">
        <v>134.87</v>
      </c>
      <c r="H392" s="44">
        <f t="shared" si="25"/>
        <v>168.59</v>
      </c>
      <c r="I392" s="44">
        <f t="shared" si="28"/>
        <v>505.77</v>
      </c>
      <c r="J392" s="73">
        <f t="shared" si="26"/>
        <v>1.0377764029947184E-4</v>
      </c>
      <c r="K392" s="74">
        <f t="shared" si="27"/>
        <v>0.99350945004400026</v>
      </c>
    </row>
    <row r="393" spans="1:11" ht="24">
      <c r="A393" s="38" t="s">
        <v>621</v>
      </c>
      <c r="B393" s="39" t="s">
        <v>622</v>
      </c>
      <c r="C393" s="40" t="s">
        <v>623</v>
      </c>
      <c r="D393" s="39" t="s">
        <v>26</v>
      </c>
      <c r="E393" s="39" t="s">
        <v>15</v>
      </c>
      <c r="F393" s="41">
        <v>5.72</v>
      </c>
      <c r="G393" s="44">
        <v>70.2</v>
      </c>
      <c r="H393" s="44">
        <f t="shared" si="25"/>
        <v>87.75</v>
      </c>
      <c r="I393" s="44">
        <f t="shared" si="28"/>
        <v>501.93</v>
      </c>
      <c r="J393" s="73">
        <f t="shared" si="26"/>
        <v>1.0298972061512923E-4</v>
      </c>
      <c r="K393" s="74">
        <f t="shared" si="27"/>
        <v>0.99361243976461544</v>
      </c>
    </row>
    <row r="394" spans="1:11" ht="36">
      <c r="A394" s="38" t="s">
        <v>987</v>
      </c>
      <c r="B394" s="39" t="s">
        <v>988</v>
      </c>
      <c r="C394" s="40" t="s">
        <v>989</v>
      </c>
      <c r="D394" s="39" t="s">
        <v>14</v>
      </c>
      <c r="E394" s="39" t="s">
        <v>22</v>
      </c>
      <c r="F394" s="41">
        <v>7</v>
      </c>
      <c r="G394" s="44">
        <v>57.19</v>
      </c>
      <c r="H394" s="44">
        <f t="shared" si="25"/>
        <v>71.489999999999995</v>
      </c>
      <c r="I394" s="44">
        <f t="shared" si="28"/>
        <v>500.43</v>
      </c>
      <c r="J394" s="73">
        <f t="shared" si="26"/>
        <v>1.0268193948843288E-4</v>
      </c>
      <c r="K394" s="74">
        <f t="shared" si="27"/>
        <v>0.99371512170410392</v>
      </c>
    </row>
    <row r="395" spans="1:11" ht="48">
      <c r="A395" s="38" t="s">
        <v>1198</v>
      </c>
      <c r="B395" s="39" t="s">
        <v>1199</v>
      </c>
      <c r="C395" s="40" t="s">
        <v>1200</v>
      </c>
      <c r="D395" s="39" t="s">
        <v>26</v>
      </c>
      <c r="E395" s="39" t="s">
        <v>22</v>
      </c>
      <c r="F395" s="41">
        <v>5</v>
      </c>
      <c r="G395" s="44">
        <v>79.78</v>
      </c>
      <c r="H395" s="44">
        <f t="shared" si="25"/>
        <v>99.73</v>
      </c>
      <c r="I395" s="44">
        <f t="shared" si="28"/>
        <v>498.65</v>
      </c>
      <c r="J395" s="73">
        <f t="shared" si="26"/>
        <v>1.0231670588475322E-4</v>
      </c>
      <c r="K395" s="74">
        <f t="shared" si="27"/>
        <v>0.99381743840998871</v>
      </c>
    </row>
    <row r="396" spans="1:11" ht="36">
      <c r="A396" s="38" t="s">
        <v>897</v>
      </c>
      <c r="B396" s="39" t="s">
        <v>898</v>
      </c>
      <c r="C396" s="40" t="s">
        <v>899</v>
      </c>
      <c r="D396" s="39" t="s">
        <v>14</v>
      </c>
      <c r="E396" s="39" t="s">
        <v>22</v>
      </c>
      <c r="F396" s="41">
        <v>15</v>
      </c>
      <c r="G396" s="44">
        <v>26.2</v>
      </c>
      <c r="H396" s="44">
        <f t="shared" si="25"/>
        <v>32.75</v>
      </c>
      <c r="I396" s="44">
        <f t="shared" si="28"/>
        <v>491.25</v>
      </c>
      <c r="J396" s="73">
        <f t="shared" si="26"/>
        <v>1.0079831899305129E-4</v>
      </c>
      <c r="K396" s="74">
        <f t="shared" si="27"/>
        <v>0.99391823672898172</v>
      </c>
    </row>
    <row r="397" spans="1:11" ht="48">
      <c r="A397" s="38" t="s">
        <v>328</v>
      </c>
      <c r="B397" s="39" t="s">
        <v>329</v>
      </c>
      <c r="C397" s="40" t="s">
        <v>330</v>
      </c>
      <c r="D397" s="39" t="s">
        <v>26</v>
      </c>
      <c r="E397" s="39" t="s">
        <v>15</v>
      </c>
      <c r="F397" s="41">
        <v>0.88</v>
      </c>
      <c r="G397" s="44">
        <v>437.09</v>
      </c>
      <c r="H397" s="44">
        <f t="shared" si="25"/>
        <v>546.36</v>
      </c>
      <c r="I397" s="44">
        <f t="shared" si="28"/>
        <v>480.8</v>
      </c>
      <c r="J397" s="73">
        <f t="shared" si="26"/>
        <v>9.8654110477066779E-5</v>
      </c>
      <c r="K397" s="74">
        <f t="shared" si="27"/>
        <v>0.99401689083945877</v>
      </c>
    </row>
    <row r="398" spans="1:11" ht="36">
      <c r="A398" s="38" t="s">
        <v>1478</v>
      </c>
      <c r="B398" s="39" t="s">
        <v>1479</v>
      </c>
      <c r="C398" s="40" t="s">
        <v>1480</v>
      </c>
      <c r="D398" s="39" t="s">
        <v>14</v>
      </c>
      <c r="E398" s="39" t="s">
        <v>22</v>
      </c>
      <c r="F398" s="41">
        <v>7</v>
      </c>
      <c r="G398" s="44">
        <v>54.55</v>
      </c>
      <c r="H398" s="44">
        <f t="shared" si="25"/>
        <v>68.19</v>
      </c>
      <c r="I398" s="44">
        <f t="shared" si="28"/>
        <v>477.33</v>
      </c>
      <c r="J398" s="73">
        <f t="shared" si="26"/>
        <v>9.7942110137309244E-5</v>
      </c>
      <c r="K398" s="74">
        <f t="shared" si="27"/>
        <v>0.99411483294959613</v>
      </c>
    </row>
    <row r="399" spans="1:11" ht="24">
      <c r="A399" s="38" t="s">
        <v>1716</v>
      </c>
      <c r="B399" s="39" t="s">
        <v>1717</v>
      </c>
      <c r="C399" s="40" t="s">
        <v>1718</v>
      </c>
      <c r="D399" s="39" t="s">
        <v>26</v>
      </c>
      <c r="E399" s="39" t="s">
        <v>22</v>
      </c>
      <c r="F399" s="41">
        <v>14</v>
      </c>
      <c r="G399" s="44">
        <v>26.68</v>
      </c>
      <c r="H399" s="44">
        <f t="shared" si="25"/>
        <v>33.35</v>
      </c>
      <c r="I399" s="44">
        <f t="shared" si="28"/>
        <v>466.9</v>
      </c>
      <c r="J399" s="73">
        <f t="shared" si="26"/>
        <v>9.5802005369680695E-5</v>
      </c>
      <c r="K399" s="74">
        <f t="shared" si="27"/>
        <v>0.99421063495496576</v>
      </c>
    </row>
    <row r="400" spans="1:11" ht="24">
      <c r="A400" s="38" t="s">
        <v>1105</v>
      </c>
      <c r="B400" s="39" t="s">
        <v>1106</v>
      </c>
      <c r="C400" s="40" t="s">
        <v>1107</v>
      </c>
      <c r="D400" s="39" t="s">
        <v>14</v>
      </c>
      <c r="E400" s="39" t="s">
        <v>22</v>
      </c>
      <c r="F400" s="41">
        <v>6</v>
      </c>
      <c r="G400" s="44">
        <v>62.23</v>
      </c>
      <c r="H400" s="44">
        <f t="shared" ref="H400:H463" si="29">ROUND(G400*$J$14,2)</f>
        <v>77.790000000000006</v>
      </c>
      <c r="I400" s="44">
        <f t="shared" si="28"/>
        <v>466.74</v>
      </c>
      <c r="J400" s="73">
        <f t="shared" si="26"/>
        <v>9.5769175382833091E-5</v>
      </c>
      <c r="K400" s="74">
        <f t="shared" si="27"/>
        <v>0.99430640413034854</v>
      </c>
    </row>
    <row r="401" spans="1:11" ht="20.100000000000001" customHeight="1">
      <c r="A401" s="38" t="s">
        <v>860</v>
      </c>
      <c r="B401" s="64" t="s">
        <v>861</v>
      </c>
      <c r="C401" s="40" t="s">
        <v>862</v>
      </c>
      <c r="D401" s="39" t="s">
        <v>14</v>
      </c>
      <c r="E401" s="39" t="s">
        <v>22</v>
      </c>
      <c r="F401" s="41">
        <v>11</v>
      </c>
      <c r="G401" s="44">
        <v>33.89</v>
      </c>
      <c r="H401" s="44">
        <f t="shared" si="29"/>
        <v>42.36</v>
      </c>
      <c r="I401" s="44">
        <f t="shared" si="28"/>
        <v>465.96</v>
      </c>
      <c r="J401" s="73">
        <f t="shared" si="26"/>
        <v>9.5609129196950988E-5</v>
      </c>
      <c r="K401" s="74">
        <f t="shared" si="27"/>
        <v>0.99440201325954547</v>
      </c>
    </row>
    <row r="402" spans="1:11" ht="36">
      <c r="A402" s="38" t="s">
        <v>825</v>
      </c>
      <c r="B402" s="39" t="s">
        <v>826</v>
      </c>
      <c r="C402" s="40" t="s">
        <v>827</v>
      </c>
      <c r="D402" s="39" t="s">
        <v>14</v>
      </c>
      <c r="E402" s="39" t="s">
        <v>22</v>
      </c>
      <c r="F402" s="41">
        <v>6</v>
      </c>
      <c r="G402" s="44">
        <v>61.53</v>
      </c>
      <c r="H402" s="44">
        <f t="shared" si="29"/>
        <v>76.91</v>
      </c>
      <c r="I402" s="44">
        <f t="shared" si="28"/>
        <v>461.46</v>
      </c>
      <c r="J402" s="73">
        <f t="shared" ref="J402:J465" si="30">I402/$K$15</f>
        <v>9.4685785816861972E-5</v>
      </c>
      <c r="K402" s="74">
        <f t="shared" ref="K402:K465" si="31">J402+K401</f>
        <v>0.99449669904536231</v>
      </c>
    </row>
    <row r="403" spans="1:11" ht="36">
      <c r="A403" s="38" t="s">
        <v>1624</v>
      </c>
      <c r="B403" s="39" t="s">
        <v>1625</v>
      </c>
      <c r="C403" s="40" t="s">
        <v>1626</v>
      </c>
      <c r="D403" s="39" t="s">
        <v>14</v>
      </c>
      <c r="E403" s="39" t="s">
        <v>22</v>
      </c>
      <c r="F403" s="41">
        <v>1</v>
      </c>
      <c r="G403" s="44">
        <v>369.15</v>
      </c>
      <c r="H403" s="44">
        <f t="shared" si="29"/>
        <v>461.44</v>
      </c>
      <c r="I403" s="44">
        <f t="shared" si="28"/>
        <v>461.44</v>
      </c>
      <c r="J403" s="73">
        <f t="shared" si="30"/>
        <v>9.4681682068506015E-5</v>
      </c>
      <c r="K403" s="74">
        <f t="shared" si="31"/>
        <v>0.99459138072743081</v>
      </c>
    </row>
    <row r="404" spans="1:11" ht="36">
      <c r="A404" s="38" t="s">
        <v>882</v>
      </c>
      <c r="B404" s="39" t="s">
        <v>883</v>
      </c>
      <c r="C404" s="40" t="s">
        <v>884</v>
      </c>
      <c r="D404" s="39" t="s">
        <v>14</v>
      </c>
      <c r="E404" s="39" t="s">
        <v>22</v>
      </c>
      <c r="F404" s="41">
        <v>40</v>
      </c>
      <c r="G404" s="44">
        <v>9.1999999999999993</v>
      </c>
      <c r="H404" s="44">
        <f t="shared" si="29"/>
        <v>11.5</v>
      </c>
      <c r="I404" s="44">
        <f t="shared" si="28"/>
        <v>460</v>
      </c>
      <c r="J404" s="73">
        <f t="shared" si="30"/>
        <v>9.4386212186877539E-5</v>
      </c>
      <c r="K404" s="74">
        <f t="shared" si="31"/>
        <v>0.99468576693961763</v>
      </c>
    </row>
    <row r="405" spans="1:11" ht="24">
      <c r="A405" s="38" t="s">
        <v>172</v>
      </c>
      <c r="B405" s="39" t="s">
        <v>173</v>
      </c>
      <c r="C405" s="40" t="s">
        <v>174</v>
      </c>
      <c r="D405" s="39" t="s">
        <v>14</v>
      </c>
      <c r="E405" s="39" t="s">
        <v>30</v>
      </c>
      <c r="F405" s="41">
        <v>7</v>
      </c>
      <c r="G405" s="44">
        <v>51.93</v>
      </c>
      <c r="H405" s="44">
        <f t="shared" si="29"/>
        <v>64.91</v>
      </c>
      <c r="I405" s="44">
        <f t="shared" si="28"/>
        <v>454.37</v>
      </c>
      <c r="J405" s="73">
        <f t="shared" si="30"/>
        <v>9.323100702467727E-5</v>
      </c>
      <c r="K405" s="74">
        <f t="shared" si="31"/>
        <v>0.99477899794664226</v>
      </c>
    </row>
    <row r="406" spans="1:11" ht="24">
      <c r="A406" s="38" t="s">
        <v>1278</v>
      </c>
      <c r="B406" s="39" t="s">
        <v>1279</v>
      </c>
      <c r="C406" s="40" t="s">
        <v>1280</v>
      </c>
      <c r="D406" s="39" t="s">
        <v>26</v>
      </c>
      <c r="E406" s="39" t="s">
        <v>22</v>
      </c>
      <c r="F406" s="41">
        <v>2</v>
      </c>
      <c r="G406" s="44">
        <v>180</v>
      </c>
      <c r="H406" s="44">
        <f t="shared" si="29"/>
        <v>225</v>
      </c>
      <c r="I406" s="44">
        <f t="shared" si="28"/>
        <v>450</v>
      </c>
      <c r="J406" s="73">
        <f t="shared" si="30"/>
        <v>9.2334338008901942E-5</v>
      </c>
      <c r="K406" s="74">
        <f t="shared" si="31"/>
        <v>0.99487133228465119</v>
      </c>
    </row>
    <row r="407" spans="1:11" ht="24">
      <c r="A407" s="38" t="s">
        <v>1489</v>
      </c>
      <c r="B407" s="39" t="s">
        <v>1490</v>
      </c>
      <c r="C407" s="40" t="s">
        <v>1491</v>
      </c>
      <c r="D407" s="39" t="s">
        <v>14</v>
      </c>
      <c r="E407" s="39" t="s">
        <v>22</v>
      </c>
      <c r="F407" s="41">
        <v>4</v>
      </c>
      <c r="G407" s="44">
        <v>89.84</v>
      </c>
      <c r="H407" s="44">
        <f t="shared" si="29"/>
        <v>112.3</v>
      </c>
      <c r="I407" s="44">
        <f t="shared" si="28"/>
        <v>449.2</v>
      </c>
      <c r="J407" s="73">
        <f t="shared" si="30"/>
        <v>9.2170188074663882E-5</v>
      </c>
      <c r="K407" s="74">
        <f t="shared" si="31"/>
        <v>0.9949635024727258</v>
      </c>
    </row>
    <row r="408" spans="1:11" ht="36">
      <c r="A408" s="38" t="s">
        <v>734</v>
      </c>
      <c r="B408" s="39" t="s">
        <v>735</v>
      </c>
      <c r="C408" s="40" t="s">
        <v>736</v>
      </c>
      <c r="D408" s="39" t="s">
        <v>14</v>
      </c>
      <c r="E408" s="39" t="s">
        <v>22</v>
      </c>
      <c r="F408" s="41">
        <v>19</v>
      </c>
      <c r="G408" s="44">
        <v>18.61</v>
      </c>
      <c r="H408" s="44">
        <f t="shared" si="29"/>
        <v>23.26</v>
      </c>
      <c r="I408" s="44">
        <f t="shared" si="28"/>
        <v>441.94</v>
      </c>
      <c r="J408" s="73">
        <f t="shared" si="30"/>
        <v>9.0680527421453604E-5</v>
      </c>
      <c r="K408" s="74">
        <f t="shared" si="31"/>
        <v>0.99505418300014725</v>
      </c>
    </row>
    <row r="409" spans="1:11" ht="24">
      <c r="A409" s="38" t="s">
        <v>1272</v>
      </c>
      <c r="B409" s="39" t="s">
        <v>1273</v>
      </c>
      <c r="C409" s="40" t="s">
        <v>1274</v>
      </c>
      <c r="D409" s="39" t="s">
        <v>26</v>
      </c>
      <c r="E409" s="39" t="s">
        <v>22</v>
      </c>
      <c r="F409" s="41">
        <v>2</v>
      </c>
      <c r="G409" s="44">
        <v>175.59</v>
      </c>
      <c r="H409" s="44">
        <f t="shared" si="29"/>
        <v>219.49</v>
      </c>
      <c r="I409" s="44">
        <f t="shared" si="28"/>
        <v>438.98</v>
      </c>
      <c r="J409" s="73">
        <f t="shared" si="30"/>
        <v>9.0073172664772836E-5</v>
      </c>
      <c r="K409" s="74">
        <f t="shared" si="31"/>
        <v>0.99514425617281199</v>
      </c>
    </row>
    <row r="410" spans="1:11" ht="36">
      <c r="A410" s="38" t="s">
        <v>143</v>
      </c>
      <c r="B410" s="39" t="s">
        <v>144</v>
      </c>
      <c r="C410" s="40" t="s">
        <v>145</v>
      </c>
      <c r="D410" s="39" t="s">
        <v>14</v>
      </c>
      <c r="E410" s="39" t="s">
        <v>92</v>
      </c>
      <c r="F410" s="41">
        <v>23.7</v>
      </c>
      <c r="G410" s="44">
        <v>14.49</v>
      </c>
      <c r="H410" s="44">
        <f t="shared" si="29"/>
        <v>18.11</v>
      </c>
      <c r="I410" s="44">
        <f t="shared" si="28"/>
        <v>429.21</v>
      </c>
      <c r="J410" s="73">
        <f t="shared" si="30"/>
        <v>8.806849159289066E-5</v>
      </c>
      <c r="K410" s="74">
        <f t="shared" si="31"/>
        <v>0.99523232466440492</v>
      </c>
    </row>
    <row r="411" spans="1:11" ht="36">
      <c r="A411" s="38" t="s">
        <v>698</v>
      </c>
      <c r="B411" s="39" t="s">
        <v>699</v>
      </c>
      <c r="C411" s="40" t="s">
        <v>700</v>
      </c>
      <c r="D411" s="39" t="s">
        <v>14</v>
      </c>
      <c r="E411" s="39" t="s">
        <v>22</v>
      </c>
      <c r="F411" s="41">
        <v>21</v>
      </c>
      <c r="G411" s="44">
        <v>16.239999999999998</v>
      </c>
      <c r="H411" s="44">
        <f t="shared" si="29"/>
        <v>20.3</v>
      </c>
      <c r="I411" s="44">
        <f t="shared" si="28"/>
        <v>426.3</v>
      </c>
      <c r="J411" s="73">
        <f t="shared" si="30"/>
        <v>8.7471396207099765E-5</v>
      </c>
      <c r="K411" s="74">
        <f t="shared" si="31"/>
        <v>0.99531979606061205</v>
      </c>
    </row>
    <row r="412" spans="1:11" ht="24">
      <c r="A412" s="38" t="s">
        <v>1734</v>
      </c>
      <c r="B412" s="39" t="s">
        <v>1735</v>
      </c>
      <c r="C412" s="40" t="s">
        <v>1736</v>
      </c>
      <c r="D412" s="39" t="s">
        <v>26</v>
      </c>
      <c r="E412" s="39" t="s">
        <v>5</v>
      </c>
      <c r="F412" s="41">
        <v>1</v>
      </c>
      <c r="G412" s="44">
        <v>325.97000000000003</v>
      </c>
      <c r="H412" s="44">
        <f t="shared" si="29"/>
        <v>407.46</v>
      </c>
      <c r="I412" s="44">
        <f t="shared" si="28"/>
        <v>407.46</v>
      </c>
      <c r="J412" s="73">
        <f t="shared" si="30"/>
        <v>8.3605665255793741E-5</v>
      </c>
      <c r="K412" s="74">
        <f t="shared" si="31"/>
        <v>0.99540340172586783</v>
      </c>
    </row>
    <row r="413" spans="1:11" ht="24">
      <c r="A413" s="38" t="s">
        <v>624</v>
      </c>
      <c r="B413" s="39" t="s">
        <v>625</v>
      </c>
      <c r="C413" s="40" t="s">
        <v>626</v>
      </c>
      <c r="D413" s="39" t="s">
        <v>26</v>
      </c>
      <c r="E413" s="39" t="s">
        <v>15</v>
      </c>
      <c r="F413" s="41">
        <v>4.37</v>
      </c>
      <c r="G413" s="44">
        <v>70.2</v>
      </c>
      <c r="H413" s="44">
        <f t="shared" si="29"/>
        <v>87.75</v>
      </c>
      <c r="I413" s="44">
        <f t="shared" si="28"/>
        <v>383.47</v>
      </c>
      <c r="J413" s="73">
        <f t="shared" si="30"/>
        <v>7.8683219102830285E-5</v>
      </c>
      <c r="K413" s="74">
        <f t="shared" si="31"/>
        <v>0.9954820849449707</v>
      </c>
    </row>
    <row r="414" spans="1:11" ht="20.100000000000001" customHeight="1">
      <c r="A414" s="38" t="s">
        <v>894</v>
      </c>
      <c r="B414" s="39" t="s">
        <v>895</v>
      </c>
      <c r="C414" s="40" t="s">
        <v>896</v>
      </c>
      <c r="D414" s="39" t="s">
        <v>14</v>
      </c>
      <c r="E414" s="39" t="s">
        <v>22</v>
      </c>
      <c r="F414" s="41">
        <v>3</v>
      </c>
      <c r="G414" s="44">
        <v>101.64</v>
      </c>
      <c r="H414" s="44">
        <f t="shared" si="29"/>
        <v>127.05</v>
      </c>
      <c r="I414" s="44">
        <f t="shared" si="28"/>
        <v>381.15</v>
      </c>
      <c r="J414" s="73">
        <f t="shared" si="30"/>
        <v>7.8207184293539934E-5</v>
      </c>
      <c r="K414" s="74">
        <f t="shared" si="31"/>
        <v>0.99556029212926422</v>
      </c>
    </row>
    <row r="415" spans="1:11" ht="20.100000000000001" customHeight="1">
      <c r="A415" s="38" t="s">
        <v>1145</v>
      </c>
      <c r="B415" s="39" t="s">
        <v>1146</v>
      </c>
      <c r="C415" s="40" t="s">
        <v>1147</v>
      </c>
      <c r="D415" s="39" t="s">
        <v>14</v>
      </c>
      <c r="E415" s="39" t="s">
        <v>22</v>
      </c>
      <c r="F415" s="41">
        <v>1</v>
      </c>
      <c r="G415" s="44">
        <v>302.69</v>
      </c>
      <c r="H415" s="44">
        <f t="shared" si="29"/>
        <v>378.36</v>
      </c>
      <c r="I415" s="44">
        <f t="shared" si="28"/>
        <v>378.36</v>
      </c>
      <c r="J415" s="73">
        <f t="shared" si="30"/>
        <v>7.7634711397884756E-5</v>
      </c>
      <c r="K415" s="74">
        <f t="shared" si="31"/>
        <v>0.9956379268406621</v>
      </c>
    </row>
    <row r="416" spans="1:11" ht="36">
      <c r="A416" s="38" t="s">
        <v>1132</v>
      </c>
      <c r="B416" s="39" t="s">
        <v>1133</v>
      </c>
      <c r="C416" s="40" t="s">
        <v>1134</v>
      </c>
      <c r="D416" s="39" t="s">
        <v>14</v>
      </c>
      <c r="E416" s="39" t="s">
        <v>22</v>
      </c>
      <c r="F416" s="41">
        <v>6</v>
      </c>
      <c r="G416" s="44">
        <v>49.15</v>
      </c>
      <c r="H416" s="44">
        <f t="shared" si="29"/>
        <v>61.44</v>
      </c>
      <c r="I416" s="44">
        <f t="shared" si="28"/>
        <v>368.64</v>
      </c>
      <c r="J416" s="73">
        <f t="shared" si="30"/>
        <v>7.5640289696892466E-5</v>
      </c>
      <c r="K416" s="74">
        <f t="shared" si="31"/>
        <v>0.99571356713035897</v>
      </c>
    </row>
    <row r="417" spans="1:11" ht="24">
      <c r="A417" s="38" t="s">
        <v>1158</v>
      </c>
      <c r="B417" s="39" t="s">
        <v>1159</v>
      </c>
      <c r="C417" s="40" t="s">
        <v>1160</v>
      </c>
      <c r="D417" s="39" t="s">
        <v>14</v>
      </c>
      <c r="E417" s="39" t="s">
        <v>22</v>
      </c>
      <c r="F417" s="41">
        <v>1</v>
      </c>
      <c r="G417" s="44">
        <v>294.13</v>
      </c>
      <c r="H417" s="44">
        <f t="shared" si="29"/>
        <v>367.66</v>
      </c>
      <c r="I417" s="44">
        <f t="shared" si="28"/>
        <v>367.66</v>
      </c>
      <c r="J417" s="73">
        <f t="shared" si="30"/>
        <v>7.5439206027450858E-5</v>
      </c>
      <c r="K417" s="74">
        <f t="shared" si="31"/>
        <v>0.99578900633638645</v>
      </c>
    </row>
    <row r="418" spans="1:11" ht="20.100000000000001" customHeight="1">
      <c r="A418" s="38" t="s">
        <v>1252</v>
      </c>
      <c r="B418" s="64" t="s">
        <v>1253</v>
      </c>
      <c r="C418" s="40" t="s">
        <v>1254</v>
      </c>
      <c r="D418" s="39" t="s">
        <v>26</v>
      </c>
      <c r="E418" s="39" t="s">
        <v>22</v>
      </c>
      <c r="F418" s="41">
        <v>1</v>
      </c>
      <c r="G418" s="44">
        <v>293.52</v>
      </c>
      <c r="H418" s="44">
        <f t="shared" si="29"/>
        <v>366.9</v>
      </c>
      <c r="I418" s="44">
        <f t="shared" si="28"/>
        <v>366.9</v>
      </c>
      <c r="J418" s="73">
        <f t="shared" si="30"/>
        <v>7.5283263589924712E-5</v>
      </c>
      <c r="K418" s="74">
        <f t="shared" si="31"/>
        <v>0.99586428959997642</v>
      </c>
    </row>
    <row r="419" spans="1:11" ht="24">
      <c r="A419" s="38" t="s">
        <v>918</v>
      </c>
      <c r="B419" s="39" t="s">
        <v>919</v>
      </c>
      <c r="C419" s="40" t="s">
        <v>920</v>
      </c>
      <c r="D419" s="39" t="s">
        <v>14</v>
      </c>
      <c r="E419" s="39" t="s">
        <v>22</v>
      </c>
      <c r="F419" s="41">
        <v>5</v>
      </c>
      <c r="G419" s="44">
        <v>57.9</v>
      </c>
      <c r="H419" s="44">
        <f t="shared" si="29"/>
        <v>72.38</v>
      </c>
      <c r="I419" s="44">
        <f t="shared" si="28"/>
        <v>361.9</v>
      </c>
      <c r="J419" s="73">
        <f t="shared" si="30"/>
        <v>7.4257326500936914E-5</v>
      </c>
      <c r="K419" s="74">
        <f t="shared" si="31"/>
        <v>0.99593854692647732</v>
      </c>
    </row>
    <row r="420" spans="1:11" ht="24">
      <c r="A420" s="38" t="s">
        <v>1162</v>
      </c>
      <c r="B420" s="39" t="s">
        <v>1163</v>
      </c>
      <c r="C420" s="40" t="s">
        <v>1164</v>
      </c>
      <c r="D420" s="39" t="s">
        <v>14</v>
      </c>
      <c r="E420" s="39" t="s">
        <v>22</v>
      </c>
      <c r="F420" s="41">
        <v>1</v>
      </c>
      <c r="G420" s="44">
        <v>286.37</v>
      </c>
      <c r="H420" s="44">
        <f t="shared" si="29"/>
        <v>357.96</v>
      </c>
      <c r="I420" s="44">
        <f t="shared" si="28"/>
        <v>357.96</v>
      </c>
      <c r="J420" s="73">
        <f t="shared" si="30"/>
        <v>7.3448888074814525E-5</v>
      </c>
      <c r="K420" s="74">
        <f t="shared" si="31"/>
        <v>0.99601199581455213</v>
      </c>
    </row>
    <row r="421" spans="1:11" ht="20.100000000000001" customHeight="1">
      <c r="A421" s="38" t="s">
        <v>1228</v>
      </c>
      <c r="B421" s="64" t="s">
        <v>1229</v>
      </c>
      <c r="C421" s="40" t="s">
        <v>1230</v>
      </c>
      <c r="D421" s="39" t="s">
        <v>14</v>
      </c>
      <c r="E421" s="39" t="s">
        <v>22</v>
      </c>
      <c r="F421" s="41">
        <v>5</v>
      </c>
      <c r="G421" s="44">
        <v>56.14</v>
      </c>
      <c r="H421" s="44">
        <f t="shared" si="29"/>
        <v>70.180000000000007</v>
      </c>
      <c r="I421" s="44">
        <f t="shared" si="28"/>
        <v>350.9</v>
      </c>
      <c r="J421" s="73">
        <f t="shared" si="30"/>
        <v>7.2000264905163752E-5</v>
      </c>
      <c r="K421" s="74">
        <f t="shared" si="31"/>
        <v>0.9960839960794573</v>
      </c>
    </row>
    <row r="422" spans="1:11" ht="36">
      <c r="A422" s="38" t="s">
        <v>1572</v>
      </c>
      <c r="B422" s="39" t="s">
        <v>1573</v>
      </c>
      <c r="C422" s="40" t="s">
        <v>1574</v>
      </c>
      <c r="D422" s="39" t="s">
        <v>14</v>
      </c>
      <c r="E422" s="39" t="s">
        <v>30</v>
      </c>
      <c r="F422" s="41">
        <v>17.2</v>
      </c>
      <c r="G422" s="44">
        <v>15.66</v>
      </c>
      <c r="H422" s="44">
        <f t="shared" si="29"/>
        <v>19.579999999999998</v>
      </c>
      <c r="I422" s="44">
        <f t="shared" si="28"/>
        <v>336.78</v>
      </c>
      <c r="J422" s="73">
        <f t="shared" si="30"/>
        <v>6.9103018565862205E-5</v>
      </c>
      <c r="K422" s="74">
        <f t="shared" si="31"/>
        <v>0.99615309909802319</v>
      </c>
    </row>
    <row r="423" spans="1:11" ht="36">
      <c r="A423" s="38" t="s">
        <v>840</v>
      </c>
      <c r="B423" s="39" t="s">
        <v>841</v>
      </c>
      <c r="C423" s="40" t="s">
        <v>842</v>
      </c>
      <c r="D423" s="39" t="s">
        <v>26</v>
      </c>
      <c r="E423" s="39" t="s">
        <v>22</v>
      </c>
      <c r="F423" s="41">
        <v>3</v>
      </c>
      <c r="G423" s="44">
        <v>87.45</v>
      </c>
      <c r="H423" s="44">
        <f t="shared" si="29"/>
        <v>109.31</v>
      </c>
      <c r="I423" s="44">
        <f t="shared" si="28"/>
        <v>327.93</v>
      </c>
      <c r="J423" s="73">
        <f t="shared" si="30"/>
        <v>6.7287109918353805E-5</v>
      </c>
      <c r="K423" s="74">
        <f t="shared" si="31"/>
        <v>0.99622038620794151</v>
      </c>
    </row>
    <row r="424" spans="1:11" ht="24">
      <c r="A424" s="38" t="s">
        <v>605</v>
      </c>
      <c r="B424" s="39" t="s">
        <v>606</v>
      </c>
      <c r="C424" s="40" t="s">
        <v>607</v>
      </c>
      <c r="D424" s="39" t="s">
        <v>26</v>
      </c>
      <c r="E424" s="39" t="s">
        <v>15</v>
      </c>
      <c r="F424" s="41">
        <v>15.19</v>
      </c>
      <c r="G424" s="44">
        <v>16.95</v>
      </c>
      <c r="H424" s="44">
        <f t="shared" si="29"/>
        <v>21.19</v>
      </c>
      <c r="I424" s="44">
        <f t="shared" si="28"/>
        <v>321.88</v>
      </c>
      <c r="J424" s="73">
        <f t="shared" si="30"/>
        <v>6.6045726040678569E-5</v>
      </c>
      <c r="K424" s="74">
        <f t="shared" si="31"/>
        <v>0.99628643193398214</v>
      </c>
    </row>
    <row r="425" spans="1:11" ht="36">
      <c r="A425" s="38" t="s">
        <v>59</v>
      </c>
      <c r="B425" s="39" t="s">
        <v>60</v>
      </c>
      <c r="C425" s="40" t="s">
        <v>61</v>
      </c>
      <c r="D425" s="39" t="s">
        <v>14</v>
      </c>
      <c r="E425" s="39" t="s">
        <v>15</v>
      </c>
      <c r="F425" s="41">
        <v>84.44</v>
      </c>
      <c r="G425" s="44">
        <v>2.94</v>
      </c>
      <c r="H425" s="44">
        <f t="shared" si="29"/>
        <v>3.68</v>
      </c>
      <c r="I425" s="44">
        <f t="shared" si="28"/>
        <v>310.74</v>
      </c>
      <c r="J425" s="73">
        <f t="shared" si="30"/>
        <v>6.3759938206413747E-5</v>
      </c>
      <c r="K425" s="74">
        <f t="shared" si="31"/>
        <v>0.99635019187218854</v>
      </c>
    </row>
    <row r="426" spans="1:11" ht="24">
      <c r="A426" s="38" t="s">
        <v>1258</v>
      </c>
      <c r="B426" s="39" t="s">
        <v>1259</v>
      </c>
      <c r="C426" s="40" t="s">
        <v>1260</v>
      </c>
      <c r="D426" s="39" t="s">
        <v>26</v>
      </c>
      <c r="E426" s="39" t="s">
        <v>22</v>
      </c>
      <c r="F426" s="41">
        <v>1</v>
      </c>
      <c r="G426" s="44">
        <v>247.68</v>
      </c>
      <c r="H426" s="44">
        <f t="shared" si="29"/>
        <v>309.60000000000002</v>
      </c>
      <c r="I426" s="44">
        <f t="shared" si="28"/>
        <v>309.60000000000002</v>
      </c>
      <c r="J426" s="73">
        <f t="shared" si="30"/>
        <v>6.3526024550124535E-5</v>
      </c>
      <c r="K426" s="74">
        <f t="shared" si="31"/>
        <v>0.99641371789673872</v>
      </c>
    </row>
    <row r="427" spans="1:11" ht="48">
      <c r="A427" s="38" t="s">
        <v>906</v>
      </c>
      <c r="B427" s="39" t="s">
        <v>907</v>
      </c>
      <c r="C427" s="40" t="s">
        <v>908</v>
      </c>
      <c r="D427" s="39" t="s">
        <v>14</v>
      </c>
      <c r="E427" s="39" t="s">
        <v>22</v>
      </c>
      <c r="F427" s="41">
        <v>24</v>
      </c>
      <c r="G427" s="44">
        <v>10.119999999999999</v>
      </c>
      <c r="H427" s="44">
        <f t="shared" si="29"/>
        <v>12.65</v>
      </c>
      <c r="I427" s="44">
        <f t="shared" si="28"/>
        <v>303.60000000000002</v>
      </c>
      <c r="J427" s="73">
        <f t="shared" si="30"/>
        <v>6.2294900043339171E-5</v>
      </c>
      <c r="K427" s="74">
        <f t="shared" si="31"/>
        <v>0.99647601279678211</v>
      </c>
    </row>
    <row r="428" spans="1:11" ht="24">
      <c r="A428" s="38" t="s">
        <v>1337</v>
      </c>
      <c r="B428" s="39" t="s">
        <v>1338</v>
      </c>
      <c r="C428" s="40" t="s">
        <v>1339</v>
      </c>
      <c r="D428" s="39" t="s">
        <v>26</v>
      </c>
      <c r="E428" s="39" t="s">
        <v>22</v>
      </c>
      <c r="F428" s="41">
        <v>39</v>
      </c>
      <c r="G428" s="44">
        <v>6.21</v>
      </c>
      <c r="H428" s="44">
        <f t="shared" si="29"/>
        <v>7.76</v>
      </c>
      <c r="I428" s="44">
        <f t="shared" si="28"/>
        <v>302.64</v>
      </c>
      <c r="J428" s="73">
        <f t="shared" si="30"/>
        <v>6.2097920122253507E-5</v>
      </c>
      <c r="K428" s="74">
        <f t="shared" si="31"/>
        <v>0.99653811071690435</v>
      </c>
    </row>
    <row r="429" spans="1:11" ht="36">
      <c r="A429" s="38" t="s">
        <v>716</v>
      </c>
      <c r="B429" s="39" t="s">
        <v>717</v>
      </c>
      <c r="C429" s="40" t="s">
        <v>718</v>
      </c>
      <c r="D429" s="39" t="s">
        <v>14</v>
      </c>
      <c r="E429" s="39" t="s">
        <v>22</v>
      </c>
      <c r="F429" s="41">
        <v>40</v>
      </c>
      <c r="G429" s="44">
        <v>5.89</v>
      </c>
      <c r="H429" s="44">
        <f t="shared" si="29"/>
        <v>7.36</v>
      </c>
      <c r="I429" s="44">
        <f t="shared" si="28"/>
        <v>294.39999999999998</v>
      </c>
      <c r="J429" s="73">
        <f t="shared" si="30"/>
        <v>6.0407175799601614E-5</v>
      </c>
      <c r="K429" s="74">
        <f t="shared" si="31"/>
        <v>0.99659851789270393</v>
      </c>
    </row>
    <row r="430" spans="1:11" ht="24">
      <c r="A430" s="38" t="s">
        <v>1454</v>
      </c>
      <c r="B430" s="39" t="s">
        <v>1455</v>
      </c>
      <c r="C430" s="40" t="s">
        <v>1456</v>
      </c>
      <c r="D430" s="39" t="s">
        <v>14</v>
      </c>
      <c r="E430" s="39" t="s">
        <v>22</v>
      </c>
      <c r="F430" s="41">
        <v>8</v>
      </c>
      <c r="G430" s="44">
        <v>29.33</v>
      </c>
      <c r="H430" s="44">
        <f t="shared" si="29"/>
        <v>36.659999999999997</v>
      </c>
      <c r="I430" s="44">
        <f t="shared" si="28"/>
        <v>293.27999999999997</v>
      </c>
      <c r="J430" s="73">
        <f t="shared" si="30"/>
        <v>6.0177365891668346E-5</v>
      </c>
      <c r="K430" s="74">
        <f t="shared" si="31"/>
        <v>0.99665869525859563</v>
      </c>
    </row>
    <row r="431" spans="1:11" ht="36">
      <c r="A431" s="38" t="s">
        <v>1249</v>
      </c>
      <c r="B431" s="39" t="s">
        <v>1250</v>
      </c>
      <c r="C431" s="40" t="s">
        <v>1251</v>
      </c>
      <c r="D431" s="39" t="s">
        <v>14</v>
      </c>
      <c r="E431" s="39" t="s">
        <v>22</v>
      </c>
      <c r="F431" s="41">
        <v>1</v>
      </c>
      <c r="G431" s="44">
        <v>228.02</v>
      </c>
      <c r="H431" s="44">
        <f t="shared" si="29"/>
        <v>285.02999999999997</v>
      </c>
      <c r="I431" s="44">
        <f t="shared" si="28"/>
        <v>285.02999999999997</v>
      </c>
      <c r="J431" s="73">
        <f t="shared" si="30"/>
        <v>5.8484569694838482E-5</v>
      </c>
      <c r="K431" s="74">
        <f t="shared" si="31"/>
        <v>0.99671717982829044</v>
      </c>
    </row>
    <row r="432" spans="1:11" ht="36">
      <c r="A432" s="38" t="s">
        <v>1484</v>
      </c>
      <c r="B432" s="39" t="s">
        <v>1485</v>
      </c>
      <c r="C432" s="40" t="s">
        <v>1486</v>
      </c>
      <c r="D432" s="39" t="s">
        <v>14</v>
      </c>
      <c r="E432" s="39" t="s">
        <v>22</v>
      </c>
      <c r="F432" s="41">
        <v>10</v>
      </c>
      <c r="G432" s="44">
        <v>22.34</v>
      </c>
      <c r="H432" s="44">
        <f t="shared" si="29"/>
        <v>27.93</v>
      </c>
      <c r="I432" s="44">
        <f t="shared" si="28"/>
        <v>279.3</v>
      </c>
      <c r="J432" s="73">
        <f t="shared" si="30"/>
        <v>5.7308845790858473E-5</v>
      </c>
      <c r="K432" s="74">
        <f t="shared" si="31"/>
        <v>0.99677448867408125</v>
      </c>
    </row>
    <row r="433" spans="1:11" ht="36">
      <c r="A433" s="38" t="s">
        <v>981</v>
      </c>
      <c r="B433" s="39" t="s">
        <v>982</v>
      </c>
      <c r="C433" s="40" t="s">
        <v>983</v>
      </c>
      <c r="D433" s="39" t="s">
        <v>14</v>
      </c>
      <c r="E433" s="39" t="s">
        <v>22</v>
      </c>
      <c r="F433" s="41">
        <v>6</v>
      </c>
      <c r="G433" s="44">
        <v>36.85</v>
      </c>
      <c r="H433" s="44">
        <f t="shared" si="29"/>
        <v>46.06</v>
      </c>
      <c r="I433" s="44">
        <f t="shared" si="28"/>
        <v>276.36</v>
      </c>
      <c r="J433" s="73">
        <f t="shared" si="30"/>
        <v>5.6705594782533643E-5</v>
      </c>
      <c r="K433" s="74">
        <f t="shared" si="31"/>
        <v>0.9968311942688638</v>
      </c>
    </row>
    <row r="434" spans="1:11" ht="24">
      <c r="A434" s="38" t="s">
        <v>1528</v>
      </c>
      <c r="B434" s="39" t="s">
        <v>1529</v>
      </c>
      <c r="C434" s="40" t="s">
        <v>1530</v>
      </c>
      <c r="D434" s="39" t="s">
        <v>26</v>
      </c>
      <c r="E434" s="39" t="s">
        <v>22</v>
      </c>
      <c r="F434" s="41">
        <v>1</v>
      </c>
      <c r="G434" s="44">
        <v>220.86</v>
      </c>
      <c r="H434" s="44">
        <f t="shared" si="29"/>
        <v>276.08</v>
      </c>
      <c r="I434" s="44">
        <f t="shared" si="28"/>
        <v>276.08</v>
      </c>
      <c r="J434" s="73">
        <f t="shared" si="30"/>
        <v>5.6648142305550323E-5</v>
      </c>
      <c r="K434" s="74">
        <f t="shared" si="31"/>
        <v>0.99688784241116934</v>
      </c>
    </row>
    <row r="435" spans="1:11" ht="36">
      <c r="A435" s="38" t="s">
        <v>680</v>
      </c>
      <c r="B435" s="39" t="s">
        <v>681</v>
      </c>
      <c r="C435" s="40" t="s">
        <v>682</v>
      </c>
      <c r="D435" s="39" t="s">
        <v>14</v>
      </c>
      <c r="E435" s="39" t="s">
        <v>22</v>
      </c>
      <c r="F435" s="41">
        <v>16</v>
      </c>
      <c r="G435" s="44">
        <v>13.77</v>
      </c>
      <c r="H435" s="44">
        <f t="shared" si="29"/>
        <v>17.21</v>
      </c>
      <c r="I435" s="44">
        <f t="shared" si="28"/>
        <v>275.36</v>
      </c>
      <c r="J435" s="73">
        <f t="shared" si="30"/>
        <v>5.6500407364736085E-5</v>
      </c>
      <c r="K435" s="74">
        <f t="shared" si="31"/>
        <v>0.99694434281853406</v>
      </c>
    </row>
    <row r="436" spans="1:11" ht="20.100000000000001" customHeight="1">
      <c r="A436" s="38" t="s">
        <v>719</v>
      </c>
      <c r="B436" s="64" t="s">
        <v>720</v>
      </c>
      <c r="C436" s="40" t="s">
        <v>721</v>
      </c>
      <c r="D436" s="39" t="s">
        <v>14</v>
      </c>
      <c r="E436" s="39" t="s">
        <v>22</v>
      </c>
      <c r="F436" s="41">
        <v>16</v>
      </c>
      <c r="G436" s="44">
        <v>13.75</v>
      </c>
      <c r="H436" s="44">
        <f t="shared" si="29"/>
        <v>17.190000000000001</v>
      </c>
      <c r="I436" s="44">
        <f t="shared" si="28"/>
        <v>275.04000000000002</v>
      </c>
      <c r="J436" s="73">
        <f t="shared" si="30"/>
        <v>5.643474739104087E-5</v>
      </c>
      <c r="K436" s="74">
        <f t="shared" si="31"/>
        <v>0.99700077756592509</v>
      </c>
    </row>
    <row r="437" spans="1:11" ht="48">
      <c r="A437" s="38" t="s">
        <v>974</v>
      </c>
      <c r="B437" s="39" t="s">
        <v>975</v>
      </c>
      <c r="C437" s="40" t="s">
        <v>976</v>
      </c>
      <c r="D437" s="39" t="s">
        <v>14</v>
      </c>
      <c r="E437" s="39" t="s">
        <v>22</v>
      </c>
      <c r="F437" s="41">
        <v>24</v>
      </c>
      <c r="G437" s="44">
        <v>9.07</v>
      </c>
      <c r="H437" s="44">
        <f t="shared" si="29"/>
        <v>11.34</v>
      </c>
      <c r="I437" s="44">
        <f t="shared" ref="I437:I500" si="32">ROUND(H437*F437,2)</f>
        <v>272.16000000000003</v>
      </c>
      <c r="J437" s="73">
        <f t="shared" si="30"/>
        <v>5.5843807627783898E-5</v>
      </c>
      <c r="K437" s="74">
        <f t="shared" si="31"/>
        <v>0.99705662137355289</v>
      </c>
    </row>
    <row r="438" spans="1:11" ht="36">
      <c r="A438" s="38" t="s">
        <v>725</v>
      </c>
      <c r="B438" s="39" t="s">
        <v>726</v>
      </c>
      <c r="C438" s="40" t="s">
        <v>727</v>
      </c>
      <c r="D438" s="39" t="s">
        <v>14</v>
      </c>
      <c r="E438" s="39" t="s">
        <v>22</v>
      </c>
      <c r="F438" s="41">
        <v>8</v>
      </c>
      <c r="G438" s="44">
        <v>27.18</v>
      </c>
      <c r="H438" s="44">
        <f t="shared" si="29"/>
        <v>33.979999999999997</v>
      </c>
      <c r="I438" s="44">
        <f t="shared" si="32"/>
        <v>271.83999999999997</v>
      </c>
      <c r="J438" s="73">
        <f t="shared" si="30"/>
        <v>5.5778147654088663E-5</v>
      </c>
      <c r="K438" s="74">
        <f t="shared" si="31"/>
        <v>0.997112399521207</v>
      </c>
    </row>
    <row r="439" spans="1:11" ht="24">
      <c r="A439" s="38" t="s">
        <v>1025</v>
      </c>
      <c r="B439" s="39" t="s">
        <v>1026</v>
      </c>
      <c r="C439" s="40" t="s">
        <v>1027</v>
      </c>
      <c r="D439" s="39" t="s">
        <v>14</v>
      </c>
      <c r="E439" s="39" t="s">
        <v>22</v>
      </c>
      <c r="F439" s="41">
        <v>1</v>
      </c>
      <c r="G439" s="44">
        <v>216.57</v>
      </c>
      <c r="H439" s="44">
        <f t="shared" si="29"/>
        <v>270.70999999999998</v>
      </c>
      <c r="I439" s="44">
        <f t="shared" si="32"/>
        <v>270.70999999999998</v>
      </c>
      <c r="J439" s="73">
        <f t="shared" si="30"/>
        <v>5.5546285871977423E-5</v>
      </c>
      <c r="K439" s="74">
        <f t="shared" si="31"/>
        <v>0.99716794580707901</v>
      </c>
    </row>
    <row r="440" spans="1:11" ht="24">
      <c r="A440" s="38" t="s">
        <v>1498</v>
      </c>
      <c r="B440" s="39" t="s">
        <v>1499</v>
      </c>
      <c r="C440" s="40" t="s">
        <v>1500</v>
      </c>
      <c r="D440" s="39" t="s">
        <v>14</v>
      </c>
      <c r="E440" s="39" t="s">
        <v>22</v>
      </c>
      <c r="F440" s="41">
        <v>13</v>
      </c>
      <c r="G440" s="44">
        <v>16.399999999999999</v>
      </c>
      <c r="H440" s="44">
        <f t="shared" si="29"/>
        <v>20.5</v>
      </c>
      <c r="I440" s="44">
        <f t="shared" si="32"/>
        <v>266.5</v>
      </c>
      <c r="J440" s="73">
        <f t="shared" si="30"/>
        <v>5.46824468430497E-5</v>
      </c>
      <c r="K440" s="74">
        <f t="shared" si="31"/>
        <v>0.99722262825392205</v>
      </c>
    </row>
    <row r="441" spans="1:11" ht="36">
      <c r="A441" s="38" t="s">
        <v>849</v>
      </c>
      <c r="B441" s="39" t="s">
        <v>850</v>
      </c>
      <c r="C441" s="40" t="s">
        <v>851</v>
      </c>
      <c r="D441" s="39" t="s">
        <v>26</v>
      </c>
      <c r="E441" s="39" t="s">
        <v>22</v>
      </c>
      <c r="F441" s="41">
        <v>2</v>
      </c>
      <c r="G441" s="44">
        <v>104.66</v>
      </c>
      <c r="H441" s="44">
        <f t="shared" si="29"/>
        <v>130.83000000000001</v>
      </c>
      <c r="I441" s="44">
        <f t="shared" si="32"/>
        <v>261.66000000000003</v>
      </c>
      <c r="J441" s="73">
        <f t="shared" si="30"/>
        <v>5.3689339740909519E-5</v>
      </c>
      <c r="K441" s="74">
        <f t="shared" si="31"/>
        <v>0.99727631759366298</v>
      </c>
    </row>
    <row r="442" spans="1:11" ht="24">
      <c r="A442" s="38" t="s">
        <v>1558</v>
      </c>
      <c r="B442" s="39" t="s">
        <v>1559</v>
      </c>
      <c r="C442" s="40" t="s">
        <v>1560</v>
      </c>
      <c r="D442" s="39" t="s">
        <v>26</v>
      </c>
      <c r="E442" s="39" t="s">
        <v>22</v>
      </c>
      <c r="F442" s="41">
        <v>5</v>
      </c>
      <c r="G442" s="44">
        <v>41.42</v>
      </c>
      <c r="H442" s="44">
        <f t="shared" si="29"/>
        <v>51.78</v>
      </c>
      <c r="I442" s="44">
        <f t="shared" si="32"/>
        <v>258.89999999999998</v>
      </c>
      <c r="J442" s="73">
        <f t="shared" si="30"/>
        <v>5.3123022467788243E-5</v>
      </c>
      <c r="K442" s="74">
        <f t="shared" si="31"/>
        <v>0.99732944061613071</v>
      </c>
    </row>
    <row r="443" spans="1:11" ht="24">
      <c r="A443" s="38" t="s">
        <v>634</v>
      </c>
      <c r="B443" s="39" t="s">
        <v>635</v>
      </c>
      <c r="C443" s="40" t="s">
        <v>636</v>
      </c>
      <c r="D443" s="39" t="s">
        <v>26</v>
      </c>
      <c r="E443" s="39" t="s">
        <v>15</v>
      </c>
      <c r="F443" s="41">
        <v>2.94</v>
      </c>
      <c r="G443" s="44">
        <v>70.2</v>
      </c>
      <c r="H443" s="44">
        <f t="shared" si="29"/>
        <v>87.75</v>
      </c>
      <c r="I443" s="44">
        <f t="shared" si="32"/>
        <v>257.99</v>
      </c>
      <c r="J443" s="73">
        <f t="shared" si="30"/>
        <v>5.2936301917592472E-5</v>
      </c>
      <c r="K443" s="74">
        <f t="shared" si="31"/>
        <v>0.99738237691804832</v>
      </c>
    </row>
    <row r="444" spans="1:11" ht="24">
      <c r="A444" s="38" t="s">
        <v>1516</v>
      </c>
      <c r="B444" s="39" t="s">
        <v>1517</v>
      </c>
      <c r="C444" s="40" t="s">
        <v>1518</v>
      </c>
      <c r="D444" s="39" t="s">
        <v>14</v>
      </c>
      <c r="E444" s="39" t="s">
        <v>22</v>
      </c>
      <c r="F444" s="41">
        <v>2</v>
      </c>
      <c r="G444" s="44">
        <v>100.05</v>
      </c>
      <c r="H444" s="44">
        <f t="shared" si="29"/>
        <v>125.06</v>
      </c>
      <c r="I444" s="44">
        <f t="shared" si="32"/>
        <v>250.12</v>
      </c>
      <c r="J444" s="73">
        <f t="shared" si="30"/>
        <v>5.1321476939525673E-5</v>
      </c>
      <c r="K444" s="74">
        <f t="shared" si="31"/>
        <v>0.99743369839498786</v>
      </c>
    </row>
    <row r="445" spans="1:11" ht="24">
      <c r="A445" s="38" t="s">
        <v>1629</v>
      </c>
      <c r="B445" s="39" t="s">
        <v>1630</v>
      </c>
      <c r="C445" s="40" t="s">
        <v>1631</v>
      </c>
      <c r="D445" s="39" t="s">
        <v>14</v>
      </c>
      <c r="E445" s="39" t="s">
        <v>22</v>
      </c>
      <c r="F445" s="41">
        <v>1</v>
      </c>
      <c r="G445" s="44">
        <v>199.62</v>
      </c>
      <c r="H445" s="44">
        <f t="shared" si="29"/>
        <v>249.53</v>
      </c>
      <c r="I445" s="44">
        <f t="shared" si="32"/>
        <v>249.53</v>
      </c>
      <c r="J445" s="73">
        <f t="shared" si="30"/>
        <v>5.120041636302511E-5</v>
      </c>
      <c r="K445" s="74">
        <f t="shared" si="31"/>
        <v>0.99748489881135083</v>
      </c>
    </row>
    <row r="446" spans="1:11" ht="24">
      <c r="A446" s="38" t="s">
        <v>1237</v>
      </c>
      <c r="B446" s="39" t="s">
        <v>1238</v>
      </c>
      <c r="C446" s="40" t="s">
        <v>1239</v>
      </c>
      <c r="D446" s="39" t="s">
        <v>14</v>
      </c>
      <c r="E446" s="39" t="s">
        <v>22</v>
      </c>
      <c r="F446" s="41">
        <v>5</v>
      </c>
      <c r="G446" s="44">
        <v>39.83</v>
      </c>
      <c r="H446" s="44">
        <f t="shared" si="29"/>
        <v>49.79</v>
      </c>
      <c r="I446" s="44">
        <f t="shared" si="32"/>
        <v>248.95</v>
      </c>
      <c r="J446" s="73">
        <f t="shared" si="30"/>
        <v>5.1081407660702525E-5</v>
      </c>
      <c r="K446" s="74">
        <f t="shared" si="31"/>
        <v>0.99753598021901158</v>
      </c>
    </row>
    <row r="447" spans="1:11" ht="24">
      <c r="A447" s="38" t="s">
        <v>1495</v>
      </c>
      <c r="B447" s="39" t="s">
        <v>1496</v>
      </c>
      <c r="C447" s="40" t="s">
        <v>1497</v>
      </c>
      <c r="D447" s="39" t="s">
        <v>14</v>
      </c>
      <c r="E447" s="39" t="s">
        <v>22</v>
      </c>
      <c r="F447" s="41">
        <v>13</v>
      </c>
      <c r="G447" s="44">
        <v>15.09</v>
      </c>
      <c r="H447" s="44">
        <f t="shared" si="29"/>
        <v>18.86</v>
      </c>
      <c r="I447" s="44">
        <f t="shared" si="32"/>
        <v>245.18</v>
      </c>
      <c r="J447" s="73">
        <f t="shared" si="30"/>
        <v>5.0307851095605726E-5</v>
      </c>
      <c r="K447" s="74">
        <f t="shared" si="31"/>
        <v>0.99758628807010719</v>
      </c>
    </row>
    <row r="448" spans="1:11" ht="24">
      <c r="A448" s="38" t="s">
        <v>590</v>
      </c>
      <c r="B448" s="39" t="s">
        <v>591</v>
      </c>
      <c r="C448" s="40" t="s">
        <v>592</v>
      </c>
      <c r="D448" s="39" t="s">
        <v>26</v>
      </c>
      <c r="E448" s="39" t="s">
        <v>15</v>
      </c>
      <c r="F448" s="41">
        <v>14.86</v>
      </c>
      <c r="G448" s="44">
        <v>13.15</v>
      </c>
      <c r="H448" s="44">
        <f t="shared" si="29"/>
        <v>16.440000000000001</v>
      </c>
      <c r="I448" s="44">
        <f t="shared" si="32"/>
        <v>244.3</v>
      </c>
      <c r="J448" s="73">
        <f t="shared" si="30"/>
        <v>5.0127286167943877E-5</v>
      </c>
      <c r="K448" s="74">
        <f t="shared" si="31"/>
        <v>0.99763641535627512</v>
      </c>
    </row>
    <row r="449" spans="1:11" ht="24">
      <c r="A449" s="38" t="s">
        <v>998</v>
      </c>
      <c r="B449" s="39" t="s">
        <v>999</v>
      </c>
      <c r="C449" s="40" t="s">
        <v>1000</v>
      </c>
      <c r="D449" s="39" t="s">
        <v>14</v>
      </c>
      <c r="E449" s="39" t="s">
        <v>22</v>
      </c>
      <c r="F449" s="41">
        <v>6</v>
      </c>
      <c r="G449" s="44">
        <v>32.270000000000003</v>
      </c>
      <c r="H449" s="44">
        <f t="shared" si="29"/>
        <v>40.340000000000003</v>
      </c>
      <c r="I449" s="44">
        <f t="shared" si="32"/>
        <v>242.04</v>
      </c>
      <c r="J449" s="73">
        <f t="shared" si="30"/>
        <v>4.9663562603721384E-5</v>
      </c>
      <c r="K449" s="74">
        <f t="shared" si="31"/>
        <v>0.99768607891887884</v>
      </c>
    </row>
    <row r="450" spans="1:11" ht="36">
      <c r="A450" s="38" t="s">
        <v>186</v>
      </c>
      <c r="B450" s="39" t="s">
        <v>187</v>
      </c>
      <c r="C450" s="40" t="s">
        <v>188</v>
      </c>
      <c r="D450" s="39" t="s">
        <v>14</v>
      </c>
      <c r="E450" s="39" t="s">
        <v>92</v>
      </c>
      <c r="F450" s="41">
        <v>13.8</v>
      </c>
      <c r="G450" s="44">
        <v>13.99</v>
      </c>
      <c r="H450" s="44">
        <f t="shared" si="29"/>
        <v>17.489999999999998</v>
      </c>
      <c r="I450" s="44">
        <f t="shared" si="32"/>
        <v>241.36</v>
      </c>
      <c r="J450" s="73">
        <f t="shared" si="30"/>
        <v>4.9524035159619047E-5</v>
      </c>
      <c r="K450" s="74">
        <f t="shared" si="31"/>
        <v>0.9977356029540384</v>
      </c>
    </row>
    <row r="451" spans="1:11" ht="24">
      <c r="A451" s="38" t="s">
        <v>1513</v>
      </c>
      <c r="B451" s="39" t="s">
        <v>1514</v>
      </c>
      <c r="C451" s="40" t="s">
        <v>1515</v>
      </c>
      <c r="D451" s="39" t="s">
        <v>14</v>
      </c>
      <c r="E451" s="39" t="s">
        <v>22</v>
      </c>
      <c r="F451" s="41">
        <v>2</v>
      </c>
      <c r="G451" s="44">
        <v>95.5</v>
      </c>
      <c r="H451" s="44">
        <f t="shared" si="29"/>
        <v>119.38</v>
      </c>
      <c r="I451" s="44">
        <f t="shared" si="32"/>
        <v>238.76</v>
      </c>
      <c r="J451" s="73">
        <f t="shared" si="30"/>
        <v>4.8990547873345389E-5</v>
      </c>
      <c r="K451" s="74">
        <f t="shared" si="31"/>
        <v>0.99778459350191173</v>
      </c>
    </row>
    <row r="452" spans="1:11" ht="24">
      <c r="A452" s="38" t="s">
        <v>1391</v>
      </c>
      <c r="B452" s="39" t="s">
        <v>1392</v>
      </c>
      <c r="C452" s="40" t="s">
        <v>1393</v>
      </c>
      <c r="D452" s="39" t="s">
        <v>14</v>
      </c>
      <c r="E452" s="39" t="s">
        <v>22</v>
      </c>
      <c r="F452" s="41">
        <v>1</v>
      </c>
      <c r="G452" s="44">
        <v>188.12</v>
      </c>
      <c r="H452" s="44">
        <f t="shared" si="29"/>
        <v>235.15</v>
      </c>
      <c r="I452" s="44">
        <f t="shared" si="32"/>
        <v>235.15</v>
      </c>
      <c r="J452" s="73">
        <f t="shared" si="30"/>
        <v>4.82498212950962E-5</v>
      </c>
      <c r="K452" s="74">
        <f t="shared" si="31"/>
        <v>0.99783284332320688</v>
      </c>
    </row>
    <row r="453" spans="1:11" ht="36">
      <c r="A453" s="38" t="s">
        <v>891</v>
      </c>
      <c r="B453" s="39" t="s">
        <v>892</v>
      </c>
      <c r="C453" s="40" t="s">
        <v>893</v>
      </c>
      <c r="D453" s="39" t="s">
        <v>14</v>
      </c>
      <c r="E453" s="39" t="s">
        <v>22</v>
      </c>
      <c r="F453" s="41">
        <v>7</v>
      </c>
      <c r="G453" s="44">
        <v>26.87</v>
      </c>
      <c r="H453" s="44">
        <f t="shared" si="29"/>
        <v>33.590000000000003</v>
      </c>
      <c r="I453" s="44">
        <f t="shared" si="32"/>
        <v>235.13</v>
      </c>
      <c r="J453" s="73">
        <f t="shared" si="30"/>
        <v>4.824571754674025E-5</v>
      </c>
      <c r="K453" s="74">
        <f t="shared" si="31"/>
        <v>0.99788108904075357</v>
      </c>
    </row>
    <row r="454" spans="1:11" ht="36">
      <c r="A454" s="38" t="s">
        <v>1123</v>
      </c>
      <c r="B454" s="39" t="s">
        <v>1124</v>
      </c>
      <c r="C454" s="40" t="s">
        <v>1125</v>
      </c>
      <c r="D454" s="39" t="s">
        <v>14</v>
      </c>
      <c r="E454" s="39" t="s">
        <v>22</v>
      </c>
      <c r="F454" s="41">
        <v>8</v>
      </c>
      <c r="G454" s="44">
        <v>22.91</v>
      </c>
      <c r="H454" s="44">
        <f t="shared" si="29"/>
        <v>28.64</v>
      </c>
      <c r="I454" s="44">
        <f t="shared" si="32"/>
        <v>229.12</v>
      </c>
      <c r="J454" s="73">
        <f t="shared" si="30"/>
        <v>4.7012541165776914E-5</v>
      </c>
      <c r="K454" s="74">
        <f t="shared" si="31"/>
        <v>0.99792810158191936</v>
      </c>
    </row>
    <row r="455" spans="1:11" ht="24">
      <c r="A455" s="38" t="s">
        <v>1507</v>
      </c>
      <c r="B455" s="39" t="s">
        <v>1508</v>
      </c>
      <c r="C455" s="40" t="s">
        <v>1509</v>
      </c>
      <c r="D455" s="39" t="s">
        <v>14</v>
      </c>
      <c r="E455" s="39" t="s">
        <v>22</v>
      </c>
      <c r="F455" s="41">
        <v>2</v>
      </c>
      <c r="G455" s="44">
        <v>91.6</v>
      </c>
      <c r="H455" s="44">
        <f t="shared" si="29"/>
        <v>114.5</v>
      </c>
      <c r="I455" s="44">
        <f t="shared" si="32"/>
        <v>229</v>
      </c>
      <c r="J455" s="73">
        <f t="shared" si="30"/>
        <v>4.6987918675641204E-5</v>
      </c>
      <c r="K455" s="74">
        <f t="shared" si="31"/>
        <v>0.99797508950059499</v>
      </c>
    </row>
    <row r="456" spans="1:11" ht="24">
      <c r="A456" s="38" t="s">
        <v>1561</v>
      </c>
      <c r="B456" s="39" t="s">
        <v>1562</v>
      </c>
      <c r="C456" s="40" t="s">
        <v>1563</v>
      </c>
      <c r="D456" s="39" t="s">
        <v>26</v>
      </c>
      <c r="E456" s="39" t="s">
        <v>22</v>
      </c>
      <c r="F456" s="41">
        <v>7</v>
      </c>
      <c r="G456" s="44">
        <v>25.89</v>
      </c>
      <c r="H456" s="44">
        <f t="shared" si="29"/>
        <v>32.36</v>
      </c>
      <c r="I456" s="44">
        <f t="shared" si="32"/>
        <v>226.52</v>
      </c>
      <c r="J456" s="73">
        <f t="shared" si="30"/>
        <v>4.6479053879503262E-5</v>
      </c>
      <c r="K456" s="74">
        <f t="shared" si="31"/>
        <v>0.99802156855447455</v>
      </c>
    </row>
    <row r="457" spans="1:11" ht="24">
      <c r="A457" s="38" t="s">
        <v>1457</v>
      </c>
      <c r="B457" s="39" t="s">
        <v>1458</v>
      </c>
      <c r="C457" s="40" t="s">
        <v>1459</v>
      </c>
      <c r="D457" s="39" t="s">
        <v>14</v>
      </c>
      <c r="E457" s="39" t="s">
        <v>22</v>
      </c>
      <c r="F457" s="41">
        <v>4</v>
      </c>
      <c r="G457" s="44">
        <v>44.86</v>
      </c>
      <c r="H457" s="44">
        <f t="shared" si="29"/>
        <v>56.08</v>
      </c>
      <c r="I457" s="44">
        <f t="shared" si="32"/>
        <v>224.32</v>
      </c>
      <c r="J457" s="73">
        <f t="shared" si="30"/>
        <v>4.6027641560348627E-5</v>
      </c>
      <c r="K457" s="74">
        <f t="shared" si="31"/>
        <v>0.99806759619603491</v>
      </c>
    </row>
    <row r="458" spans="1:11" ht="24">
      <c r="A458" s="38" t="s">
        <v>117</v>
      </c>
      <c r="B458" s="39" t="s">
        <v>118</v>
      </c>
      <c r="C458" s="40" t="s">
        <v>119</v>
      </c>
      <c r="D458" s="39" t="s">
        <v>14</v>
      </c>
      <c r="E458" s="39" t="s">
        <v>92</v>
      </c>
      <c r="F458" s="41">
        <v>14.11</v>
      </c>
      <c r="G458" s="44">
        <v>12.63</v>
      </c>
      <c r="H458" s="44">
        <f t="shared" si="29"/>
        <v>15.79</v>
      </c>
      <c r="I458" s="44">
        <f t="shared" si="32"/>
        <v>222.8</v>
      </c>
      <c r="J458" s="73">
        <f t="shared" si="30"/>
        <v>4.5715756685296336E-5</v>
      </c>
      <c r="K458" s="74">
        <f t="shared" si="31"/>
        <v>0.99811331195272024</v>
      </c>
    </row>
    <row r="459" spans="1:11" ht="24">
      <c r="A459" s="38" t="s">
        <v>1451</v>
      </c>
      <c r="B459" s="39" t="s">
        <v>1452</v>
      </c>
      <c r="C459" s="40" t="s">
        <v>1453</v>
      </c>
      <c r="D459" s="39" t="s">
        <v>14</v>
      </c>
      <c r="E459" s="39" t="s">
        <v>22</v>
      </c>
      <c r="F459" s="41">
        <v>5</v>
      </c>
      <c r="G459" s="44">
        <v>35.619999999999997</v>
      </c>
      <c r="H459" s="44">
        <f t="shared" si="29"/>
        <v>44.53</v>
      </c>
      <c r="I459" s="44">
        <f t="shared" si="32"/>
        <v>222.65</v>
      </c>
      <c r="J459" s="73">
        <f t="shared" si="30"/>
        <v>4.5684978572626704E-5</v>
      </c>
      <c r="K459" s="74">
        <f t="shared" si="31"/>
        <v>0.99815899693129284</v>
      </c>
    </row>
    <row r="460" spans="1:11" ht="24">
      <c r="A460" s="38" t="s">
        <v>1681</v>
      </c>
      <c r="B460" s="39" t="s">
        <v>1682</v>
      </c>
      <c r="C460" s="40" t="s">
        <v>1683</v>
      </c>
      <c r="D460" s="39" t="s">
        <v>26</v>
      </c>
      <c r="E460" s="39" t="s">
        <v>22</v>
      </c>
      <c r="F460" s="41">
        <v>1</v>
      </c>
      <c r="G460" s="44">
        <v>176.02</v>
      </c>
      <c r="H460" s="44">
        <f t="shared" si="29"/>
        <v>220.03</v>
      </c>
      <c r="I460" s="44">
        <f t="shared" si="32"/>
        <v>220.03</v>
      </c>
      <c r="J460" s="73">
        <f t="shared" si="30"/>
        <v>4.5147387537997095E-5</v>
      </c>
      <c r="K460" s="74">
        <f t="shared" si="31"/>
        <v>0.99820414431883087</v>
      </c>
    </row>
    <row r="461" spans="1:11" ht="24">
      <c r="A461" s="38" t="s">
        <v>1275</v>
      </c>
      <c r="B461" s="39" t="s">
        <v>1276</v>
      </c>
      <c r="C461" s="40" t="s">
        <v>1277</v>
      </c>
      <c r="D461" s="39" t="s">
        <v>26</v>
      </c>
      <c r="E461" s="39" t="s">
        <v>22</v>
      </c>
      <c r="F461" s="41">
        <v>1</v>
      </c>
      <c r="G461" s="44">
        <v>175.59</v>
      </c>
      <c r="H461" s="44">
        <f t="shared" si="29"/>
        <v>219.49</v>
      </c>
      <c r="I461" s="44">
        <f t="shared" si="32"/>
        <v>219.49</v>
      </c>
      <c r="J461" s="73">
        <f t="shared" si="30"/>
        <v>4.5036586332386418E-5</v>
      </c>
      <c r="K461" s="74">
        <f t="shared" si="31"/>
        <v>0.99824918090516324</v>
      </c>
    </row>
    <row r="462" spans="1:11" ht="36">
      <c r="A462" s="38" t="s">
        <v>843</v>
      </c>
      <c r="B462" s="39" t="s">
        <v>844</v>
      </c>
      <c r="C462" s="40" t="s">
        <v>845</v>
      </c>
      <c r="D462" s="39" t="s">
        <v>26</v>
      </c>
      <c r="E462" s="39" t="s">
        <v>22</v>
      </c>
      <c r="F462" s="41">
        <v>2</v>
      </c>
      <c r="G462" s="44">
        <v>87.45</v>
      </c>
      <c r="H462" s="44">
        <f t="shared" si="29"/>
        <v>109.31</v>
      </c>
      <c r="I462" s="44">
        <f t="shared" si="32"/>
        <v>218.62</v>
      </c>
      <c r="J462" s="73">
        <f t="shared" si="30"/>
        <v>4.4858073278902535E-5</v>
      </c>
      <c r="K462" s="74">
        <f t="shared" si="31"/>
        <v>0.99829403897844216</v>
      </c>
    </row>
    <row r="463" spans="1:11" ht="48">
      <c r="A463" s="38" t="s">
        <v>1207</v>
      </c>
      <c r="B463" s="39" t="s">
        <v>1208</v>
      </c>
      <c r="C463" s="40" t="s">
        <v>1209</v>
      </c>
      <c r="D463" s="39" t="s">
        <v>26</v>
      </c>
      <c r="E463" s="39" t="s">
        <v>22</v>
      </c>
      <c r="F463" s="41">
        <v>5</v>
      </c>
      <c r="G463" s="44">
        <v>34.9</v>
      </c>
      <c r="H463" s="44">
        <f t="shared" si="29"/>
        <v>43.63</v>
      </c>
      <c r="I463" s="44">
        <f t="shared" si="32"/>
        <v>218.15</v>
      </c>
      <c r="J463" s="73">
        <f t="shared" si="30"/>
        <v>4.4761635192537681E-5</v>
      </c>
      <c r="K463" s="74">
        <f t="shared" si="31"/>
        <v>0.99833880061363467</v>
      </c>
    </row>
    <row r="464" spans="1:11" ht="36">
      <c r="A464" s="38" t="s">
        <v>944</v>
      </c>
      <c r="B464" s="39" t="s">
        <v>945</v>
      </c>
      <c r="C464" s="40" t="s">
        <v>946</v>
      </c>
      <c r="D464" s="39" t="s">
        <v>26</v>
      </c>
      <c r="E464" s="39" t="s">
        <v>22</v>
      </c>
      <c r="F464" s="41">
        <v>4</v>
      </c>
      <c r="G464" s="44">
        <v>38.4</v>
      </c>
      <c r="H464" s="44">
        <f t="shared" ref="H464:H527" si="33">ROUND(G464*$J$14,2)</f>
        <v>48</v>
      </c>
      <c r="I464" s="44">
        <f t="shared" si="32"/>
        <v>192</v>
      </c>
      <c r="J464" s="73">
        <f t="shared" si="30"/>
        <v>3.9395984217131492E-5</v>
      </c>
      <c r="K464" s="74">
        <f t="shared" si="31"/>
        <v>0.99837819659785176</v>
      </c>
    </row>
    <row r="465" spans="1:11" ht="36">
      <c r="A465" s="38" t="s">
        <v>1246</v>
      </c>
      <c r="B465" s="39" t="s">
        <v>1247</v>
      </c>
      <c r="C465" s="40" t="s">
        <v>1248</v>
      </c>
      <c r="D465" s="39" t="s">
        <v>26</v>
      </c>
      <c r="E465" s="39" t="s">
        <v>22</v>
      </c>
      <c r="F465" s="41">
        <v>2</v>
      </c>
      <c r="G465" s="44">
        <v>76.47</v>
      </c>
      <c r="H465" s="44">
        <f t="shared" si="33"/>
        <v>95.59</v>
      </c>
      <c r="I465" s="44">
        <f t="shared" si="32"/>
        <v>191.18</v>
      </c>
      <c r="J465" s="73">
        <f t="shared" si="30"/>
        <v>3.9227730534537495E-5</v>
      </c>
      <c r="K465" s="74">
        <f t="shared" si="31"/>
        <v>0.99841742432838632</v>
      </c>
    </row>
    <row r="466" spans="1:11" ht="36">
      <c r="A466" s="38" t="s">
        <v>921</v>
      </c>
      <c r="B466" s="39" t="s">
        <v>922</v>
      </c>
      <c r="C466" s="40" t="s">
        <v>923</v>
      </c>
      <c r="D466" s="39" t="s">
        <v>26</v>
      </c>
      <c r="E466" s="39" t="s">
        <v>22</v>
      </c>
      <c r="F466" s="41">
        <v>3</v>
      </c>
      <c r="G466" s="44">
        <v>50.31</v>
      </c>
      <c r="H466" s="44">
        <f t="shared" si="33"/>
        <v>62.89</v>
      </c>
      <c r="I466" s="44">
        <f t="shared" si="32"/>
        <v>188.67</v>
      </c>
      <c r="J466" s="73">
        <f t="shared" ref="J466:J529" si="34">I466/$K$15</f>
        <v>3.8712710115865617E-5</v>
      </c>
      <c r="K466" s="74">
        <f t="shared" ref="K466:K529" si="35">J466+K465</f>
        <v>0.99845613703850222</v>
      </c>
    </row>
    <row r="467" spans="1:11" ht="24">
      <c r="A467" s="38" t="s">
        <v>1376</v>
      </c>
      <c r="B467" s="39" t="s">
        <v>1377</v>
      </c>
      <c r="C467" s="40" t="s">
        <v>1378</v>
      </c>
      <c r="D467" s="39" t="s">
        <v>14</v>
      </c>
      <c r="E467" s="39" t="s">
        <v>22</v>
      </c>
      <c r="F467" s="41">
        <v>2</v>
      </c>
      <c r="G467" s="44">
        <v>75.459999999999994</v>
      </c>
      <c r="H467" s="44">
        <f t="shared" si="33"/>
        <v>94.33</v>
      </c>
      <c r="I467" s="44">
        <f t="shared" si="32"/>
        <v>188.66</v>
      </c>
      <c r="J467" s="73">
        <f t="shared" si="34"/>
        <v>3.8710658241687645E-5</v>
      </c>
      <c r="K467" s="74">
        <f t="shared" si="35"/>
        <v>0.9984948476967439</v>
      </c>
    </row>
    <row r="468" spans="1:11" ht="36">
      <c r="A468" s="38" t="s">
        <v>978</v>
      </c>
      <c r="B468" s="39" t="s">
        <v>979</v>
      </c>
      <c r="C468" s="40" t="s">
        <v>980</v>
      </c>
      <c r="D468" s="39" t="s">
        <v>14</v>
      </c>
      <c r="E468" s="39" t="s">
        <v>22</v>
      </c>
      <c r="F468" s="41">
        <v>2</v>
      </c>
      <c r="G468" s="44">
        <v>73.75</v>
      </c>
      <c r="H468" s="44">
        <f t="shared" si="33"/>
        <v>92.19</v>
      </c>
      <c r="I468" s="44">
        <f t="shared" si="32"/>
        <v>184.38</v>
      </c>
      <c r="J468" s="73">
        <f t="shared" si="34"/>
        <v>3.7832456093514084E-5</v>
      </c>
      <c r="K468" s="74">
        <f t="shared" si="35"/>
        <v>0.99853268015283747</v>
      </c>
    </row>
    <row r="469" spans="1:11" ht="36">
      <c r="A469" s="38" t="s">
        <v>1443</v>
      </c>
      <c r="B469" s="39" t="s">
        <v>1444</v>
      </c>
      <c r="C469" s="40" t="s">
        <v>1445</v>
      </c>
      <c r="D469" s="39" t="s">
        <v>14</v>
      </c>
      <c r="E469" s="39" t="s">
        <v>22</v>
      </c>
      <c r="F469" s="41">
        <v>2</v>
      </c>
      <c r="G469" s="44">
        <v>73.52</v>
      </c>
      <c r="H469" s="44">
        <f t="shared" si="33"/>
        <v>91.9</v>
      </c>
      <c r="I469" s="44">
        <f t="shared" si="32"/>
        <v>183.8</v>
      </c>
      <c r="J469" s="73">
        <f t="shared" si="34"/>
        <v>3.7713447391191507E-5</v>
      </c>
      <c r="K469" s="74">
        <f t="shared" si="35"/>
        <v>0.9985703936002287</v>
      </c>
    </row>
    <row r="470" spans="1:11" ht="36">
      <c r="A470" s="38" t="s">
        <v>800</v>
      </c>
      <c r="B470" s="39" t="s">
        <v>801</v>
      </c>
      <c r="C470" s="40" t="s">
        <v>802</v>
      </c>
      <c r="D470" s="39" t="s">
        <v>14</v>
      </c>
      <c r="E470" s="39" t="s">
        <v>22</v>
      </c>
      <c r="F470" s="41">
        <v>10</v>
      </c>
      <c r="G470" s="44">
        <v>14.31</v>
      </c>
      <c r="H470" s="44">
        <f t="shared" si="33"/>
        <v>17.89</v>
      </c>
      <c r="I470" s="44">
        <f t="shared" si="32"/>
        <v>178.9</v>
      </c>
      <c r="J470" s="73">
        <f t="shared" si="34"/>
        <v>3.6708029043983461E-5</v>
      </c>
      <c r="K470" s="74">
        <f t="shared" si="35"/>
        <v>0.99860710162927269</v>
      </c>
    </row>
    <row r="471" spans="1:11" ht="24">
      <c r="A471" s="38" t="s">
        <v>1174</v>
      </c>
      <c r="B471" s="39" t="s">
        <v>1175</v>
      </c>
      <c r="C471" s="40" t="s">
        <v>1176</v>
      </c>
      <c r="D471" s="39" t="s">
        <v>14</v>
      </c>
      <c r="E471" s="39" t="s">
        <v>22</v>
      </c>
      <c r="F471" s="41">
        <v>1</v>
      </c>
      <c r="G471" s="44">
        <v>143.1</v>
      </c>
      <c r="H471" s="44">
        <f t="shared" si="33"/>
        <v>178.88</v>
      </c>
      <c r="I471" s="44">
        <f t="shared" si="32"/>
        <v>178.88</v>
      </c>
      <c r="J471" s="73">
        <f t="shared" si="34"/>
        <v>3.6703925295627503E-5</v>
      </c>
      <c r="K471" s="74">
        <f t="shared" si="35"/>
        <v>0.99864380555456833</v>
      </c>
    </row>
    <row r="472" spans="1:11" ht="20.100000000000001" customHeight="1">
      <c r="A472" s="38" t="s">
        <v>1742</v>
      </c>
      <c r="B472" s="64" t="s">
        <v>1743</v>
      </c>
      <c r="C472" s="40" t="s">
        <v>1744</v>
      </c>
      <c r="D472" s="39" t="s">
        <v>26</v>
      </c>
      <c r="E472" s="39" t="s">
        <v>22</v>
      </c>
      <c r="F472" s="41">
        <v>1</v>
      </c>
      <c r="G472" s="44">
        <v>139.88</v>
      </c>
      <c r="H472" s="44">
        <f t="shared" si="33"/>
        <v>174.85</v>
      </c>
      <c r="I472" s="44">
        <f t="shared" si="32"/>
        <v>174.85</v>
      </c>
      <c r="J472" s="73">
        <f t="shared" si="34"/>
        <v>3.5877020001903341E-5</v>
      </c>
      <c r="K472" s="74">
        <f t="shared" si="35"/>
        <v>0.99867968257457018</v>
      </c>
    </row>
    <row r="473" spans="1:11" ht="24">
      <c r="A473" s="38" t="s">
        <v>1675</v>
      </c>
      <c r="B473" s="39" t="s">
        <v>1676</v>
      </c>
      <c r="C473" s="40" t="s">
        <v>1677</v>
      </c>
      <c r="D473" s="39" t="s">
        <v>26</v>
      </c>
      <c r="E473" s="39" t="s">
        <v>22</v>
      </c>
      <c r="F473" s="41">
        <v>1</v>
      </c>
      <c r="G473" s="44">
        <v>135.19999999999999</v>
      </c>
      <c r="H473" s="44">
        <f t="shared" si="33"/>
        <v>169</v>
      </c>
      <c r="I473" s="44">
        <f t="shared" si="32"/>
        <v>169</v>
      </c>
      <c r="J473" s="73">
        <f t="shared" si="34"/>
        <v>3.4676673607787616E-5</v>
      </c>
      <c r="K473" s="74">
        <f t="shared" si="35"/>
        <v>0.99871435924817797</v>
      </c>
    </row>
    <row r="474" spans="1:11" ht="24">
      <c r="A474" s="38" t="s">
        <v>728</v>
      </c>
      <c r="B474" s="39" t="s">
        <v>729</v>
      </c>
      <c r="C474" s="40" t="s">
        <v>730</v>
      </c>
      <c r="D474" s="39" t="s">
        <v>14</v>
      </c>
      <c r="E474" s="39" t="s">
        <v>22</v>
      </c>
      <c r="F474" s="41">
        <v>3</v>
      </c>
      <c r="G474" s="44">
        <v>44.68</v>
      </c>
      <c r="H474" s="44">
        <f t="shared" si="33"/>
        <v>55.85</v>
      </c>
      <c r="I474" s="44">
        <f t="shared" si="32"/>
        <v>167.55</v>
      </c>
      <c r="J474" s="73">
        <f t="shared" si="34"/>
        <v>3.4379151851981155E-5</v>
      </c>
      <c r="K474" s="74">
        <f t="shared" si="35"/>
        <v>0.99874873840002998</v>
      </c>
    </row>
    <row r="475" spans="1:11" ht="48">
      <c r="A475" s="38" t="s">
        <v>915</v>
      </c>
      <c r="B475" s="39" t="s">
        <v>916</v>
      </c>
      <c r="C475" s="40" t="s">
        <v>917</v>
      </c>
      <c r="D475" s="39" t="s">
        <v>14</v>
      </c>
      <c r="E475" s="39" t="s">
        <v>22</v>
      </c>
      <c r="F475" s="41">
        <v>8</v>
      </c>
      <c r="G475" s="44">
        <v>16.600000000000001</v>
      </c>
      <c r="H475" s="44">
        <f t="shared" si="33"/>
        <v>20.75</v>
      </c>
      <c r="I475" s="44">
        <f t="shared" si="32"/>
        <v>166</v>
      </c>
      <c r="J475" s="73">
        <f t="shared" si="34"/>
        <v>3.4061111354394934E-5</v>
      </c>
      <c r="K475" s="74">
        <f t="shared" si="35"/>
        <v>0.99878279951138438</v>
      </c>
    </row>
    <row r="476" spans="1:11" ht="20.100000000000001" customHeight="1">
      <c r="A476" s="38" t="s">
        <v>1284</v>
      </c>
      <c r="B476" s="39" t="s">
        <v>1285</v>
      </c>
      <c r="C476" s="40" t="s">
        <v>1286</v>
      </c>
      <c r="D476" s="39" t="s">
        <v>26</v>
      </c>
      <c r="E476" s="39" t="s">
        <v>22</v>
      </c>
      <c r="F476" s="41">
        <v>1</v>
      </c>
      <c r="G476" s="44">
        <v>132.02000000000001</v>
      </c>
      <c r="H476" s="44">
        <f t="shared" si="33"/>
        <v>165.03</v>
      </c>
      <c r="I476" s="44">
        <f t="shared" si="32"/>
        <v>165.03</v>
      </c>
      <c r="J476" s="73">
        <f t="shared" si="34"/>
        <v>3.3862079559131305E-5</v>
      </c>
      <c r="K476" s="74">
        <f t="shared" si="35"/>
        <v>0.99881666159094351</v>
      </c>
    </row>
    <row r="477" spans="1:11" ht="20.100000000000001" customHeight="1">
      <c r="A477" s="38" t="s">
        <v>1411</v>
      </c>
      <c r="B477" s="39" t="s">
        <v>1412</v>
      </c>
      <c r="C477" s="40" t="s">
        <v>1413</v>
      </c>
      <c r="D477" s="39" t="s">
        <v>14</v>
      </c>
      <c r="E477" s="39" t="s">
        <v>30</v>
      </c>
      <c r="F477" s="41">
        <v>9.3000000000000007</v>
      </c>
      <c r="G477" s="44">
        <v>14.16</v>
      </c>
      <c r="H477" s="44">
        <f t="shared" si="33"/>
        <v>17.7</v>
      </c>
      <c r="I477" s="44">
        <f t="shared" si="32"/>
        <v>164.61</v>
      </c>
      <c r="J477" s="73">
        <f t="shared" si="34"/>
        <v>3.3775900843656331E-5</v>
      </c>
      <c r="K477" s="74">
        <f t="shared" si="35"/>
        <v>0.99885043749178715</v>
      </c>
    </row>
    <row r="478" spans="1:11" ht="24">
      <c r="A478" s="38" t="s">
        <v>1388</v>
      </c>
      <c r="B478" s="39" t="s">
        <v>1389</v>
      </c>
      <c r="C478" s="40" t="s">
        <v>1390</v>
      </c>
      <c r="D478" s="39" t="s">
        <v>26</v>
      </c>
      <c r="E478" s="39" t="s">
        <v>22</v>
      </c>
      <c r="F478" s="41">
        <v>5</v>
      </c>
      <c r="G478" s="44">
        <v>25.36</v>
      </c>
      <c r="H478" s="44">
        <f t="shared" si="33"/>
        <v>31.7</v>
      </c>
      <c r="I478" s="44">
        <f t="shared" si="32"/>
        <v>158.5</v>
      </c>
      <c r="J478" s="73">
        <f t="shared" si="34"/>
        <v>3.2522205720913237E-5</v>
      </c>
      <c r="K478" s="74">
        <f t="shared" si="35"/>
        <v>0.99888295969750807</v>
      </c>
    </row>
    <row r="479" spans="1:11" ht="24">
      <c r="A479" s="38" t="s">
        <v>577</v>
      </c>
      <c r="B479" s="39" t="s">
        <v>578</v>
      </c>
      <c r="C479" s="40" t="s">
        <v>579</v>
      </c>
      <c r="D479" s="39" t="s">
        <v>26</v>
      </c>
      <c r="E479" s="39" t="s">
        <v>30</v>
      </c>
      <c r="F479" s="41">
        <v>6.8</v>
      </c>
      <c r="G479" s="44">
        <v>18.12</v>
      </c>
      <c r="H479" s="44">
        <f t="shared" si="33"/>
        <v>22.65</v>
      </c>
      <c r="I479" s="44">
        <f t="shared" si="32"/>
        <v>154.02000000000001</v>
      </c>
      <c r="J479" s="73">
        <f t="shared" si="34"/>
        <v>3.1602966089180171E-5</v>
      </c>
      <c r="K479" s="74">
        <f t="shared" si="35"/>
        <v>0.99891456266359724</v>
      </c>
    </row>
    <row r="480" spans="1:11" ht="20.100000000000001" customHeight="1">
      <c r="A480" s="38" t="s">
        <v>1584</v>
      </c>
      <c r="B480" s="64" t="s">
        <v>1585</v>
      </c>
      <c r="C480" s="40" t="s">
        <v>1586</v>
      </c>
      <c r="D480" s="39" t="s">
        <v>26</v>
      </c>
      <c r="E480" s="39" t="s">
        <v>30</v>
      </c>
      <c r="F480" s="41">
        <v>6</v>
      </c>
      <c r="G480" s="44">
        <v>20.16</v>
      </c>
      <c r="H480" s="44">
        <f t="shared" si="33"/>
        <v>25.2</v>
      </c>
      <c r="I480" s="44">
        <f t="shared" si="32"/>
        <v>151.19999999999999</v>
      </c>
      <c r="J480" s="73">
        <f t="shared" si="34"/>
        <v>3.1024337570991051E-5</v>
      </c>
      <c r="K480" s="74">
        <f t="shared" si="35"/>
        <v>0.9989455870011682</v>
      </c>
    </row>
    <row r="481" spans="1:11" ht="24">
      <c r="A481" s="38" t="s">
        <v>637</v>
      </c>
      <c r="B481" s="39" t="s">
        <v>638</v>
      </c>
      <c r="C481" s="40" t="s">
        <v>639</v>
      </c>
      <c r="D481" s="39" t="s">
        <v>26</v>
      </c>
      <c r="E481" s="39" t="s">
        <v>15</v>
      </c>
      <c r="F481" s="41">
        <v>1.7</v>
      </c>
      <c r="G481" s="44">
        <v>70.2</v>
      </c>
      <c r="H481" s="44">
        <f t="shared" si="33"/>
        <v>87.75</v>
      </c>
      <c r="I481" s="44">
        <f t="shared" si="32"/>
        <v>149.18</v>
      </c>
      <c r="J481" s="73">
        <f t="shared" si="34"/>
        <v>3.0609858987039984E-5</v>
      </c>
      <c r="K481" s="74">
        <f t="shared" si="35"/>
        <v>0.99897619686015526</v>
      </c>
    </row>
    <row r="482" spans="1:11" ht="36">
      <c r="A482" s="38" t="s">
        <v>930</v>
      </c>
      <c r="B482" s="39" t="s">
        <v>931</v>
      </c>
      <c r="C482" s="40" t="s">
        <v>932</v>
      </c>
      <c r="D482" s="39" t="s">
        <v>14</v>
      </c>
      <c r="E482" s="39" t="s">
        <v>22</v>
      </c>
      <c r="F482" s="41">
        <v>9</v>
      </c>
      <c r="G482" s="44">
        <v>13.07</v>
      </c>
      <c r="H482" s="44">
        <f t="shared" si="33"/>
        <v>16.34</v>
      </c>
      <c r="I482" s="44">
        <f t="shared" si="32"/>
        <v>147.06</v>
      </c>
      <c r="J482" s="73">
        <f t="shared" si="34"/>
        <v>3.0174861661309154E-5</v>
      </c>
      <c r="K482" s="74">
        <f t="shared" si="35"/>
        <v>0.99900637172181661</v>
      </c>
    </row>
    <row r="483" spans="1:11" ht="36">
      <c r="A483" s="38" t="s">
        <v>852</v>
      </c>
      <c r="B483" s="39" t="s">
        <v>853</v>
      </c>
      <c r="C483" s="40" t="s">
        <v>854</v>
      </c>
      <c r="D483" s="39" t="s">
        <v>14</v>
      </c>
      <c r="E483" s="39" t="s">
        <v>22</v>
      </c>
      <c r="F483" s="41">
        <v>6</v>
      </c>
      <c r="G483" s="44">
        <v>19.43</v>
      </c>
      <c r="H483" s="44">
        <f t="shared" si="33"/>
        <v>24.29</v>
      </c>
      <c r="I483" s="44">
        <f t="shared" si="32"/>
        <v>145.74</v>
      </c>
      <c r="J483" s="73">
        <f t="shared" si="34"/>
        <v>2.9904014269816374E-5</v>
      </c>
      <c r="K483" s="74">
        <f t="shared" si="35"/>
        <v>0.99903627573608644</v>
      </c>
    </row>
    <row r="484" spans="1:11" ht="24">
      <c r="A484" s="38" t="s">
        <v>1440</v>
      </c>
      <c r="B484" s="39" t="s">
        <v>1441</v>
      </c>
      <c r="C484" s="40" t="s">
        <v>1442</v>
      </c>
      <c r="D484" s="39" t="s">
        <v>14</v>
      </c>
      <c r="E484" s="39" t="s">
        <v>22</v>
      </c>
      <c r="F484" s="41">
        <v>3</v>
      </c>
      <c r="G484" s="44">
        <v>37.380000000000003</v>
      </c>
      <c r="H484" s="44">
        <f t="shared" si="33"/>
        <v>46.73</v>
      </c>
      <c r="I484" s="44">
        <f t="shared" si="32"/>
        <v>140.19</v>
      </c>
      <c r="J484" s="73">
        <f t="shared" si="34"/>
        <v>2.8765224101039917E-5</v>
      </c>
      <c r="K484" s="74">
        <f t="shared" si="35"/>
        <v>0.99906504096018744</v>
      </c>
    </row>
    <row r="485" spans="1:11" ht="24">
      <c r="A485" s="38" t="s">
        <v>1240</v>
      </c>
      <c r="B485" s="39" t="s">
        <v>1241</v>
      </c>
      <c r="C485" s="40" t="s">
        <v>1242</v>
      </c>
      <c r="D485" s="39" t="s">
        <v>26</v>
      </c>
      <c r="E485" s="39" t="s">
        <v>22</v>
      </c>
      <c r="F485" s="41">
        <v>5</v>
      </c>
      <c r="G485" s="44">
        <v>21.61</v>
      </c>
      <c r="H485" s="44">
        <f t="shared" si="33"/>
        <v>27.01</v>
      </c>
      <c r="I485" s="44">
        <f t="shared" si="32"/>
        <v>135.05000000000001</v>
      </c>
      <c r="J485" s="73">
        <f t="shared" si="34"/>
        <v>2.7710560773560462E-5</v>
      </c>
      <c r="K485" s="74">
        <f t="shared" si="35"/>
        <v>0.999092751520961</v>
      </c>
    </row>
    <row r="486" spans="1:11" ht="24">
      <c r="A486" s="38" t="s">
        <v>1501</v>
      </c>
      <c r="B486" s="39" t="s">
        <v>1502</v>
      </c>
      <c r="C486" s="40" t="s">
        <v>1503</v>
      </c>
      <c r="D486" s="39" t="s">
        <v>14</v>
      </c>
      <c r="E486" s="39" t="s">
        <v>22</v>
      </c>
      <c r="F486" s="41">
        <v>6</v>
      </c>
      <c r="G486" s="44">
        <v>17.920000000000002</v>
      </c>
      <c r="H486" s="44">
        <f t="shared" si="33"/>
        <v>22.4</v>
      </c>
      <c r="I486" s="44">
        <f t="shared" si="32"/>
        <v>134.4</v>
      </c>
      <c r="J486" s="73">
        <f t="shared" si="34"/>
        <v>2.7577188951992047E-5</v>
      </c>
      <c r="K486" s="74">
        <f t="shared" si="35"/>
        <v>0.99912032870991296</v>
      </c>
    </row>
    <row r="487" spans="1:11" ht="36">
      <c r="A487" s="38" t="s">
        <v>1234</v>
      </c>
      <c r="B487" s="39" t="s">
        <v>1235</v>
      </c>
      <c r="C487" s="40" t="s">
        <v>1236</v>
      </c>
      <c r="D487" s="39" t="s">
        <v>14</v>
      </c>
      <c r="E487" s="39" t="s">
        <v>22</v>
      </c>
      <c r="F487" s="41">
        <v>5</v>
      </c>
      <c r="G487" s="60">
        <v>21.46</v>
      </c>
      <c r="H487" s="44">
        <f t="shared" si="33"/>
        <v>26.83</v>
      </c>
      <c r="I487" s="44">
        <f t="shared" si="32"/>
        <v>134.15</v>
      </c>
      <c r="J487" s="73">
        <f t="shared" si="34"/>
        <v>2.7525892097542656E-5</v>
      </c>
      <c r="K487" s="74">
        <f t="shared" si="35"/>
        <v>0.9991478546020105</v>
      </c>
    </row>
    <row r="488" spans="1:11" ht="36">
      <c r="A488" s="38" t="s">
        <v>701</v>
      </c>
      <c r="B488" s="39" t="s">
        <v>702</v>
      </c>
      <c r="C488" s="40" t="s">
        <v>703</v>
      </c>
      <c r="D488" s="39" t="s">
        <v>14</v>
      </c>
      <c r="E488" s="39" t="s">
        <v>22</v>
      </c>
      <c r="F488" s="41">
        <v>6</v>
      </c>
      <c r="G488" s="44">
        <v>17.84</v>
      </c>
      <c r="H488" s="44">
        <f t="shared" si="33"/>
        <v>22.3</v>
      </c>
      <c r="I488" s="44">
        <f t="shared" si="32"/>
        <v>133.80000000000001</v>
      </c>
      <c r="J488" s="73">
        <f t="shared" si="34"/>
        <v>2.7454076501313512E-5</v>
      </c>
      <c r="K488" s="74">
        <f t="shared" si="35"/>
        <v>0.99917530867851179</v>
      </c>
    </row>
    <row r="489" spans="1:11" ht="24">
      <c r="A489" s="38" t="s">
        <v>1102</v>
      </c>
      <c r="B489" s="39" t="s">
        <v>1103</v>
      </c>
      <c r="C489" s="40" t="s">
        <v>1104</v>
      </c>
      <c r="D489" s="39" t="s">
        <v>14</v>
      </c>
      <c r="E489" s="39" t="s">
        <v>22</v>
      </c>
      <c r="F489" s="41">
        <v>2</v>
      </c>
      <c r="G489" s="44">
        <v>52.83</v>
      </c>
      <c r="H489" s="44">
        <f t="shared" si="33"/>
        <v>66.040000000000006</v>
      </c>
      <c r="I489" s="44">
        <f t="shared" si="32"/>
        <v>132.08000000000001</v>
      </c>
      <c r="J489" s="73">
        <f t="shared" si="34"/>
        <v>2.7101154142701709E-5</v>
      </c>
      <c r="K489" s="74">
        <f t="shared" si="35"/>
        <v>0.99920240983265451</v>
      </c>
    </row>
    <row r="490" spans="1:11" ht="24">
      <c r="A490" s="38" t="s">
        <v>1126</v>
      </c>
      <c r="B490" s="39" t="s">
        <v>1127</v>
      </c>
      <c r="C490" s="40" t="s">
        <v>1128</v>
      </c>
      <c r="D490" s="39" t="s">
        <v>26</v>
      </c>
      <c r="E490" s="39" t="s">
        <v>22</v>
      </c>
      <c r="F490" s="41">
        <v>4</v>
      </c>
      <c r="G490" s="44">
        <v>24.97</v>
      </c>
      <c r="H490" s="44">
        <f t="shared" si="33"/>
        <v>31.21</v>
      </c>
      <c r="I490" s="44">
        <f t="shared" si="32"/>
        <v>124.84</v>
      </c>
      <c r="J490" s="73">
        <f t="shared" si="34"/>
        <v>2.5615597237847374E-5</v>
      </c>
      <c r="K490" s="74">
        <f t="shared" si="35"/>
        <v>0.99922802542989231</v>
      </c>
    </row>
    <row r="491" spans="1:11" ht="20.100000000000001" customHeight="1">
      <c r="A491" s="38" t="s">
        <v>1129</v>
      </c>
      <c r="B491" s="64" t="s">
        <v>1130</v>
      </c>
      <c r="C491" s="40" t="s">
        <v>1131</v>
      </c>
      <c r="D491" s="39" t="s">
        <v>14</v>
      </c>
      <c r="E491" s="39" t="s">
        <v>22</v>
      </c>
      <c r="F491" s="41">
        <v>2</v>
      </c>
      <c r="G491" s="44">
        <v>49.15</v>
      </c>
      <c r="H491" s="44">
        <f t="shared" si="33"/>
        <v>61.44</v>
      </c>
      <c r="I491" s="44">
        <f t="shared" si="32"/>
        <v>122.88</v>
      </c>
      <c r="J491" s="73">
        <f t="shared" si="34"/>
        <v>2.5213429898964155E-5</v>
      </c>
      <c r="K491" s="74">
        <f t="shared" si="35"/>
        <v>0.99925323885979123</v>
      </c>
    </row>
    <row r="492" spans="1:11" ht="36">
      <c r="A492" s="38" t="s">
        <v>1639</v>
      </c>
      <c r="B492" s="39" t="s">
        <v>1640</v>
      </c>
      <c r="C492" s="40" t="s">
        <v>1641</v>
      </c>
      <c r="D492" s="39" t="s">
        <v>14</v>
      </c>
      <c r="E492" s="39" t="s">
        <v>30</v>
      </c>
      <c r="F492" s="41">
        <v>22.6</v>
      </c>
      <c r="G492" s="44">
        <v>4.21</v>
      </c>
      <c r="H492" s="44">
        <f t="shared" si="33"/>
        <v>5.26</v>
      </c>
      <c r="I492" s="44">
        <f t="shared" si="32"/>
        <v>118.88</v>
      </c>
      <c r="J492" s="73">
        <f t="shared" si="34"/>
        <v>2.4392680227773915E-5</v>
      </c>
      <c r="K492" s="74">
        <f t="shared" si="35"/>
        <v>0.99927763154001903</v>
      </c>
    </row>
    <row r="493" spans="1:11" ht="24">
      <c r="A493" s="38" t="s">
        <v>1111</v>
      </c>
      <c r="B493" s="39" t="s">
        <v>1112</v>
      </c>
      <c r="C493" s="40" t="s">
        <v>1113</v>
      </c>
      <c r="D493" s="39" t="s">
        <v>14</v>
      </c>
      <c r="E493" s="39" t="s">
        <v>22</v>
      </c>
      <c r="F493" s="41">
        <v>2</v>
      </c>
      <c r="G493" s="44">
        <v>45.68</v>
      </c>
      <c r="H493" s="44">
        <f t="shared" si="33"/>
        <v>57.1</v>
      </c>
      <c r="I493" s="44">
        <f t="shared" si="32"/>
        <v>114.2</v>
      </c>
      <c r="J493" s="73">
        <f t="shared" si="34"/>
        <v>2.3432403112481335E-5</v>
      </c>
      <c r="K493" s="74">
        <f t="shared" si="35"/>
        <v>0.99930106394313156</v>
      </c>
    </row>
    <row r="494" spans="1:11" ht="36">
      <c r="A494" s="38" t="s">
        <v>888</v>
      </c>
      <c r="B494" s="39" t="s">
        <v>889</v>
      </c>
      <c r="C494" s="40" t="s">
        <v>890</v>
      </c>
      <c r="D494" s="39" t="s">
        <v>14</v>
      </c>
      <c r="E494" s="39" t="s">
        <v>22</v>
      </c>
      <c r="F494" s="41">
        <v>4</v>
      </c>
      <c r="G494" s="44">
        <v>22.35</v>
      </c>
      <c r="H494" s="44">
        <f t="shared" si="33"/>
        <v>27.94</v>
      </c>
      <c r="I494" s="44">
        <f t="shared" si="32"/>
        <v>111.76</v>
      </c>
      <c r="J494" s="73">
        <f t="shared" si="34"/>
        <v>2.293174581305529E-5</v>
      </c>
      <c r="K494" s="74">
        <f t="shared" si="35"/>
        <v>0.99932399568894459</v>
      </c>
    </row>
    <row r="495" spans="1:11" ht="36">
      <c r="A495" s="38" t="s">
        <v>1293</v>
      </c>
      <c r="B495" s="39" t="s">
        <v>1294</v>
      </c>
      <c r="C495" s="40" t="s">
        <v>1295</v>
      </c>
      <c r="D495" s="39" t="s">
        <v>14</v>
      </c>
      <c r="E495" s="39" t="s">
        <v>22</v>
      </c>
      <c r="F495" s="41">
        <v>2</v>
      </c>
      <c r="G495" s="44">
        <v>42.91</v>
      </c>
      <c r="H495" s="44">
        <f t="shared" si="33"/>
        <v>53.64</v>
      </c>
      <c r="I495" s="44">
        <f t="shared" si="32"/>
        <v>107.28</v>
      </c>
      <c r="J495" s="73">
        <f t="shared" si="34"/>
        <v>2.2012506181322222E-5</v>
      </c>
      <c r="K495" s="74">
        <f t="shared" si="35"/>
        <v>0.99934600819512587</v>
      </c>
    </row>
    <row r="496" spans="1:11" ht="24">
      <c r="A496" s="38" t="s">
        <v>784</v>
      </c>
      <c r="B496" s="39" t="s">
        <v>785</v>
      </c>
      <c r="C496" s="40" t="s">
        <v>786</v>
      </c>
      <c r="D496" s="39" t="s">
        <v>14</v>
      </c>
      <c r="E496" s="39" t="s">
        <v>22</v>
      </c>
      <c r="F496" s="41">
        <v>1</v>
      </c>
      <c r="G496" s="44">
        <v>84.26</v>
      </c>
      <c r="H496" s="44">
        <f t="shared" si="33"/>
        <v>105.33</v>
      </c>
      <c r="I496" s="44">
        <f t="shared" si="32"/>
        <v>105.33</v>
      </c>
      <c r="J496" s="73">
        <f t="shared" si="34"/>
        <v>2.1612390716616981E-5</v>
      </c>
      <c r="K496" s="74">
        <f t="shared" si="35"/>
        <v>0.9993676205858425</v>
      </c>
    </row>
    <row r="497" spans="1:11" ht="48">
      <c r="A497" s="38" t="s">
        <v>1216</v>
      </c>
      <c r="B497" s="39" t="s">
        <v>1217</v>
      </c>
      <c r="C497" s="40" t="s">
        <v>1218</v>
      </c>
      <c r="D497" s="39" t="s">
        <v>14</v>
      </c>
      <c r="E497" s="39" t="s">
        <v>30</v>
      </c>
      <c r="F497" s="41">
        <v>1.52</v>
      </c>
      <c r="G497" s="44">
        <v>54.97</v>
      </c>
      <c r="H497" s="44">
        <f t="shared" si="33"/>
        <v>68.709999999999994</v>
      </c>
      <c r="I497" s="44">
        <f t="shared" si="32"/>
        <v>104.44</v>
      </c>
      <c r="J497" s="73">
        <f t="shared" si="34"/>
        <v>2.142977391477715E-5</v>
      </c>
      <c r="K497" s="74">
        <f t="shared" si="35"/>
        <v>0.99938905035975723</v>
      </c>
    </row>
    <row r="498" spans="1:11" ht="24">
      <c r="A498" s="38" t="s">
        <v>1739</v>
      </c>
      <c r="B498" s="39" t="s">
        <v>1740</v>
      </c>
      <c r="C498" s="40" t="s">
        <v>1741</v>
      </c>
      <c r="D498" s="39" t="s">
        <v>26</v>
      </c>
      <c r="E498" s="39" t="s">
        <v>22</v>
      </c>
      <c r="F498" s="41">
        <v>5</v>
      </c>
      <c r="G498" s="44">
        <v>16.690000000000001</v>
      </c>
      <c r="H498" s="44">
        <f t="shared" si="33"/>
        <v>20.86</v>
      </c>
      <c r="I498" s="44">
        <f t="shared" si="32"/>
        <v>104.3</v>
      </c>
      <c r="J498" s="73">
        <f t="shared" si="34"/>
        <v>2.1401047676285494E-5</v>
      </c>
      <c r="K498" s="74">
        <f t="shared" si="35"/>
        <v>0.99941045140743356</v>
      </c>
    </row>
    <row r="499" spans="1:11" ht="24">
      <c r="A499" s="38" t="s">
        <v>1270</v>
      </c>
      <c r="B499" s="39" t="s">
        <v>1271</v>
      </c>
      <c r="C499" s="40" t="s">
        <v>1269</v>
      </c>
      <c r="D499" s="39" t="s">
        <v>26</v>
      </c>
      <c r="E499" s="39" t="s">
        <v>22</v>
      </c>
      <c r="F499" s="41">
        <v>1</v>
      </c>
      <c r="G499" s="44">
        <v>78.53</v>
      </c>
      <c r="H499" s="44">
        <f t="shared" si="33"/>
        <v>98.16</v>
      </c>
      <c r="I499" s="44">
        <f t="shared" si="32"/>
        <v>98.16</v>
      </c>
      <c r="J499" s="73">
        <f t="shared" si="34"/>
        <v>2.0141196931008473E-5</v>
      </c>
      <c r="K499" s="74">
        <f t="shared" si="35"/>
        <v>0.99943059260436462</v>
      </c>
    </row>
    <row r="500" spans="1:11" ht="36">
      <c r="A500" s="38" t="s">
        <v>743</v>
      </c>
      <c r="B500" s="39" t="s">
        <v>744</v>
      </c>
      <c r="C500" s="40" t="s">
        <v>745</v>
      </c>
      <c r="D500" s="39" t="s">
        <v>14</v>
      </c>
      <c r="E500" s="39" t="s">
        <v>22</v>
      </c>
      <c r="F500" s="41">
        <v>4</v>
      </c>
      <c r="G500" s="44">
        <v>19.149999999999999</v>
      </c>
      <c r="H500" s="44">
        <f t="shared" si="33"/>
        <v>23.94</v>
      </c>
      <c r="I500" s="44">
        <f t="shared" si="32"/>
        <v>95.76</v>
      </c>
      <c r="J500" s="73">
        <f t="shared" si="34"/>
        <v>1.9648747128294333E-5</v>
      </c>
      <c r="K500" s="74">
        <f t="shared" si="35"/>
        <v>0.99945024135149296</v>
      </c>
    </row>
    <row r="501" spans="1:11" ht="36">
      <c r="A501" s="38" t="s">
        <v>1587</v>
      </c>
      <c r="B501" s="39" t="s">
        <v>1588</v>
      </c>
      <c r="C501" s="40" t="s">
        <v>1589</v>
      </c>
      <c r="D501" s="39" t="s">
        <v>26</v>
      </c>
      <c r="E501" s="39" t="s">
        <v>30</v>
      </c>
      <c r="F501" s="41">
        <v>2.2000000000000002</v>
      </c>
      <c r="G501" s="44">
        <v>34.79</v>
      </c>
      <c r="H501" s="44">
        <f t="shared" si="33"/>
        <v>43.49</v>
      </c>
      <c r="I501" s="44">
        <f t="shared" ref="I501:I557" si="36">ROUND(H501*F501,2)</f>
        <v>95.68</v>
      </c>
      <c r="J501" s="73">
        <f t="shared" si="34"/>
        <v>1.9632332134870528E-5</v>
      </c>
      <c r="K501" s="74">
        <f t="shared" si="35"/>
        <v>0.99946987368362783</v>
      </c>
    </row>
    <row r="502" spans="1:11" ht="36">
      <c r="A502" s="38" t="s">
        <v>1287</v>
      </c>
      <c r="B502" s="39" t="s">
        <v>1288</v>
      </c>
      <c r="C502" s="40" t="s">
        <v>1289</v>
      </c>
      <c r="D502" s="39" t="s">
        <v>14</v>
      </c>
      <c r="E502" s="39" t="s">
        <v>22</v>
      </c>
      <c r="F502" s="41">
        <v>2</v>
      </c>
      <c r="G502" s="44">
        <v>37.56</v>
      </c>
      <c r="H502" s="44">
        <f t="shared" si="33"/>
        <v>46.95</v>
      </c>
      <c r="I502" s="44">
        <f t="shared" si="36"/>
        <v>93.9</v>
      </c>
      <c r="J502" s="73">
        <f t="shared" si="34"/>
        <v>1.9267098531190873E-5</v>
      </c>
      <c r="K502" s="74">
        <f t="shared" si="35"/>
        <v>0.999489140782159</v>
      </c>
    </row>
    <row r="503" spans="1:11" ht="36">
      <c r="A503" s="38" t="s">
        <v>1581</v>
      </c>
      <c r="B503" s="39" t="s">
        <v>1582</v>
      </c>
      <c r="C503" s="40" t="s">
        <v>1583</v>
      </c>
      <c r="D503" s="39" t="s">
        <v>14</v>
      </c>
      <c r="E503" s="39" t="s">
        <v>30</v>
      </c>
      <c r="F503" s="41">
        <v>6</v>
      </c>
      <c r="G503" s="44">
        <v>12.09</v>
      </c>
      <c r="H503" s="44">
        <f t="shared" si="33"/>
        <v>15.11</v>
      </c>
      <c r="I503" s="44">
        <f t="shared" si="36"/>
        <v>90.66</v>
      </c>
      <c r="J503" s="73">
        <f t="shared" si="34"/>
        <v>1.8602291297526776E-5</v>
      </c>
      <c r="K503" s="74">
        <f t="shared" si="35"/>
        <v>0.99950774307345658</v>
      </c>
    </row>
    <row r="504" spans="1:11" ht="24">
      <c r="A504" s="38" t="s">
        <v>1373</v>
      </c>
      <c r="B504" s="39" t="s">
        <v>1374</v>
      </c>
      <c r="C504" s="40" t="s">
        <v>1375</v>
      </c>
      <c r="D504" s="39" t="s">
        <v>26</v>
      </c>
      <c r="E504" s="39" t="s">
        <v>92</v>
      </c>
      <c r="F504" s="41">
        <v>1</v>
      </c>
      <c r="G504" s="44">
        <v>71.510000000000005</v>
      </c>
      <c r="H504" s="44">
        <f t="shared" si="33"/>
        <v>89.39</v>
      </c>
      <c r="I504" s="44">
        <f t="shared" si="36"/>
        <v>89.39</v>
      </c>
      <c r="J504" s="73">
        <f t="shared" si="34"/>
        <v>1.8341703276923875E-5</v>
      </c>
      <c r="K504" s="74">
        <f t="shared" si="35"/>
        <v>0.99952608477673355</v>
      </c>
    </row>
    <row r="505" spans="1:11" ht="36">
      <c r="A505" s="38" t="s">
        <v>1135</v>
      </c>
      <c r="B505" s="39" t="s">
        <v>1136</v>
      </c>
      <c r="C505" s="40" t="s">
        <v>1137</v>
      </c>
      <c r="D505" s="39" t="s">
        <v>14</v>
      </c>
      <c r="E505" s="39" t="s">
        <v>22</v>
      </c>
      <c r="F505" s="41">
        <v>2</v>
      </c>
      <c r="G505" s="44">
        <v>33.39</v>
      </c>
      <c r="H505" s="44">
        <f t="shared" si="33"/>
        <v>41.74</v>
      </c>
      <c r="I505" s="44">
        <f t="shared" si="36"/>
        <v>83.48</v>
      </c>
      <c r="J505" s="73">
        <f t="shared" si="34"/>
        <v>1.7129045637740299E-5</v>
      </c>
      <c r="K505" s="74">
        <f t="shared" si="35"/>
        <v>0.99954321382237132</v>
      </c>
    </row>
    <row r="506" spans="1:11" ht="24">
      <c r="A506" s="38" t="s">
        <v>419</v>
      </c>
      <c r="B506" s="39" t="s">
        <v>420</v>
      </c>
      <c r="C506" s="40" t="s">
        <v>421</v>
      </c>
      <c r="D506" s="39" t="s">
        <v>26</v>
      </c>
      <c r="E506" s="39" t="s">
        <v>15</v>
      </c>
      <c r="F506" s="41">
        <v>0.24</v>
      </c>
      <c r="G506" s="44">
        <v>270.10000000000002</v>
      </c>
      <c r="H506" s="44">
        <f t="shared" si="33"/>
        <v>337.63</v>
      </c>
      <c r="I506" s="44">
        <f t="shared" si="36"/>
        <v>81.03</v>
      </c>
      <c r="J506" s="73">
        <f t="shared" si="34"/>
        <v>1.6626336464136276E-5</v>
      </c>
      <c r="K506" s="74">
        <f t="shared" si="35"/>
        <v>0.99955984015883548</v>
      </c>
    </row>
    <row r="507" spans="1:11" ht="24">
      <c r="A507" s="38" t="s">
        <v>422</v>
      </c>
      <c r="B507" s="39" t="s">
        <v>423</v>
      </c>
      <c r="C507" s="40" t="s">
        <v>424</v>
      </c>
      <c r="D507" s="39" t="s">
        <v>26</v>
      </c>
      <c r="E507" s="39" t="s">
        <v>15</v>
      </c>
      <c r="F507" s="41">
        <v>0.24</v>
      </c>
      <c r="G507" s="44">
        <v>270.10000000000002</v>
      </c>
      <c r="H507" s="44">
        <f t="shared" si="33"/>
        <v>337.63</v>
      </c>
      <c r="I507" s="44">
        <f t="shared" si="36"/>
        <v>81.03</v>
      </c>
      <c r="J507" s="73">
        <f t="shared" si="34"/>
        <v>1.6626336464136276E-5</v>
      </c>
      <c r="K507" s="74">
        <f t="shared" si="35"/>
        <v>0.99957646649529963</v>
      </c>
    </row>
    <row r="508" spans="1:11" ht="36">
      <c r="A508" s="38" t="s">
        <v>939</v>
      </c>
      <c r="B508" s="39" t="s">
        <v>940</v>
      </c>
      <c r="C508" s="40" t="s">
        <v>941</v>
      </c>
      <c r="D508" s="39" t="s">
        <v>26</v>
      </c>
      <c r="E508" s="39" t="s">
        <v>22</v>
      </c>
      <c r="F508" s="41">
        <v>2</v>
      </c>
      <c r="G508" s="44">
        <v>31.42</v>
      </c>
      <c r="H508" s="44">
        <f t="shared" si="33"/>
        <v>39.28</v>
      </c>
      <c r="I508" s="44">
        <f t="shared" si="36"/>
        <v>78.56</v>
      </c>
      <c r="J508" s="73">
        <f t="shared" si="34"/>
        <v>1.6119523542176303E-5</v>
      </c>
      <c r="K508" s="74">
        <f t="shared" si="35"/>
        <v>0.99959258601884182</v>
      </c>
    </row>
    <row r="509" spans="1:11" ht="20.100000000000001" customHeight="1">
      <c r="A509" s="38" t="s">
        <v>1349</v>
      </c>
      <c r="B509" s="64" t="s">
        <v>1350</v>
      </c>
      <c r="C509" s="40" t="s">
        <v>1351</v>
      </c>
      <c r="D509" s="39" t="s">
        <v>14</v>
      </c>
      <c r="E509" s="39" t="s">
        <v>22</v>
      </c>
      <c r="F509" s="41">
        <v>4</v>
      </c>
      <c r="G509" s="44">
        <v>15.68</v>
      </c>
      <c r="H509" s="44">
        <f t="shared" si="33"/>
        <v>19.600000000000001</v>
      </c>
      <c r="I509" s="44">
        <f t="shared" si="36"/>
        <v>78.400000000000006</v>
      </c>
      <c r="J509" s="73">
        <f t="shared" si="34"/>
        <v>1.6086693555328695E-5</v>
      </c>
      <c r="K509" s="74">
        <f t="shared" si="35"/>
        <v>0.99960867271239717</v>
      </c>
    </row>
    <row r="510" spans="1:11" ht="24">
      <c r="A510" s="38" t="s">
        <v>1460</v>
      </c>
      <c r="B510" s="39" t="s">
        <v>1461</v>
      </c>
      <c r="C510" s="40" t="s">
        <v>1462</v>
      </c>
      <c r="D510" s="39" t="s">
        <v>14</v>
      </c>
      <c r="E510" s="39" t="s">
        <v>22</v>
      </c>
      <c r="F510" s="41">
        <v>1</v>
      </c>
      <c r="G510" s="44">
        <v>60.4</v>
      </c>
      <c r="H510" s="44">
        <f t="shared" si="33"/>
        <v>75.5</v>
      </c>
      <c r="I510" s="44">
        <f t="shared" si="36"/>
        <v>75.5</v>
      </c>
      <c r="J510" s="73">
        <f t="shared" si="34"/>
        <v>1.549165004371577E-5</v>
      </c>
      <c r="K510" s="74">
        <f t="shared" si="35"/>
        <v>0.99962416436244084</v>
      </c>
    </row>
    <row r="511" spans="1:11" ht="36">
      <c r="A511" s="38" t="s">
        <v>1243</v>
      </c>
      <c r="B511" s="39" t="s">
        <v>1244</v>
      </c>
      <c r="C511" s="40" t="s">
        <v>1245</v>
      </c>
      <c r="D511" s="39" t="s">
        <v>14</v>
      </c>
      <c r="E511" s="39" t="s">
        <v>22</v>
      </c>
      <c r="F511" s="41">
        <v>1</v>
      </c>
      <c r="G511" s="44">
        <v>55.83</v>
      </c>
      <c r="H511" s="44">
        <f t="shared" si="33"/>
        <v>69.790000000000006</v>
      </c>
      <c r="I511" s="44">
        <f t="shared" si="36"/>
        <v>69.790000000000006</v>
      </c>
      <c r="J511" s="73">
        <f t="shared" si="34"/>
        <v>1.4320029888091703E-5</v>
      </c>
      <c r="K511" s="74">
        <f t="shared" si="35"/>
        <v>0.99963848439232894</v>
      </c>
    </row>
    <row r="512" spans="1:11" ht="36">
      <c r="A512" s="38" t="s">
        <v>1475</v>
      </c>
      <c r="B512" s="39" t="s">
        <v>1476</v>
      </c>
      <c r="C512" s="40" t="s">
        <v>1477</v>
      </c>
      <c r="D512" s="39" t="s">
        <v>14</v>
      </c>
      <c r="E512" s="39" t="s">
        <v>22</v>
      </c>
      <c r="F512" s="41">
        <v>1</v>
      </c>
      <c r="G512" s="44">
        <v>55.78</v>
      </c>
      <c r="H512" s="44">
        <f t="shared" si="33"/>
        <v>69.73</v>
      </c>
      <c r="I512" s="44">
        <f t="shared" si="36"/>
        <v>69.73</v>
      </c>
      <c r="J512" s="73">
        <f t="shared" si="34"/>
        <v>1.430771864302385E-5</v>
      </c>
      <c r="K512" s="74">
        <f t="shared" si="35"/>
        <v>0.99965279211097191</v>
      </c>
    </row>
    <row r="513" spans="1:11" ht="24">
      <c r="A513" s="38" t="s">
        <v>803</v>
      </c>
      <c r="B513" s="39" t="s">
        <v>804</v>
      </c>
      <c r="C513" s="40" t="s">
        <v>805</v>
      </c>
      <c r="D513" s="39" t="s">
        <v>14</v>
      </c>
      <c r="E513" s="39" t="s">
        <v>22</v>
      </c>
      <c r="F513" s="41">
        <v>5</v>
      </c>
      <c r="G513" s="44">
        <v>10.96</v>
      </c>
      <c r="H513" s="44">
        <f t="shared" si="33"/>
        <v>13.7</v>
      </c>
      <c r="I513" s="44">
        <f t="shared" si="36"/>
        <v>68.5</v>
      </c>
      <c r="J513" s="73">
        <f t="shared" si="34"/>
        <v>1.4055338119132851E-5</v>
      </c>
      <c r="K513" s="74">
        <f t="shared" si="35"/>
        <v>0.99966684744909107</v>
      </c>
    </row>
    <row r="514" spans="1:11" ht="24">
      <c r="A514" s="38" t="s">
        <v>1355</v>
      </c>
      <c r="B514" s="39" t="s">
        <v>1356</v>
      </c>
      <c r="C514" s="40" t="s">
        <v>1357</v>
      </c>
      <c r="D514" s="39" t="s">
        <v>26</v>
      </c>
      <c r="E514" s="39" t="s">
        <v>5</v>
      </c>
      <c r="F514" s="41">
        <v>52</v>
      </c>
      <c r="G514" s="44">
        <v>1.05</v>
      </c>
      <c r="H514" s="44">
        <f t="shared" si="33"/>
        <v>1.31</v>
      </c>
      <c r="I514" s="44">
        <f t="shared" si="36"/>
        <v>68.12</v>
      </c>
      <c r="J514" s="73">
        <f t="shared" si="34"/>
        <v>1.3977366900369778E-5</v>
      </c>
      <c r="K514" s="74">
        <f t="shared" si="35"/>
        <v>0.99968082481599141</v>
      </c>
    </row>
    <row r="515" spans="1:11" ht="36">
      <c r="A515" s="38" t="s">
        <v>846</v>
      </c>
      <c r="B515" s="39" t="s">
        <v>847</v>
      </c>
      <c r="C515" s="40" t="s">
        <v>848</v>
      </c>
      <c r="D515" s="39" t="s">
        <v>14</v>
      </c>
      <c r="E515" s="39" t="s">
        <v>22</v>
      </c>
      <c r="F515" s="41">
        <v>3</v>
      </c>
      <c r="G515" s="44">
        <v>17.97</v>
      </c>
      <c r="H515" s="44">
        <f t="shared" si="33"/>
        <v>22.46</v>
      </c>
      <c r="I515" s="44">
        <f t="shared" si="36"/>
        <v>67.38</v>
      </c>
      <c r="J515" s="73">
        <f t="shared" si="34"/>
        <v>1.3825528211199583E-5</v>
      </c>
      <c r="K515" s="74">
        <f t="shared" si="35"/>
        <v>0.99969465034420257</v>
      </c>
    </row>
    <row r="516" spans="1:11" ht="24">
      <c r="A516" s="38" t="s">
        <v>1267</v>
      </c>
      <c r="B516" s="39" t="s">
        <v>1268</v>
      </c>
      <c r="C516" s="40" t="s">
        <v>1269</v>
      </c>
      <c r="D516" s="39" t="s">
        <v>26</v>
      </c>
      <c r="E516" s="39" t="s">
        <v>22</v>
      </c>
      <c r="F516" s="41">
        <v>1</v>
      </c>
      <c r="G516" s="44">
        <v>51.89</v>
      </c>
      <c r="H516" s="44">
        <f t="shared" si="33"/>
        <v>64.86</v>
      </c>
      <c r="I516" s="44">
        <f t="shared" si="36"/>
        <v>64.86</v>
      </c>
      <c r="J516" s="73">
        <f t="shared" si="34"/>
        <v>1.3308455918349732E-5</v>
      </c>
      <c r="K516" s="74">
        <f t="shared" si="35"/>
        <v>0.99970795880012098</v>
      </c>
    </row>
    <row r="517" spans="1:11" ht="24">
      <c r="A517" s="38" t="s">
        <v>1382</v>
      </c>
      <c r="B517" s="39" t="s">
        <v>1383</v>
      </c>
      <c r="C517" s="40" t="s">
        <v>1384</v>
      </c>
      <c r="D517" s="39" t="s">
        <v>26</v>
      </c>
      <c r="E517" s="39" t="s">
        <v>22</v>
      </c>
      <c r="F517" s="41">
        <v>1</v>
      </c>
      <c r="G517" s="44">
        <v>50.32</v>
      </c>
      <c r="H517" s="44">
        <f t="shared" si="33"/>
        <v>62.9</v>
      </c>
      <c r="I517" s="44">
        <f t="shared" si="36"/>
        <v>62.9</v>
      </c>
      <c r="J517" s="73">
        <f t="shared" si="34"/>
        <v>1.2906288579466514E-5</v>
      </c>
      <c r="K517" s="74">
        <f t="shared" si="35"/>
        <v>0.99972086508870039</v>
      </c>
    </row>
    <row r="518" spans="1:11" ht="24">
      <c r="A518" s="38" t="s">
        <v>1678</v>
      </c>
      <c r="B518" s="39" t="s">
        <v>1679</v>
      </c>
      <c r="C518" s="40" t="s">
        <v>1680</v>
      </c>
      <c r="D518" s="39" t="s">
        <v>26</v>
      </c>
      <c r="E518" s="39" t="s">
        <v>1187</v>
      </c>
      <c r="F518" s="41">
        <v>2</v>
      </c>
      <c r="G518" s="44">
        <v>25.13</v>
      </c>
      <c r="H518" s="44">
        <f t="shared" si="33"/>
        <v>31.41</v>
      </c>
      <c r="I518" s="44">
        <f t="shared" si="36"/>
        <v>62.82</v>
      </c>
      <c r="J518" s="73">
        <f t="shared" si="34"/>
        <v>1.2889873586042711E-5</v>
      </c>
      <c r="K518" s="74">
        <f t="shared" si="35"/>
        <v>0.99973375496228645</v>
      </c>
    </row>
    <row r="519" spans="1:11" ht="36">
      <c r="A519" s="38" t="s">
        <v>692</v>
      </c>
      <c r="B519" s="39" t="s">
        <v>693</v>
      </c>
      <c r="C519" s="40" t="s">
        <v>694</v>
      </c>
      <c r="D519" s="39" t="s">
        <v>14</v>
      </c>
      <c r="E519" s="39" t="s">
        <v>22</v>
      </c>
      <c r="F519" s="41">
        <v>4</v>
      </c>
      <c r="G519" s="44">
        <v>11.73</v>
      </c>
      <c r="H519" s="44">
        <f t="shared" si="33"/>
        <v>14.66</v>
      </c>
      <c r="I519" s="44">
        <f t="shared" si="36"/>
        <v>58.64</v>
      </c>
      <c r="J519" s="73">
        <f t="shared" si="34"/>
        <v>1.2032190179648911E-5</v>
      </c>
      <c r="K519" s="74">
        <f t="shared" si="35"/>
        <v>0.99974578715246609</v>
      </c>
    </row>
    <row r="520" spans="1:11" ht="36">
      <c r="A520" s="38" t="s">
        <v>740</v>
      </c>
      <c r="B520" s="39" t="s">
        <v>741</v>
      </c>
      <c r="C520" s="40" t="s">
        <v>742</v>
      </c>
      <c r="D520" s="39" t="s">
        <v>14</v>
      </c>
      <c r="E520" s="39" t="s">
        <v>22</v>
      </c>
      <c r="F520" s="41">
        <v>2</v>
      </c>
      <c r="G520" s="44">
        <v>23.28</v>
      </c>
      <c r="H520" s="44">
        <f t="shared" si="33"/>
        <v>29.1</v>
      </c>
      <c r="I520" s="44">
        <f t="shared" si="36"/>
        <v>58.2</v>
      </c>
      <c r="J520" s="73">
        <f t="shared" si="34"/>
        <v>1.1941907715817985E-5</v>
      </c>
      <c r="K520" s="74">
        <f t="shared" si="35"/>
        <v>0.9997577290601819</v>
      </c>
    </row>
    <row r="521" spans="1:11" ht="20.100000000000001" customHeight="1">
      <c r="A521" s="38" t="s">
        <v>1117</v>
      </c>
      <c r="B521" s="64" t="s">
        <v>1118</v>
      </c>
      <c r="C521" s="40" t="s">
        <v>1119</v>
      </c>
      <c r="D521" s="39" t="s">
        <v>14</v>
      </c>
      <c r="E521" s="39" t="s">
        <v>22</v>
      </c>
      <c r="F521" s="41">
        <v>1</v>
      </c>
      <c r="G521" s="44">
        <v>42.2</v>
      </c>
      <c r="H521" s="44">
        <f t="shared" si="33"/>
        <v>52.75</v>
      </c>
      <c r="I521" s="44">
        <f t="shared" si="36"/>
        <v>52.75</v>
      </c>
      <c r="J521" s="73">
        <f t="shared" si="34"/>
        <v>1.0823636288821282E-5</v>
      </c>
      <c r="K521" s="74">
        <f t="shared" si="35"/>
        <v>0.99976855269647069</v>
      </c>
    </row>
    <row r="522" spans="1:11" ht="24">
      <c r="A522" s="38" t="s">
        <v>1385</v>
      </c>
      <c r="B522" s="39" t="s">
        <v>1386</v>
      </c>
      <c r="C522" s="40" t="s">
        <v>1387</v>
      </c>
      <c r="D522" s="39" t="s">
        <v>26</v>
      </c>
      <c r="E522" s="39" t="s">
        <v>22</v>
      </c>
      <c r="F522" s="41">
        <v>1</v>
      </c>
      <c r="G522" s="44">
        <v>41.81</v>
      </c>
      <c r="H522" s="44">
        <f t="shared" si="33"/>
        <v>52.26</v>
      </c>
      <c r="I522" s="44">
        <f t="shared" si="36"/>
        <v>52.26</v>
      </c>
      <c r="J522" s="73">
        <f t="shared" si="34"/>
        <v>1.0723094454100478E-5</v>
      </c>
      <c r="K522" s="74">
        <f t="shared" si="35"/>
        <v>0.99977927579092474</v>
      </c>
    </row>
    <row r="523" spans="1:11" ht="48">
      <c r="A523" s="38" t="s">
        <v>1210</v>
      </c>
      <c r="B523" s="39" t="s">
        <v>1211</v>
      </c>
      <c r="C523" s="40" t="s">
        <v>1212</v>
      </c>
      <c r="D523" s="39" t="s">
        <v>14</v>
      </c>
      <c r="E523" s="39" t="s">
        <v>30</v>
      </c>
      <c r="F523" s="41">
        <v>1.05</v>
      </c>
      <c r="G523" s="44">
        <v>38.9</v>
      </c>
      <c r="H523" s="44">
        <f t="shared" si="33"/>
        <v>48.63</v>
      </c>
      <c r="I523" s="44">
        <f t="shared" si="36"/>
        <v>51.06</v>
      </c>
      <c r="J523" s="73">
        <f t="shared" si="34"/>
        <v>1.0476869552743406E-5</v>
      </c>
      <c r="K523" s="74">
        <f t="shared" si="35"/>
        <v>0.99978975266047743</v>
      </c>
    </row>
    <row r="524" spans="1:11" ht="36">
      <c r="A524" s="38" t="s">
        <v>195</v>
      </c>
      <c r="B524" s="39" t="s">
        <v>196</v>
      </c>
      <c r="C524" s="40" t="s">
        <v>197</v>
      </c>
      <c r="D524" s="39" t="s">
        <v>14</v>
      </c>
      <c r="E524" s="39" t="s">
        <v>92</v>
      </c>
      <c r="F524" s="41">
        <v>3.5</v>
      </c>
      <c r="G524" s="44">
        <v>11.61</v>
      </c>
      <c r="H524" s="44">
        <f t="shared" si="33"/>
        <v>14.51</v>
      </c>
      <c r="I524" s="44">
        <f t="shared" si="36"/>
        <v>50.79</v>
      </c>
      <c r="J524" s="73">
        <f t="shared" si="34"/>
        <v>1.0421468949938064E-5</v>
      </c>
      <c r="K524" s="74">
        <f t="shared" si="35"/>
        <v>0.99980017412942734</v>
      </c>
    </row>
    <row r="525" spans="1:11" ht="20.100000000000001" customHeight="1">
      <c r="A525" s="38" t="s">
        <v>837</v>
      </c>
      <c r="B525" s="64" t="s">
        <v>838</v>
      </c>
      <c r="C525" s="40" t="s">
        <v>839</v>
      </c>
      <c r="D525" s="39" t="s">
        <v>14</v>
      </c>
      <c r="E525" s="39" t="s">
        <v>22</v>
      </c>
      <c r="F525" s="41">
        <v>1</v>
      </c>
      <c r="G525" s="44">
        <v>39.619999999999997</v>
      </c>
      <c r="H525" s="44">
        <f t="shared" si="33"/>
        <v>49.53</v>
      </c>
      <c r="I525" s="44">
        <f t="shared" si="36"/>
        <v>49.53</v>
      </c>
      <c r="J525" s="73">
        <f t="shared" si="34"/>
        <v>1.016293280351314E-5</v>
      </c>
      <c r="K525" s="74">
        <f t="shared" si="35"/>
        <v>0.99981033706223088</v>
      </c>
    </row>
    <row r="526" spans="1:11" ht="36">
      <c r="A526" s="38" t="s">
        <v>967</v>
      </c>
      <c r="B526" s="39" t="s">
        <v>968</v>
      </c>
      <c r="C526" s="40" t="s">
        <v>969</v>
      </c>
      <c r="D526" s="39" t="s">
        <v>14</v>
      </c>
      <c r="E526" s="39" t="s">
        <v>22</v>
      </c>
      <c r="F526" s="41">
        <v>2</v>
      </c>
      <c r="G526" s="44">
        <v>19.75</v>
      </c>
      <c r="H526" s="44">
        <f t="shared" si="33"/>
        <v>24.69</v>
      </c>
      <c r="I526" s="44">
        <f t="shared" si="36"/>
        <v>49.38</v>
      </c>
      <c r="J526" s="73">
        <f t="shared" si="34"/>
        <v>1.0132154690843506E-5</v>
      </c>
      <c r="K526" s="74">
        <f t="shared" si="35"/>
        <v>0.99982046921692169</v>
      </c>
    </row>
    <row r="527" spans="1:11" ht="24">
      <c r="A527" s="38" t="s">
        <v>704</v>
      </c>
      <c r="B527" s="39" t="s">
        <v>705</v>
      </c>
      <c r="C527" s="40" t="s">
        <v>706</v>
      </c>
      <c r="D527" s="39" t="s">
        <v>14</v>
      </c>
      <c r="E527" s="39" t="s">
        <v>22</v>
      </c>
      <c r="F527" s="41">
        <v>1</v>
      </c>
      <c r="G527" s="44">
        <v>38.82</v>
      </c>
      <c r="H527" s="44">
        <f t="shared" si="33"/>
        <v>48.53</v>
      </c>
      <c r="I527" s="44">
        <f t="shared" si="36"/>
        <v>48.53</v>
      </c>
      <c r="J527" s="73">
        <f t="shared" si="34"/>
        <v>9.9577453857155795E-6</v>
      </c>
      <c r="K527" s="74">
        <f t="shared" si="35"/>
        <v>0.99983042696230739</v>
      </c>
    </row>
    <row r="528" spans="1:11" ht="24">
      <c r="A528" s="38" t="s">
        <v>1331</v>
      </c>
      <c r="B528" s="39" t="s">
        <v>1332</v>
      </c>
      <c r="C528" s="40" t="s">
        <v>1333</v>
      </c>
      <c r="D528" s="39" t="s">
        <v>14</v>
      </c>
      <c r="E528" s="39" t="s">
        <v>22</v>
      </c>
      <c r="F528" s="41">
        <v>2</v>
      </c>
      <c r="G528" s="44">
        <v>19.23</v>
      </c>
      <c r="H528" s="44">
        <f t="shared" ref="H528:H557" si="37">ROUND(G528*$J$14,2)</f>
        <v>24.04</v>
      </c>
      <c r="I528" s="44">
        <f t="shared" si="36"/>
        <v>48.08</v>
      </c>
      <c r="J528" s="73">
        <f t="shared" si="34"/>
        <v>9.8654110477066783E-6</v>
      </c>
      <c r="K528" s="74">
        <f t="shared" si="35"/>
        <v>0.99984029237335514</v>
      </c>
    </row>
    <row r="529" spans="1:11" ht="36">
      <c r="A529" s="38" t="s">
        <v>1343</v>
      </c>
      <c r="B529" s="39" t="s">
        <v>1344</v>
      </c>
      <c r="C529" s="40" t="s">
        <v>1345</v>
      </c>
      <c r="D529" s="39" t="s">
        <v>26</v>
      </c>
      <c r="E529" s="39" t="s">
        <v>22</v>
      </c>
      <c r="F529" s="41">
        <v>2</v>
      </c>
      <c r="G529" s="44">
        <v>18.61</v>
      </c>
      <c r="H529" s="44">
        <f t="shared" si="37"/>
        <v>23.26</v>
      </c>
      <c r="I529" s="44">
        <f t="shared" si="36"/>
        <v>46.52</v>
      </c>
      <c r="J529" s="73">
        <f t="shared" si="34"/>
        <v>9.5453186759424859E-6</v>
      </c>
      <c r="K529" s="74">
        <f t="shared" si="35"/>
        <v>0.99984983769203106</v>
      </c>
    </row>
    <row r="530" spans="1:11" ht="24">
      <c r="A530" s="38" t="s">
        <v>1400</v>
      </c>
      <c r="B530" s="39" t="s">
        <v>1401</v>
      </c>
      <c r="C530" s="40" t="s">
        <v>1402</v>
      </c>
      <c r="D530" s="39" t="s">
        <v>26</v>
      </c>
      <c r="E530" s="39" t="s">
        <v>22</v>
      </c>
      <c r="F530" s="41">
        <v>1</v>
      </c>
      <c r="G530" s="44">
        <v>34.78</v>
      </c>
      <c r="H530" s="44">
        <f t="shared" si="37"/>
        <v>43.48</v>
      </c>
      <c r="I530" s="44">
        <f t="shared" si="36"/>
        <v>43.48</v>
      </c>
      <c r="J530" s="73">
        <f t="shared" ref="J530:J557" si="38">I530/$K$15</f>
        <v>8.9215489258379015E-6</v>
      </c>
      <c r="K530" s="74">
        <f t="shared" ref="K530:K557" si="39">J530+K529</f>
        <v>0.99985875924095691</v>
      </c>
    </row>
    <row r="531" spans="1:11" ht="24">
      <c r="A531" s="38" t="s">
        <v>640</v>
      </c>
      <c r="B531" s="39" t="s">
        <v>641</v>
      </c>
      <c r="C531" s="40" t="s">
        <v>642</v>
      </c>
      <c r="D531" s="39" t="s">
        <v>26</v>
      </c>
      <c r="E531" s="39" t="s">
        <v>15</v>
      </c>
      <c r="F531" s="41">
        <v>0.49</v>
      </c>
      <c r="G531" s="44">
        <v>70.2</v>
      </c>
      <c r="H531" s="44">
        <f t="shared" si="37"/>
        <v>87.75</v>
      </c>
      <c r="I531" s="44">
        <f t="shared" si="36"/>
        <v>43</v>
      </c>
      <c r="J531" s="73">
        <f t="shared" si="38"/>
        <v>8.8230589652950745E-6</v>
      </c>
      <c r="K531" s="74">
        <f t="shared" si="39"/>
        <v>0.99986758229992223</v>
      </c>
    </row>
    <row r="532" spans="1:11" ht="24">
      <c r="A532" s="38" t="s">
        <v>761</v>
      </c>
      <c r="B532" s="39" t="s">
        <v>762</v>
      </c>
      <c r="C532" s="40" t="s">
        <v>763</v>
      </c>
      <c r="D532" s="39" t="s">
        <v>26</v>
      </c>
      <c r="E532" s="39" t="s">
        <v>22</v>
      </c>
      <c r="F532" s="41">
        <v>4</v>
      </c>
      <c r="G532" s="44">
        <v>7.85</v>
      </c>
      <c r="H532" s="44">
        <f t="shared" si="37"/>
        <v>9.81</v>
      </c>
      <c r="I532" s="44">
        <f t="shared" si="36"/>
        <v>39.24</v>
      </c>
      <c r="J532" s="73">
        <f t="shared" si="38"/>
        <v>8.0515542743762487E-6</v>
      </c>
      <c r="K532" s="74">
        <f t="shared" si="39"/>
        <v>0.99987563385419664</v>
      </c>
    </row>
    <row r="533" spans="1:11" ht="36">
      <c r="A533" s="38" t="s">
        <v>831</v>
      </c>
      <c r="B533" s="39" t="s">
        <v>832</v>
      </c>
      <c r="C533" s="40" t="s">
        <v>833</v>
      </c>
      <c r="D533" s="39" t="s">
        <v>14</v>
      </c>
      <c r="E533" s="39" t="s">
        <v>22</v>
      </c>
      <c r="F533" s="41">
        <v>2</v>
      </c>
      <c r="G533" s="44">
        <v>15.32</v>
      </c>
      <c r="H533" s="44">
        <f t="shared" si="37"/>
        <v>19.149999999999999</v>
      </c>
      <c r="I533" s="44">
        <f t="shared" si="36"/>
        <v>38.299999999999997</v>
      </c>
      <c r="J533" s="73">
        <f t="shared" si="38"/>
        <v>7.8586781016465418E-6</v>
      </c>
      <c r="K533" s="74">
        <f t="shared" si="39"/>
        <v>0.99988349253229825</v>
      </c>
    </row>
    <row r="534" spans="1:11" ht="24">
      <c r="A534" s="38" t="s">
        <v>1687</v>
      </c>
      <c r="B534" s="39" t="s">
        <v>1688</v>
      </c>
      <c r="C534" s="40" t="s">
        <v>1689</v>
      </c>
      <c r="D534" s="39" t="s">
        <v>26</v>
      </c>
      <c r="E534" s="39" t="s">
        <v>22</v>
      </c>
      <c r="F534" s="41">
        <v>1</v>
      </c>
      <c r="G534" s="44">
        <v>30.54</v>
      </c>
      <c r="H534" s="44">
        <f t="shared" si="37"/>
        <v>38.18</v>
      </c>
      <c r="I534" s="44">
        <f t="shared" si="36"/>
        <v>38.18</v>
      </c>
      <c r="J534" s="73">
        <f t="shared" si="38"/>
        <v>7.8340556115108355E-6</v>
      </c>
      <c r="K534" s="74">
        <f t="shared" si="39"/>
        <v>0.9998913265879098</v>
      </c>
    </row>
    <row r="535" spans="1:11" ht="24">
      <c r="A535" s="38" t="s">
        <v>781</v>
      </c>
      <c r="B535" s="39" t="s">
        <v>782</v>
      </c>
      <c r="C535" s="40" t="s">
        <v>783</v>
      </c>
      <c r="D535" s="39" t="s">
        <v>14</v>
      </c>
      <c r="E535" s="39" t="s">
        <v>22</v>
      </c>
      <c r="F535" s="41">
        <v>1</v>
      </c>
      <c r="G535" s="60">
        <v>29.58</v>
      </c>
      <c r="H535" s="44">
        <f t="shared" si="37"/>
        <v>36.979999999999997</v>
      </c>
      <c r="I535" s="44">
        <f t="shared" si="36"/>
        <v>36.979999999999997</v>
      </c>
      <c r="J535" s="73">
        <f t="shared" si="38"/>
        <v>7.587830710153763E-6</v>
      </c>
      <c r="K535" s="74">
        <f t="shared" si="39"/>
        <v>0.99989891441862</v>
      </c>
    </row>
    <row r="536" spans="1:11" ht="36">
      <c r="A536" s="38" t="s">
        <v>1334</v>
      </c>
      <c r="B536" s="39" t="s">
        <v>1335</v>
      </c>
      <c r="C536" s="40" t="s">
        <v>1336</v>
      </c>
      <c r="D536" s="39" t="s">
        <v>14</v>
      </c>
      <c r="E536" s="39" t="s">
        <v>22</v>
      </c>
      <c r="F536" s="41">
        <v>1</v>
      </c>
      <c r="G536" s="44">
        <v>28.13</v>
      </c>
      <c r="H536" s="44">
        <f t="shared" si="37"/>
        <v>35.159999999999997</v>
      </c>
      <c r="I536" s="44">
        <f t="shared" si="36"/>
        <v>35.159999999999997</v>
      </c>
      <c r="J536" s="73">
        <f t="shared" si="38"/>
        <v>7.2143896097622041E-6</v>
      </c>
      <c r="K536" s="74">
        <f t="shared" si="39"/>
        <v>0.99990612880822971</v>
      </c>
    </row>
    <row r="537" spans="1:11" ht="24">
      <c r="A537" s="38" t="s">
        <v>1290</v>
      </c>
      <c r="B537" s="39" t="s">
        <v>1291</v>
      </c>
      <c r="C537" s="40" t="s">
        <v>1292</v>
      </c>
      <c r="D537" s="39" t="s">
        <v>26</v>
      </c>
      <c r="E537" s="39" t="s">
        <v>22</v>
      </c>
      <c r="F537" s="41">
        <v>1</v>
      </c>
      <c r="G537" s="44">
        <v>27.93</v>
      </c>
      <c r="H537" s="44">
        <f t="shared" si="37"/>
        <v>34.909999999999997</v>
      </c>
      <c r="I537" s="44">
        <f t="shared" si="36"/>
        <v>34.909999999999997</v>
      </c>
      <c r="J537" s="73">
        <f t="shared" si="38"/>
        <v>7.1630927553128137E-6</v>
      </c>
      <c r="K537" s="74">
        <f t="shared" si="39"/>
        <v>0.99991329190098499</v>
      </c>
    </row>
    <row r="538" spans="1:11" ht="20.100000000000001" customHeight="1">
      <c r="A538" s="38" t="s">
        <v>1219</v>
      </c>
      <c r="B538" s="64" t="s">
        <v>1220</v>
      </c>
      <c r="C538" s="40" t="s">
        <v>1221</v>
      </c>
      <c r="D538" s="39" t="s">
        <v>14</v>
      </c>
      <c r="E538" s="39" t="s">
        <v>30</v>
      </c>
      <c r="F538" s="41">
        <v>0.35</v>
      </c>
      <c r="G538" s="44">
        <v>76.349999999999994</v>
      </c>
      <c r="H538" s="44">
        <f t="shared" si="37"/>
        <v>95.44</v>
      </c>
      <c r="I538" s="44">
        <f t="shared" si="36"/>
        <v>33.4</v>
      </c>
      <c r="J538" s="73">
        <f t="shared" si="38"/>
        <v>6.8532597544384992E-6</v>
      </c>
      <c r="K538" s="74">
        <f t="shared" si="39"/>
        <v>0.99992014516073946</v>
      </c>
    </row>
    <row r="539" spans="1:11" ht="24">
      <c r="A539" s="38" t="s">
        <v>755</v>
      </c>
      <c r="B539" s="39" t="s">
        <v>756</v>
      </c>
      <c r="C539" s="40" t="s">
        <v>757</v>
      </c>
      <c r="D539" s="39" t="s">
        <v>14</v>
      </c>
      <c r="E539" s="39" t="s">
        <v>22</v>
      </c>
      <c r="F539" s="41">
        <v>1</v>
      </c>
      <c r="G539" s="44">
        <v>26.64</v>
      </c>
      <c r="H539" s="44">
        <f t="shared" si="37"/>
        <v>33.299999999999997</v>
      </c>
      <c r="I539" s="44">
        <f t="shared" si="36"/>
        <v>33.299999999999997</v>
      </c>
      <c r="J539" s="73">
        <f t="shared" si="38"/>
        <v>6.8327410126587425E-6</v>
      </c>
      <c r="K539" s="74">
        <f t="shared" si="39"/>
        <v>0.99992697790175211</v>
      </c>
    </row>
    <row r="540" spans="1:11" ht="24">
      <c r="A540" s="38" t="s">
        <v>1379</v>
      </c>
      <c r="B540" s="39" t="s">
        <v>1380</v>
      </c>
      <c r="C540" s="40" t="s">
        <v>1381</v>
      </c>
      <c r="D540" s="39" t="s">
        <v>26</v>
      </c>
      <c r="E540" s="39" t="s">
        <v>30</v>
      </c>
      <c r="F540" s="41">
        <v>2.2000000000000002</v>
      </c>
      <c r="G540" s="44">
        <v>11.68</v>
      </c>
      <c r="H540" s="44">
        <f t="shared" si="37"/>
        <v>14.6</v>
      </c>
      <c r="I540" s="44">
        <f t="shared" si="36"/>
        <v>32.119999999999997</v>
      </c>
      <c r="J540" s="73">
        <f t="shared" si="38"/>
        <v>6.5906198596576222E-6</v>
      </c>
      <c r="K540" s="74">
        <f t="shared" si="39"/>
        <v>0.99993356852161175</v>
      </c>
    </row>
    <row r="541" spans="1:11" ht="24">
      <c r="A541" s="38" t="s">
        <v>778</v>
      </c>
      <c r="B541" s="39" t="s">
        <v>779</v>
      </c>
      <c r="C541" s="40" t="s">
        <v>780</v>
      </c>
      <c r="D541" s="39" t="s">
        <v>14</v>
      </c>
      <c r="E541" s="39" t="s">
        <v>22</v>
      </c>
      <c r="F541" s="41">
        <v>1</v>
      </c>
      <c r="G541" s="44">
        <v>24.43</v>
      </c>
      <c r="H541" s="44">
        <f t="shared" si="37"/>
        <v>30.54</v>
      </c>
      <c r="I541" s="44">
        <f t="shared" si="36"/>
        <v>30.54</v>
      </c>
      <c r="J541" s="73">
        <f t="shared" si="38"/>
        <v>6.2664237395374776E-6</v>
      </c>
      <c r="K541" s="74">
        <f t="shared" si="39"/>
        <v>0.99993983494535132</v>
      </c>
    </row>
    <row r="542" spans="1:11" ht="60">
      <c r="A542" s="38" t="s">
        <v>671</v>
      </c>
      <c r="B542" s="39" t="s">
        <v>672</v>
      </c>
      <c r="C542" s="40" t="s">
        <v>673</v>
      </c>
      <c r="D542" s="39" t="s">
        <v>14</v>
      </c>
      <c r="E542" s="39" t="s">
        <v>22</v>
      </c>
      <c r="F542" s="41">
        <v>2</v>
      </c>
      <c r="G542" s="44">
        <v>11.35</v>
      </c>
      <c r="H542" s="44">
        <f t="shared" si="37"/>
        <v>14.19</v>
      </c>
      <c r="I542" s="44">
        <f t="shared" si="36"/>
        <v>28.38</v>
      </c>
      <c r="J542" s="73">
        <f t="shared" si="38"/>
        <v>5.8232189170947486E-6</v>
      </c>
      <c r="K542" s="74">
        <f t="shared" si="39"/>
        <v>0.99994565816426839</v>
      </c>
    </row>
    <row r="543" spans="1:11" ht="36">
      <c r="A543" s="38" t="s">
        <v>1346</v>
      </c>
      <c r="B543" s="39" t="s">
        <v>1347</v>
      </c>
      <c r="C543" s="40" t="s">
        <v>1348</v>
      </c>
      <c r="D543" s="39" t="s">
        <v>14</v>
      </c>
      <c r="E543" s="39" t="s">
        <v>22</v>
      </c>
      <c r="F543" s="41">
        <v>4</v>
      </c>
      <c r="G543" s="44">
        <v>5.49</v>
      </c>
      <c r="H543" s="44">
        <f t="shared" si="37"/>
        <v>6.86</v>
      </c>
      <c r="I543" s="44">
        <f t="shared" si="36"/>
        <v>27.44</v>
      </c>
      <c r="J543" s="73">
        <f t="shared" si="38"/>
        <v>5.6303427443650426E-6</v>
      </c>
      <c r="K543" s="74">
        <f t="shared" si="39"/>
        <v>0.99995128850701276</v>
      </c>
    </row>
    <row r="544" spans="1:11" ht="24">
      <c r="A544" s="38" t="s">
        <v>1296</v>
      </c>
      <c r="B544" s="39" t="s">
        <v>1297</v>
      </c>
      <c r="C544" s="40" t="s">
        <v>1298</v>
      </c>
      <c r="D544" s="39" t="s">
        <v>26</v>
      </c>
      <c r="E544" s="39" t="s">
        <v>22</v>
      </c>
      <c r="F544" s="41">
        <v>1</v>
      </c>
      <c r="G544" s="44">
        <v>20.59</v>
      </c>
      <c r="H544" s="44">
        <f t="shared" si="37"/>
        <v>25.74</v>
      </c>
      <c r="I544" s="44">
        <f t="shared" si="36"/>
        <v>25.74</v>
      </c>
      <c r="J544" s="73">
        <f t="shared" si="38"/>
        <v>5.28152413410919E-6</v>
      </c>
      <c r="K544" s="74">
        <f t="shared" si="39"/>
        <v>0.99995657003114691</v>
      </c>
    </row>
    <row r="545" spans="1:12" ht="24">
      <c r="A545" s="38" t="s">
        <v>1314</v>
      </c>
      <c r="B545" s="39" t="s">
        <v>1315</v>
      </c>
      <c r="C545" s="40" t="s">
        <v>1316</v>
      </c>
      <c r="D545" s="39" t="s">
        <v>26</v>
      </c>
      <c r="E545" s="39" t="s">
        <v>5</v>
      </c>
      <c r="F545" s="41">
        <v>1</v>
      </c>
      <c r="G545" s="44">
        <v>18.88</v>
      </c>
      <c r="H545" s="44">
        <f t="shared" si="37"/>
        <v>23.6</v>
      </c>
      <c r="I545" s="44">
        <f t="shared" si="36"/>
        <v>23.6</v>
      </c>
      <c r="J545" s="73">
        <f t="shared" si="38"/>
        <v>4.8424230600224131E-6</v>
      </c>
      <c r="K545" s="74">
        <f t="shared" si="39"/>
        <v>0.99996141245420689</v>
      </c>
    </row>
    <row r="546" spans="1:12" ht="24">
      <c r="A546" s="38" t="s">
        <v>1322</v>
      </c>
      <c r="B546" s="39" t="s">
        <v>1323</v>
      </c>
      <c r="C546" s="40" t="s">
        <v>1324</v>
      </c>
      <c r="D546" s="39" t="s">
        <v>26</v>
      </c>
      <c r="E546" s="39" t="s">
        <v>5</v>
      </c>
      <c r="F546" s="41">
        <v>4</v>
      </c>
      <c r="G546" s="44">
        <v>4.43</v>
      </c>
      <c r="H546" s="44">
        <f t="shared" si="37"/>
        <v>5.54</v>
      </c>
      <c r="I546" s="44">
        <f t="shared" si="36"/>
        <v>22.16</v>
      </c>
      <c r="J546" s="73">
        <f t="shared" si="38"/>
        <v>4.5469531783939263E-6</v>
      </c>
      <c r="K546" s="74">
        <f t="shared" si="39"/>
        <v>0.99996595940738531</v>
      </c>
    </row>
    <row r="547" spans="1:12" ht="24">
      <c r="A547" s="38" t="s">
        <v>752</v>
      </c>
      <c r="B547" s="39" t="s">
        <v>753</v>
      </c>
      <c r="C547" s="40" t="s">
        <v>754</v>
      </c>
      <c r="D547" s="39" t="s">
        <v>26</v>
      </c>
      <c r="E547" s="39" t="s">
        <v>22</v>
      </c>
      <c r="F547" s="41">
        <v>3</v>
      </c>
      <c r="G547" s="44">
        <v>5.89</v>
      </c>
      <c r="H547" s="44">
        <f t="shared" si="37"/>
        <v>7.36</v>
      </c>
      <c r="I547" s="44">
        <f t="shared" si="36"/>
        <v>22.08</v>
      </c>
      <c r="J547" s="73">
        <f t="shared" si="38"/>
        <v>4.5305381849701209E-6</v>
      </c>
      <c r="K547" s="74">
        <f t="shared" si="39"/>
        <v>0.99997048994557025</v>
      </c>
    </row>
    <row r="548" spans="1:12" ht="36">
      <c r="A548" s="38" t="s">
        <v>713</v>
      </c>
      <c r="B548" s="39" t="s">
        <v>714</v>
      </c>
      <c r="C548" s="40" t="s">
        <v>715</v>
      </c>
      <c r="D548" s="39" t="s">
        <v>14</v>
      </c>
      <c r="E548" s="39" t="s">
        <v>22</v>
      </c>
      <c r="F548" s="41">
        <v>2</v>
      </c>
      <c r="G548" s="44">
        <v>8.6199999999999992</v>
      </c>
      <c r="H548" s="44">
        <f t="shared" si="37"/>
        <v>10.78</v>
      </c>
      <c r="I548" s="44">
        <f t="shared" si="36"/>
        <v>21.56</v>
      </c>
      <c r="J548" s="73">
        <f t="shared" si="38"/>
        <v>4.4238407277153904E-6</v>
      </c>
      <c r="K548" s="74">
        <f t="shared" si="39"/>
        <v>0.99997491378629799</v>
      </c>
    </row>
    <row r="549" spans="1:12" ht="24">
      <c r="A549" s="38" t="s">
        <v>1120</v>
      </c>
      <c r="B549" s="39" t="s">
        <v>1121</v>
      </c>
      <c r="C549" s="40" t="s">
        <v>1122</v>
      </c>
      <c r="D549" s="39" t="s">
        <v>26</v>
      </c>
      <c r="E549" s="39" t="s">
        <v>22</v>
      </c>
      <c r="F549" s="41">
        <v>1</v>
      </c>
      <c r="G549" s="44">
        <v>14.81</v>
      </c>
      <c r="H549" s="44">
        <f t="shared" si="37"/>
        <v>18.510000000000002</v>
      </c>
      <c r="I549" s="44">
        <f t="shared" si="36"/>
        <v>18.510000000000002</v>
      </c>
      <c r="J549" s="73">
        <f t="shared" si="38"/>
        <v>3.7980191034328332E-6</v>
      </c>
      <c r="K549" s="74">
        <f t="shared" si="39"/>
        <v>0.99997871180540143</v>
      </c>
    </row>
    <row r="550" spans="1:12" ht="24">
      <c r="A550" s="38" t="s">
        <v>1317</v>
      </c>
      <c r="B550" s="39" t="s">
        <v>1318</v>
      </c>
      <c r="C550" s="40" t="s">
        <v>1319</v>
      </c>
      <c r="D550" s="39" t="s">
        <v>26</v>
      </c>
      <c r="E550" s="39" t="s">
        <v>5</v>
      </c>
      <c r="F550" s="41">
        <v>1</v>
      </c>
      <c r="G550" s="44">
        <v>14.8</v>
      </c>
      <c r="H550" s="44">
        <f t="shared" si="37"/>
        <v>18.5</v>
      </c>
      <c r="I550" s="44">
        <f t="shared" si="36"/>
        <v>18.5</v>
      </c>
      <c r="J550" s="73">
        <f t="shared" si="38"/>
        <v>3.7959672292548572E-6</v>
      </c>
      <c r="K550" s="74">
        <f t="shared" si="39"/>
        <v>0.99998250777263065</v>
      </c>
    </row>
    <row r="551" spans="1:12" ht="24">
      <c r="A551" s="38" t="s">
        <v>1370</v>
      </c>
      <c r="B551" s="39" t="s">
        <v>1371</v>
      </c>
      <c r="C551" s="40" t="s">
        <v>1372</v>
      </c>
      <c r="D551" s="39" t="s">
        <v>14</v>
      </c>
      <c r="E551" s="39" t="s">
        <v>22</v>
      </c>
      <c r="F551" s="41">
        <v>1</v>
      </c>
      <c r="G551" s="44">
        <v>13.64</v>
      </c>
      <c r="H551" s="44">
        <f t="shared" si="37"/>
        <v>17.05</v>
      </c>
      <c r="I551" s="44">
        <f t="shared" si="36"/>
        <v>17.05</v>
      </c>
      <c r="J551" s="73">
        <f t="shared" si="38"/>
        <v>3.4984454734483959E-6</v>
      </c>
      <c r="K551" s="74">
        <f t="shared" si="39"/>
        <v>0.99998600621810407</v>
      </c>
    </row>
    <row r="552" spans="1:12" ht="24">
      <c r="A552" s="38" t="s">
        <v>1397</v>
      </c>
      <c r="B552" s="39" t="s">
        <v>1398</v>
      </c>
      <c r="C552" s="40" t="s">
        <v>1399</v>
      </c>
      <c r="D552" s="39" t="s">
        <v>26</v>
      </c>
      <c r="E552" s="39" t="s">
        <v>22</v>
      </c>
      <c r="F552" s="41">
        <v>16</v>
      </c>
      <c r="G552" s="44">
        <v>0.81</v>
      </c>
      <c r="H552" s="44">
        <f t="shared" si="37"/>
        <v>1.01</v>
      </c>
      <c r="I552" s="44">
        <f t="shared" si="36"/>
        <v>16.16</v>
      </c>
      <c r="J552" s="73">
        <f t="shared" si="38"/>
        <v>3.3158286716085673E-6</v>
      </c>
      <c r="K552" s="74">
        <f t="shared" si="39"/>
        <v>0.99998932204677571</v>
      </c>
    </row>
    <row r="553" spans="1:12" ht="48">
      <c r="A553" s="38" t="s">
        <v>1213</v>
      </c>
      <c r="B553" s="39" t="s">
        <v>1214</v>
      </c>
      <c r="C553" s="40" t="s">
        <v>1215</v>
      </c>
      <c r="D553" s="39" t="s">
        <v>14</v>
      </c>
      <c r="E553" s="39" t="s">
        <v>30</v>
      </c>
      <c r="F553" s="41">
        <v>0.23</v>
      </c>
      <c r="G553" s="44">
        <v>47.81</v>
      </c>
      <c r="H553" s="44">
        <f t="shared" si="37"/>
        <v>59.76</v>
      </c>
      <c r="I553" s="44">
        <f t="shared" si="36"/>
        <v>13.74</v>
      </c>
      <c r="J553" s="73">
        <f t="shared" si="38"/>
        <v>2.8192751205384726E-6</v>
      </c>
      <c r="K553" s="74">
        <f t="shared" si="39"/>
        <v>0.99999214132189629</v>
      </c>
    </row>
    <row r="554" spans="1:12" ht="36">
      <c r="A554" s="38" t="s">
        <v>1340</v>
      </c>
      <c r="B554" s="39" t="s">
        <v>1341</v>
      </c>
      <c r="C554" s="40" t="s">
        <v>1342</v>
      </c>
      <c r="D554" s="39" t="s">
        <v>14</v>
      </c>
      <c r="E554" s="39" t="s">
        <v>22</v>
      </c>
      <c r="F554" s="41">
        <v>1</v>
      </c>
      <c r="G554" s="44">
        <v>10.39</v>
      </c>
      <c r="H554" s="44">
        <f t="shared" si="37"/>
        <v>12.99</v>
      </c>
      <c r="I554" s="44">
        <f t="shared" si="36"/>
        <v>12.99</v>
      </c>
      <c r="J554" s="73">
        <f t="shared" si="38"/>
        <v>2.6653845571903026E-6</v>
      </c>
      <c r="K554" s="74">
        <f t="shared" si="39"/>
        <v>0.99999480670645347</v>
      </c>
    </row>
    <row r="555" spans="1:12" ht="20.100000000000001" customHeight="1">
      <c r="A555" s="38" t="s">
        <v>971</v>
      </c>
      <c r="B555" s="64" t="s">
        <v>972</v>
      </c>
      <c r="C555" s="40" t="s">
        <v>973</v>
      </c>
      <c r="D555" s="39" t="s">
        <v>14</v>
      </c>
      <c r="E555" s="39" t="s">
        <v>22</v>
      </c>
      <c r="F555" s="41">
        <v>2</v>
      </c>
      <c r="G555" s="44">
        <v>4.8499999999999996</v>
      </c>
      <c r="H555" s="44">
        <f t="shared" si="37"/>
        <v>6.06</v>
      </c>
      <c r="I555" s="44">
        <f t="shared" si="36"/>
        <v>12.12</v>
      </c>
      <c r="J555" s="73">
        <f t="shared" si="38"/>
        <v>2.4868715037064254E-6</v>
      </c>
      <c r="K555" s="74">
        <f t="shared" si="39"/>
        <v>0.99999729357795719</v>
      </c>
    </row>
    <row r="556" spans="1:12" ht="24">
      <c r="A556" s="38" t="s">
        <v>1394</v>
      </c>
      <c r="B556" s="39" t="s">
        <v>1395</v>
      </c>
      <c r="C556" s="40" t="s">
        <v>1396</v>
      </c>
      <c r="D556" s="39" t="s">
        <v>14</v>
      </c>
      <c r="E556" s="39" t="s">
        <v>22</v>
      </c>
      <c r="F556" s="41">
        <v>1</v>
      </c>
      <c r="G556" s="44">
        <v>7.65</v>
      </c>
      <c r="H556" s="44">
        <f t="shared" si="37"/>
        <v>9.56</v>
      </c>
      <c r="I556" s="44">
        <f t="shared" si="36"/>
        <v>9.56</v>
      </c>
      <c r="J556" s="73">
        <f t="shared" si="38"/>
        <v>1.9615917141446722E-6</v>
      </c>
      <c r="K556" s="74">
        <f t="shared" si="39"/>
        <v>0.99999925516967136</v>
      </c>
    </row>
    <row r="557" spans="1:12" ht="36">
      <c r="A557" s="38" t="s">
        <v>198</v>
      </c>
      <c r="B557" s="39" t="s">
        <v>199</v>
      </c>
      <c r="C557" s="40" t="s">
        <v>200</v>
      </c>
      <c r="D557" s="39" t="s">
        <v>14</v>
      </c>
      <c r="E557" s="39" t="s">
        <v>92</v>
      </c>
      <c r="F557" s="41">
        <v>0.2</v>
      </c>
      <c r="G557" s="44">
        <v>14.52</v>
      </c>
      <c r="H557" s="44">
        <f t="shared" si="37"/>
        <v>18.149999999999999</v>
      </c>
      <c r="I557" s="44">
        <f t="shared" si="36"/>
        <v>3.63</v>
      </c>
      <c r="J557" s="73">
        <f t="shared" si="38"/>
        <v>7.4483032660514231E-7</v>
      </c>
      <c r="K557" s="74">
        <f t="shared" si="39"/>
        <v>0.999999999999998</v>
      </c>
    </row>
    <row r="558" spans="1:12">
      <c r="A558" s="32"/>
      <c r="B558" s="32"/>
      <c r="C558" s="32"/>
      <c r="D558" s="32"/>
      <c r="E558" s="32"/>
      <c r="F558" s="33"/>
      <c r="G558" s="56"/>
      <c r="H558" s="56"/>
      <c r="I558" s="34"/>
      <c r="J558" s="57"/>
      <c r="K558" s="59"/>
      <c r="L558" s="59"/>
    </row>
  </sheetData>
  <autoFilter ref="A14:I558" xr:uid="{E81F7EB8-EDB4-43DF-B48D-88FBABC64AD3}">
    <sortState xmlns:xlrd2="http://schemas.microsoft.com/office/spreadsheetml/2017/richdata2" ref="A15:I558">
      <sortCondition descending="1" ref="I14:I558"/>
    </sortState>
  </autoFilter>
  <mergeCells count="3">
    <mergeCell ref="A1:I3"/>
    <mergeCell ref="F7:I7"/>
    <mergeCell ref="B13:G13"/>
  </mergeCells>
  <pageMargins left="0.511811024" right="0.511811024" top="0.78740157499999996" bottom="0.78740157499999996" header="0.31496062000000002" footer="0.31496062000000002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PE</vt:lpstr>
      <vt:lpstr>CURVA ABC</vt:lpstr>
      <vt:lpstr>'CURVA ABC'!Area_de_impressao</vt:lpstr>
      <vt:lpstr>PE!Area_de_impressao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2024-05-16T17:45:17Z</dcterms:created>
  <dcterms:modified xsi:type="dcterms:W3CDTF">2025-07-07T18:04:11Z</dcterms:modified>
</cp:coreProperties>
</file>