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an\Desktop\Fotos Conceição da Feira\Nova\"/>
    </mc:Choice>
  </mc:AlternateContent>
  <xr:revisionPtr revIDLastSave="0" documentId="13_ncr:1_{E1BE405F-88AF-4DB9-8CE0-C6186B89C1E3}" xr6:coauthVersionLast="47" xr6:coauthVersionMax="47" xr10:uidLastSave="{00000000-0000-0000-0000-000000000000}"/>
  <bookViews>
    <workbookView minimized="1" xWindow="2820" yWindow="3528" windowWidth="23004" windowHeight="12216" xr2:uid="{00000000-000D-0000-FFFF-FFFF00000000}"/>
  </bookViews>
  <sheets>
    <sheet name="ADITIVO " sheetId="6" r:id="rId1"/>
    <sheet name="MEM. CÁLCULO" sheetId="5" r:id="rId2"/>
  </sheets>
  <externalReferences>
    <externalReference r:id="rId3"/>
    <externalReference r:id="rId4"/>
    <externalReference r:id="rId5"/>
  </externalReferences>
  <definedNames>
    <definedName name="____xlnm.Print_Titles_3" localSheetId="0">'[1]Planilha Analitica'!#REF!</definedName>
    <definedName name="____xlnm.Print_Titles_3" localSheetId="1">'[1]Planilha Analitica'!#REF!</definedName>
    <definedName name="____xlnm.Print_Titles_3">'[1]Planilha Analitica'!#REF!</definedName>
    <definedName name="__xlnm.Print_Titles_3" localSheetId="0">'[2]Planilha Analitica'!#REF!</definedName>
    <definedName name="__xlnm.Print_Titles_3" localSheetId="1">'[2]Planilha Analitica'!#REF!</definedName>
    <definedName name="__xlnm.Print_Titles_3">'[2]Planilha Analitica'!#REF!</definedName>
    <definedName name="_1Excel_BuiltIn__FilterDatabase_1_1">"#REF!"</definedName>
    <definedName name="_1Excel_BuiltIn_Print_Area_3_1_1">"#REF!"</definedName>
    <definedName name="_2Excel_BuiltIn_Print_Titles_3_1_1">"#REF!"</definedName>
    <definedName name="_aga14" localSheetId="0">#REF!</definedName>
    <definedName name="_aga14" localSheetId="1">#REF!</definedName>
    <definedName name="_aga14">#REF!</definedName>
    <definedName name="_aga16" localSheetId="0">#REF!</definedName>
    <definedName name="_aga16" localSheetId="1">#REF!</definedName>
    <definedName name="_aga16">#REF!</definedName>
    <definedName name="_asc321" localSheetId="0">#REF!</definedName>
    <definedName name="_asc321" localSheetId="1">#REF!</definedName>
    <definedName name="_asc321">#REF!</definedName>
    <definedName name="_BD2">"#REF!"</definedName>
    <definedName name="_BD2_4">"#REF!"</definedName>
    <definedName name="_bur3220" localSheetId="0">#REF!</definedName>
    <definedName name="_bur3220" localSheetId="1">#REF!</definedName>
    <definedName name="_bur3220">#REF!</definedName>
    <definedName name="_C930I" localSheetId="0">#REF!</definedName>
    <definedName name="_C930I" localSheetId="1">#REF!</definedName>
    <definedName name="_C930I">#REF!</definedName>
    <definedName name="_C930P" localSheetId="0">#REF!</definedName>
    <definedName name="_C930P" localSheetId="1">#REF!</definedName>
    <definedName name="_C930P">#REF!</definedName>
    <definedName name="_C966I" localSheetId="0">#REF!</definedName>
    <definedName name="_C966I" localSheetId="1">#REF!</definedName>
    <definedName name="_C966I">#REF!</definedName>
    <definedName name="_C966P" localSheetId="0">#REF!</definedName>
    <definedName name="_C966P" localSheetId="1">#REF!</definedName>
    <definedName name="_C966P">#REF!</definedName>
    <definedName name="_C996P" localSheetId="0">#REF!</definedName>
    <definedName name="_C996P" localSheetId="1">#REF!</definedName>
    <definedName name="_C996P">#REF!</definedName>
    <definedName name="_cap20" localSheetId="0">#REF!</definedName>
    <definedName name="_cap20" localSheetId="1">#REF!</definedName>
    <definedName name="_cap20">#REF!</definedName>
    <definedName name="_ccr12" localSheetId="0">#REF!</definedName>
    <definedName name="_ccr12" localSheetId="1">#REF!</definedName>
    <definedName name="_ccr12">#REF!</definedName>
    <definedName name="_cva32" localSheetId="0">#REF!</definedName>
    <definedName name="_cva32" localSheetId="1">#REF!</definedName>
    <definedName name="_cva32">#REF!</definedName>
    <definedName name="_cva50" localSheetId="0">#REF!</definedName>
    <definedName name="_cva50" localSheetId="1">#REF!</definedName>
    <definedName name="_cva50">#REF!</definedName>
    <definedName name="_cva60" localSheetId="0">#REF!</definedName>
    <definedName name="_cva60" localSheetId="1">#REF!</definedName>
    <definedName name="_cva60">#REF!</definedName>
    <definedName name="_cve45100" localSheetId="0">#REF!</definedName>
    <definedName name="_cve45100" localSheetId="1">#REF!</definedName>
    <definedName name="_cve45100">#REF!</definedName>
    <definedName name="_cve90100" localSheetId="0">#REF!</definedName>
    <definedName name="_cve90100" localSheetId="1">#REF!</definedName>
    <definedName name="_cve90100">#REF!</definedName>
    <definedName name="_cve9040" localSheetId="0">#REF!</definedName>
    <definedName name="_cve9040" localSheetId="1">#REF!</definedName>
    <definedName name="_cve9040">#REF!</definedName>
    <definedName name="_djm10" localSheetId="0">#REF!</definedName>
    <definedName name="_djm10" localSheetId="1">#REF!</definedName>
    <definedName name="_djm10">#REF!</definedName>
    <definedName name="_djm15" localSheetId="0">#REF!</definedName>
    <definedName name="_djm15" localSheetId="1">#REF!</definedName>
    <definedName name="_djm15">#REF!</definedName>
    <definedName name="_epl2" localSheetId="0">#REF!</definedName>
    <definedName name="_epl2" localSheetId="1">#REF!</definedName>
    <definedName name="_epl2">#REF!</definedName>
    <definedName name="_epl5" localSheetId="0">#REF!</definedName>
    <definedName name="_epl5" localSheetId="1">#REF!</definedName>
    <definedName name="_epl5">#REF!</definedName>
    <definedName name="_est15" localSheetId="0">#REF!</definedName>
    <definedName name="_est15" localSheetId="1">#REF!</definedName>
    <definedName name="_est15">#REF!</definedName>
    <definedName name="_fil1" localSheetId="0">#REF!</definedName>
    <definedName name="_fil1" localSheetId="1">#REF!</definedName>
    <definedName name="_fil1">#REF!</definedName>
    <definedName name="_fil2" localSheetId="0">#REF!</definedName>
    <definedName name="_fil2" localSheetId="1">#REF!</definedName>
    <definedName name="_fil2">#REF!</definedName>
    <definedName name="_xlnm._FilterDatabase" localSheetId="0" hidden="1">'ADITIVO '!$D$1:$D$256</definedName>
    <definedName name="_xlnm._FilterDatabase" localSheetId="1" hidden="1">'MEM. CÁLCULO'!$D$1:$D$252</definedName>
    <definedName name="_fio12" localSheetId="0">#REF!</definedName>
    <definedName name="_fio12" localSheetId="1">#REF!</definedName>
    <definedName name="_fio12">#REF!</definedName>
    <definedName name="_fis5" localSheetId="0">#REF!</definedName>
    <definedName name="_fis5" localSheetId="1">#REF!</definedName>
    <definedName name="_fis5">#REF!</definedName>
    <definedName name="_flf50" localSheetId="0">#REF!</definedName>
    <definedName name="_flf50" localSheetId="1">#REF!</definedName>
    <definedName name="_flf50">#REF!</definedName>
    <definedName name="_flf60" localSheetId="0">#REF!</definedName>
    <definedName name="_flf60" localSheetId="1">#REF!</definedName>
    <definedName name="_flf60">#REF!</definedName>
    <definedName name="_fpd12" localSheetId="0">#REF!</definedName>
    <definedName name="_fpd12" localSheetId="1">#REF!</definedName>
    <definedName name="_fpd12">#REF!</definedName>
    <definedName name="_fvr10" localSheetId="0">#REF!</definedName>
    <definedName name="_fvr10" localSheetId="1">#REF!</definedName>
    <definedName name="_fvr10">#REF!</definedName>
    <definedName name="_itu1" localSheetId="0">#REF!</definedName>
    <definedName name="_itu1" localSheetId="1">#REF!</definedName>
    <definedName name="_itu1">#REF!</definedName>
    <definedName name="_jla20" localSheetId="0">#REF!</definedName>
    <definedName name="_jla20" localSheetId="1">#REF!</definedName>
    <definedName name="_jla20">#REF!</definedName>
    <definedName name="_jla32" localSheetId="0">#REF!</definedName>
    <definedName name="_jla32" localSheetId="1">#REF!</definedName>
    <definedName name="_jla32">#REF!</definedName>
    <definedName name="_lpi100" localSheetId="0">#REF!</definedName>
    <definedName name="_lpi100" localSheetId="1">#REF!</definedName>
    <definedName name="_lpi100">#REF!</definedName>
    <definedName name="_lvg10060" localSheetId="0">#REF!</definedName>
    <definedName name="_lvg10060" localSheetId="1">#REF!</definedName>
    <definedName name="_lvg10060">#REF!</definedName>
    <definedName name="_lvp32" localSheetId="0">#REF!</definedName>
    <definedName name="_lvp32" localSheetId="1">#REF!</definedName>
    <definedName name="_lvp32">#REF!</definedName>
    <definedName name="_lxa1" localSheetId="0">#REF!</definedName>
    <definedName name="_lxa1" localSheetId="1">#REF!</definedName>
    <definedName name="_lxa1">#REF!</definedName>
    <definedName name="_man50" localSheetId="0">#REF!</definedName>
    <definedName name="_man50" localSheetId="1">#REF!</definedName>
    <definedName name="_man50">#REF!</definedName>
    <definedName name="_ope1" localSheetId="0">#REF!</definedName>
    <definedName name="_ope1" localSheetId="1">#REF!</definedName>
    <definedName name="_ope1">#REF!</definedName>
    <definedName name="_ope2" localSheetId="0">#REF!</definedName>
    <definedName name="_ope2" localSheetId="1">#REF!</definedName>
    <definedName name="_ope2">#REF!</definedName>
    <definedName name="_ope3" localSheetId="0">#REF!</definedName>
    <definedName name="_ope3" localSheetId="1">#REF!</definedName>
    <definedName name="_ope3">#REF!</definedName>
    <definedName name="_pne1" localSheetId="0">#REF!</definedName>
    <definedName name="_pne1" localSheetId="1">#REF!</definedName>
    <definedName name="_pne1">#REF!</definedName>
    <definedName name="_pne2" localSheetId="0">#REF!</definedName>
    <definedName name="_pne2" localSheetId="1">#REF!</definedName>
    <definedName name="_pne2">#REF!</definedName>
    <definedName name="_prg1515" localSheetId="0">#REF!</definedName>
    <definedName name="_prg1515" localSheetId="1">#REF!</definedName>
    <definedName name="_prg1515">#REF!</definedName>
    <definedName name="_prg1827" localSheetId="0">#REF!</definedName>
    <definedName name="_prg1827" localSheetId="1">#REF!</definedName>
    <definedName name="_prg1827">#REF!</definedName>
    <definedName name="_ptc7" localSheetId="0">#REF!</definedName>
    <definedName name="_ptc7" localSheetId="1">#REF!</definedName>
    <definedName name="_ptc7">#REF!</definedName>
    <definedName name="_ptm6" localSheetId="0">#REF!</definedName>
    <definedName name="_ptm6" localSheetId="1">#REF!</definedName>
    <definedName name="_ptm6">#REF!</definedName>
    <definedName name="_qdm3" localSheetId="0">#REF!</definedName>
    <definedName name="_qdm3" localSheetId="1">#REF!</definedName>
    <definedName name="_qdm3">#REF!</definedName>
    <definedName name="_rcm10" localSheetId="0">#REF!</definedName>
    <definedName name="_rcm10" localSheetId="1">#REF!</definedName>
    <definedName name="_rcm10">#REF!</definedName>
    <definedName name="_rcm15" localSheetId="0">#REF!</definedName>
    <definedName name="_rcm15" localSheetId="1">#REF!</definedName>
    <definedName name="_rcm15">#REF!</definedName>
    <definedName name="_rcm20" localSheetId="0">#REF!</definedName>
    <definedName name="_rcm20" localSheetId="1">#REF!</definedName>
    <definedName name="_rcm20">#REF!</definedName>
    <definedName name="_rcm5" localSheetId="0">#REF!</definedName>
    <definedName name="_rcm5" localSheetId="1">#REF!</definedName>
    <definedName name="_rcm5">#REF!</definedName>
    <definedName name="_res10" localSheetId="0">#REF!</definedName>
    <definedName name="_res10" localSheetId="1">#REF!</definedName>
    <definedName name="_res10">#REF!</definedName>
    <definedName name="_res15" localSheetId="0">#REF!</definedName>
    <definedName name="_res15" localSheetId="1">#REF!</definedName>
    <definedName name="_res15">#REF!</definedName>
    <definedName name="_res5" localSheetId="0">#REF!</definedName>
    <definedName name="_res5" localSheetId="1">#REF!</definedName>
    <definedName name="_res5">#REF!</definedName>
    <definedName name="_rge32" localSheetId="0">#REF!</definedName>
    <definedName name="_rge32" localSheetId="1">#REF!</definedName>
    <definedName name="_rge32">#REF!</definedName>
    <definedName name="_rgf60" localSheetId="0">#REF!</definedName>
    <definedName name="_rgf60" localSheetId="1">#REF!</definedName>
    <definedName name="_rgf60">#REF!</definedName>
    <definedName name="_rgp1" localSheetId="0">#REF!</definedName>
    <definedName name="_rgp1" localSheetId="1">#REF!</definedName>
    <definedName name="_rgp1">#REF!</definedName>
    <definedName name="_tap100" localSheetId="0">#REF!</definedName>
    <definedName name="_tap100" localSheetId="1">#REF!</definedName>
    <definedName name="_tap100">#REF!</definedName>
    <definedName name="_tb112" localSheetId="0">#REF!</definedName>
    <definedName name="_tb112" localSheetId="1">#REF!</definedName>
    <definedName name="_tb112">#REF!</definedName>
    <definedName name="_tb16" localSheetId="0">#REF!</definedName>
    <definedName name="_tb16" localSheetId="1">#REF!</definedName>
    <definedName name="_tb16">#REF!</definedName>
    <definedName name="_tb19" localSheetId="0">#REF!</definedName>
    <definedName name="_tb19" localSheetId="1">#REF!</definedName>
    <definedName name="_tb19">#REF!</definedName>
    <definedName name="_tba20" localSheetId="0">#REF!</definedName>
    <definedName name="_tba20" localSheetId="1">#REF!</definedName>
    <definedName name="_tba20">#REF!</definedName>
    <definedName name="_tba32" localSheetId="0">#REF!</definedName>
    <definedName name="_tba32" localSheetId="1">#REF!</definedName>
    <definedName name="_tba32">#REF!</definedName>
    <definedName name="_tba50" localSheetId="0">#REF!</definedName>
    <definedName name="_tba50" localSheetId="1">#REF!</definedName>
    <definedName name="_tba50">#REF!</definedName>
    <definedName name="_tba60" localSheetId="0">#REF!</definedName>
    <definedName name="_tba60" localSheetId="1">#REF!</definedName>
    <definedName name="_tba60">#REF!</definedName>
    <definedName name="_tbe100" localSheetId="0">#REF!</definedName>
    <definedName name="_tbe100" localSheetId="1">#REF!</definedName>
    <definedName name="_tbe100">#REF!</definedName>
    <definedName name="_tbe40" localSheetId="0">#REF!</definedName>
    <definedName name="_tbe40" localSheetId="1">#REF!</definedName>
    <definedName name="_tbe40">#REF!</definedName>
    <definedName name="_tbe50" localSheetId="0">#REF!</definedName>
    <definedName name="_tbe50" localSheetId="1">#REF!</definedName>
    <definedName name="_tbe50">#REF!</definedName>
    <definedName name="_tca80" localSheetId="0">#REF!</definedName>
    <definedName name="_tca80" localSheetId="1">#REF!</definedName>
    <definedName name="_tca80">#REF!</definedName>
    <definedName name="_tea32" localSheetId="0">#REF!</definedName>
    <definedName name="_tea32" localSheetId="1">#REF!</definedName>
    <definedName name="_tea32">#REF!</definedName>
    <definedName name="_tea4560" localSheetId="0">#REF!</definedName>
    <definedName name="_tea4560" localSheetId="1">#REF!</definedName>
    <definedName name="_tea4560">#REF!</definedName>
    <definedName name="_tee100" localSheetId="0">#REF!</definedName>
    <definedName name="_tee100" localSheetId="1">#REF!</definedName>
    <definedName name="_tee100">#REF!</definedName>
    <definedName name="_ter10050" localSheetId="0">#REF!</definedName>
    <definedName name="_ter10050" localSheetId="1">#REF!</definedName>
    <definedName name="_ter10050">#REF!</definedName>
    <definedName name="_tfg50" localSheetId="0">#REF!</definedName>
    <definedName name="_tfg50" localSheetId="1">#REF!</definedName>
    <definedName name="_tfg50">#REF!</definedName>
    <definedName name="_tlf6" localSheetId="0">#REF!</definedName>
    <definedName name="_tlf6" localSheetId="1">#REF!</definedName>
    <definedName name="_tlf6">#REF!</definedName>
    <definedName name="_tub10012" localSheetId="0">#REF!</definedName>
    <definedName name="_tub10012" localSheetId="1">#REF!</definedName>
    <definedName name="_tub10012">#REF!</definedName>
    <definedName name="_tub10015" localSheetId="0">#REF!</definedName>
    <definedName name="_tub10015" localSheetId="1">#REF!</definedName>
    <definedName name="_tub10015">#REF!</definedName>
    <definedName name="_tub10020" localSheetId="0">#REF!</definedName>
    <definedName name="_tub10020" localSheetId="1">#REF!</definedName>
    <definedName name="_tub10020">#REF!</definedName>
    <definedName name="_tub15012" localSheetId="0">#REF!</definedName>
    <definedName name="_tub15012" localSheetId="1">#REF!</definedName>
    <definedName name="_tub15012">#REF!</definedName>
    <definedName name="_tub4012" localSheetId="0">#REF!</definedName>
    <definedName name="_tub4012" localSheetId="1">#REF!</definedName>
    <definedName name="_tub4012">#REF!</definedName>
    <definedName name="_tub4015" localSheetId="0">#REF!</definedName>
    <definedName name="_tub4015" localSheetId="1">#REF!</definedName>
    <definedName name="_tub4015">#REF!</definedName>
    <definedName name="_tub4020" localSheetId="0">#REF!</definedName>
    <definedName name="_tub4020" localSheetId="1">#REF!</definedName>
    <definedName name="_tub4020">#REF!</definedName>
    <definedName name="_tub5012" localSheetId="0">#REF!</definedName>
    <definedName name="_tub5012" localSheetId="1">#REF!</definedName>
    <definedName name="_tub5012">#REF!</definedName>
    <definedName name="_tub5015" localSheetId="0">#REF!</definedName>
    <definedName name="_tub5015" localSheetId="1">#REF!</definedName>
    <definedName name="_tub5015">#REF!</definedName>
    <definedName name="_tub5020" localSheetId="0">#REF!</definedName>
    <definedName name="_tub5020" localSheetId="1">#REF!</definedName>
    <definedName name="_tub5020">#REF!</definedName>
    <definedName name="_tub7512" localSheetId="0">#REF!</definedName>
    <definedName name="_tub7512" localSheetId="1">#REF!</definedName>
    <definedName name="_tub7512">#REF!</definedName>
    <definedName name="_tub7515" localSheetId="0">#REF!</definedName>
    <definedName name="_tub7515" localSheetId="1">#REF!</definedName>
    <definedName name="_tub7515">#REF!</definedName>
    <definedName name="_tub7520" localSheetId="0">#REF!</definedName>
    <definedName name="_tub7520" localSheetId="1">#REF!</definedName>
    <definedName name="_tub7520">#REF!</definedName>
    <definedName name="acl" localSheetId="0">#REF!</definedName>
    <definedName name="acl" localSheetId="1">#REF!</definedName>
    <definedName name="acl">#REF!</definedName>
    <definedName name="aço" localSheetId="0">#REF!</definedName>
    <definedName name="aço" localSheetId="1">#REF!</definedName>
    <definedName name="aço">#REF!</definedName>
    <definedName name="ade" localSheetId="0">#REF!</definedName>
    <definedName name="ade" localSheetId="1">#REF!</definedName>
    <definedName name="ade">#REF!</definedName>
    <definedName name="adtimp" localSheetId="0">#REF!</definedName>
    <definedName name="adtimp" localSheetId="1">#REF!</definedName>
    <definedName name="adtimp">#REF!</definedName>
    <definedName name="afi" localSheetId="0">#REF!</definedName>
    <definedName name="afi" localSheetId="1">#REF!</definedName>
    <definedName name="afi">#REF!</definedName>
    <definedName name="afp" localSheetId="0">#REF!</definedName>
    <definedName name="afp" localSheetId="1">#REF!</definedName>
    <definedName name="afp">#REF!</definedName>
    <definedName name="agr" localSheetId="0">#REF!</definedName>
    <definedName name="agr" localSheetId="1">#REF!</definedName>
    <definedName name="agr">#REF!</definedName>
    <definedName name="amc" localSheetId="0">#REF!</definedName>
    <definedName name="amc" localSheetId="1">#REF!</definedName>
    <definedName name="amc">#REF!</definedName>
    <definedName name="amd" localSheetId="0">#REF!</definedName>
    <definedName name="amd" localSheetId="1">#REF!</definedName>
    <definedName name="amd">#REF!</definedName>
    <definedName name="ame" localSheetId="0">#REF!</definedName>
    <definedName name="ame" localSheetId="1">#REF!</definedName>
    <definedName name="ame">#REF!</definedName>
    <definedName name="amm" localSheetId="0">#REF!</definedName>
    <definedName name="amm" localSheetId="1">#REF!</definedName>
    <definedName name="amm">#REF!</definedName>
    <definedName name="anb" localSheetId="0">#REF!</definedName>
    <definedName name="anb" localSheetId="1">#REF!</definedName>
    <definedName name="anb">#REF!</definedName>
    <definedName name="apc" localSheetId="0">#REF!</definedName>
    <definedName name="apc" localSheetId="1">#REF!</definedName>
    <definedName name="apc">#REF!</definedName>
    <definedName name="apmfs" localSheetId="0">#REF!</definedName>
    <definedName name="apmfs" localSheetId="1">#REF!</definedName>
    <definedName name="apmfs">#REF!</definedName>
    <definedName name="are" localSheetId="0">#REF!</definedName>
    <definedName name="are" localSheetId="1">#REF!</definedName>
    <definedName name="are">#REF!</definedName>
    <definedName name="_xlnm.Print_Area" localSheetId="0">'ADITIVO '!$A$1:$H$259</definedName>
    <definedName name="_xlnm.Print_Area" localSheetId="1">'MEM. CÁLCULO'!$A$1:$M$319</definedName>
    <definedName name="ASD">NA()</definedName>
    <definedName name="B320I" localSheetId="0">#REF!</definedName>
    <definedName name="B320I" localSheetId="1">#REF!</definedName>
    <definedName name="B320I">#REF!</definedName>
    <definedName name="B320P" localSheetId="0">#REF!</definedName>
    <definedName name="B320P" localSheetId="1">#REF!</definedName>
    <definedName name="B320P">#REF!</definedName>
    <definedName name="B500I" localSheetId="0">#REF!</definedName>
    <definedName name="B500I" localSheetId="1">#REF!</definedName>
    <definedName name="B500I">#REF!</definedName>
    <definedName name="B500P" localSheetId="0">#REF!</definedName>
    <definedName name="B500P" localSheetId="1">#REF!</definedName>
    <definedName name="B500P">#REF!</definedName>
    <definedName name="bcc10.10" localSheetId="0">#REF!</definedName>
    <definedName name="bcc10.10" localSheetId="1">#REF!</definedName>
    <definedName name="bcc10.10">#REF!</definedName>
    <definedName name="bcc10.20" localSheetId="0">#REF!</definedName>
    <definedName name="bcc10.20" localSheetId="1">#REF!</definedName>
    <definedName name="bcc10.20">#REF!</definedName>
    <definedName name="bcc4.5" localSheetId="0">#REF!</definedName>
    <definedName name="bcc4.5" localSheetId="1">#REF!</definedName>
    <definedName name="bcc4.5">#REF!</definedName>
    <definedName name="bcc5.10" localSheetId="0">#REF!</definedName>
    <definedName name="bcc5.10" localSheetId="1">#REF!</definedName>
    <definedName name="bcc5.10">#REF!</definedName>
    <definedName name="bcc5.15" localSheetId="0">#REF!</definedName>
    <definedName name="bcc5.15" localSheetId="1">#REF!</definedName>
    <definedName name="bcc5.15">#REF!</definedName>
    <definedName name="bcc5.20" localSheetId="0">#REF!</definedName>
    <definedName name="bcc5.20" localSheetId="1">#REF!</definedName>
    <definedName name="bcc5.20">#REF!</definedName>
    <definedName name="bcc5.5" localSheetId="0">#REF!</definedName>
    <definedName name="bcc5.5" localSheetId="1">#REF!</definedName>
    <definedName name="bcc5.5">#REF!</definedName>
    <definedName name="bcc6.10" localSheetId="0">#REF!</definedName>
    <definedName name="bcc6.10" localSheetId="1">#REF!</definedName>
    <definedName name="bcc6.10">#REF!</definedName>
    <definedName name="bcc6.15" localSheetId="0">#REF!</definedName>
    <definedName name="bcc6.15" localSheetId="1">#REF!</definedName>
    <definedName name="bcc6.15">#REF!</definedName>
    <definedName name="bcc6.20" localSheetId="0">#REF!</definedName>
    <definedName name="bcc6.20" localSheetId="1">#REF!</definedName>
    <definedName name="bcc6.20">#REF!</definedName>
    <definedName name="bcc6.5" localSheetId="0">#REF!</definedName>
    <definedName name="bcc6.5" localSheetId="1">#REF!</definedName>
    <definedName name="bcc6.5">#REF!</definedName>
    <definedName name="bcc8.10" localSheetId="0">#REF!</definedName>
    <definedName name="bcc8.10" localSheetId="1">#REF!</definedName>
    <definedName name="bcc8.10">#REF!</definedName>
    <definedName name="bcc8.15" localSheetId="0">#REF!</definedName>
    <definedName name="bcc8.15" localSheetId="1">#REF!</definedName>
    <definedName name="bcc8.15">#REF!</definedName>
    <definedName name="bcc8.20" localSheetId="0">#REF!</definedName>
    <definedName name="bcc8.20" localSheetId="1">#REF!</definedName>
    <definedName name="bcc8.20">#REF!</definedName>
    <definedName name="bcc8.5" localSheetId="0">#REF!</definedName>
    <definedName name="bcc8.5" localSheetId="1">#REF!</definedName>
    <definedName name="bcc8.5">#REF!</definedName>
    <definedName name="bcf" localSheetId="0">#REF!</definedName>
    <definedName name="bcf" localSheetId="1">#REF!</definedName>
    <definedName name="bcf">#REF!</definedName>
    <definedName name="bcp" localSheetId="0">#REF!</definedName>
    <definedName name="bcp" localSheetId="1">#REF!</definedName>
    <definedName name="bcp">#REF!</definedName>
    <definedName name="bdi">NA()</definedName>
    <definedName name="bdi_6" localSheetId="0">#REF!</definedName>
    <definedName name="bdi_6" localSheetId="1">#REF!</definedName>
    <definedName name="bdi_6">#REF!</definedName>
    <definedName name="BDIE">[3]Insumos!$D$5</definedName>
    <definedName name="bet" localSheetId="0">#REF!</definedName>
    <definedName name="bet" localSheetId="1">#REF!</definedName>
    <definedName name="bet">#REF!</definedName>
    <definedName name="bomp2" localSheetId="0">#REF!</definedName>
    <definedName name="bomp2" localSheetId="1">#REF!</definedName>
    <definedName name="bomp2">#REF!</definedName>
    <definedName name="BPF" localSheetId="0">#REF!</definedName>
    <definedName name="BPF" localSheetId="1">#REF!</definedName>
    <definedName name="BPF">#REF!</definedName>
    <definedName name="CA15I" localSheetId="0">#REF!</definedName>
    <definedName name="CA15I" localSheetId="1">#REF!</definedName>
    <definedName name="CA15I">#REF!</definedName>
    <definedName name="CA15P" localSheetId="0">#REF!</definedName>
    <definedName name="CA15P" localSheetId="1">#REF!</definedName>
    <definedName name="CA15P">#REF!</definedName>
    <definedName name="CA25I" localSheetId="0">#REF!</definedName>
    <definedName name="CA25I" localSheetId="1">#REF!</definedName>
    <definedName name="CA25I">#REF!</definedName>
    <definedName name="CA25P" localSheetId="0">#REF!</definedName>
    <definedName name="CA25P" localSheetId="1">#REF!</definedName>
    <definedName name="CA25P">#REF!</definedName>
    <definedName name="caba1_0" localSheetId="0">#REF!</definedName>
    <definedName name="caba1_0" localSheetId="1">#REF!</definedName>
    <definedName name="caba1_0">#REF!</definedName>
    <definedName name="caba4" localSheetId="0">#REF!</definedName>
    <definedName name="caba4" localSheetId="1">#REF!</definedName>
    <definedName name="caba4">#REF!</definedName>
    <definedName name="cal" localSheetId="0">#REF!</definedName>
    <definedName name="cal" localSheetId="1">#REF!</definedName>
    <definedName name="cal">#REF!</definedName>
    <definedName name="calpi" localSheetId="0">#REF!</definedName>
    <definedName name="calpi" localSheetId="1">#REF!</definedName>
    <definedName name="calpi">#REF!</definedName>
    <definedName name="camp" localSheetId="0">#REF!</definedName>
    <definedName name="camp" localSheetId="1">#REF!</definedName>
    <definedName name="camp">#REF!</definedName>
    <definedName name="CB10I" localSheetId="0">#REF!</definedName>
    <definedName name="CB10I" localSheetId="1">#REF!</definedName>
    <definedName name="CB10I">#REF!</definedName>
    <definedName name="CB10P" localSheetId="0">#REF!</definedName>
    <definedName name="CB10P" localSheetId="1">#REF!</definedName>
    <definedName name="CB10P">#REF!</definedName>
    <definedName name="CB4I" localSheetId="0">#REF!</definedName>
    <definedName name="CB4I" localSheetId="1">#REF!</definedName>
    <definedName name="CB4I">#REF!</definedName>
    <definedName name="CB4P" localSheetId="0">#REF!</definedName>
    <definedName name="CB4P" localSheetId="1">#REF!</definedName>
    <definedName name="CB4P">#REF!</definedName>
    <definedName name="CB6.5I" localSheetId="0">#REF!</definedName>
    <definedName name="CB6.5I" localSheetId="1">#REF!</definedName>
    <definedName name="CB6.5I">#REF!</definedName>
    <definedName name="CB6.5P" localSheetId="0">#REF!</definedName>
    <definedName name="CB6.5P" localSheetId="1">#REF!</definedName>
    <definedName name="CB6.5P">#REF!</definedName>
    <definedName name="CB6I" localSheetId="0">#REF!</definedName>
    <definedName name="CB6I" localSheetId="1">#REF!</definedName>
    <definedName name="CB6I">#REF!</definedName>
    <definedName name="CB6P" localSheetId="0">#REF!</definedName>
    <definedName name="CB6P" localSheetId="1">#REF!</definedName>
    <definedName name="CB6P">#REF!</definedName>
    <definedName name="cbas" localSheetId="0">#REF!</definedName>
    <definedName name="cbas" localSheetId="1">#REF!</definedName>
    <definedName name="cbas">#REF!</definedName>
    <definedName name="ccp" localSheetId="0">#REF!</definedName>
    <definedName name="ccp" localSheetId="1">#REF!</definedName>
    <definedName name="ccp">#REF!</definedName>
    <definedName name="cds" localSheetId="0">#REF!</definedName>
    <definedName name="cds" localSheetId="1">#REF!</definedName>
    <definedName name="cds">#REF!</definedName>
    <definedName name="cec20x20" localSheetId="0">#REF!</definedName>
    <definedName name="cec20x20" localSheetId="1">#REF!</definedName>
    <definedName name="cec20x20">#REF!</definedName>
    <definedName name="cer1_2" localSheetId="0">#REF!</definedName>
    <definedName name="cer1_2" localSheetId="1">#REF!</definedName>
    <definedName name="cer1_2">#REF!</definedName>
    <definedName name="chaf" localSheetId="0">#REF!</definedName>
    <definedName name="chaf" localSheetId="1">#REF!</definedName>
    <definedName name="chaf">#REF!</definedName>
    <definedName name="cib" localSheetId="0">#REF!</definedName>
    <definedName name="cib" localSheetId="1">#REF!</definedName>
    <definedName name="cib">#REF!</definedName>
    <definedName name="cim" localSheetId="0">#REF!</definedName>
    <definedName name="cim" localSheetId="1">#REF!</definedName>
    <definedName name="cim">#REF!</definedName>
    <definedName name="cim_5" localSheetId="0">#REF!</definedName>
    <definedName name="cim_5" localSheetId="1">#REF!</definedName>
    <definedName name="cim_5">#REF!</definedName>
    <definedName name="clp" localSheetId="0">#REF!</definedName>
    <definedName name="clp" localSheetId="1">#REF!</definedName>
    <definedName name="clp">#REF!</definedName>
    <definedName name="clr1_2" localSheetId="0">#REF!</definedName>
    <definedName name="clr1_2" localSheetId="1">#REF!</definedName>
    <definedName name="clr1_2">#REF!</definedName>
    <definedName name="CM9I" localSheetId="0">#REF!</definedName>
    <definedName name="CM9I" localSheetId="1">#REF!</definedName>
    <definedName name="CM9I">#REF!</definedName>
    <definedName name="CM9P" localSheetId="0">#REF!</definedName>
    <definedName name="CM9P" localSheetId="1">#REF!</definedName>
    <definedName name="CM9P">#REF!</definedName>
    <definedName name="COD_SINAPI">"$#REF!.$#REF!$#REF!:$#REF!$#REF!"</definedName>
    <definedName name="comp" localSheetId="0">#REF!</definedName>
    <definedName name="comp" localSheetId="1">#REF!</definedName>
    <definedName name="comp">#REF!</definedName>
    <definedName name="CPA" localSheetId="0">#REF!</definedName>
    <definedName name="CPA" localSheetId="1">#REF!</definedName>
    <definedName name="CPA">#REF!</definedName>
    <definedName name="CPAF" localSheetId="0">#REF!</definedName>
    <definedName name="CPAF" localSheetId="1">#REF!</definedName>
    <definedName name="CPAF">#REF!</definedName>
    <definedName name="ctfa4" localSheetId="0">#REF!</definedName>
    <definedName name="ctfa4" localSheetId="1">#REF!</definedName>
    <definedName name="ctfa4">#REF!</definedName>
    <definedName name="ctpvc" localSheetId="0">#REF!</definedName>
    <definedName name="ctpvc" localSheetId="1">#REF!</definedName>
    <definedName name="ctpvc">#REF!</definedName>
    <definedName name="cumeeira" localSheetId="0">#REF!</definedName>
    <definedName name="cumeeira" localSheetId="1">#REF!</definedName>
    <definedName name="cumeeira">#REF!</definedName>
    <definedName name="cumeira" localSheetId="0">#REF!</definedName>
    <definedName name="cumeira" localSheetId="1">#REF!</definedName>
    <definedName name="cumeira">#REF!</definedName>
    <definedName name="cxp4x2" localSheetId="0">#REF!</definedName>
    <definedName name="cxp4x2" localSheetId="1">#REF!</definedName>
    <definedName name="cxp4x2">#REF!</definedName>
    <definedName name="D6I" localSheetId="0">#REF!</definedName>
    <definedName name="D6I" localSheetId="1">#REF!</definedName>
    <definedName name="D6I">#REF!</definedName>
    <definedName name="D6P" localSheetId="0">#REF!</definedName>
    <definedName name="D6P" localSheetId="1">#REF!</definedName>
    <definedName name="D6P">#REF!</definedName>
    <definedName name="D8I" localSheetId="0">#REF!</definedName>
    <definedName name="D8I" localSheetId="1">#REF!</definedName>
    <definedName name="D8I">#REF!</definedName>
    <definedName name="D8P" localSheetId="0">#REF!</definedName>
    <definedName name="D8P" localSheetId="1">#REF!</definedName>
    <definedName name="D8P">#REF!</definedName>
    <definedName name="DAT">NA()</definedName>
    <definedName name="desm" localSheetId="0">#REF!</definedName>
    <definedName name="desm" localSheetId="1">#REF!</definedName>
    <definedName name="desm">#REF!</definedName>
    <definedName name="DIE" localSheetId="0">#REF!</definedName>
    <definedName name="DIE" localSheetId="1">#REF!</definedName>
    <definedName name="DIE">#REF!</definedName>
    <definedName name="DIF" localSheetId="0">#REF!</definedName>
    <definedName name="DIF" localSheetId="1">#REF!</definedName>
    <definedName name="DIF">#REF!</definedName>
    <definedName name="DIF_2" localSheetId="0">#REF!</definedName>
    <definedName name="DIF_2" localSheetId="1">#REF!</definedName>
    <definedName name="DIF_2">#REF!</definedName>
    <definedName name="DKM" localSheetId="0">#REF!</definedName>
    <definedName name="DKM" localSheetId="1">#REF!</definedName>
    <definedName name="DKM">#REF!</definedName>
    <definedName name="E" localSheetId="0">#REF!</definedName>
    <definedName name="E" localSheetId="1">#REF!</definedName>
    <definedName name="E">#REF!</definedName>
    <definedName name="ecm" localSheetId="0">#REF!</definedName>
    <definedName name="ecm" localSheetId="1">#REF!</definedName>
    <definedName name="ecm">#REF!</definedName>
    <definedName name="ele" localSheetId="0">#REF!</definedName>
    <definedName name="ele" localSheetId="1">#REF!</definedName>
    <definedName name="ele">#REF!</definedName>
    <definedName name="elr1_2" localSheetId="0">#REF!</definedName>
    <definedName name="elr1_2" localSheetId="1">#REF!</definedName>
    <definedName name="elr1_2">#REF!</definedName>
    <definedName name="elv50x40" localSheetId="0">#REF!</definedName>
    <definedName name="elv50x40" localSheetId="1">#REF!</definedName>
    <definedName name="elv50x40">#REF!</definedName>
    <definedName name="enc" localSheetId="0">#REF!</definedName>
    <definedName name="enc" localSheetId="1">#REF!</definedName>
    <definedName name="enc">#REF!</definedName>
    <definedName name="ENC_5" localSheetId="0">#REF!</definedName>
    <definedName name="ENC_5" localSheetId="1">#REF!</definedName>
    <definedName name="ENC_5">#REF!</definedName>
    <definedName name="ENE" localSheetId="0">#REF!</definedName>
    <definedName name="ENE" localSheetId="1">#REF!</definedName>
    <definedName name="ENE">#REF!</definedName>
    <definedName name="epm2.5" localSheetId="0">#REF!</definedName>
    <definedName name="epm2.5" localSheetId="1">#REF!</definedName>
    <definedName name="epm2.5">#REF!</definedName>
    <definedName name="esm" localSheetId="0">#REF!</definedName>
    <definedName name="esm" localSheetId="1">#REF!</definedName>
    <definedName name="esm">#REF!</definedName>
    <definedName name="est" localSheetId="0">#REF!</definedName>
    <definedName name="est" localSheetId="1">#REF!</definedName>
    <definedName name="est">#REF!</definedName>
    <definedName name="est1.5_15" localSheetId="0">#REF!</definedName>
    <definedName name="est1.5_15" localSheetId="1">#REF!</definedName>
    <definedName name="est1.5_15">#REF!</definedName>
    <definedName name="EVENTOGRAMA" localSheetId="0">#REF!</definedName>
    <definedName name="EVENTOGRAMA" localSheetId="1">#REF!</definedName>
    <definedName name="EVENTOGRAMA">#REF!</definedName>
    <definedName name="Excel_BuiltIn__FilterDatabase_1" localSheetId="0">#REF!</definedName>
    <definedName name="Excel_BuiltIn__FilterDatabase_1" localSheetId="1">#REF!</definedName>
    <definedName name="Excel_BuiltIn__FilterDatabase_1">#REF!</definedName>
    <definedName name="Excel_BuiltIn__FilterDatabase_1_1">NA()</definedName>
    <definedName name="Excel_BuiltIn__FilterDatabase_2">"#REF!"</definedName>
    <definedName name="Excel_BuiltIn__FilterDatabase_2_1">"#REF!"</definedName>
    <definedName name="Excel_BuiltIn__FilterDatabase_2_1_3">"#REF!"</definedName>
    <definedName name="Excel_BuiltIn__FilterDatabase_2_1_4">"#REF!"</definedName>
    <definedName name="Excel_BuiltIn__FilterDatabase_2_3">"#REF!"</definedName>
    <definedName name="Excel_BuiltIn__FilterDatabase_2_4">"#REF!"</definedName>
    <definedName name="Excel_BuiltIn__FilterDatabase_4" localSheetId="0">#REF!</definedName>
    <definedName name="Excel_BuiltIn__FilterDatabase_4" localSheetId="1">#REF!</definedName>
    <definedName name="Excel_BuiltIn__FilterDatabase_4">#REF!</definedName>
    <definedName name="Excel_BuiltIn_Print_Area" localSheetId="0">#REF!</definedName>
    <definedName name="Excel_BuiltIn_Print_Area" localSheetId="1">#REF!</definedName>
    <definedName name="Excel_BuiltIn_Print_Area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Area_1_1">"#REF!"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>"$#REF!.$A$1:$L$175;$#REF!.$F$185"</definedName>
    <definedName name="Excel_BuiltIn_Print_Area_1_1_1_1_1">"$#REF!.$A$1:$K$139"</definedName>
    <definedName name="Excel_BuiltIn_Print_Area_11" localSheetId="0">#REF!</definedName>
    <definedName name="Excel_BuiltIn_Print_Area_11" localSheetId="1">#REF!</definedName>
    <definedName name="Excel_BuiltIn_Print_Area_11">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2_1" localSheetId="0">#REF!</definedName>
    <definedName name="Excel_BuiltIn_Print_Area_2_1" localSheetId="1">#REF!</definedName>
    <definedName name="Excel_BuiltIn_Print_Area_2_1">#REF!</definedName>
    <definedName name="Excel_BuiltIn_Print_Area_2_1_1" localSheetId="0">#REF!</definedName>
    <definedName name="Excel_BuiltIn_Print_Area_2_1_1" localSheetId="1">#REF!</definedName>
    <definedName name="Excel_BuiltIn_Print_Area_2_1_1">#REF!</definedName>
    <definedName name="Excel_BuiltIn_Print_Area_3">"$#REF!.$A$1:$L$41"</definedName>
    <definedName name="Excel_BuiltIn_Print_Area_3_1">"#REF!"</definedName>
    <definedName name="Excel_BuiltIn_Print_Area_3_1_1" localSheetId="0">#REF!</definedName>
    <definedName name="Excel_BuiltIn_Print_Area_3_1_1" localSheetId="1">#REF!</definedName>
    <definedName name="Excel_BuiltIn_Print_Area_3_1_1">#REF!</definedName>
    <definedName name="Excel_BuiltIn_Print_Area_3_1_4">"#REF!"</definedName>
    <definedName name="Excel_BuiltIn_Print_Area_3_4">"#REF!"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Excel_BuiltIn_Print_Area_5" localSheetId="0">#REF!</definedName>
    <definedName name="Excel_BuiltIn_Print_Area_5" localSheetId="1">#REF!</definedName>
    <definedName name="Excel_BuiltIn_Print_Area_5">#REF!</definedName>
    <definedName name="Excel_BuiltIn_Print_Area_5_1">NA()</definedName>
    <definedName name="Excel_BuiltIn_Print_Titles_3_1">"#REF!"</definedName>
    <definedName name="Excel_BuiltIn_Print_Titles_3_4">"#REF!"</definedName>
    <definedName name="Excel_BuiltIn_Print_Titles_5" localSheetId="0">#REF!</definedName>
    <definedName name="Excel_BuiltIn_Print_Titles_5" localSheetId="1">#REF!</definedName>
    <definedName name="Excel_BuiltIn_Print_Titles_5">#REF!</definedName>
    <definedName name="fcm" localSheetId="0">#REF!</definedName>
    <definedName name="fcm" localSheetId="1">#REF!</definedName>
    <definedName name="fcm">#REF!</definedName>
    <definedName name="fer" localSheetId="0">#REF!</definedName>
    <definedName name="fer" localSheetId="1">#REF!</definedName>
    <definedName name="fer">#REF!</definedName>
    <definedName name="fossa" localSheetId="0">#REF!</definedName>
    <definedName name="fossa" localSheetId="1">#REF!</definedName>
    <definedName name="fossa">#REF!</definedName>
    <definedName name="FT" localSheetId="0">#REF!</definedName>
    <definedName name="FT" localSheetId="1">#REF!</definedName>
    <definedName name="FT">#REF!</definedName>
    <definedName name="GAS" localSheetId="0">#REF!</definedName>
    <definedName name="GAS" localSheetId="1">#REF!</definedName>
    <definedName name="GAS">#REF!</definedName>
    <definedName name="gdc" localSheetId="0">#REF!</definedName>
    <definedName name="gdc" localSheetId="1">#REF!</definedName>
    <definedName name="gdc">#REF!</definedName>
    <definedName name="gfg" localSheetId="0">#REF!</definedName>
    <definedName name="gfg" localSheetId="1">#REF!</definedName>
    <definedName name="gfg">#REF!</definedName>
    <definedName name="ggm" localSheetId="0">#REF!</definedName>
    <definedName name="ggm" localSheetId="1">#REF!</definedName>
    <definedName name="ggm">#REF!</definedName>
    <definedName name="graf" localSheetId="0">#REF!</definedName>
    <definedName name="graf" localSheetId="1">#REF!</definedName>
    <definedName name="graf">#REF!</definedName>
    <definedName name="GRI" localSheetId="0">#REF!</definedName>
    <definedName name="GRI" localSheetId="1">#REF!</definedName>
    <definedName name="GRI">#REF!</definedName>
    <definedName name="GRP" localSheetId="0">#REF!</definedName>
    <definedName name="GRP" localSheetId="1">#REF!</definedName>
    <definedName name="GRP">#REF!</definedName>
    <definedName name="grx" localSheetId="0">#REF!</definedName>
    <definedName name="grx" localSheetId="1">#REF!</definedName>
    <definedName name="grx">#REF!</definedName>
    <definedName name="hid1_2" localSheetId="0">#REF!</definedName>
    <definedName name="hid1_2" localSheetId="1">#REF!</definedName>
    <definedName name="hid1_2">#REF!</definedName>
    <definedName name="ipf" localSheetId="0">#REF!</definedName>
    <definedName name="ipf" localSheetId="1">#REF!</definedName>
    <definedName name="ipf">#REF!</definedName>
    <definedName name="itus1" localSheetId="0">#REF!</definedName>
    <definedName name="itus1" localSheetId="1">#REF!</definedName>
    <definedName name="itus1">#REF!</definedName>
    <definedName name="jla1_220" localSheetId="0">#REF!</definedName>
    <definedName name="jla1_220" localSheetId="1">#REF!</definedName>
    <definedName name="jla1_220">#REF!</definedName>
    <definedName name="JRS" localSheetId="0">#REF!</definedName>
    <definedName name="JRS" localSheetId="1">#REF!</definedName>
    <definedName name="JRS">#REF!</definedName>
    <definedName name="K" localSheetId="0">#REF!</definedName>
    <definedName name="K" localSheetId="1">#REF!</definedName>
    <definedName name="K">#REF!</definedName>
    <definedName name="ksdfdhsf" localSheetId="0">'[1]Planilha Analitica'!#REF!</definedName>
    <definedName name="ksdfdhsf" localSheetId="1">'[1]Planilha Analitica'!#REF!</definedName>
    <definedName name="ksdfdhsf">'[1]Planilha Analitica'!#REF!</definedName>
    <definedName name="lm6_3" localSheetId="0">#REF!</definedName>
    <definedName name="lm6_3" localSheetId="1">#REF!</definedName>
    <definedName name="lm6_3">#REF!</definedName>
    <definedName name="lnm" localSheetId="0">#REF!</definedName>
    <definedName name="lnm" localSheetId="1">#REF!</definedName>
    <definedName name="lnm">#REF!</definedName>
    <definedName name="lpb" localSheetId="0">#REF!</definedName>
    <definedName name="lpb" localSheetId="1">#REF!</definedName>
    <definedName name="lpb">#REF!</definedName>
    <definedName name="LSO" localSheetId="0">#REF!</definedName>
    <definedName name="LSO" localSheetId="1">#REF!</definedName>
    <definedName name="LSO">#REF!</definedName>
    <definedName name="lub" localSheetId="0">#REF!</definedName>
    <definedName name="lub" localSheetId="1">#REF!</definedName>
    <definedName name="lub">#REF!</definedName>
    <definedName name="lvg12050_1" localSheetId="0">#REF!</definedName>
    <definedName name="lvg12050_1" localSheetId="1">#REF!</definedName>
    <definedName name="lvg12050_1">#REF!</definedName>
    <definedName name="lvp1_2" localSheetId="0">#REF!</definedName>
    <definedName name="lvp1_2" localSheetId="1">#REF!</definedName>
    <definedName name="lvp1_2">#REF!</definedName>
    <definedName name="lvr" localSheetId="0">#REF!</definedName>
    <definedName name="lvr" localSheetId="1">#REF!</definedName>
    <definedName name="lvr">#REF!</definedName>
    <definedName name="lxa" localSheetId="0">#REF!</definedName>
    <definedName name="lxa" localSheetId="1">#REF!</definedName>
    <definedName name="lxa">#REF!</definedName>
    <definedName name="lxaf" localSheetId="0">#REF!</definedName>
    <definedName name="lxaf" localSheetId="1">#REF!</definedName>
    <definedName name="lxaf">#REF!</definedName>
    <definedName name="mad" localSheetId="0">#REF!</definedName>
    <definedName name="mad" localSheetId="1">#REF!</definedName>
    <definedName name="mad">#REF!</definedName>
    <definedName name="map" localSheetId="0">#REF!</definedName>
    <definedName name="map" localSheetId="1">#REF!</definedName>
    <definedName name="map">#REF!</definedName>
    <definedName name="mdn" localSheetId="0">#REF!</definedName>
    <definedName name="mdn" localSheetId="1">#REF!</definedName>
    <definedName name="mdn">#REF!</definedName>
    <definedName name="MNI" localSheetId="0">#REF!</definedName>
    <definedName name="MNI" localSheetId="1">#REF!</definedName>
    <definedName name="MNI">#REF!</definedName>
    <definedName name="MNP" localSheetId="0">#REF!</definedName>
    <definedName name="MNP" localSheetId="1">#REF!</definedName>
    <definedName name="MNP">#REF!</definedName>
    <definedName name="mour" localSheetId="0">#REF!</definedName>
    <definedName name="mour" localSheetId="1">#REF!</definedName>
    <definedName name="mour">#REF!</definedName>
    <definedName name="mpm2.5" localSheetId="0">#REF!</definedName>
    <definedName name="mpm2.5" localSheetId="1">#REF!</definedName>
    <definedName name="mpm2.5">#REF!</definedName>
    <definedName name="msv" localSheetId="0">#REF!</definedName>
    <definedName name="msv" localSheetId="1">#REF!</definedName>
    <definedName name="msv">#REF!</definedName>
    <definedName name="niv" localSheetId="0">#REF!</definedName>
    <definedName name="niv" localSheetId="1">#REF!</definedName>
    <definedName name="niv">#REF!</definedName>
    <definedName name="nome">NA()</definedName>
    <definedName name="nome_2">NA()</definedName>
    <definedName name="odi" localSheetId="0">#REF!</definedName>
    <definedName name="odi" localSheetId="1">#REF!</definedName>
    <definedName name="odi">#REF!</definedName>
    <definedName name="ofc">NA()</definedName>
    <definedName name="ofi" localSheetId="0">#REF!</definedName>
    <definedName name="ofi" localSheetId="1">#REF!</definedName>
    <definedName name="ofi">#REF!</definedName>
    <definedName name="OGU" localSheetId="0">#REF!</definedName>
    <definedName name="OGU" localSheetId="1">#REF!</definedName>
    <definedName name="OGU">#REF!</definedName>
    <definedName name="oli" localSheetId="0">#REF!</definedName>
    <definedName name="oli" localSheetId="1">#REF!</definedName>
    <definedName name="oli">#REF!</definedName>
    <definedName name="pcf60x210" localSheetId="0">#REF!</definedName>
    <definedName name="pcf60x210" localSheetId="1">#REF!</definedName>
    <definedName name="pcf60x210">#REF!</definedName>
    <definedName name="pcf80x200" localSheetId="0">#REF!</definedName>
    <definedName name="pcf80x200" localSheetId="1">#REF!</definedName>
    <definedName name="pcf80x200">#REF!</definedName>
    <definedName name="pcf80x210" localSheetId="0">#REF!</definedName>
    <definedName name="pcf80x210" localSheetId="1">#REF!</definedName>
    <definedName name="pcf80x210">#REF!</definedName>
    <definedName name="pcfc" localSheetId="0">#REF!</definedName>
    <definedName name="pcfc" localSheetId="1">#REF!</definedName>
    <definedName name="pcfc">#REF!</definedName>
    <definedName name="pdm" localSheetId="0">#REF!</definedName>
    <definedName name="pdm" localSheetId="1">#REF!</definedName>
    <definedName name="pdm">#REF!</definedName>
    <definedName name="pdm_5" localSheetId="0">#REF!</definedName>
    <definedName name="pdm_5" localSheetId="1">#REF!</definedName>
    <definedName name="pdm_5">#REF!</definedName>
    <definedName name="pes" localSheetId="0">#REF!</definedName>
    <definedName name="pes" localSheetId="1">#REF!</definedName>
    <definedName name="pes">#REF!</definedName>
    <definedName name="pig" localSheetId="0">#REF!</definedName>
    <definedName name="pig" localSheetId="1">#REF!</definedName>
    <definedName name="pig">#REF!</definedName>
    <definedName name="PII" localSheetId="0">#REF!</definedName>
    <definedName name="PII" localSheetId="1">#REF!</definedName>
    <definedName name="PII">#REF!</definedName>
    <definedName name="PIP" localSheetId="0">#REF!</definedName>
    <definedName name="PIP" localSheetId="1">#REF!</definedName>
    <definedName name="PIP">#REF!</definedName>
    <definedName name="PLANOS" localSheetId="0">#REF!</definedName>
    <definedName name="PLANOS" localSheetId="1">#REF!</definedName>
    <definedName name="PLANOS">#REF!</definedName>
    <definedName name="plc" localSheetId="0">#REF!</definedName>
    <definedName name="plc" localSheetId="1">#REF!</definedName>
    <definedName name="plc">#REF!</definedName>
    <definedName name="plc2.5" localSheetId="0">#REF!</definedName>
    <definedName name="plc2.5" localSheetId="1">#REF!</definedName>
    <definedName name="plc2.5">#REF!</definedName>
    <definedName name="PMS" localSheetId="0">#REF!</definedName>
    <definedName name="PMS" localSheetId="1">#REF!</definedName>
    <definedName name="PMS">#REF!</definedName>
    <definedName name="pont" localSheetId="0">#REF!</definedName>
    <definedName name="pont" localSheetId="1">#REF!</definedName>
    <definedName name="pont">#REF!</definedName>
    <definedName name="pref">NA()</definedName>
    <definedName name="pref_2">NA()</definedName>
    <definedName name="prf" localSheetId="0">#REF!</definedName>
    <definedName name="prf" localSheetId="1">#REF!</definedName>
    <definedName name="prf">#REF!</definedName>
    <definedName name="prg" localSheetId="0">#REF!</definedName>
    <definedName name="prg" localSheetId="1">#REF!</definedName>
    <definedName name="prg">#REF!</definedName>
    <definedName name="prg_5" localSheetId="0">#REF!</definedName>
    <definedName name="prg_5" localSheetId="1">#REF!</definedName>
    <definedName name="prg_5">#REF!</definedName>
    <definedName name="PROJ" localSheetId="0">#REF!</definedName>
    <definedName name="PROJ" localSheetId="1">#REF!</definedName>
    <definedName name="PROJ">#REF!</definedName>
    <definedName name="prtm" localSheetId="0">#REF!</definedName>
    <definedName name="prtm" localSheetId="1">#REF!</definedName>
    <definedName name="prtm">#REF!</definedName>
    <definedName name="ptt3x2" localSheetId="0">#REF!</definedName>
    <definedName name="ptt3x2" localSheetId="1">#REF!</definedName>
    <definedName name="ptt3x2">#REF!</definedName>
    <definedName name="qgm" localSheetId="0">#REF!</definedName>
    <definedName name="qgm" localSheetId="1">#REF!</definedName>
    <definedName name="qgm">#REF!</definedName>
    <definedName name="QWE">NA()</definedName>
    <definedName name="rdt13.8" localSheetId="0">#REF!</definedName>
    <definedName name="rdt13.8" localSheetId="1">#REF!</definedName>
    <definedName name="rdt13.8">#REF!</definedName>
    <definedName name="rec" localSheetId="0">#REF!</definedName>
    <definedName name="rec" localSheetId="1">#REF!</definedName>
    <definedName name="rec">#REF!</definedName>
    <definedName name="RES" localSheetId="0">#REF!</definedName>
    <definedName name="RES" localSheetId="1">#REF!</definedName>
    <definedName name="RES">#REF!</definedName>
    <definedName name="rgG3_4" localSheetId="0">#REF!</definedName>
    <definedName name="rgG3_4" localSheetId="1">#REF!</definedName>
    <definedName name="rgG3_4">#REF!</definedName>
    <definedName name="rgp1_2" localSheetId="0">#REF!</definedName>
    <definedName name="rgp1_2" localSheetId="1">#REF!</definedName>
    <definedName name="rgp1_2">#REF!</definedName>
    <definedName name="RLI" localSheetId="0">#REF!</definedName>
    <definedName name="RLI" localSheetId="1">#REF!</definedName>
    <definedName name="RLI">#REF!</definedName>
    <definedName name="RLP" localSheetId="0">#REF!</definedName>
    <definedName name="RLP" localSheetId="1">#REF!</definedName>
    <definedName name="RLP">#REF!</definedName>
    <definedName name="RPI" localSheetId="0">#REF!</definedName>
    <definedName name="RPI" localSheetId="1">#REF!</definedName>
    <definedName name="RPI">#REF!</definedName>
    <definedName name="RPP" localSheetId="0">#REF!</definedName>
    <definedName name="RPP" localSheetId="1">#REF!</definedName>
    <definedName name="RPP">#REF!</definedName>
    <definedName name="s14_" localSheetId="0">#REF!</definedName>
    <definedName name="s14_" localSheetId="1">#REF!</definedName>
    <definedName name="s14_">#REF!</definedName>
    <definedName name="SAL" localSheetId="0">#REF!</definedName>
    <definedName name="SAL" localSheetId="1">#REF!</definedName>
    <definedName name="SAL">#REF!</definedName>
    <definedName name="seat15" localSheetId="0">#REF!</definedName>
    <definedName name="seat15" localSheetId="1">#REF!</definedName>
    <definedName name="seat15">#REF!</definedName>
    <definedName name="sin" localSheetId="0">#REF!</definedName>
    <definedName name="sin" localSheetId="1">#REF!</definedName>
    <definedName name="sin">#REF!</definedName>
    <definedName name="sollimp" localSheetId="0">#REF!</definedName>
    <definedName name="sollimp" localSheetId="1">#REF!</definedName>
    <definedName name="sollimp">#REF!</definedName>
    <definedName name="srv" localSheetId="0">#REF!</definedName>
    <definedName name="srv" localSheetId="1">#REF!</definedName>
    <definedName name="srv">#REF!</definedName>
    <definedName name="sum" localSheetId="0">#REF!</definedName>
    <definedName name="sum" localSheetId="1">#REF!</definedName>
    <definedName name="sum">#REF!</definedName>
    <definedName name="svt" localSheetId="0">#REF!</definedName>
    <definedName name="svt" localSheetId="1">#REF!</definedName>
    <definedName name="svt">#REF!</definedName>
    <definedName name="sxo" localSheetId="0">#REF!</definedName>
    <definedName name="sxo" localSheetId="1">#REF!</definedName>
    <definedName name="sxo">#REF!</definedName>
    <definedName name="tbv" localSheetId="0">#REF!</definedName>
    <definedName name="tbv" localSheetId="1">#REF!</definedName>
    <definedName name="tbv">#REF!</definedName>
    <definedName name="tbv_5" localSheetId="0">#REF!</definedName>
    <definedName name="tbv_5" localSheetId="1">#REF!</definedName>
    <definedName name="tbv_5">#REF!</definedName>
    <definedName name="ted" localSheetId="0">#REF!</definedName>
    <definedName name="ted" localSheetId="1">#REF!</definedName>
    <definedName name="ted">#REF!</definedName>
    <definedName name="ter" localSheetId="0">#REF!</definedName>
    <definedName name="ter" localSheetId="1">#REF!</definedName>
    <definedName name="ter">#REF!</definedName>
    <definedName name="tes" localSheetId="0">#REF!</definedName>
    <definedName name="tes" localSheetId="1">#REF!</definedName>
    <definedName name="tes">#REF!</definedName>
    <definedName name="tic">NA()</definedName>
    <definedName name="TID" localSheetId="0">#REF!</definedName>
    <definedName name="TID" localSheetId="1">#REF!</definedName>
    <definedName name="TID">#REF!</definedName>
    <definedName name="TID_2" localSheetId="0">#REF!</definedName>
    <definedName name="TID_2" localSheetId="1">#REF!</definedName>
    <definedName name="TID_2">#REF!</definedName>
    <definedName name="tjc" localSheetId="0">#REF!</definedName>
    <definedName name="tjc" localSheetId="1">#REF!</definedName>
    <definedName name="tjc">#REF!</definedName>
    <definedName name="tjf" localSheetId="0">#REF!</definedName>
    <definedName name="tjf" localSheetId="1">#REF!</definedName>
    <definedName name="tjf">#REF!</definedName>
    <definedName name="tlc" localSheetId="0">#REF!</definedName>
    <definedName name="tlc" localSheetId="1">#REF!</definedName>
    <definedName name="tlc">#REF!</definedName>
    <definedName name="tlf" localSheetId="0">#REF!</definedName>
    <definedName name="tlf" localSheetId="1">#REF!</definedName>
    <definedName name="tlf">#REF!</definedName>
    <definedName name="tnp1_2" localSheetId="0">#REF!</definedName>
    <definedName name="tnp1_2" localSheetId="1">#REF!</definedName>
    <definedName name="tnp1_2">#REF!</definedName>
    <definedName name="tof" localSheetId="0">#REF!</definedName>
    <definedName name="tof" localSheetId="1">#REF!</definedName>
    <definedName name="tof">#REF!</definedName>
    <definedName name="TOT" localSheetId="0">#REF!</definedName>
    <definedName name="TOT" localSheetId="1">#REF!</definedName>
    <definedName name="TOT">#REF!</definedName>
    <definedName name="TOT_2" localSheetId="0">#REF!</definedName>
    <definedName name="TOT_2" localSheetId="1">#REF!</definedName>
    <definedName name="TOT_2">#REF!</definedName>
    <definedName name="totalcro" localSheetId="0">#REF!</definedName>
    <definedName name="totalcro" localSheetId="1">#REF!</definedName>
    <definedName name="totalcro">#REF!</definedName>
    <definedName name="tp6_12" localSheetId="0">#REF!</definedName>
    <definedName name="tp6_12" localSheetId="1">#REF!</definedName>
    <definedName name="tp6_12">#REF!</definedName>
    <definedName name="tp6_16" localSheetId="0">#REF!</definedName>
    <definedName name="tp6_16" localSheetId="1">#REF!</definedName>
    <definedName name="tp6_16">#REF!</definedName>
    <definedName name="TPI" localSheetId="0">#REF!</definedName>
    <definedName name="TPI" localSheetId="1">#REF!</definedName>
    <definedName name="TPI">#REF!</definedName>
    <definedName name="tpl1_2" localSheetId="0">#REF!</definedName>
    <definedName name="tpl1_2" localSheetId="1">#REF!</definedName>
    <definedName name="tpl1_2">#REF!</definedName>
    <definedName name="tpmfs" localSheetId="0">#REF!</definedName>
    <definedName name="tpmfs" localSheetId="1">#REF!</definedName>
    <definedName name="tpmfs">#REF!</definedName>
    <definedName name="TPP" localSheetId="0">#REF!</definedName>
    <definedName name="TPP" localSheetId="1">#REF!</definedName>
    <definedName name="TPP">#REF!</definedName>
    <definedName name="trb" localSheetId="0">#REF!</definedName>
    <definedName name="trb" localSheetId="1">#REF!</definedName>
    <definedName name="trb">#REF!</definedName>
    <definedName name="tre" localSheetId="0">#REF!</definedName>
    <definedName name="tre" localSheetId="1">#REF!</definedName>
    <definedName name="tre">#REF!</definedName>
    <definedName name="ttc" localSheetId="0">#REF!</definedName>
    <definedName name="ttc" localSheetId="1">#REF!</definedName>
    <definedName name="ttc">#REF!</definedName>
    <definedName name="tte" localSheetId="0">#REF!</definedName>
    <definedName name="tte" localSheetId="1">#REF!</definedName>
    <definedName name="tte">#REF!</definedName>
    <definedName name="tus" localSheetId="0">#REF!</definedName>
    <definedName name="tus" localSheetId="1">#REF!</definedName>
    <definedName name="tus">#REF!</definedName>
    <definedName name="tuso" localSheetId="0">#REF!</definedName>
    <definedName name="tuso" localSheetId="1">#REF!</definedName>
    <definedName name="tuso">#REF!</definedName>
    <definedName name="USS" localSheetId="0">#REF!</definedName>
    <definedName name="USS" localSheetId="1">#REF!</definedName>
    <definedName name="USS">#REF!</definedName>
    <definedName name="v60120_" localSheetId="0">#REF!</definedName>
    <definedName name="v60120_" localSheetId="1">#REF!</definedName>
    <definedName name="v60120_">#REF!</definedName>
    <definedName name="VII" localSheetId="0">#REF!</definedName>
    <definedName name="VII" localSheetId="1">#REF!</definedName>
    <definedName name="VII">#REF!</definedName>
    <definedName name="VIP" localSheetId="0">#REF!</definedName>
    <definedName name="VIP" localSheetId="1">#REF!</definedName>
    <definedName name="VIP">#REF!</definedName>
    <definedName name="VLR" localSheetId="0">#REF!</definedName>
    <definedName name="VLR" localSheetId="1">#REF!</definedName>
    <definedName name="VLR">#REF!</definedName>
    <definedName name="vsb" localSheetId="0">#REF!</definedName>
    <definedName name="vsb" localSheetId="1">#REF!</definedName>
    <definedName name="vsb">#REF!</definedName>
    <definedName name="zar" localSheetId="0">#REF!</definedName>
    <definedName name="zar" localSheetId="1">#REF!</definedName>
    <definedName name="zar">#REF!</definedName>
  </definedNames>
  <calcPr calcId="191029"/>
</workbook>
</file>

<file path=xl/calcChain.xml><?xml version="1.0" encoding="utf-8"?>
<calcChain xmlns="http://schemas.openxmlformats.org/spreadsheetml/2006/main">
  <c r="H34" i="6" l="1"/>
  <c r="L34" i="6" s="1"/>
  <c r="L135" i="6"/>
  <c r="H246" i="6"/>
  <c r="H233" i="6"/>
  <c r="H224" i="6"/>
  <c r="H223" i="6"/>
  <c r="H221" i="6"/>
  <c r="H216" i="6"/>
  <c r="H215" i="6"/>
  <c r="H211" i="6"/>
  <c r="H193" i="6"/>
  <c r="H181" i="6"/>
  <c r="H163" i="6"/>
  <c r="H146" i="6"/>
  <c r="H149" i="6"/>
  <c r="H144" i="6"/>
  <c r="H142" i="6"/>
  <c r="H140" i="6"/>
  <c r="H139" i="6"/>
  <c r="H105" i="6"/>
  <c r="H133" i="6"/>
  <c r="H101" i="6"/>
  <c r="H83" i="6"/>
  <c r="H86" i="6"/>
  <c r="H80" i="6"/>
  <c r="H70" i="6"/>
  <c r="H68" i="6"/>
  <c r="H66" i="6"/>
  <c r="H65" i="6" s="1"/>
  <c r="H62" i="6"/>
  <c r="H61" i="6"/>
  <c r="H56" i="6"/>
  <c r="H54" i="6"/>
  <c r="H43" i="6"/>
  <c r="H20" i="6"/>
  <c r="H18" i="6"/>
  <c r="H32" i="6"/>
  <c r="H31" i="6"/>
  <c r="H27" i="6"/>
  <c r="H25" i="6"/>
  <c r="H24" i="6"/>
  <c r="H23" i="6"/>
  <c r="H22" i="6"/>
  <c r="H39" i="6"/>
  <c r="H40" i="6"/>
  <c r="H44" i="6"/>
  <c r="H45" i="6"/>
  <c r="H46" i="6"/>
  <c r="H47" i="6"/>
  <c r="H48" i="6"/>
  <c r="H50" i="6"/>
  <c r="H51" i="6"/>
  <c r="H52" i="6"/>
  <c r="H55" i="6"/>
  <c r="H57" i="6"/>
  <c r="H58" i="6"/>
  <c r="H63" i="6"/>
  <c r="H64" i="6"/>
  <c r="H69" i="6"/>
  <c r="H71" i="6"/>
  <c r="H72" i="6"/>
  <c r="H73" i="6"/>
  <c r="H74" i="6"/>
  <c r="H75" i="6"/>
  <c r="H77" i="6"/>
  <c r="H76" i="6" s="1"/>
  <c r="H79" i="6"/>
  <c r="H84" i="6"/>
  <c r="H87" i="6"/>
  <c r="H89" i="6"/>
  <c r="H91" i="6"/>
  <c r="H92" i="6"/>
  <c r="H95" i="6"/>
  <c r="H96" i="6"/>
  <c r="H98" i="6"/>
  <c r="H99" i="6"/>
  <c r="H100" i="6"/>
  <c r="H102" i="6"/>
  <c r="H103" i="6"/>
  <c r="H106" i="6"/>
  <c r="H107" i="6"/>
  <c r="H108" i="6"/>
  <c r="H109" i="6"/>
  <c r="H110" i="6"/>
  <c r="H112" i="6"/>
  <c r="H113" i="6"/>
  <c r="H114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4" i="6"/>
  <c r="H136" i="6"/>
  <c r="H137" i="6"/>
  <c r="H141" i="6"/>
  <c r="H143" i="6"/>
  <c r="H147" i="6"/>
  <c r="H148" i="6"/>
  <c r="H151" i="6"/>
  <c r="H150" i="6" s="1"/>
  <c r="H153" i="6"/>
  <c r="H154" i="6"/>
  <c r="H155" i="6"/>
  <c r="H156" i="6"/>
  <c r="H157" i="6"/>
  <c r="H158" i="6"/>
  <c r="H159" i="6"/>
  <c r="H160" i="6"/>
  <c r="H161" i="6"/>
  <c r="H162" i="6"/>
  <c r="H164" i="6"/>
  <c r="H165" i="6"/>
  <c r="H166" i="6"/>
  <c r="H167" i="6"/>
  <c r="H168" i="6"/>
  <c r="H171" i="6"/>
  <c r="H172" i="6"/>
  <c r="H173" i="6"/>
  <c r="H174" i="6"/>
  <c r="H175" i="6"/>
  <c r="H176" i="6"/>
  <c r="H177" i="6"/>
  <c r="H178" i="6"/>
  <c r="H179" i="6"/>
  <c r="H180" i="6"/>
  <c r="H182" i="6"/>
  <c r="H183" i="6"/>
  <c r="H184" i="6"/>
  <c r="H185" i="6"/>
  <c r="H186" i="6"/>
  <c r="H187" i="6"/>
  <c r="H188" i="6"/>
  <c r="H189" i="6"/>
  <c r="H191" i="6"/>
  <c r="H192" i="6"/>
  <c r="H194" i="6"/>
  <c r="H195" i="6"/>
  <c r="H196" i="6"/>
  <c r="H197" i="6"/>
  <c r="H198" i="6"/>
  <c r="H199" i="6"/>
  <c r="H200" i="6"/>
  <c r="H201" i="6"/>
  <c r="H202" i="6"/>
  <c r="H203" i="6"/>
  <c r="H204" i="6"/>
  <c r="H206" i="6"/>
  <c r="H207" i="6"/>
  <c r="H208" i="6"/>
  <c r="H209" i="6"/>
  <c r="H210" i="6"/>
  <c r="H212" i="6"/>
  <c r="H205" i="6" s="1"/>
  <c r="H213" i="6"/>
  <c r="H217" i="6"/>
  <c r="H218" i="6"/>
  <c r="H220" i="6"/>
  <c r="H222" i="6"/>
  <c r="H225" i="6"/>
  <c r="H226" i="6"/>
  <c r="H229" i="6"/>
  <c r="H230" i="6"/>
  <c r="H234" i="6"/>
  <c r="H235" i="6"/>
  <c r="H236" i="6"/>
  <c r="H237" i="6"/>
  <c r="H238" i="6"/>
  <c r="H240" i="6"/>
  <c r="H241" i="6"/>
  <c r="H242" i="6"/>
  <c r="H243" i="6"/>
  <c r="H245" i="6"/>
  <c r="H247" i="6"/>
  <c r="H248" i="6"/>
  <c r="H250" i="6"/>
  <c r="H251" i="6"/>
  <c r="H35" i="6"/>
  <c r="H37" i="6"/>
  <c r="H19" i="6"/>
  <c r="H21" i="6"/>
  <c r="H26" i="6"/>
  <c r="H28" i="6"/>
  <c r="H29" i="6"/>
  <c r="H30" i="6"/>
  <c r="H12" i="6"/>
  <c r="H13" i="6"/>
  <c r="H14" i="6"/>
  <c r="H16" i="6"/>
  <c r="H9" i="6"/>
  <c r="H10" i="6"/>
  <c r="H8" i="6"/>
  <c r="H249" i="6" l="1"/>
  <c r="H82" i="6"/>
  <c r="H219" i="6"/>
  <c r="H145" i="6"/>
  <c r="H111" i="6"/>
  <c r="H132" i="6"/>
  <c r="H228" i="6"/>
  <c r="H90" i="6"/>
  <c r="H115" i="6"/>
  <c r="H244" i="6"/>
  <c r="H239" i="6"/>
  <c r="H85" i="6"/>
  <c r="H214" i="6"/>
  <c r="H88" i="6"/>
  <c r="H36" i="6"/>
  <c r="H170" i="6"/>
  <c r="H60" i="6"/>
  <c r="H190" i="6"/>
  <c r="H49" i="6"/>
  <c r="H135" i="6"/>
  <c r="H152" i="6"/>
  <c r="H94" i="6"/>
  <c r="H78" i="6"/>
  <c r="H232" i="6"/>
  <c r="H231" i="6" s="1"/>
  <c r="H17" i="6"/>
  <c r="H38" i="6"/>
  <c r="H7" i="6"/>
  <c r="H33" i="6"/>
  <c r="H104" i="6"/>
  <c r="H42" i="6"/>
  <c r="H138" i="6"/>
  <c r="H97" i="6"/>
  <c r="H15" i="6"/>
  <c r="H67" i="6"/>
  <c r="H53" i="6"/>
  <c r="H11" i="6"/>
  <c r="O64" i="5"/>
  <c r="O62" i="5"/>
  <c r="O61" i="5"/>
  <c r="O60" i="5"/>
  <c r="O59" i="5"/>
  <c r="H227" i="6" l="1"/>
  <c r="H81" i="6"/>
  <c r="H59" i="6"/>
  <c r="H41" i="6"/>
  <c r="H6" i="6" s="1"/>
  <c r="H169" i="6"/>
  <c r="H131" i="6" s="1"/>
  <c r="L136" i="6" s="1"/>
  <c r="O63" i="5"/>
  <c r="H93" i="6" l="1"/>
  <c r="H5" i="6" s="1"/>
  <c r="H25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Luan</author>
  </authors>
  <commentList>
    <comment ref="A132" authorId="0" shapeId="0" xr:uid="{075C0BA1-291F-4ECB-ABD0-0235B424D8C2}">
      <text>
        <r>
          <rPr>
            <b/>
            <sz val="9"/>
            <color indexed="81"/>
            <rFont val="Segoe UI"/>
            <family val="2"/>
          </rPr>
          <t>Luan:</t>
        </r>
        <r>
          <rPr>
            <sz val="9"/>
            <color indexed="81"/>
            <rFont val="Segoe UI"/>
            <family val="2"/>
          </rPr>
          <t xml:space="preserve">
o item 3.7.1.3  92884 SINAPI ARMAÇÃO UTILIZANDO AÇO CA-25 DE 10,0 MM - MONTAGEM. AF_06/2022 esta medido negativo
</t>
        </r>
      </text>
    </comment>
    <comment ref="H132" authorId="0" shapeId="0" xr:uid="{C2D8130F-9872-4B99-A3AA-75BCA48E3B46}">
      <text>
        <r>
          <rPr>
            <b/>
            <sz val="9"/>
            <color indexed="81"/>
            <rFont val="Segoe UI"/>
            <family val="2"/>
          </rPr>
          <t>Luan:</t>
        </r>
        <r>
          <rPr>
            <sz val="9"/>
            <color indexed="81"/>
            <rFont val="Segoe UI"/>
            <family val="2"/>
          </rPr>
          <t xml:space="preserve">
O item 3.7.1.3  92884 SINAPI ARMAÇÃO UTILIZANDO AÇO CA-25 DE 10,0 MM - MONTAGEM. AF_06/2022 está medido negativo
</t>
        </r>
      </text>
    </comment>
    <comment ref="H135" authorId="0" shapeId="0" xr:uid="{21C108C8-66FB-4726-BE1F-C379C3727E78}">
      <text>
        <r>
          <rPr>
            <b/>
            <sz val="9"/>
            <color indexed="81"/>
            <rFont val="Segoe UI"/>
            <family val="2"/>
          </rPr>
          <t>Luan:</t>
        </r>
        <r>
          <rPr>
            <sz val="9"/>
            <color indexed="81"/>
            <rFont val="Segoe UI"/>
            <family val="2"/>
          </rPr>
          <t xml:space="preserve">
3.7.2.1 92884SINAPI ARMAÇÃO UTILIZANDO AÇO CA-25 DE 10,0 MM - MONTAGEM. AF_06/2022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Luan</author>
  </authors>
  <commentList>
    <comment ref="A133" authorId="0" shapeId="0" xr:uid="{6733E2A4-680D-4BA7-A320-21FD81DD4FEB}">
      <text>
        <r>
          <rPr>
            <b/>
            <sz val="9"/>
            <color indexed="81"/>
            <rFont val="Segoe UI"/>
            <family val="2"/>
          </rPr>
          <t>Luan:</t>
        </r>
        <r>
          <rPr>
            <sz val="9"/>
            <color indexed="81"/>
            <rFont val="Segoe UI"/>
            <family val="2"/>
          </rPr>
          <t xml:space="preserve">
o item 3.7.1.3  92884 SINAPI ARMAÇÃO UTILIZANDO AÇO CA-25 DE 10,0 MM - MONTAGEM. AF_06/2022 esta medido negativo
</t>
        </r>
      </text>
    </comment>
  </commentList>
</comments>
</file>

<file path=xl/sharedStrings.xml><?xml version="1.0" encoding="utf-8"?>
<sst xmlns="http://schemas.openxmlformats.org/spreadsheetml/2006/main" count="2170" uniqueCount="626">
  <si>
    <t>Bancos</t>
  </si>
  <si>
    <t>Obra</t>
  </si>
  <si>
    <t>Item</t>
  </si>
  <si>
    <t>Código</t>
  </si>
  <si>
    <t>Banco</t>
  </si>
  <si>
    <t>Descrição</t>
  </si>
  <si>
    <t>Und</t>
  </si>
  <si>
    <t>Valor Unit com BDI</t>
  </si>
  <si>
    <t xml:space="preserve"> 1 </t>
  </si>
  <si>
    <t>REFORMA DO MERCADO MUNICIPAL</t>
  </si>
  <si>
    <t xml:space="preserve"> 1.1 </t>
  </si>
  <si>
    <t>ADMINISTRAÇÃO LOCAL</t>
  </si>
  <si>
    <t xml:space="preserve"> 1.1.1 </t>
  </si>
  <si>
    <t xml:space="preserve"> 90777 </t>
  </si>
  <si>
    <t>SINAPI</t>
  </si>
  <si>
    <t>ENGENHEIRO CIVIL DE OBRA JUNIOR COM ENCARGOS COMPLEMENTARES</t>
  </si>
  <si>
    <t>H</t>
  </si>
  <si>
    <t xml:space="preserve"> 1.1.2 </t>
  </si>
  <si>
    <t xml:space="preserve"> 90776 </t>
  </si>
  <si>
    <t>ENCARREGADO GERAL COM ENCARGOS COMPLEMENTARES</t>
  </si>
  <si>
    <t xml:space="preserve"> 1.1.3 </t>
  </si>
  <si>
    <t xml:space="preserve"> 90767 </t>
  </si>
  <si>
    <t>APONTADOR OU APROPRIADOR COM ENCARGOS COMPLEMENTARES</t>
  </si>
  <si>
    <t xml:space="preserve"> 1.2 </t>
  </si>
  <si>
    <t>SERVIÇOS PRELIMINARES</t>
  </si>
  <si>
    <t>ORSE</t>
  </si>
  <si>
    <t>m²</t>
  </si>
  <si>
    <t>m³</t>
  </si>
  <si>
    <t>SBC</t>
  </si>
  <si>
    <t xml:space="preserve"> 36 </t>
  </si>
  <si>
    <t>Remoção de brises</t>
  </si>
  <si>
    <t xml:space="preserve"> 1.3 </t>
  </si>
  <si>
    <t>PAVIMENTAÇÃO</t>
  </si>
  <si>
    <t xml:space="preserve"> 94275 </t>
  </si>
  <si>
    <t>ASSENTAMENTO DE GUIA (MEIO-FIO) EM TRECHO RETO, CONFECCIONADA EM CONCRETO PRÉ-FABRICADO, DIMENSÕES 100X15X13X20 CM (COMPRIMENTO X BASE INFERIOR X BASE SUPERIOR X ALTURA). AF_01/2024</t>
  </si>
  <si>
    <t>M</t>
  </si>
  <si>
    <t xml:space="preserve"> 12436 </t>
  </si>
  <si>
    <t>Rampa padrão para acesso de deficientes a passeio público, em concreto simples Fck=25MPa, desempolada, pintada em novacor, 02 demãos e piso tátil de alerta/direcional.</t>
  </si>
  <si>
    <t>un</t>
  </si>
  <si>
    <t xml:space="preserve"> 87620 </t>
  </si>
  <si>
    <t>CONTRAPISO EM ARGAMASSA TRAÇO 1:4 (CIMENTO E AREIA), PREPARO MECÂNICO COM BETONEIRA 400 L, APLICADO EM ÁREAS SECAS SOBRE LAJE, ADERIDO, ACABAMENTO NÃO REFORÇADO, ESPESSURA 2CM. AF_07/2021</t>
  </si>
  <si>
    <t xml:space="preserve"> 96620 </t>
  </si>
  <si>
    <t>LASTRO DE CONCRETO MAGRO, APLICADO EM PISOS, LAJES SOBRE SOLO OU RADIERS. AF_01/2024</t>
  </si>
  <si>
    <t>ESQUADRIAS</t>
  </si>
  <si>
    <t xml:space="preserve"> 11489 </t>
  </si>
  <si>
    <t>Fornecimento e instalação de brise metálico de alumínio, ref. B57, branco nieve 7000, da Hunter Douglas ou similar</t>
  </si>
  <si>
    <t xml:space="preserve"> COMP.009 </t>
  </si>
  <si>
    <t>Próprio</t>
  </si>
  <si>
    <t>Painel em ACM - Estruturado (fachadas)</t>
  </si>
  <si>
    <t xml:space="preserve"> 13096 </t>
  </si>
  <si>
    <t>Porta em vidro temperado 10mm, incolor, inclusive ferragens de fixação e instalação, exclusive puxador - Rev 01_10/2021</t>
  </si>
  <si>
    <t xml:space="preserve"> 4271 </t>
  </si>
  <si>
    <t>Puxador para equadrias de alumínio, cor fosca (l=0.50m à 1.00m)</t>
  </si>
  <si>
    <t>Un</t>
  </si>
  <si>
    <t xml:space="preserve"> 100674 </t>
  </si>
  <si>
    <t>JANELA FIXA DE ALUMÍNIO PARA VIDRO, COM VIDRO, BATENTE E FERRAGENS. EXCLUSIVE ACABAMENTO, ALIZAR E CONTRAMARCO. FORNECIMENTO E INSTALAÇÃO. AF_12/2019</t>
  </si>
  <si>
    <t>m</t>
  </si>
  <si>
    <t xml:space="preserve"> 91338 </t>
  </si>
  <si>
    <t>PORTA DE ALUMÍNIO DE ABRIR COM LAMBRI, COM GUARNIÇÃO, FIXAÇÃO COM PARAFUSOS - FORNECIMENTO E INSTALAÇÃO. AF_12/2019</t>
  </si>
  <si>
    <t xml:space="preserve"> 1857 </t>
  </si>
  <si>
    <t>Porta em aço, em chapa galvanizada nº24, raiada, de enrolar</t>
  </si>
  <si>
    <t>UN</t>
  </si>
  <si>
    <t xml:space="preserve"> 190404 </t>
  </si>
  <si>
    <t>BANCADA (PEITORIL) EM GRANITO PRETO SAO GABRIEL</t>
  </si>
  <si>
    <t>BANCADA EM GRANITO PRETO SAO GABRIEL</t>
  </si>
  <si>
    <t xml:space="preserve"> 1.6 </t>
  </si>
  <si>
    <t>COBERTURA E FORRO</t>
  </si>
  <si>
    <t xml:space="preserve"> 9299 </t>
  </si>
  <si>
    <t>Madeiramento em massaranduba para telhado, peça principal serrada 19cm x19cm,com abertura de encaixes (obra de Restauração)</t>
  </si>
  <si>
    <t>KG</t>
  </si>
  <si>
    <t xml:space="preserve"> 94569 </t>
  </si>
  <si>
    <t>JANELA DE ALUMÍNIO TIPO MAXIM-AR, COM VIDROS, BATENTE E FERRAGENS. EXCLUSIVE ALIZAR, ACABAMENTO E CONTRAMARCO. FORNECIMENTO E INSTALAÇÃO. AF_12/2019</t>
  </si>
  <si>
    <t xml:space="preserve"> 1.7 </t>
  </si>
  <si>
    <t>REVESTIMENTOS</t>
  </si>
  <si>
    <t xml:space="preserve"> 87878 </t>
  </si>
  <si>
    <t>CHAPISCO APLICADO EM ALVENARIAS E ESTRUTURAS DE CONCRETO INTERNAS, COM COLHER DE PEDREIRO.  ARGAMASSA TRAÇO 1:3 COM PREPARO MANUAL. AF_10/2022</t>
  </si>
  <si>
    <t xml:space="preserve"> 87272 </t>
  </si>
  <si>
    <t>REVESTIMENTO CERÂMICO PARA PAREDES INTERNAS COM PLACAS TIPO ESMALTADA EXTRA  DE DIMENSÕES 33X45 CM APLICADAS EM AMBIENTES DE ÁREA MENOR QUE 5 M² NA ALTURA INTEIRA DAS PAREDES. AF_06/2014</t>
  </si>
  <si>
    <t xml:space="preserve"> 1.8 </t>
  </si>
  <si>
    <t>INSTALAÇÃO ELÉTRICA</t>
  </si>
  <si>
    <t xml:space="preserve"> 11126 </t>
  </si>
  <si>
    <t>Entrada de energia elétrica bifásica demanda entre 10,1 e 12,7 kw - Rev 01</t>
  </si>
  <si>
    <t xml:space="preserve"> 9735 </t>
  </si>
  <si>
    <t>Disjuntor termomagnetico bipolar 15 A, padrão DIN (Europeu - linha branca)</t>
  </si>
  <si>
    <t xml:space="preserve"> 11564 </t>
  </si>
  <si>
    <t>Disjuntor termomagnetico bipolar 32 A, padrão DIN (Europeu - linha branca), corrente 10KA</t>
  </si>
  <si>
    <t xml:space="preserve"> 474 </t>
  </si>
  <si>
    <t>Disjuntor termomagnetico bipolar 60 A, padrão NEMA (Americano - linha preta)</t>
  </si>
  <si>
    <t xml:space="preserve"> 399 </t>
  </si>
  <si>
    <t>Eletroduto flexível de pvc (sanfonado), diâm = 25mm (3/4")</t>
  </si>
  <si>
    <t xml:space="preserve"> 9205 </t>
  </si>
  <si>
    <t>Cabo de cobre isolado em EPR flexível unipolar  10mm²  - 0,6Kv/1Kv/90°</t>
  </si>
  <si>
    <t xml:space="preserve"> 400 </t>
  </si>
  <si>
    <t>Fio rígido isolado em pvc  2,5mm2 (fio 12) - 450/750v / 70°c</t>
  </si>
  <si>
    <t xml:space="preserve"> 3431 </t>
  </si>
  <si>
    <t>Fio rígido isolado em pvc  6,0mm2 - 450/750v / 70°c</t>
  </si>
  <si>
    <t xml:space="preserve"> 13177 </t>
  </si>
  <si>
    <t>Luminária sobrepor quadrada  Led 40W*, 6500K G- Light ou similar</t>
  </si>
  <si>
    <t xml:space="preserve"> 8271 </t>
  </si>
  <si>
    <t>Projetor fech, em alum. fundido, com aletas, refletor em alum. refletal, lisoanod, lente em cristal temp, suporte fixação em chapa de aço galv, c/ soqueteE-40, na cor cinza martelado, da REEME , ref. MA-326 ou similar, incl. lamp vapor met. 250w</t>
  </si>
  <si>
    <t xml:space="preserve"> 647 </t>
  </si>
  <si>
    <t>Ponto de interruptor 01 seção embutido com tomada conjugada (1 s + 1 t) com eletroduto de pvc flexível sanfonado Ø 3/4"</t>
  </si>
  <si>
    <t xml:space="preserve"> 641 </t>
  </si>
  <si>
    <t xml:space="preserve"> 3298 </t>
  </si>
  <si>
    <t>Ponto de tomada 2p+t, ABNT, de embutir, 10 A, com eletroduto de pvc flexível sanfonado embutido Ø 3/4", fio rigido 2,5mm² (fio 12), inclusive placa em pvce aterramento</t>
  </si>
  <si>
    <t>pt</t>
  </si>
  <si>
    <t xml:space="preserve"> 1.9 </t>
  </si>
  <si>
    <t>INSTALAÇÃO HIDRÁULICA E SANITÁRIA</t>
  </si>
  <si>
    <t xml:space="preserve"> 1.9.1 </t>
  </si>
  <si>
    <t>SANITÁRIA</t>
  </si>
  <si>
    <t xml:space="preserve"> 1.9.1.1 </t>
  </si>
  <si>
    <t xml:space="preserve"> 100878 </t>
  </si>
  <si>
    <t>VASO SANITÁRIO SIFONADO COM CAIXA ACOPLADA, LOUÇA BRANCA - PADRÃO ALTO - FORNECIMENTO E INSTALAÇÃO. AF_01/2020</t>
  </si>
  <si>
    <t xml:space="preserve"> 1678 </t>
  </si>
  <si>
    <t>Ponto de esgoto com tubo de pvc rígido soldável de  Ø 50 mm (pias de cozinha,máquinas de lavar, etc...)</t>
  </si>
  <si>
    <t xml:space="preserve"> 1683 </t>
  </si>
  <si>
    <t>Ponto de esgoto com tubo de pvc rígido soldável de Ø 100 mm (vaso sanitário)</t>
  </si>
  <si>
    <t xml:space="preserve"> 89712 </t>
  </si>
  <si>
    <t>TUBO PVC, SERIE NORMAL, ESGOTO PREDIAL, DN 50 MM, FORNECIDO E INSTALADO EM RAMAL DE DESCARGA OU RAMAL DE ESGOTO SANITÁRIO. AF_08/2022</t>
  </si>
  <si>
    <t xml:space="preserve"> 89714 </t>
  </si>
  <si>
    <t>TUBO PVC, SERIE NORMAL, ESGOTO PREDIAL, DN 100 MM, FORNECIDO E INSTALADO EM RAMAL DE DESCARGA OU RAMAL DE ESGOTO SANITÁRIO. AF_08/2022</t>
  </si>
  <si>
    <t xml:space="preserve"> 98107 </t>
  </si>
  <si>
    <t>CAIXA DE GORDURA SIMPLES (CAPACIDADE: 36 L), RETANGULAR, EM ALVENARIA COM BLOCOS DE CONCRETO, DIMENSÕES INTERNAS = 0,2X0,4 M, ALTURA INTERNA = 0,8 M. AF_12/2020</t>
  </si>
  <si>
    <t xml:space="preserve"> 1690 </t>
  </si>
  <si>
    <t>Caixa de reunião - "cr" - (50 x 50 x 65cm)</t>
  </si>
  <si>
    <t xml:space="preserve"> 86883 </t>
  </si>
  <si>
    <t>SIFÃO DO TIPO FLEXÍVEL EM PVC 1  X 1.1/2  - FORNECIMENTO E INSTALAÇÃO. AF_01/2020</t>
  </si>
  <si>
    <t xml:space="preserve"> 95675 </t>
  </si>
  <si>
    <t>HIDRÔMETRO DN 3/4", 5,0 M3/H - FORNECIMENTO E INSTALAÇÃO. AF_03/2024</t>
  </si>
  <si>
    <t xml:space="preserve"> 86903 </t>
  </si>
  <si>
    <t>LAVATÓRIO LOUÇA BRANCA COM COLUNA, 45 X 55CM OU EQUIVALENTE, PADRÃO MÉDIO - FORNECIMENTO E INSTALAÇÃO. AF_01/2020</t>
  </si>
  <si>
    <t xml:space="preserve"> 89709 </t>
  </si>
  <si>
    <t>RALO SIFONADO, PVC, DN 100 X 40 MM, JUNTA SOLDÁVEL, FORNECIDO E INSTALADO EM RAMAL DE DESCARGA OU EM RAMAL DE ESGOTO SANITÁRIO. AF_08/2022</t>
  </si>
  <si>
    <t xml:space="preserve"> 12505 </t>
  </si>
  <si>
    <t>Cuba redonda inox, Ø = 35cm, com válvula, sifão cromado e engate</t>
  </si>
  <si>
    <t xml:space="preserve"> 1.9.2 </t>
  </si>
  <si>
    <t>HIDRÁULICA</t>
  </si>
  <si>
    <t xml:space="preserve"> 94792 </t>
  </si>
  <si>
    <t>REGISTRO DE GAVETA BRUTO, LATÃO, ROSCÁVEL, 1", COM ACABAMENTO E CANOPLA CROMADOS - FORNECIMENTO E INSTALAÇÃO. AF_08/2021</t>
  </si>
  <si>
    <t xml:space="preserve"> 89972 </t>
  </si>
  <si>
    <t>KIT DE REGISTRO DE GAVETA BRUTO DE LATÃO ¾", INCLUSIVE CONEXÕES, ROSCÁVEL, INSTALADO EM RAMAL DE ÁGUA FRIA - FORNECIMENTO E INSTALAÇÃO. AF_12/2014</t>
  </si>
  <si>
    <t xml:space="preserve"> 12030 </t>
  </si>
  <si>
    <t>Ponto de água fria aparente, c/material pvc rígido soldável Ø 32mm</t>
  </si>
  <si>
    <t xml:space="preserve"> 1200 </t>
  </si>
  <si>
    <t>Ponto de água fria embutido, c/material pvc rígido soldável Ø 25mm</t>
  </si>
  <si>
    <t xml:space="preserve"> 103948 </t>
  </si>
  <si>
    <t>BUCHA DE REDUÇÃO, CURTA, PVC, SOLDÁVEL, DN 32 X 25 MM, INSTALADO EM RAMAL OU SUB-RAMAL DE ÁGUA - FORNECIMENTO E INSTALAÇÃO. AF_06/2022</t>
  </si>
  <si>
    <t xml:space="preserve"> 91785 </t>
  </si>
  <si>
    <t>(COMPOSIÇÃO REPRESENTATIVA) DO SERVIÇO DE INSTALAÇÃO DE TUBOS DE PVC, SOLDÁVEL, ÁGUA FRIA, DN 25 MM (INSTALADO EM RAMAL, SUB-RAMAL, RAMAL DE DISTRIBUIÇÃO OU PRUMADA), INCLUSIVE CONEXÕES, CORTES E FIXAÇÕES, PARA PRÉDIOS. AF_10/2015</t>
  </si>
  <si>
    <t xml:space="preserve"> 91786 </t>
  </si>
  <si>
    <t>(COMPOSIÇÃO REPRESENTATIVA) DO SERVIÇO DE INSTALAÇÃO TUBOS DE PVC, SOLDÁVEL, ÁGUA FRIA, DN 32 MM (INSTALADO EM RAMAL, SUB-RAMAL, RAMAL DE DISTRIBUIÇÃO OU PRUMADA), INCLUSIVE CONEXÕES, CORTES E FIXAÇÕES, PARA PRÉDIOS. AF_10/2015</t>
  </si>
  <si>
    <t xml:space="preserve"> 97895 </t>
  </si>
  <si>
    <t>CAIXA ENTERRADA HIDRÁULICA RETANGULAR, EM CONCRETO PRÉ-MOLDADO, DIMENSÕES INTERNAS: 0,3X0,3X0,3 M. AF_12/2020</t>
  </si>
  <si>
    <t xml:space="preserve"> 86915 </t>
  </si>
  <si>
    <t>TORNEIRA CROMADA DE MESA, 1/2" OU 3/4", PARA LAVATÓRIO, PADRÃO MÉDIO - FORNECIMENTO E INSTALAÇÃO. AF_01/2020</t>
  </si>
  <si>
    <t xml:space="preserve"> 86910 </t>
  </si>
  <si>
    <t>TORNEIRA CROMADA TUBO MÓVEL, DE PAREDE, 1/2" OU 3/4", PARA PIA DE COZINHA, PADRÃO MÉDIO - FORNECIMENTO E INSTALAÇÃO. AF_01/2020</t>
  </si>
  <si>
    <t xml:space="preserve"> 86885 </t>
  </si>
  <si>
    <t>ENGATE FLEXÍVEL EM PLÁSTICO BRANCO, 1/2" X 40CM - FORNECIMENTO E INSTALAÇÃO. AF_01/2020</t>
  </si>
  <si>
    <t xml:space="preserve"> 1.10 </t>
  </si>
  <si>
    <t>PINTURA</t>
  </si>
  <si>
    <t xml:space="preserve"> 1.10.1 </t>
  </si>
  <si>
    <t xml:space="preserve"> 95305 </t>
  </si>
  <si>
    <t>TEXTURA ACRÍLICA, APLICAÇÃO MANUAL EM PAREDE, UMA DEMÃO. AF_04/2023</t>
  </si>
  <si>
    <t xml:space="preserve"> 1.10.2 </t>
  </si>
  <si>
    <t xml:space="preserve"> 88489 </t>
  </si>
  <si>
    <t>PINTURA LÁTEX ACRÍLICA PREMIUM, APLICAÇÃO MANUAL EM PAREDES, DUAS DEMÃOS. AF_04/2023</t>
  </si>
  <si>
    <t xml:space="preserve"> 1.10.3 </t>
  </si>
  <si>
    <t xml:space="preserve"> 88487 </t>
  </si>
  <si>
    <t>APLICAÇÃO MANUAL DE PINTURA COM TINTA LÁTEX PVA EM PAREDES, DUAS DEMÃOS. AF_06/2014</t>
  </si>
  <si>
    <t xml:space="preserve"> 1.10.4 </t>
  </si>
  <si>
    <t xml:space="preserve"> 11849 </t>
  </si>
  <si>
    <t>Pintura de proteção e/ou acabamento sobre superfícies metálicas com aplicaçãode 02 demãos de primer epoxi rico em zinco, e = 35 micra - R1</t>
  </si>
  <si>
    <t xml:space="preserve"> 1.10.5 </t>
  </si>
  <si>
    <t xml:space="preserve"> 4328 </t>
  </si>
  <si>
    <t>Pintura de proteção sobre madeira com aplicação de 02 demãos de verniz Osmocolor  ou similar - R2</t>
  </si>
  <si>
    <t xml:space="preserve"> 1.11 </t>
  </si>
  <si>
    <t>QUIOSQUE</t>
  </si>
  <si>
    <t xml:space="preserve"> 1.11.1.1 </t>
  </si>
  <si>
    <t xml:space="preserve"> 103325 </t>
  </si>
  <si>
    <t>ALVENARIA DE VEDAÇÃO DE BLOCOS CERÂMICOS FURADOS NA VERTICAL DE 14X19X39 CM (ESPESSURA 14 CM) E ARGAMASSA DE ASSENTAMENTO COM PREPARO MANUAL. AF_12/2021</t>
  </si>
  <si>
    <t>REVESTIMENTO</t>
  </si>
  <si>
    <t xml:space="preserve"> 1.11.2.1 </t>
  </si>
  <si>
    <t xml:space="preserve"> 10170 </t>
  </si>
  <si>
    <t>Piso alta resistencia, cor cinza, e=10mm, aplicado com juntas, polido até o esmeril 400 e encerado, exclusive argamassa de regualrização</t>
  </si>
  <si>
    <t xml:space="preserve"> 10615 </t>
  </si>
  <si>
    <t>Revestimento ceramico para parede, 33,5 x 45 cm, Eliane, linha Forma branco AC, aplicado com argamassa industrializada ac-i, rejuntado, exclusive emboço</t>
  </si>
  <si>
    <t xml:space="preserve"> 3652 </t>
  </si>
  <si>
    <t>Pastilha ceramica esmaltada, 5 x 5 cm, marca ATLAS, série metalo, cor branca-B2140, aplicada com argamassa industrializada ac-ii, rejuntada, exclusive emboço (ou similar)</t>
  </si>
  <si>
    <t>FORRO</t>
  </si>
  <si>
    <t xml:space="preserve"> 1.11.3.1 </t>
  </si>
  <si>
    <t xml:space="preserve"> 12973 </t>
  </si>
  <si>
    <t>Forro de pvc, em réguas de 20 cm, cor Nogueira ou Carvalho, ref:Araforros ou similar</t>
  </si>
  <si>
    <t>ESQUADRIAS E BANCADAS</t>
  </si>
  <si>
    <t xml:space="preserve"> 1.11.4.1 </t>
  </si>
  <si>
    <t xml:space="preserve"> 130115 </t>
  </si>
  <si>
    <t>SOLEIRA EM GRANITO SAO GABRIEL 20CM</t>
  </si>
  <si>
    <t xml:space="preserve"> 190832 </t>
  </si>
  <si>
    <t>BARRA DE APOIO PARA PNE MOD.2310 80cm CONFORT DECA</t>
  </si>
  <si>
    <t xml:space="preserve"> 1.12 </t>
  </si>
  <si>
    <t>SERVIÇOS FINAIS</t>
  </si>
  <si>
    <t xml:space="preserve"> 1.12.1 </t>
  </si>
  <si>
    <t xml:space="preserve"> 11986 </t>
  </si>
  <si>
    <t>Placa de inauguração em alumínio com Acrilico, 80x60cm,com logomarca e moldura</t>
  </si>
  <si>
    <t xml:space="preserve"> 1.12.2 </t>
  </si>
  <si>
    <t xml:space="preserve"> 2450 </t>
  </si>
  <si>
    <t>Limpeza geral</t>
  </si>
  <si>
    <t xml:space="preserve"> 2 </t>
  </si>
  <si>
    <t>REVITALIZAÇÃO DA FEIRA LIVRE</t>
  </si>
  <si>
    <t xml:space="preserve"> 2.1 </t>
  </si>
  <si>
    <t xml:space="preserve"> 2.1.1 </t>
  </si>
  <si>
    <t xml:space="preserve"> 2.1.2 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</si>
  <si>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</si>
  <si>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</si>
  <si>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>SERVIÇOS DIVERSOS</t>
  </si>
  <si>
    <t xml:space="preserve"> 100745 </t>
  </si>
  <si>
    <t>PINTURA COM TINTA ALQUÍDICA DE ACABAMENTO (ESMALTE SINTÉTICO BRILHANTE) PULVERIZADA SOBRE SUPERFÍCIES METÁLICAS (EXCETO PERFIL) EXECUTADO EM OBRA  (POR DEMÃO). AF_01/2020_PE</t>
  </si>
  <si>
    <t>COBERTURA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</si>
  <si>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</si>
  <si>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</si>
  <si>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91933 </t>
  </si>
  <si>
    <t>CABO DE COBRE FLEXÍVEL ISOLADO, 10 MM², ANTI-CHAMA 0,6/1,0 KV, PARA CIRCUITOS TERMINAIS - FORNECIMENTO E INSTALAÇÃO. AF_03/2023</t>
  </si>
  <si>
    <t xml:space="preserve"> 101660 </t>
  </si>
  <si>
    <t>LUMINÁRIA DE LED PARA ILUMINAÇÃO PÚBLICA, DE 240 W ATÉ 350 W - FORNECIMENTO E INSTALAÇÃO. AF_08/2020</t>
  </si>
  <si>
    <t xml:space="preserve"> 10316 </t>
  </si>
  <si>
    <t>Disjuntor termomagnetico bipolar 50 A, padrão DIN (Europeu - linha branca)</t>
  </si>
  <si>
    <t xml:space="preserve"> 3 </t>
  </si>
  <si>
    <t>PRAÇA DO LADO DO MERCADO MUNICIPAL</t>
  </si>
  <si>
    <t xml:space="preserve"> 3.1 </t>
  </si>
  <si>
    <t xml:space="preserve"> 3.1.1 </t>
  </si>
  <si>
    <t xml:space="preserve"> 3.1.2 </t>
  </si>
  <si>
    <t xml:space="preserve"> 3.2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</si>
  <si>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</si>
  <si>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</si>
  <si>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93588 </t>
  </si>
  <si>
    <t>TRANSPORTE COM CAMINHÃO BASCULANTE DE 10 M³, EM VIA URBANA EM LEITO NATURAL (UNIDADE: M3XKM). AF_07/2020</t>
  </si>
  <si>
    <t>M3XKM</t>
  </si>
  <si>
    <t xml:space="preserve"> 3.3 </t>
  </si>
  <si>
    <t xml:space="preserve"> 3.3.1 </t>
  </si>
  <si>
    <t xml:space="preserve"> 92400 </t>
  </si>
  <si>
    <t>EXECUÇÃO DE PAVIMENTO EM PISO INTERTRAVADO, COM BLOCO RETANGULAR DE 20 X 10 CM, ESPESSURA 10 CM. AF_10/2022</t>
  </si>
  <si>
    <t xml:space="preserve"> 92394 </t>
  </si>
  <si>
    <t>EXECUÇÃO DE PAVIMENTO EM PISO INTERTRAVADO, COM BLOCO SEXTAVADO DE 25 X 25 CM, ESPESSURA 8 CM. AF_10/2022</t>
  </si>
  <si>
    <t xml:space="preserve"> 7324 </t>
  </si>
  <si>
    <t>Piso tátil direcional e/ou alerta, de concreto, colorido, p/deficientes visuais, dimensões 25x25cm, aplicado com argamassa industrializada ac-ii, rejuntado, exclusive regularização de base</t>
  </si>
  <si>
    <t xml:space="preserve"> 101747 </t>
  </si>
  <si>
    <t>PISO EM CONCRETO 20 MPA PREPARO MECÂNICO, ESPESSURA 7CM. AF_09/2020</t>
  </si>
  <si>
    <t xml:space="preserve"> 3.4 </t>
  </si>
  <si>
    <t>PAISAGISMO</t>
  </si>
  <si>
    <t xml:space="preserve"> 3.4.1 </t>
  </si>
  <si>
    <t xml:space="preserve"> 2394 </t>
  </si>
  <si>
    <t>Fornecimento e espalhamento de terra vegetal preparada</t>
  </si>
  <si>
    <t xml:space="preserve"> 10234 </t>
  </si>
  <si>
    <t>Grama esmeralda em placas, fornecimento e plantio</t>
  </si>
  <si>
    <t xml:space="preserve"> 7664 </t>
  </si>
  <si>
    <t>Planta - Sibipiruna (caesalpinia peltophoroides), fornecimento e plantio</t>
  </si>
  <si>
    <t xml:space="preserve"> 2241 </t>
  </si>
  <si>
    <t>Pavimentação ornamental com seixo rolado espalhado</t>
  </si>
  <si>
    <t xml:space="preserve"> 16.03.501 </t>
  </si>
  <si>
    <t>FDE</t>
  </si>
  <si>
    <t>ÁRVORE ORNAMENTAL QUARESMEIRA H=2,00M</t>
  </si>
  <si>
    <t xml:space="preserve"> 7657 </t>
  </si>
  <si>
    <t>Limitador de grama com borda fina, l=12,5cm</t>
  </si>
  <si>
    <t xml:space="preserve"> 3.5.1 </t>
  </si>
  <si>
    <t xml:space="preserve"> 9367 </t>
  </si>
  <si>
    <t>Conjunto com 03 lixeiras em fibra de vidro, com capacidade 20l cada, com tampa vai e vem</t>
  </si>
  <si>
    <t xml:space="preserve"> 2411 </t>
  </si>
  <si>
    <t>Banco com encosto, compr=1,50m, largura=30cm, pé de ferro fundido e com 10 réguas de madeira, inclusive pintura</t>
  </si>
  <si>
    <t xml:space="preserve"> 09.012.0004-A </t>
  </si>
  <si>
    <t>EMOP</t>
  </si>
  <si>
    <t>MESA DE CONCRETO ARMADO,COM 4 BANCOS,CONFORME PROJETO CEHAB, REVESTIDOS COM ARGAMASSA DE CIMENTO E AREIA,NO TRACO 1:4. A MESA MEDINDO 0,80X0,80M,COM 0,80M DE ALTURA MAIS A FUNDACAO E OS BANCOS COM 0,35X0,35M E 0,50M DE ALTURA MAIS A FUNDACAO</t>
  </si>
  <si>
    <t xml:space="preserve"> 3.6 </t>
  </si>
  <si>
    <t>ELETRICA</t>
  </si>
  <si>
    <t xml:space="preserve"> 3.6.1 </t>
  </si>
  <si>
    <t xml:space="preserve"> 3.6.2 </t>
  </si>
  <si>
    <t xml:space="preserve"> 00000857 </t>
  </si>
  <si>
    <t>CABO DE COBRE NU 16 MM2 MEIO-DURO</t>
  </si>
  <si>
    <t xml:space="preserve"> 3.6.3 </t>
  </si>
  <si>
    <t xml:space="preserve"> 91931 </t>
  </si>
  <si>
    <t>CABO DE COBRE FLEXÍVEL ISOLADO, 6 MM², ANTI-CHAMA 0,6/1,0 KV, PARA CIRCUITOS TERMINAIS - FORNECIMENTO E INSTALAÇÃO. AF_03/2023</t>
  </si>
  <si>
    <t xml:space="preserve"> 3.6.4 </t>
  </si>
  <si>
    <t xml:space="preserve"> 3.6.5 </t>
  </si>
  <si>
    <t xml:space="preserve"> 101659 </t>
  </si>
  <si>
    <t>LUMINÁRIA DE LED PARA ILUMINAÇÃO PÚBLICA, DE 181 W ATÉ 239 W - FORNECIMENTO E INSTALAÇÃO. AF_08/2020</t>
  </si>
  <si>
    <t xml:space="preserve"> 3.6.6 </t>
  </si>
  <si>
    <t xml:space="preserve"> 100623 </t>
  </si>
  <si>
    <t>POSTE DE AÇO CONICO CONTÍNUO CURVO DUPLO, ENGASTADO, H=9M, INCLUSIVE LUMINÁRIAS, SEM LÂMPADAS - FORNECIMENTO E INSTALACAO. AF_11/2019</t>
  </si>
  <si>
    <t xml:space="preserve"> 3.6.8 </t>
  </si>
  <si>
    <t xml:space="preserve"> 8888 </t>
  </si>
  <si>
    <t>Poste decorativo com 02 pétalas, em tubo de alumínio com difusor em vidro leitoso brilhante, ref. XR-708/2 da Xoulux ou similar, com 6,00m, inclusive lâmpada vapor de sódio de 250W. Rev 01_06/2024</t>
  </si>
  <si>
    <t xml:space="preserve"> 11563 </t>
  </si>
  <si>
    <t>Disjuntor termomagnetico bipolar 40 A, padrão DIN (Europeu - linha branca), curva C, corrente 10KA</t>
  </si>
  <si>
    <t xml:space="preserve"> 101883 </t>
  </si>
  <si>
    <t>QUADRO DE DISTRIBUIÇÃO DE ENERGIA EM CHAPA DE AÇO GALVANIZADO, DE EMBUTIR, COM BARRAMENTO TRIFÁSICO, PARA 18 DISJUNTORES DIN 100A - FORNECIMENTO E INSTALAÇÃO. AF_10/2020</t>
  </si>
  <si>
    <t xml:space="preserve"> 00039774 </t>
  </si>
  <si>
    <t>CAIXA DE PASSAGEM METALICA DE SOBREPOR COM TAMPA PARAFUSADA, DIMENSOES 50 X 50 X 15 CM</t>
  </si>
  <si>
    <t xml:space="preserve"> 101632 </t>
  </si>
  <si>
    <t>RELÉ FOTOELÉTRICO PARA COMANDO DE ILUMINAÇÃO EXTERNA 1000 W - FORNECIMENTO E INSTALAÇÃO. AF_08/2020</t>
  </si>
  <si>
    <t xml:space="preserve"> 3.7.1 </t>
  </si>
  <si>
    <t>INFRAESTRUTURA</t>
  </si>
  <si>
    <t xml:space="preserve"> 90091 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</si>
  <si>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</si>
  <si>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 xml:space="preserve"> 93361 </t>
  </si>
  <si>
    <t>REATERRO MECANIZADO DE VALA COM ESCAVADEIRA HIDRÁULICA (CAPACIDADE DA CAÇAMBA: 0,8 M³ / POTÊNCIA: 111 HP), LARGURA ATÉ 1,5 M, PROFUNDIDADE DE 1,5 A 3,0 M, COM SOLO DE 1ª CATEGORIA EM LOCAIS COM ALTO NÍVEL DE INTERFERÊNCIA. AF_04/2016</t>
  </si>
  <si>
    <t xml:space="preserve"> 92884 </t>
  </si>
  <si>
    <t>ARMAÇÃO UTILIZANDO AÇO CA-25 DE 10,0 MM - MONTAGEM. AF_06/2022</t>
  </si>
  <si>
    <t xml:space="preserve"> 96541 </t>
  </si>
  <si>
    <t>FABRICAÇÃO, MONTAGEM E DESMONTAGEM DE FÔRMA PARA SAPATA, EM CHAPA DE MADEIRA COMPENSADA RESINADA, E=17 MM, 4 UTILIZAÇÕES. AF_01/2024</t>
  </si>
  <si>
    <t xml:space="preserve"> 94964 </t>
  </si>
  <si>
    <t>CONCRETO FCK = 20MPA, TRAÇO 1:2,7:3 (EM MASSA SECA DE CIMENTO/ AREIA MÉDIA/ BRITA 1) - PREPARO MECÂNICO COM BETONEIRA 400 L. AF_05/2021</t>
  </si>
  <si>
    <t>SUPERESTRUTURA</t>
  </si>
  <si>
    <t xml:space="preserve"> 7393 </t>
  </si>
  <si>
    <t>Laje pré-fabricada treliçada para piso ou cobertura, intereixo 38cm, h=12cm, el. enchimento em EPS h=8cm, inclusive escoramento em madeira e capeamento 4cm.</t>
  </si>
  <si>
    <t xml:space="preserve"> 195 </t>
  </si>
  <si>
    <t>Madeiramento em massaranduba/madeira de lei, acabamento serrado, c/ ripão 3,5x 5,5cm e  ripa 5 x 1,5cm, exclusive peças principais</t>
  </si>
  <si>
    <t xml:space="preserve"> 92540 </t>
  </si>
  <si>
    <t>TRAMA DE MADEIRA COMPOSTA POR RIPAS, CAIBROS E TERÇAS PARA TELHADOS DE MAIS QUE 2 ÁGUAS PARA TELHA DE ENCAIXE DE CERÂMICA OU DE CONCRETO, INCLUSO TRANSPORTE VERTICAL. AF_07/2019</t>
  </si>
  <si>
    <t xml:space="preserve"> 94443 </t>
  </si>
  <si>
    <t>TELHAMENTO COM TELHA CERÂMICA DE ENCAIXE, TIPO ROMANA, COM MAIS DE 2 ÁGUAS, INCLUSO TRANSPORTE VERTICAL. AF_07/2019</t>
  </si>
  <si>
    <t xml:space="preserve"> 94219 </t>
  </si>
  <si>
    <t>CUMEEIRA E ESPIGÃO PARA TELHA CERÂMICA EMBOÇADA COM ARGAMASSA TRAÇO 1:2:9 (CIMENTO, CAL E AREIA), PARA TELHADOS COM MAIS DE 2 ÁGUAS, INCLUSO TRANSPORTE VERTICAL. AF_07/2019</t>
  </si>
  <si>
    <t xml:space="preserve"> 208 </t>
  </si>
  <si>
    <t>Imunização de madeiramento de cobertura com imunizante incolor tipo Penetrol ou similar</t>
  </si>
  <si>
    <t xml:space="preserve"> 3.7.5.1 </t>
  </si>
  <si>
    <t xml:space="preserve"> 3.7.6.1 </t>
  </si>
  <si>
    <t xml:space="preserve"> 338 </t>
  </si>
  <si>
    <t>Quadro de medição bifásica (de 6 a 10 kva) com caixa em noril. Rev 03</t>
  </si>
  <si>
    <t xml:space="preserve"> 476 </t>
  </si>
  <si>
    <t>Interruptor 01 seção paralela, de embutir, com caixa pvc 4"x2"</t>
  </si>
  <si>
    <t xml:space="preserve"> 478 </t>
  </si>
  <si>
    <t>Tomada 2p + t, ABNT, de embutir, 10 A, com placa em pvc</t>
  </si>
  <si>
    <t xml:space="preserve"> 8818 </t>
  </si>
  <si>
    <t>Tomada 2p + t, ABNT, de embutir, 20 A, com placa em pvc</t>
  </si>
  <si>
    <t xml:space="preserve"> 13176 </t>
  </si>
  <si>
    <t>Luminária sobrepor quadrada  Led 24W*, 6500K G- Light ou similar</t>
  </si>
  <si>
    <t>Ponto de luz em teto ou parede, com eletroduto de pvc flexivel sanfonado aparente Ø 3/4"Ponto de luz em teto ou parede, com eletroduto pvc rígido embutido Ø 3/4"</t>
  </si>
  <si>
    <t>INSTALAÇÃO HIDRÁULICA</t>
  </si>
  <si>
    <t xml:space="preserve"> 7287 </t>
  </si>
  <si>
    <t>Cuba de aço inox 304, dimensões 34 x 50cm, para instalação em bancada, c/ válvula cromada (deca ref 1623), sifão  cromado (deca ref c1680), torneira cromada (deca linha c40 ref1159) e engate de plástico ou similares - Rev 02</t>
  </si>
  <si>
    <t xml:space="preserve"> 4287 </t>
  </si>
  <si>
    <t>Dispenser para toalha interfolhada</t>
  </si>
  <si>
    <t xml:space="preserve"> 12511 </t>
  </si>
  <si>
    <t>Dispenser, em plástico, para papel higiênico em rolo</t>
  </si>
  <si>
    <t xml:space="preserve"> 12126 </t>
  </si>
  <si>
    <t>Barra de apoio, para lavatório de canto, tres lados, fixa, em aço inox, l=18+25+18cm, d=1 1/4", Jackwal ou similar</t>
  </si>
  <si>
    <t xml:space="preserve"> 102613 </t>
  </si>
  <si>
    <t>CAIXA D´ÁGUA EM POLIÉSTER REFORÇADO COM FIBRA DE VIDRO, 1000 LITROS - FORNECIMENTO E INSTALAÇÃO. AF_06/2021</t>
  </si>
  <si>
    <t xml:space="preserve"> 95641 </t>
  </si>
  <si>
    <t>KIT CAVALETE PARA MEDIÇÃO DE ÁGUA - ENTRADA INDIVIDUALIZADA, EM PVC DN 25 MM (3/4"), PARA 2 MEDIDORES - FORNECIMENTO E INSTALAÇÃO (EXCLUSIVE HIDRÔMETRO). AF_03/2024</t>
  </si>
  <si>
    <t xml:space="preserve"> 94797 </t>
  </si>
  <si>
    <t>TORNEIRA DE BOIA PARA CAIXA D'ÁGUA, ROSCÁVEL, 1" - FORNECIMENTO E INSTALAÇÃO. AF_08/2021</t>
  </si>
  <si>
    <t>INSTALAÇÃO SANITÁRIA</t>
  </si>
  <si>
    <t xml:space="preserve"> 89707 </t>
  </si>
  <si>
    <t>CAIXA SIFONADA, PVC, DN 100 X 100 X 50 MM, JUNTA ELÁSTICA, FORNECIDA E INSTALADA EM RAMAL DE DESCARGA OU EM RAMAL DE ESGOTO SANITÁRIO. AF_08/2022</t>
  </si>
  <si>
    <t xml:space="preserve"> 13038 </t>
  </si>
  <si>
    <t>Fossa em alvenaria de tijolo maciço 1,40 x 2,80 x 1,10 m</t>
  </si>
  <si>
    <t xml:space="preserve"> 1728 </t>
  </si>
  <si>
    <t>Sumidouro paredes blocos cerâmicos 6 furos e dimensões internas de  1,00 x 1,00 x 0,80 m</t>
  </si>
  <si>
    <t xml:space="preserve"> 4766 </t>
  </si>
  <si>
    <t>Lavatório sem coluna LINHA SAVEIRO, CELITE,  c/ sifão cromado, válvula cromada  e engate cromado, torneira série aquapress da Fabrimar ref. 1180 ou similares</t>
  </si>
  <si>
    <t xml:space="preserve"> 2108 </t>
  </si>
  <si>
    <t>Pia de cozinha com bancada em aço inox, dim 1,80x0,60, c/ 02 cubas, sifão cromado, válvula cromada, torneira cromada, concretada e assentada.</t>
  </si>
  <si>
    <t xml:space="preserve"> 12334 </t>
  </si>
  <si>
    <t>Porta de abrir em aluminio tipo veneziana, acabamento anodizado natural, sem guarnicao/alizar/vista</t>
  </si>
  <si>
    <t xml:space="preserve"> 12710 </t>
  </si>
  <si>
    <t>Porta de enrolar, em perfil meia cana fechado, em chapa de aço galvanizado nº22</t>
  </si>
  <si>
    <t xml:space="preserve"> 12331 </t>
  </si>
  <si>
    <t>Soleira de granito branco polar, l = 30cm, e = 2cm</t>
  </si>
  <si>
    <t xml:space="preserve"> 7689 </t>
  </si>
  <si>
    <t>Bancada em granito branco polar, largura 57cm, e= 2cm, para pia ou lavatório</t>
  </si>
  <si>
    <t xml:space="preserve"> 101965 </t>
  </si>
  <si>
    <t>PEITORIL LINEAR EM GRANITO OU MÁRMORE, L = 15CM, COMPRIMENTO DE ATÉ 2M, ASSENTADO COM ARGAMASSA 1:6 COM ADITIVO. AF_11/2020</t>
  </si>
  <si>
    <t xml:space="preserve"> 3.8 </t>
  </si>
  <si>
    <t>CANTEIROS</t>
  </si>
  <si>
    <t xml:space="preserve"> 3.8.1 </t>
  </si>
  <si>
    <t xml:space="preserve"> 2204 </t>
  </si>
  <si>
    <t>Revestimento cerâmico para piso ou parede, 45 x 45 cm, alta resistência, linha porcelanato progetto, Portobello ou similar, aplicado com argamassa industrializada ac-iii, rejuntado, exclusive regularização de base ou emboço</t>
  </si>
  <si>
    <t>PERGOLADO E QUATRO BARRACAS FIXA</t>
  </si>
  <si>
    <t xml:space="preserve"> 3.9.1 </t>
  </si>
  <si>
    <t xml:space="preserve"> 3.9.2 </t>
  </si>
  <si>
    <t xml:space="preserve"> 3.9.3 </t>
  </si>
  <si>
    <t>Fornecimento e assentamento de peças de eucalipto tratado, d=13 a 16cm</t>
  </si>
  <si>
    <t xml:space="preserve"> 3.10 </t>
  </si>
  <si>
    <t>PISTA DE SKATE</t>
  </si>
  <si>
    <t xml:space="preserve"> 3.10.1 </t>
  </si>
  <si>
    <t>ACABAMENTOS</t>
  </si>
  <si>
    <t xml:space="preserve"> 001DDP </t>
  </si>
  <si>
    <t>Pavimentação em concreto usinado, bomb., lançado e adensado, não armado,  cor natural, desempolado, fck = 25 MPa, e = 10 cm, regulariz. e compac.  subleito, lona plástica, exceto juntas</t>
  </si>
  <si>
    <t>M²</t>
  </si>
  <si>
    <t xml:space="preserve"> 3557 </t>
  </si>
  <si>
    <t>Corrimão em tubo de aço galvanizado 2", com chumbadores para fixação em alvenaria</t>
  </si>
  <si>
    <t>FUNDAÇÃO</t>
  </si>
  <si>
    <t>VIGAS BALDRAMES</t>
  </si>
  <si>
    <t xml:space="preserve">SINAPI - 05/2024 - Bahia
SBC - 07/2024 - Bahia
ORSE - 04/2024 - Sergipe
FDE - 04/2024 - São Paulo
EMOP - 04/2024 - Rio de Janeiro
</t>
  </si>
  <si>
    <t>B.D.I. 1</t>
  </si>
  <si>
    <t>ORÇAMENTO SINTÉTICO</t>
  </si>
  <si>
    <t>VALORES</t>
  </si>
  <si>
    <t>Quant. Contratada</t>
  </si>
  <si>
    <t>Reforma do Mercado Municipal e Revitalização da Feira Livre do Município de Conceição da Feira-BA.</t>
  </si>
  <si>
    <t>LANÇAMENTO COM USO DE BALDES, ADENSAMENTO E ACABAMENTO DE CONCRETO EM ESTRUTURAS. AF_02/2022</t>
  </si>
  <si>
    <t>ARMAÇÃO DE PILAR OU VIGA DE ESTRUTURA CONVENCIONAL DE CONCRETO ARMADO UTILIZANDO AÇO CA-50 DE 10,0 MM - MONTAGEM. AF_06/2022</t>
  </si>
  <si>
    <t>ARMAÇÃO DE SAPATA ISOLADA, VIGA BALDRAME E SAPATA CORRIDA UTILIZANDO AÇO CA-50 DE 6,3 MM - MONTAGEM. AF_01/2024</t>
  </si>
  <si>
    <t>Aplicação de fundo fosfatizante (p/aço galvanizado) - 1 demão</t>
  </si>
  <si>
    <t>MEMORIAL DE CÁLCULO - ADITIVO</t>
  </si>
  <si>
    <t xml:space="preserve">COMPRIMENTO </t>
  </si>
  <si>
    <t>LARGURA</t>
  </si>
  <si>
    <t xml:space="preserve">QUANTIDADE </t>
  </si>
  <si>
    <t xml:space="preserve">VOLUME </t>
  </si>
  <si>
    <t>KG/M</t>
  </si>
  <si>
    <t xml:space="preserve">Empresa contratada: </t>
  </si>
  <si>
    <t>LM SERVIÇOS DE ENGENHARIA
CNPJ: nº 37.452.815/0001-11</t>
  </si>
  <si>
    <t>ALTURA</t>
  </si>
  <si>
    <t>Polimento de piso de alta resistência (existente)</t>
  </si>
  <si>
    <t>ÁREA</t>
  </si>
  <si>
    <t>Corrimão em tubo de aço galvanizado 2 1/2", com chumbadores para fixação em alvenaria</t>
  </si>
  <si>
    <t>Chapim de concreto pré-moldado</t>
  </si>
  <si>
    <t>_______________________________________________________________
RESPONSÁVEL TÉCNICO
LUAN PEREIRA GOMES DE SOUZA
CREA 3000155551/BA</t>
  </si>
  <si>
    <t xml:space="preserve"> 1.8.2</t>
  </si>
  <si>
    <t xml:space="preserve"> 2.4.2</t>
  </si>
  <si>
    <t xml:space="preserve"> 3.3.2</t>
  </si>
  <si>
    <t xml:space="preserve"> 3.3.3</t>
  </si>
  <si>
    <t xml:space="preserve"> 3.3.4</t>
  </si>
  <si>
    <t xml:space="preserve"> 3.3.5</t>
  </si>
  <si>
    <t xml:space="preserve"> 3.3.6</t>
  </si>
  <si>
    <t xml:space="preserve"> 1.4</t>
  </si>
  <si>
    <t>1.4.1</t>
  </si>
  <si>
    <t>1.4.2</t>
  </si>
  <si>
    <t>1.4.3</t>
  </si>
  <si>
    <t>1.4.4</t>
  </si>
  <si>
    <t>1.4.5</t>
  </si>
  <si>
    <t>1.4.6</t>
  </si>
  <si>
    <t>1.4.7</t>
  </si>
  <si>
    <t>1.4.8</t>
  </si>
  <si>
    <t>1.4.9</t>
  </si>
  <si>
    <t>1.4.10</t>
  </si>
  <si>
    <t>1.4.11</t>
  </si>
  <si>
    <t>1.4.12</t>
  </si>
  <si>
    <t>1.4.13</t>
  </si>
  <si>
    <t>1.4.14</t>
  </si>
  <si>
    <t>1.4.15</t>
  </si>
  <si>
    <t xml:space="preserve"> 1.2.1</t>
  </si>
  <si>
    <t xml:space="preserve"> 1.2.2</t>
  </si>
  <si>
    <t xml:space="preserve"> 1.2.3</t>
  </si>
  <si>
    <t>1.3.1</t>
  </si>
  <si>
    <t xml:space="preserve"> 1.6.1</t>
  </si>
  <si>
    <t xml:space="preserve"> 1.6.2</t>
  </si>
  <si>
    <t xml:space="preserve"> 1.7.1</t>
  </si>
  <si>
    <t xml:space="preserve"> 1.8.1</t>
  </si>
  <si>
    <t xml:space="preserve"> 1.9.1.2</t>
  </si>
  <si>
    <t xml:space="preserve"> 1.9.1.3</t>
  </si>
  <si>
    <t xml:space="preserve"> 1.9.1.4</t>
  </si>
  <si>
    <t xml:space="preserve"> 1.9.1.5</t>
  </si>
  <si>
    <t xml:space="preserve"> 1.9.1.6</t>
  </si>
  <si>
    <t xml:space="preserve"> 1.9.2.1</t>
  </si>
  <si>
    <t xml:space="preserve"> 1.9.2.2</t>
  </si>
  <si>
    <t xml:space="preserve"> 1.9.2.3</t>
  </si>
  <si>
    <t xml:space="preserve"> 1.11.1</t>
  </si>
  <si>
    <t xml:space="preserve"> 1.11.1.2</t>
  </si>
  <si>
    <t xml:space="preserve"> 1.11.1.3</t>
  </si>
  <si>
    <t xml:space="preserve"> 1.11.1.4</t>
  </si>
  <si>
    <t xml:space="preserve"> 1.11.2</t>
  </si>
  <si>
    <t xml:space="preserve"> 1.11.3</t>
  </si>
  <si>
    <t xml:space="preserve"> 1.11.3.2</t>
  </si>
  <si>
    <t xml:space="preserve"> 1.11.3.3</t>
  </si>
  <si>
    <t xml:space="preserve"> 1.11.3.4</t>
  </si>
  <si>
    <t xml:space="preserve"> 1.11.3.5</t>
  </si>
  <si>
    <t xml:space="preserve"> 1.11.3.6</t>
  </si>
  <si>
    <t xml:space="preserve"> 1.11.3.7</t>
  </si>
  <si>
    <t xml:space="preserve"> 1.11.3.8</t>
  </si>
  <si>
    <t xml:space="preserve"> 1.11.4</t>
  </si>
  <si>
    <t xml:space="preserve"> 2.2.1</t>
  </si>
  <si>
    <t xml:space="preserve"> 2.2</t>
  </si>
  <si>
    <t xml:space="preserve"> 2.2.2</t>
  </si>
  <si>
    <t xml:space="preserve"> 2.3</t>
  </si>
  <si>
    <t xml:space="preserve"> 2.3.1</t>
  </si>
  <si>
    <t xml:space="preserve"> 2.4</t>
  </si>
  <si>
    <t xml:space="preserve"> 2.4.1 </t>
  </si>
  <si>
    <t xml:space="preserve"> 3.4.2</t>
  </si>
  <si>
    <t xml:space="preserve"> 3.4.3</t>
  </si>
  <si>
    <t xml:space="preserve"> 3.5.2</t>
  </si>
  <si>
    <t xml:space="preserve"> 3.5.3</t>
  </si>
  <si>
    <t xml:space="preserve"> 3.6.7</t>
  </si>
  <si>
    <t xml:space="preserve"> 3.2.1</t>
  </si>
  <si>
    <t xml:space="preserve"> 3.2.2</t>
  </si>
  <si>
    <t xml:space="preserve"> 3.2.3</t>
  </si>
  <si>
    <t xml:space="preserve"> 3.2.4</t>
  </si>
  <si>
    <t xml:space="preserve"> 3.2.5</t>
  </si>
  <si>
    <t xml:space="preserve"> 3.2.6</t>
  </si>
  <si>
    <t xml:space="preserve"> 3.5</t>
  </si>
  <si>
    <t xml:space="preserve"> 3.5.4</t>
  </si>
  <si>
    <t xml:space="preserve"> 3.5.5</t>
  </si>
  <si>
    <t xml:space="preserve"> 3.5.6</t>
  </si>
  <si>
    <t xml:space="preserve"> 3.5.7</t>
  </si>
  <si>
    <t xml:space="preserve"> 3.5.8</t>
  </si>
  <si>
    <t xml:space="preserve"> 3.5.9</t>
  </si>
  <si>
    <t xml:space="preserve"> 3.5.10</t>
  </si>
  <si>
    <t xml:space="preserve"> 3.5.11</t>
  </si>
  <si>
    <t xml:space="preserve"> 3.5.12</t>
  </si>
  <si>
    <t xml:space="preserve"> 3.5.13</t>
  </si>
  <si>
    <t xml:space="preserve"> 3.5.14</t>
  </si>
  <si>
    <t xml:space="preserve"> 3.5.15</t>
  </si>
  <si>
    <t xml:space="preserve"> 3.6.1.1</t>
  </si>
  <si>
    <t xml:space="preserve"> 3.6.1.2</t>
  </si>
  <si>
    <t xml:space="preserve"> 3.6.2.1</t>
  </si>
  <si>
    <t xml:space="preserve"> 3.6.2.2</t>
  </si>
  <si>
    <t xml:space="preserve"> 3.6.3.1 </t>
  </si>
  <si>
    <t xml:space="preserve"> 3.6.3.2</t>
  </si>
  <si>
    <t xml:space="preserve"> 3.6.3.3</t>
  </si>
  <si>
    <t xml:space="preserve"> 3.6.3.4</t>
  </si>
  <si>
    <t xml:space="preserve"> 3.6.3.5</t>
  </si>
  <si>
    <t xml:space="preserve"> 3.6.3.6</t>
  </si>
  <si>
    <t xml:space="preserve"> 3.6.4.1 </t>
  </si>
  <si>
    <t xml:space="preserve"> 3.6.4.2</t>
  </si>
  <si>
    <t xml:space="preserve"> 3.6.4.3</t>
  </si>
  <si>
    <t xml:space="preserve"> 3.6.4.4</t>
  </si>
  <si>
    <t xml:space="preserve"> 3.7.6.2</t>
  </si>
  <si>
    <t xml:space="preserve"> 3.7.6.3</t>
  </si>
  <si>
    <t xml:space="preserve"> 3.7.6.4</t>
  </si>
  <si>
    <t xml:space="preserve"> 3.7.6.5</t>
  </si>
  <si>
    <t xml:space="preserve"> 3.7.6.6</t>
  </si>
  <si>
    <t xml:space="preserve"> 3.7.6.7</t>
  </si>
  <si>
    <t xml:space="preserve"> 3.7.6.8</t>
  </si>
  <si>
    <t xml:space="preserve"> 3.7.6.9</t>
  </si>
  <si>
    <t xml:space="preserve"> 3.7.6.10</t>
  </si>
  <si>
    <t xml:space="preserve"> 3.7.6.11</t>
  </si>
  <si>
    <t xml:space="preserve"> 3.7.6.12</t>
  </si>
  <si>
    <t xml:space="preserve"> 3.7.6.13</t>
  </si>
  <si>
    <t xml:space="preserve"> 3.7.6.14</t>
  </si>
  <si>
    <t xml:space="preserve"> 3.7.6.15</t>
  </si>
  <si>
    <t xml:space="preserve"> 3.7.6.16</t>
  </si>
  <si>
    <t xml:space="preserve"> 3.6.7.1 </t>
  </si>
  <si>
    <t xml:space="preserve"> 3.6.7.1.1 </t>
  </si>
  <si>
    <t xml:space="preserve"> 3.6.7.1.2</t>
  </si>
  <si>
    <t xml:space="preserve"> 3.6.7.1.3</t>
  </si>
  <si>
    <t xml:space="preserve"> 3.6.7.1.4</t>
  </si>
  <si>
    <t xml:space="preserve"> 3.6.7.1.5</t>
  </si>
  <si>
    <t xml:space="preserve"> 3.6.7.1.6</t>
  </si>
  <si>
    <t xml:space="preserve"> 3.6.7.1.7</t>
  </si>
  <si>
    <t xml:space="preserve"> 3.6.7.1.8</t>
  </si>
  <si>
    <t xml:space="preserve"> 3.6.7.1.9</t>
  </si>
  <si>
    <t xml:space="preserve"> 3.6.7.1.10</t>
  </si>
  <si>
    <t xml:space="preserve"> 3.6.7.1.11</t>
  </si>
  <si>
    <t xml:space="preserve"> 3.6.7.1.12</t>
  </si>
  <si>
    <t xml:space="preserve"> 3.6.7.1.13</t>
  </si>
  <si>
    <t xml:space="preserve"> 3.6.7.1.14</t>
  </si>
  <si>
    <t xml:space="preserve"> 3.6.7.1.15</t>
  </si>
  <si>
    <t xml:space="preserve"> 3.6.7.1.16</t>
  </si>
  <si>
    <t xml:space="preserve"> 3.6.7.1.17</t>
  </si>
  <si>
    <t xml:space="preserve"> 3.6.7.1.18</t>
  </si>
  <si>
    <t xml:space="preserve"> 3.6.7.1.19</t>
  </si>
  <si>
    <t xml:space="preserve"> 3.6.7.2 </t>
  </si>
  <si>
    <t xml:space="preserve"> 3.6.7.2.1 </t>
  </si>
  <si>
    <t xml:space="preserve"> 3.6.7.2.2</t>
  </si>
  <si>
    <t xml:space="preserve"> 3.6.7.2.3</t>
  </si>
  <si>
    <t xml:space="preserve"> 3.6.7.2.4</t>
  </si>
  <si>
    <t xml:space="preserve"> 3.6.7.2.5</t>
  </si>
  <si>
    <t xml:space="preserve"> 3.6.7.2.6</t>
  </si>
  <si>
    <t xml:space="preserve"> 3.6.7.2.7</t>
  </si>
  <si>
    <t xml:space="preserve"> 3.6.7.2.8</t>
  </si>
  <si>
    <t xml:space="preserve"> 3.6.7.2.9</t>
  </si>
  <si>
    <t xml:space="preserve"> 3.6.7.2.10</t>
  </si>
  <si>
    <t xml:space="preserve"> 3.6.7.2.11</t>
  </si>
  <si>
    <t xml:space="preserve"> 3.6.7.2.12</t>
  </si>
  <si>
    <t xml:space="preserve"> 3.6.7.2.13</t>
  </si>
  <si>
    <t xml:space="preserve"> 3.6.7.2.14</t>
  </si>
  <si>
    <t xml:space="preserve"> 3.6.8.1 </t>
  </si>
  <si>
    <t xml:space="preserve"> 3.6.8.2</t>
  </si>
  <si>
    <t xml:space="preserve"> 3.6.8.3</t>
  </si>
  <si>
    <t xml:space="preserve"> 3.6.8.4</t>
  </si>
  <si>
    <t xml:space="preserve"> 3.6.8.5</t>
  </si>
  <si>
    <t xml:space="preserve"> 3.6.8.6</t>
  </si>
  <si>
    <t xml:space="preserve"> 3.6.8.7</t>
  </si>
  <si>
    <t xml:space="preserve"> 3.6.8.8</t>
  </si>
  <si>
    <t xml:space="preserve"> 3.7</t>
  </si>
  <si>
    <t xml:space="preserve"> 3.7.2</t>
  </si>
  <si>
    <t xml:space="preserve"> 3.7.3</t>
  </si>
  <si>
    <t xml:space="preserve"> 3.7.4</t>
  </si>
  <si>
    <t xml:space="preserve"> 3.8.2</t>
  </si>
  <si>
    <t xml:space="preserve"> 3.8.3</t>
  </si>
  <si>
    <t xml:space="preserve"> 3.8.4</t>
  </si>
  <si>
    <t xml:space="preserve"> 3.8.5</t>
  </si>
  <si>
    <t xml:space="preserve"> 3.8.6</t>
  </si>
  <si>
    <t xml:space="preserve"> 3.8.7</t>
  </si>
  <si>
    <t xml:space="preserve"> 3.9</t>
  </si>
  <si>
    <t xml:space="preserve"> 3.9.1.1 </t>
  </si>
  <si>
    <t xml:space="preserve"> 3.9.1.2</t>
  </si>
  <si>
    <t xml:space="preserve"> 3.9.2.1 </t>
  </si>
  <si>
    <t xml:space="preserve"> 3.9.2.1.1 </t>
  </si>
  <si>
    <t xml:space="preserve"> 3.9.2.1.2</t>
  </si>
  <si>
    <t xml:space="preserve"> 3.9.2.1.3</t>
  </si>
  <si>
    <t xml:space="preserve"> 3.9.2.1.4</t>
  </si>
  <si>
    <t xml:space="preserve"> 3.9.2.1.5</t>
  </si>
  <si>
    <t xml:space="preserve"> 3.9.2.1.6</t>
  </si>
  <si>
    <t xml:space="preserve"> 3.9.2.2 </t>
  </si>
  <si>
    <t xml:space="preserve"> 3.9.2.2.1 </t>
  </si>
  <si>
    <t xml:space="preserve"> 3.9.2.2.2</t>
  </si>
  <si>
    <t xml:space="preserve"> 3.9.2.2.3</t>
  </si>
  <si>
    <t xml:space="preserve"> 3.9.2.2.4</t>
  </si>
  <si>
    <t xml:space="preserve"> 3.9.3.1 </t>
  </si>
  <si>
    <t xml:space="preserve"> 3.9.3.2</t>
  </si>
  <si>
    <t xml:space="preserve"> 3.9.3.3</t>
  </si>
  <si>
    <t xml:space="preserve"> 3.9.3.4</t>
  </si>
  <si>
    <t xml:space="preserve"> 3.10.2</t>
  </si>
  <si>
    <t xml:space="preserve"> 3.6.5.1 </t>
  </si>
  <si>
    <t xml:space="preserve"> 3.6.6.1 </t>
  </si>
  <si>
    <t xml:space="preserve"> 3.6.6.2</t>
  </si>
  <si>
    <t xml:space="preserve"> 3.6.6.3</t>
  </si>
  <si>
    <t xml:space="preserve"> 3.6.6.4</t>
  </si>
  <si>
    <t xml:space="preserve"> 3.6.6.5</t>
  </si>
  <si>
    <t xml:space="preserve"> 3.6.6.6</t>
  </si>
  <si>
    <t xml:space="preserve"> 3.6.6.7</t>
  </si>
  <si>
    <t xml:space="preserve"> 3.6.6.8</t>
  </si>
  <si>
    <t xml:space="preserve"> 3.6.6.9</t>
  </si>
  <si>
    <t xml:space="preserve"> 3.6.6.10</t>
  </si>
  <si>
    <t xml:space="preserve"> 3.6.6.11</t>
  </si>
  <si>
    <t xml:space="preserve"> 3.6.6.12</t>
  </si>
  <si>
    <t xml:space="preserve"> 3.6.6.13</t>
  </si>
  <si>
    <t xml:space="preserve"> 3.6.6.14</t>
  </si>
  <si>
    <t xml:space="preserve"> 3.6.6.15</t>
  </si>
  <si>
    <t xml:space="preserve"> 3.6.6.16</t>
  </si>
  <si>
    <t xml:space="preserve">Quant. </t>
  </si>
  <si>
    <t>Valor Total com BDI</t>
  </si>
  <si>
    <t>_______________________________________________________________
RESPONSÁVEL TÉCNICO
LUAN PEREIRA GOMES DE SOUZA
CREA 3000155551BA</t>
  </si>
  <si>
    <t>Desonerado: embutido nos preços unitário dos insumos de mão de obra, de acordo com as bases.</t>
  </si>
  <si>
    <t>Encargos Sociais</t>
  </si>
  <si>
    <t xml:space="preserve">QUANT.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</si>
</sst>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0.000"/>
  </numFmts>
  <fonts count="49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1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  <font>
      <sz val="12"/>
      <name val="Arial"/>
      <family val="1"/>
    </font>
    <font>
      <b/>
      <sz val="14"/>
      <name val="Arial"/>
      <family val="2"/>
    </font>
    <font>
      <sz val="12"/>
      <color rgb="FF00B050"/>
      <name val="Arial"/>
      <family val="2"/>
    </font>
    <font>
      <sz val="12"/>
      <color rgb="FFFF0000"/>
      <name val="Arial"/>
      <family val="2"/>
    </font>
    <font>
      <sz val="13"/>
      <name val="Arial"/>
      <family val="2"/>
    </font>
    <font>
      <sz val="12"/>
      <color theme="1"/>
      <name val="Arial"/>
      <family val="2"/>
    </font>
    <font>
      <sz val="13"/>
      <color theme="1"/>
      <name val="Arial"/>
      <family val="2"/>
    </font>
    <font>
      <sz val="13"/>
      <color rgb="FF00B050"/>
      <name val="Arial"/>
      <family val="2"/>
    </font>
    <font>
      <b/>
      <sz val="13"/>
      <color rgb="FF00B050"/>
      <name val="Arial"/>
      <family val="2"/>
    </font>
    <font>
      <sz val="8"/>
      <name val="Arial"/>
      <family val="1"/>
    </font>
    <font>
      <sz val="13"/>
      <color rgb="FFFF0000"/>
      <name val="Arial"/>
      <family val="2"/>
    </font>
    <font>
      <b/>
      <sz val="12"/>
      <color rgb="FF00B050"/>
      <name val="Arial"/>
      <family val="1"/>
    </font>
    <font>
      <b/>
      <sz val="11"/>
      <name val="Arial"/>
      <family val="2"/>
    </font>
    <font>
      <sz val="1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2">
    <xf numFmtId="0" fontId="0" fillId="0" borderId="0"/>
    <xf numFmtId="0" fontId="23" fillId="0" borderId="0"/>
    <xf numFmtId="0" fontId="23" fillId="0" borderId="0"/>
    <xf numFmtId="0" fontId="24" fillId="0" borderId="0"/>
    <xf numFmtId="0" fontId="23" fillId="0" borderId="0"/>
    <xf numFmtId="9" fontId="23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1" fillId="0" borderId="0"/>
    <xf numFmtId="0" fontId="21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25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26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111">
    <xf numFmtId="0" fontId="0" fillId="0" borderId="0" xfId="0"/>
    <xf numFmtId="0" fontId="28" fillId="2" borderId="0" xfId="0" applyFont="1" applyFill="1" applyAlignment="1">
      <alignment vertical="center"/>
    </xf>
    <xf numFmtId="0" fontId="27" fillId="2" borderId="0" xfId="0" applyFont="1" applyFill="1" applyAlignment="1">
      <alignment horizontal="left" vertical="top" wrapText="1"/>
    </xf>
    <xf numFmtId="0" fontId="28" fillId="2" borderId="0" xfId="0" applyFont="1" applyFill="1"/>
    <xf numFmtId="10" fontId="27" fillId="2" borderId="0" xfId="0" applyNumberFormat="1" applyFont="1" applyFill="1" applyAlignment="1">
      <alignment horizontal="left" vertical="top" wrapText="1"/>
    </xf>
    <xf numFmtId="0" fontId="33" fillId="2" borderId="0" xfId="0" applyFont="1" applyFill="1"/>
    <xf numFmtId="0" fontId="28" fillId="0" borderId="0" xfId="0" applyFont="1"/>
    <xf numFmtId="0" fontId="32" fillId="2" borderId="0" xfId="0" applyFont="1" applyFill="1" applyAlignment="1">
      <alignment horizontal="center" vertical="center" wrapText="1"/>
    </xf>
    <xf numFmtId="44" fontId="29" fillId="2" borderId="0" xfId="6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top" wrapText="1"/>
    </xf>
    <xf numFmtId="2" fontId="35" fillId="2" borderId="1" xfId="0" applyNumberFormat="1" applyFont="1" applyFill="1" applyBorder="1" applyAlignment="1">
      <alignment horizontal="center" vertical="center" wrapText="1"/>
    </xf>
    <xf numFmtId="0" fontId="35" fillId="2" borderId="0" xfId="0" applyFont="1" applyFill="1"/>
    <xf numFmtId="2" fontId="36" fillId="2" borderId="1" xfId="0" applyNumberFormat="1" applyFont="1" applyFill="1" applyBorder="1" applyAlignment="1">
      <alignment horizontal="center" vertical="center" wrapText="1"/>
    </xf>
    <xf numFmtId="2" fontId="35" fillId="2" borderId="5" xfId="0" applyNumberFormat="1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 vertical="center" wrapText="1"/>
    </xf>
    <xf numFmtId="44" fontId="27" fillId="3" borderId="2" xfId="60" applyFont="1" applyFill="1" applyBorder="1" applyAlignment="1">
      <alignment horizontal="center" vertical="center" wrapText="1"/>
    </xf>
    <xf numFmtId="2" fontId="28" fillId="2" borderId="5" xfId="0" applyNumberFormat="1" applyFont="1" applyFill="1" applyBorder="1" applyAlignment="1">
      <alignment horizontal="center" vertical="center" wrapText="1"/>
    </xf>
    <xf numFmtId="2" fontId="28" fillId="0" borderId="5" xfId="0" applyNumberFormat="1" applyFont="1" applyBorder="1" applyAlignment="1">
      <alignment horizontal="center" vertical="center" wrapText="1"/>
    </xf>
    <xf numFmtId="0" fontId="30" fillId="2" borderId="0" xfId="0" applyFont="1" applyFill="1" applyAlignment="1">
      <alignment vertical="top" wrapText="1"/>
    </xf>
    <xf numFmtId="0" fontId="33" fillId="2" borderId="0" xfId="0" applyFont="1" applyFill="1" applyAlignment="1">
      <alignment horizontal="center" vertical="center"/>
    </xf>
    <xf numFmtId="0" fontId="28" fillId="0" borderId="0" xfId="0" applyFont="1" applyAlignment="1">
      <alignment horizontal="center" vertical="center"/>
    </xf>
    <xf numFmtId="2" fontId="28" fillId="2" borderId="1" xfId="0" applyNumberFormat="1" applyFont="1" applyFill="1" applyBorder="1" applyAlignment="1">
      <alignment horizontal="center" vertical="center" wrapText="1"/>
    </xf>
    <xf numFmtId="2" fontId="37" fillId="2" borderId="1" xfId="60" applyNumberFormat="1" applyFont="1" applyFill="1" applyBorder="1" applyAlignment="1">
      <alignment horizontal="center" vertical="center" wrapText="1"/>
    </xf>
    <xf numFmtId="2" fontId="37" fillId="0" borderId="1" xfId="60" applyNumberFormat="1" applyFont="1" applyFill="1" applyBorder="1" applyAlignment="1">
      <alignment horizontal="center" vertical="center" wrapText="1"/>
    </xf>
    <xf numFmtId="2" fontId="28" fillId="0" borderId="1" xfId="0" applyNumberFormat="1" applyFont="1" applyBorder="1" applyAlignment="1">
      <alignment horizontal="center" vertical="center" wrapText="1"/>
    </xf>
    <xf numFmtId="0" fontId="36" fillId="2" borderId="0" xfId="0" applyFont="1" applyFill="1"/>
    <xf numFmtId="0" fontId="34" fillId="2" borderId="0" xfId="0" applyFont="1" applyFill="1" applyAlignment="1">
      <alignment horizontal="center" vertical="center" wrapText="1"/>
    </xf>
    <xf numFmtId="165" fontId="37" fillId="0" borderId="1" xfId="60" applyNumberFormat="1" applyFont="1" applyFill="1" applyBorder="1" applyAlignment="1">
      <alignment horizontal="center" vertical="center" wrapText="1"/>
    </xf>
    <xf numFmtId="4" fontId="33" fillId="2" borderId="0" xfId="0" applyNumberFormat="1" applyFont="1" applyFill="1"/>
    <xf numFmtId="44" fontId="33" fillId="2" borderId="0" xfId="0" applyNumberFormat="1" applyFont="1" applyFill="1"/>
    <xf numFmtId="0" fontId="27" fillId="2" borderId="0" xfId="0" applyFont="1" applyFill="1" applyAlignment="1">
      <alignment horizontal="left" vertical="center"/>
    </xf>
    <xf numFmtId="0" fontId="38" fillId="2" borderId="0" xfId="0" applyFont="1" applyFill="1"/>
    <xf numFmtId="0" fontId="29" fillId="2" borderId="0" xfId="0" applyFont="1" applyFill="1" applyAlignment="1">
      <alignment vertical="top" wrapText="1"/>
    </xf>
    <xf numFmtId="10" fontId="29" fillId="2" borderId="0" xfId="0" applyNumberFormat="1" applyFont="1" applyFill="1" applyAlignment="1">
      <alignment horizontal="left" vertical="top" wrapText="1"/>
    </xf>
    <xf numFmtId="0" fontId="27" fillId="2" borderId="0" xfId="0" applyFont="1" applyFill="1" applyAlignment="1">
      <alignment horizontal="left" vertical="top" wrapText="1"/>
    </xf>
    <xf numFmtId="4" fontId="35" fillId="2" borderId="1" xfId="0" applyNumberFormat="1" applyFont="1" applyFill="1" applyBorder="1" applyAlignment="1">
      <alignment horizontal="right" vertical="top" wrapText="1"/>
    </xf>
    <xf numFmtId="44" fontId="40" fillId="0" borderId="1" xfId="60" applyFont="1" applyFill="1" applyBorder="1" applyAlignment="1">
      <alignment horizontal="right" vertical="top" wrapText="1"/>
    </xf>
    <xf numFmtId="44" fontId="41" fillId="0" borderId="1" xfId="60" applyFont="1" applyFill="1" applyBorder="1" applyAlignment="1">
      <alignment horizontal="right" vertical="top" wrapText="1"/>
    </xf>
    <xf numFmtId="2" fontId="35" fillId="2" borderId="0" xfId="0" applyNumberFormat="1" applyFont="1" applyFill="1"/>
    <xf numFmtId="44" fontId="35" fillId="2" borderId="0" xfId="0" applyNumberFormat="1" applyFont="1" applyFill="1"/>
    <xf numFmtId="2" fontId="40" fillId="0" borderId="1" xfId="60" applyNumberFormat="1" applyFont="1" applyFill="1" applyBorder="1" applyAlignment="1">
      <alignment horizontal="center" vertical="center" wrapText="1"/>
    </xf>
    <xf numFmtId="2" fontId="40" fillId="2" borderId="1" xfId="60" applyNumberFormat="1" applyFont="1" applyFill="1" applyBorder="1" applyAlignment="1">
      <alignment horizontal="center" vertical="center" wrapText="1"/>
    </xf>
    <xf numFmtId="2" fontId="36" fillId="2" borderId="5" xfId="0" applyNumberFormat="1" applyFont="1" applyFill="1" applyBorder="1" applyAlignment="1">
      <alignment horizontal="center" vertical="center" wrapText="1"/>
    </xf>
    <xf numFmtId="2" fontId="40" fillId="0" borderId="1" xfId="60" applyNumberFormat="1" applyFont="1" applyFill="1" applyBorder="1" applyAlignment="1">
      <alignment horizontal="right" vertical="top" wrapText="1"/>
    </xf>
    <xf numFmtId="0" fontId="27" fillId="2" borderId="0" xfId="0" applyFont="1" applyFill="1"/>
    <xf numFmtId="2" fontId="30" fillId="2" borderId="1" xfId="0" applyNumberFormat="1" applyFont="1" applyFill="1" applyBorder="1" applyAlignment="1">
      <alignment horizontal="center" vertical="center" wrapText="1"/>
    </xf>
    <xf numFmtId="2" fontId="31" fillId="2" borderId="1" xfId="0" applyNumberFormat="1" applyFont="1" applyFill="1" applyBorder="1" applyAlignment="1">
      <alignment horizontal="center" vertical="center" wrapText="1"/>
    </xf>
    <xf numFmtId="2" fontId="43" fillId="0" borderId="1" xfId="60" applyNumberFormat="1" applyFont="1" applyFill="1" applyBorder="1" applyAlignment="1">
      <alignment horizontal="center" vertical="center" wrapText="1"/>
    </xf>
    <xf numFmtId="2" fontId="44" fillId="2" borderId="6" xfId="60" applyNumberFormat="1" applyFont="1" applyFill="1" applyBorder="1" applyAlignment="1">
      <alignment horizontal="center" vertical="top" wrapText="1"/>
    </xf>
    <xf numFmtId="2" fontId="38" fillId="2" borderId="5" xfId="0" applyNumberFormat="1" applyFont="1" applyFill="1" applyBorder="1" applyAlignment="1">
      <alignment horizontal="center" vertical="center" wrapText="1"/>
    </xf>
    <xf numFmtId="2" fontId="38" fillId="2" borderId="1" xfId="0" applyNumberFormat="1" applyFont="1" applyFill="1" applyBorder="1" applyAlignment="1">
      <alignment horizontal="center" vertical="center" wrapText="1"/>
    </xf>
    <xf numFmtId="2" fontId="39" fillId="0" borderId="1" xfId="60" applyNumberFormat="1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left" vertical="top" wrapText="1"/>
    </xf>
    <xf numFmtId="0" fontId="29" fillId="2" borderId="9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center"/>
    </xf>
    <xf numFmtId="4" fontId="0" fillId="2" borderId="0" xfId="0" applyNumberFormat="1" applyFill="1"/>
    <xf numFmtId="0" fontId="27" fillId="2" borderId="11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 wrapText="1"/>
    </xf>
    <xf numFmtId="44" fontId="29" fillId="2" borderId="11" xfId="60" applyFont="1" applyFill="1" applyBorder="1" applyAlignment="1">
      <alignment horizontal="left" vertical="center" wrapText="1"/>
    </xf>
    <xf numFmtId="44" fontId="29" fillId="2" borderId="11" xfId="6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left" vertical="top" wrapText="1"/>
    </xf>
    <xf numFmtId="44" fontId="29" fillId="2" borderId="11" xfId="60" applyFont="1" applyFill="1" applyBorder="1" applyAlignment="1">
      <alignment horizontal="right" vertical="top" wrapText="1"/>
    </xf>
    <xf numFmtId="44" fontId="27" fillId="2" borderId="11" xfId="60" applyFont="1" applyFill="1" applyBorder="1"/>
    <xf numFmtId="0" fontId="38" fillId="2" borderId="11" xfId="0" applyFont="1" applyFill="1" applyBorder="1" applyAlignment="1">
      <alignment horizontal="left" vertical="top" wrapText="1"/>
    </xf>
    <xf numFmtId="0" fontId="38" fillId="2" borderId="11" xfId="0" applyFont="1" applyFill="1" applyBorder="1" applyAlignment="1">
      <alignment horizontal="right" vertical="top" wrapText="1"/>
    </xf>
    <xf numFmtId="0" fontId="38" fillId="2" borderId="11" xfId="0" applyFont="1" applyFill="1" applyBorder="1" applyAlignment="1">
      <alignment horizontal="center" vertical="top" wrapText="1"/>
    </xf>
    <xf numFmtId="44" fontId="38" fillId="2" borderId="11" xfId="60" applyFont="1" applyFill="1" applyBorder="1" applyAlignment="1">
      <alignment horizontal="left" vertical="top" wrapText="1"/>
    </xf>
    <xf numFmtId="43" fontId="0" fillId="2" borderId="11" xfId="61" applyFont="1" applyFill="1" applyBorder="1"/>
    <xf numFmtId="44" fontId="28" fillId="2" borderId="11" xfId="60" applyFont="1" applyFill="1" applyBorder="1"/>
    <xf numFmtId="44" fontId="29" fillId="2" borderId="11" xfId="60" applyFont="1" applyFill="1" applyBorder="1" applyAlignment="1">
      <alignment horizontal="left" vertical="top" wrapText="1"/>
    </xf>
    <xf numFmtId="0" fontId="28" fillId="2" borderId="11" xfId="0" applyFont="1" applyFill="1" applyBorder="1" applyAlignment="1">
      <alignment horizontal="left" vertical="top" wrapText="1"/>
    </xf>
    <xf numFmtId="0" fontId="28" fillId="2" borderId="11" xfId="0" applyFont="1" applyFill="1" applyBorder="1" applyAlignment="1">
      <alignment horizontal="right" vertical="top" wrapText="1"/>
    </xf>
    <xf numFmtId="0" fontId="28" fillId="2" borderId="11" xfId="0" applyFont="1" applyFill="1" applyBorder="1" applyAlignment="1">
      <alignment horizontal="center" vertical="top" wrapText="1"/>
    </xf>
    <xf numFmtId="44" fontId="28" fillId="2" borderId="11" xfId="60" applyFont="1" applyFill="1" applyBorder="1" applyAlignment="1">
      <alignment horizontal="left" vertical="top" wrapText="1"/>
    </xf>
    <xf numFmtId="43" fontId="46" fillId="2" borderId="11" xfId="61" applyFont="1" applyFill="1" applyBorder="1"/>
    <xf numFmtId="0" fontId="28" fillId="2" borderId="11" xfId="0" quotePrefix="1" applyFont="1" applyFill="1" applyBorder="1" applyAlignment="1">
      <alignment horizontal="right" vertical="top" wrapText="1"/>
    </xf>
    <xf numFmtId="0" fontId="27" fillId="2" borderId="11" xfId="0" applyFont="1" applyFill="1" applyBorder="1" applyAlignment="1">
      <alignment horizontal="left" vertical="top" wrapText="1"/>
    </xf>
    <xf numFmtId="0" fontId="28" fillId="2" borderId="11" xfId="0" applyFont="1" applyFill="1" applyBorder="1" applyAlignment="1">
      <alignment horizontal="right" vertical="center" wrapText="1"/>
    </xf>
    <xf numFmtId="0" fontId="46" fillId="2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center" vertical="center" wrapText="1"/>
    </xf>
    <xf numFmtId="43" fontId="45" fillId="2" borderId="11" xfId="61" applyFont="1" applyFill="1" applyBorder="1"/>
    <xf numFmtId="0" fontId="29" fillId="3" borderId="11" xfId="0" applyFont="1" applyFill="1" applyBorder="1" applyAlignment="1">
      <alignment horizontal="left" vertical="top" wrapText="1"/>
    </xf>
    <xf numFmtId="43" fontId="45" fillId="0" borderId="11" xfId="61" applyFont="1" applyBorder="1"/>
    <xf numFmtId="43" fontId="0" fillId="0" borderId="11" xfId="61" applyFont="1" applyBorder="1"/>
    <xf numFmtId="0" fontId="38" fillId="0" borderId="11" xfId="0" applyFont="1" applyBorder="1" applyAlignment="1">
      <alignment horizontal="right" vertical="top" wrapText="1"/>
    </xf>
    <xf numFmtId="0" fontId="38" fillId="0" borderId="11" xfId="0" applyFont="1" applyBorder="1" applyAlignment="1">
      <alignment horizontal="left" vertical="top" wrapText="1"/>
    </xf>
    <xf numFmtId="0" fontId="38" fillId="0" borderId="11" xfId="0" applyFont="1" applyBorder="1" applyAlignment="1">
      <alignment horizontal="center" vertical="top" wrapText="1"/>
    </xf>
    <xf numFmtId="0" fontId="28" fillId="0" borderId="11" xfId="0" applyFont="1" applyFill="1" applyBorder="1" applyAlignment="1">
      <alignment horizontal="right" vertical="top" wrapText="1"/>
    </xf>
    <xf numFmtId="0" fontId="28" fillId="0" borderId="11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center" vertical="top" wrapText="1"/>
    </xf>
    <xf numFmtId="43" fontId="46" fillId="0" borderId="11" xfId="61" applyFont="1" applyBorder="1"/>
    <xf numFmtId="0" fontId="29" fillId="2" borderId="0" xfId="0" applyFont="1" applyFill="1" applyAlignment="1">
      <alignment horizontal="left" vertical="top" wrapText="1"/>
    </xf>
    <xf numFmtId="0" fontId="27" fillId="2" borderId="11" xfId="0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wrapText="1"/>
    </xf>
    <xf numFmtId="0" fontId="33" fillId="2" borderId="0" xfId="0" applyFont="1" applyFill="1" applyAlignment="1">
      <alignment horizontal="center"/>
    </xf>
    <xf numFmtId="0" fontId="27" fillId="2" borderId="0" xfId="0" applyFont="1" applyFill="1" applyAlignment="1">
      <alignment horizontal="left" vertical="top" wrapText="1"/>
    </xf>
    <xf numFmtId="0" fontId="29" fillId="2" borderId="0" xfId="0" applyFont="1" applyFill="1" applyAlignment="1">
      <alignment horizontal="left" vertical="top" wrapText="1"/>
    </xf>
    <xf numFmtId="0" fontId="27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center" wrapText="1"/>
    </xf>
    <xf numFmtId="0" fontId="28" fillId="2" borderId="0" xfId="0" applyFont="1" applyFill="1" applyAlignment="1">
      <alignment horizontal="center"/>
    </xf>
    <xf numFmtId="0" fontId="34" fillId="2" borderId="7" xfId="0" applyFont="1" applyFill="1" applyBorder="1" applyAlignment="1">
      <alignment horizontal="center" vertical="center" wrapText="1"/>
    </xf>
    <xf numFmtId="0" fontId="34" fillId="2" borderId="8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left" vertical="top" wrapText="1"/>
    </xf>
    <xf numFmtId="0" fontId="33" fillId="2" borderId="10" xfId="0" applyFont="1" applyFill="1" applyBorder="1"/>
    <xf numFmtId="44" fontId="27" fillId="2" borderId="11" xfId="60" applyFont="1" applyFill="1" applyBorder="1" applyAlignment="1">
      <alignment horizontal="left" vertical="top" wrapText="1"/>
    </xf>
    <xf numFmtId="0" fontId="38" fillId="2" borderId="0" xfId="0" applyFont="1" applyFill="1" applyAlignment="1">
      <alignment horizontal="center" vertical="center" wrapText="1"/>
    </xf>
    <xf numFmtId="0" fontId="38" fillId="2" borderId="0" xfId="0" applyFont="1" applyFill="1" applyAlignment="1">
      <alignment horizontal="center" vertical="center"/>
    </xf>
    <xf numFmtId="44" fontId="29" fillId="2" borderId="11" xfId="0" applyNumberFormat="1" applyFont="1" applyFill="1" applyBorder="1"/>
  </cellXfs>
  <cellStyles count="62">
    <cellStyle name="Moeda" xfId="60" builtinId="4"/>
    <cellStyle name="Moeda 2" xfId="55" xr:uid="{00000000-0005-0000-0000-000000000000}"/>
    <cellStyle name="Normal" xfId="0" builtinId="0"/>
    <cellStyle name="Normal 2" xfId="43" xr:uid="{00000000-0005-0000-0000-000002000000}"/>
    <cellStyle name="Normal 2 2" xfId="1" xr:uid="{00000000-0005-0000-0000-000003000000}"/>
    <cellStyle name="Normal 2 2 10" xfId="39" xr:uid="{00000000-0005-0000-0000-000004000000}"/>
    <cellStyle name="Normal 2 2 11" xfId="47" xr:uid="{00000000-0005-0000-0000-000005000000}"/>
    <cellStyle name="Normal 2 2 12" xfId="59" xr:uid="{00000000-0005-0000-0000-000006000000}"/>
    <cellStyle name="Normal 2 2 2" xfId="8" xr:uid="{00000000-0005-0000-0000-000007000000}"/>
    <cellStyle name="Normal 2 2 2 2" xfId="48" xr:uid="{00000000-0005-0000-0000-000008000000}"/>
    <cellStyle name="Normal 2 2 3" xfId="2" xr:uid="{00000000-0005-0000-0000-000009000000}"/>
    <cellStyle name="Normal 2 2 3 10" xfId="25" xr:uid="{00000000-0005-0000-0000-00000A000000}"/>
    <cellStyle name="Normal 2 2 3 10 2" xfId="32" xr:uid="{00000000-0005-0000-0000-00000B000000}"/>
    <cellStyle name="Normal 2 2 3 11" xfId="26" xr:uid="{00000000-0005-0000-0000-00000C000000}"/>
    <cellStyle name="Normal 2 2 3 12" xfId="29" xr:uid="{00000000-0005-0000-0000-00000D000000}"/>
    <cellStyle name="Normal 2 2 3 13" xfId="33" xr:uid="{00000000-0005-0000-0000-00000E000000}"/>
    <cellStyle name="Normal 2 2 3 14" xfId="36" xr:uid="{00000000-0005-0000-0000-00000F000000}"/>
    <cellStyle name="Normal 2 2 3 15" xfId="37" xr:uid="{00000000-0005-0000-0000-000010000000}"/>
    <cellStyle name="Normal 2 2 3 16" xfId="40" xr:uid="{00000000-0005-0000-0000-000011000000}"/>
    <cellStyle name="Normal 2 2 3 17" xfId="41" xr:uid="{00000000-0005-0000-0000-000012000000}"/>
    <cellStyle name="Normal 2 2 3 18" xfId="52" xr:uid="{00000000-0005-0000-0000-000013000000}"/>
    <cellStyle name="Normal 2 2 3 2" xfId="9" xr:uid="{00000000-0005-0000-0000-000014000000}"/>
    <cellStyle name="Normal 2 2 3 3" xfId="10" xr:uid="{00000000-0005-0000-0000-000015000000}"/>
    <cellStyle name="Normal 2 2 3 4" xfId="13" xr:uid="{00000000-0005-0000-0000-000016000000}"/>
    <cellStyle name="Normal 2 2 3 5" xfId="14" xr:uid="{00000000-0005-0000-0000-000017000000}"/>
    <cellStyle name="Normal 2 2 3 6" xfId="17" xr:uid="{00000000-0005-0000-0000-000018000000}"/>
    <cellStyle name="Normal 2 2 3 7" xfId="18" xr:uid="{00000000-0005-0000-0000-000019000000}"/>
    <cellStyle name="Normal 2 2 3 8" xfId="21" xr:uid="{00000000-0005-0000-0000-00001A000000}"/>
    <cellStyle name="Normal 2 2 3 9" xfId="22" xr:uid="{00000000-0005-0000-0000-00001B000000}"/>
    <cellStyle name="Normal 2 2 4" xfId="12" xr:uid="{00000000-0005-0000-0000-00001C000000}"/>
    <cellStyle name="Normal 2 2 5" xfId="4" xr:uid="{00000000-0005-0000-0000-00001D000000}"/>
    <cellStyle name="Normal 2 2 5 10" xfId="53" xr:uid="{00000000-0005-0000-0000-00001E000000}"/>
    <cellStyle name="Normal 2 2 5 11" xfId="57" xr:uid="{00000000-0005-0000-0000-00001F000000}"/>
    <cellStyle name="Normal 2 2 5 2" xfId="11" xr:uid="{00000000-0005-0000-0000-000020000000}"/>
    <cellStyle name="Normal 2 2 5 2 2" xfId="6" xr:uid="{00000000-0005-0000-0000-000021000000}"/>
    <cellStyle name="Normal 2 2 5 2 2 2" xfId="27" xr:uid="{00000000-0005-0000-0000-000022000000}"/>
    <cellStyle name="Normal 2 2 5 2 2 2 2" xfId="44" xr:uid="{00000000-0005-0000-0000-000023000000}"/>
    <cellStyle name="Normal 2 2 5 3" xfId="15" xr:uid="{00000000-0005-0000-0000-000024000000}"/>
    <cellStyle name="Normal 2 2 5 4" xfId="19" xr:uid="{00000000-0005-0000-0000-000025000000}"/>
    <cellStyle name="Normal 2 2 5 5" xfId="23" xr:uid="{00000000-0005-0000-0000-000026000000}"/>
    <cellStyle name="Normal 2 2 5 6" xfId="30" xr:uid="{00000000-0005-0000-0000-000027000000}"/>
    <cellStyle name="Normal 2 2 5 7" xfId="34" xr:uid="{00000000-0005-0000-0000-000028000000}"/>
    <cellStyle name="Normal 2 2 5 8" xfId="38" xr:uid="{00000000-0005-0000-0000-000029000000}"/>
    <cellStyle name="Normal 2 2 5 9" xfId="42" xr:uid="{00000000-0005-0000-0000-00002A000000}"/>
    <cellStyle name="Normal 2 2 6" xfId="16" xr:uid="{00000000-0005-0000-0000-00002B000000}"/>
    <cellStyle name="Normal 2 2 7" xfId="20" xr:uid="{00000000-0005-0000-0000-00002C000000}"/>
    <cellStyle name="Normal 2 2 8" xfId="24" xr:uid="{00000000-0005-0000-0000-00002D000000}"/>
    <cellStyle name="Normal 2 2 8 2" xfId="31" xr:uid="{00000000-0005-0000-0000-00002E000000}"/>
    <cellStyle name="Normal 2 2 9" xfId="35" xr:uid="{00000000-0005-0000-0000-00002F000000}"/>
    <cellStyle name="Normal 2 3" xfId="46" xr:uid="{00000000-0005-0000-0000-000030000000}"/>
    <cellStyle name="Normal 2 4" xfId="56" xr:uid="{00000000-0005-0000-0000-000031000000}"/>
    <cellStyle name="Normal 3" xfId="3" xr:uid="{00000000-0005-0000-0000-000032000000}"/>
    <cellStyle name="Porcentagem 2" xfId="49" xr:uid="{00000000-0005-0000-0000-000034000000}"/>
    <cellStyle name="Porcentagem 2 2" xfId="50" xr:uid="{00000000-0005-0000-0000-000035000000}"/>
    <cellStyle name="Porcentagem 2 3" xfId="51" xr:uid="{00000000-0005-0000-0000-000036000000}"/>
    <cellStyle name="Porcentagem 2 5" xfId="5" xr:uid="{00000000-0005-0000-0000-000037000000}"/>
    <cellStyle name="Porcentagem 2 5 2" xfId="7" xr:uid="{00000000-0005-0000-0000-000038000000}"/>
    <cellStyle name="Porcentagem 2 5 2 2" xfId="28" xr:uid="{00000000-0005-0000-0000-000039000000}"/>
    <cellStyle name="Porcentagem 2 5 2 2 2" xfId="45" xr:uid="{00000000-0005-0000-0000-00003A000000}"/>
    <cellStyle name="Porcentagem 2 5 3" xfId="54" xr:uid="{00000000-0005-0000-0000-00003B000000}"/>
    <cellStyle name="Porcentagem 2 5 4" xfId="58" xr:uid="{00000000-0005-0000-0000-00003C000000}"/>
    <cellStyle name="Vírgula" xfId="6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72572</xdr:colOff>
      <xdr:row>0</xdr:row>
      <xdr:rowOff>157238</xdr:rowOff>
    </xdr:from>
    <xdr:to>
      <xdr:col>3</xdr:col>
      <xdr:colOff>5527524</xdr:colOff>
      <xdr:row>0</xdr:row>
      <xdr:rowOff>2080381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4AAB251-E573-4B35-B9D2-F26B4F43FF86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7033" b="9890"/>
        <a:stretch/>
      </xdr:blipFill>
      <xdr:spPr>
        <a:xfrm>
          <a:off x="2152953" y="157238"/>
          <a:ext cx="5454952" cy="1923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dor/Meus%20documentos/gutemberg/backups%20pen%20drives/03.12.12/Medeiros%20Santos/Lavanderia%20Sanit%20P&#250;blicos%20Recep&#231;&#227;o%20TP%2004/Lavandaria/LAVANDERIA%20FINAL%20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EDEIROS%20SANTOS/HUPES/TP%2005%202011%20HUPES/AMBULAT&#211;RIO%20CPPHO%201%20PA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quivos\Santana%20do%20Piau&#237;\Pt-2006\funasa2006\SAA%20135%20mil\rev01\SAA-Santana-Or&#231;amentoREV01_D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Analitica"/>
      <sheetName val="BDI FNS"/>
      <sheetName val="resumo (2)"/>
      <sheetName val="Planilha LAVAND "/>
      <sheetName val="Planilha LAVAND  venda"/>
      <sheetName val="Cronograma (2)"/>
      <sheetName val="Cronograma RAFAEL POWER POINT"/>
      <sheetName val="Planilha LAVAND custo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FNS (2)"/>
      <sheetName val="BDI FNS"/>
      <sheetName val="resumo"/>
      <sheetName val="Planilha Ambulatório CPPHO"/>
      <sheetName val="Cronograma"/>
      <sheetName val="Planilha Analitica"/>
      <sheetName val="Planilha Ambulatório CPPHO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Geral"/>
      <sheetName val="SAA"/>
      <sheetName val="Lavanderia"/>
      <sheetName val="Lavanderia (2)"/>
      <sheetName val="CBomba5,29"/>
      <sheetName val="LIGAÇÃO"/>
      <sheetName val="CBomba9,31"/>
      <sheetName val="Composições"/>
      <sheetName val="MemCálculo"/>
      <sheetName val="Cronograma"/>
      <sheetName val="Equipamentos(nãoimprimir)"/>
      <sheetName val="Insumos"/>
      <sheetName val="SAA-Santana-OrçamentoREV01_D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5">
          <cell r="D5">
            <v>0.25</v>
          </cell>
        </row>
      </sheetData>
      <sheetData sheetId="1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01172-85EB-4454-BAF2-CF12921E2F83}">
  <sheetPr>
    <pageSetUpPr fitToPage="1"/>
  </sheetPr>
  <dimension ref="A1:R268"/>
  <sheetViews>
    <sheetView tabSelected="1" showOutlineSymbols="0" showWhiteSpace="0" view="pageBreakPreview" topLeftCell="A241" zoomScale="55" zoomScaleNormal="55" zoomScaleSheetLayoutView="55" workbookViewId="0">
      <selection activeCell="B2" sqref="B2:D2"/>
    </sheetView>
  </sheetViews>
  <sheetFormatPr defaultColWidth="9" defaultRowHeight="15" x14ac:dyDescent="0.25"/>
  <cols>
    <col min="1" max="1" width="10.5" style="31" bestFit="1" customWidth="1"/>
    <col min="2" max="2" width="12.3984375" style="31" customWidth="1"/>
    <col min="3" max="3" width="8.296875" style="31" customWidth="1"/>
    <col min="4" max="4" width="94.09765625" style="31" customWidth="1"/>
    <col min="5" max="5" width="11.3984375" style="31" customWidth="1"/>
    <col min="6" max="6" width="28.296875" style="31" customWidth="1"/>
    <col min="7" max="7" width="12.59765625" style="31" customWidth="1"/>
    <col min="8" max="8" width="32.5" style="31" bestFit="1" customWidth="1"/>
    <col min="9" max="9" width="9" style="5"/>
    <col min="10" max="10" width="12.59765625" style="5" bestFit="1" customWidth="1"/>
    <col min="11" max="11" width="9" style="5"/>
    <col min="12" max="12" width="15.5" style="5" bestFit="1" customWidth="1"/>
    <col min="13" max="16384" width="9" style="5"/>
  </cols>
  <sheetData>
    <row r="1" spans="1:18" ht="24.6" customHeight="1" x14ac:dyDescent="0.25">
      <c r="A1" s="93"/>
      <c r="B1" s="93" t="s">
        <v>1</v>
      </c>
      <c r="E1" s="98" t="s">
        <v>0</v>
      </c>
      <c r="F1" s="98"/>
      <c r="G1" s="32" t="s">
        <v>394</v>
      </c>
      <c r="H1" s="53" t="s">
        <v>624</v>
      </c>
    </row>
    <row r="2" spans="1:18" ht="82.8" customHeight="1" x14ac:dyDescent="0.25">
      <c r="A2" s="93"/>
      <c r="B2" s="97" t="s">
        <v>398</v>
      </c>
      <c r="C2" s="97"/>
      <c r="D2" s="97"/>
      <c r="E2" s="98" t="s">
        <v>393</v>
      </c>
      <c r="F2" s="98"/>
      <c r="G2" s="33">
        <v>0.22120000000000001</v>
      </c>
      <c r="H2" s="93" t="s">
        <v>623</v>
      </c>
    </row>
    <row r="3" spans="1:18" s="1" customFormat="1" ht="32.25" customHeight="1" x14ac:dyDescent="0.25">
      <c r="A3" s="94" t="s">
        <v>395</v>
      </c>
      <c r="B3" s="94"/>
      <c r="C3" s="94"/>
      <c r="D3" s="94"/>
      <c r="E3" s="94"/>
      <c r="F3" s="94"/>
      <c r="G3" s="56" t="s">
        <v>625</v>
      </c>
      <c r="H3" s="57" t="s">
        <v>396</v>
      </c>
    </row>
    <row r="4" spans="1:18" s="1" customFormat="1" ht="30" customHeight="1" x14ac:dyDescent="0.25">
      <c r="A4" s="58" t="s">
        <v>2</v>
      </c>
      <c r="B4" s="58" t="s">
        <v>3</v>
      </c>
      <c r="C4" s="58" t="s">
        <v>4</v>
      </c>
      <c r="D4" s="58" t="s">
        <v>5</v>
      </c>
      <c r="E4" s="58" t="s">
        <v>6</v>
      </c>
      <c r="F4" s="59" t="s">
        <v>7</v>
      </c>
      <c r="G4" s="58" t="s">
        <v>620</v>
      </c>
      <c r="H4" s="60" t="s">
        <v>621</v>
      </c>
    </row>
    <row r="5" spans="1:18" s="1" customFormat="1" ht="30" customHeight="1" x14ac:dyDescent="0.3">
      <c r="A5" s="58"/>
      <c r="B5" s="58"/>
      <c r="C5" s="58"/>
      <c r="D5" s="58"/>
      <c r="E5" s="58"/>
      <c r="F5" s="59"/>
      <c r="G5" s="58"/>
      <c r="H5" s="63">
        <f>SUM(H6,H81,H93)</f>
        <v>1500543.0906602875</v>
      </c>
    </row>
    <row r="6" spans="1:18" ht="15.6" x14ac:dyDescent="0.3">
      <c r="A6" s="61" t="s">
        <v>8</v>
      </c>
      <c r="B6" s="61"/>
      <c r="C6" s="61"/>
      <c r="D6" s="61" t="s">
        <v>9</v>
      </c>
      <c r="E6" s="61"/>
      <c r="F6" s="62"/>
      <c r="G6" s="61"/>
      <c r="H6" s="63">
        <f>SUM(H7,H11,H15,H17,H33,H36,H38,H41,H53,H59,H78)-0.01</f>
        <v>631843.12635417352</v>
      </c>
      <c r="J6" s="55"/>
    </row>
    <row r="7" spans="1:18" ht="15.6" x14ac:dyDescent="0.3">
      <c r="A7" s="61" t="s">
        <v>10</v>
      </c>
      <c r="B7" s="61"/>
      <c r="C7" s="61"/>
      <c r="D7" s="61" t="s">
        <v>11</v>
      </c>
      <c r="E7" s="61"/>
      <c r="F7" s="62"/>
      <c r="G7" s="61"/>
      <c r="H7" s="63">
        <f>SUM(H8,H9,H10)</f>
        <v>34181.339999999997</v>
      </c>
    </row>
    <row r="8" spans="1:18" x14ac:dyDescent="0.25">
      <c r="A8" s="64" t="s">
        <v>12</v>
      </c>
      <c r="B8" s="65" t="s">
        <v>13</v>
      </c>
      <c r="C8" s="64" t="s">
        <v>14</v>
      </c>
      <c r="D8" s="64" t="s">
        <v>15</v>
      </c>
      <c r="E8" s="66" t="s">
        <v>16</v>
      </c>
      <c r="F8" s="67">
        <v>138.41</v>
      </c>
      <c r="G8" s="68">
        <v>182</v>
      </c>
      <c r="H8" s="69">
        <f>F8*G8</f>
        <v>25190.62</v>
      </c>
    </row>
    <row r="9" spans="1:18" x14ac:dyDescent="0.25">
      <c r="A9" s="64" t="s">
        <v>17</v>
      </c>
      <c r="B9" s="65" t="s">
        <v>18</v>
      </c>
      <c r="C9" s="64" t="s">
        <v>14</v>
      </c>
      <c r="D9" s="64" t="s">
        <v>19</v>
      </c>
      <c r="E9" s="66" t="s">
        <v>16</v>
      </c>
      <c r="F9" s="67">
        <v>44.92</v>
      </c>
      <c r="G9" s="68">
        <v>166</v>
      </c>
      <c r="H9" s="69">
        <f t="shared" ref="H9:H10" si="0">F9*G9</f>
        <v>7456.72</v>
      </c>
    </row>
    <row r="10" spans="1:18" x14ac:dyDescent="0.25">
      <c r="A10" s="64" t="s">
        <v>20</v>
      </c>
      <c r="B10" s="65" t="s">
        <v>21</v>
      </c>
      <c r="C10" s="64" t="s">
        <v>14</v>
      </c>
      <c r="D10" s="64" t="s">
        <v>22</v>
      </c>
      <c r="E10" s="66" t="s">
        <v>16</v>
      </c>
      <c r="F10" s="67">
        <v>38.35</v>
      </c>
      <c r="G10" s="68">
        <v>40</v>
      </c>
      <c r="H10" s="69">
        <f t="shared" si="0"/>
        <v>1534</v>
      </c>
    </row>
    <row r="11" spans="1:18" ht="15.6" x14ac:dyDescent="0.3">
      <c r="A11" s="61" t="s">
        <v>23</v>
      </c>
      <c r="B11" s="61"/>
      <c r="C11" s="61"/>
      <c r="D11" s="61" t="s">
        <v>24</v>
      </c>
      <c r="E11" s="61"/>
      <c r="F11" s="70"/>
      <c r="G11" s="68"/>
      <c r="H11" s="63">
        <f>SUM(H12:H14)</f>
        <v>1327.31899</v>
      </c>
      <c r="R11" s="106"/>
    </row>
    <row r="12" spans="1:18" ht="39" customHeight="1" x14ac:dyDescent="0.25">
      <c r="A12" s="64" t="s">
        <v>440</v>
      </c>
      <c r="B12" s="65" t="s">
        <v>29</v>
      </c>
      <c r="C12" s="64" t="s">
        <v>25</v>
      </c>
      <c r="D12" s="64" t="s">
        <v>30</v>
      </c>
      <c r="E12" s="66" t="s">
        <v>26</v>
      </c>
      <c r="F12" s="67">
        <v>4.07</v>
      </c>
      <c r="G12" s="68">
        <v>73.599999999999994</v>
      </c>
      <c r="H12" s="69">
        <f t="shared" ref="H12:H16" si="1">F12*G12</f>
        <v>299.55200000000002</v>
      </c>
    </row>
    <row r="13" spans="1:18" ht="61.8" customHeight="1" x14ac:dyDescent="0.25">
      <c r="A13" s="64" t="s">
        <v>441</v>
      </c>
      <c r="B13" s="65" t="s">
        <v>232</v>
      </c>
      <c r="C13" s="64" t="s">
        <v>14</v>
      </c>
      <c r="D13" s="64" t="s">
        <v>233</v>
      </c>
      <c r="E13" s="66" t="s">
        <v>27</v>
      </c>
      <c r="F13" s="67">
        <v>10.25</v>
      </c>
      <c r="G13" s="68">
        <v>87.814700000000002</v>
      </c>
      <c r="H13" s="69">
        <f t="shared" si="1"/>
        <v>900.10067500000002</v>
      </c>
    </row>
    <row r="14" spans="1:18" ht="39" customHeight="1" x14ac:dyDescent="0.25">
      <c r="A14" s="64" t="s">
        <v>442</v>
      </c>
      <c r="B14" s="65" t="s">
        <v>234</v>
      </c>
      <c r="C14" s="64" t="s">
        <v>14</v>
      </c>
      <c r="D14" s="64" t="s">
        <v>235</v>
      </c>
      <c r="E14" s="66" t="s">
        <v>236</v>
      </c>
      <c r="F14" s="67">
        <v>3.43</v>
      </c>
      <c r="G14" s="68">
        <v>37.220500000000001</v>
      </c>
      <c r="H14" s="69">
        <f t="shared" si="1"/>
        <v>127.66631500000001</v>
      </c>
    </row>
    <row r="15" spans="1:18" ht="15.6" x14ac:dyDescent="0.3">
      <c r="A15" s="61" t="s">
        <v>31</v>
      </c>
      <c r="B15" s="61"/>
      <c r="C15" s="61"/>
      <c r="D15" s="61" t="s">
        <v>32</v>
      </c>
      <c r="E15" s="61"/>
      <c r="F15" s="70"/>
      <c r="G15" s="68"/>
      <c r="H15" s="63">
        <f>SUM(H16:H16)</f>
        <v>18298.04000000361</v>
      </c>
    </row>
    <row r="16" spans="1:18" s="3" customFormat="1" ht="54" customHeight="1" x14ac:dyDescent="0.25">
      <c r="A16" s="71" t="s">
        <v>443</v>
      </c>
      <c r="B16" s="72">
        <v>2187</v>
      </c>
      <c r="C16" s="71" t="s">
        <v>25</v>
      </c>
      <c r="D16" s="71" t="s">
        <v>412</v>
      </c>
      <c r="E16" s="73" t="s">
        <v>26</v>
      </c>
      <c r="F16" s="74">
        <v>36.729999999999997</v>
      </c>
      <c r="G16" s="75">
        <v>498.17696705700001</v>
      </c>
      <c r="H16" s="69">
        <f t="shared" si="1"/>
        <v>18298.04000000361</v>
      </c>
    </row>
    <row r="17" spans="1:8" ht="15.6" x14ac:dyDescent="0.3">
      <c r="A17" s="61" t="s">
        <v>424</v>
      </c>
      <c r="B17" s="61"/>
      <c r="C17" s="61"/>
      <c r="D17" s="61" t="s">
        <v>43</v>
      </c>
      <c r="E17" s="61"/>
      <c r="F17" s="70"/>
      <c r="G17" s="68"/>
      <c r="H17" s="63">
        <f>SUM(H18:H32)</f>
        <v>358927.54290310026</v>
      </c>
    </row>
    <row r="18" spans="1:8" s="3" customFormat="1" ht="51.6" customHeight="1" x14ac:dyDescent="0.25">
      <c r="A18" s="71" t="s">
        <v>425</v>
      </c>
      <c r="B18" s="72" t="s">
        <v>44</v>
      </c>
      <c r="C18" s="71" t="s">
        <v>25</v>
      </c>
      <c r="D18" s="71" t="s">
        <v>45</v>
      </c>
      <c r="E18" s="73" t="s">
        <v>26</v>
      </c>
      <c r="F18" s="74">
        <v>549.54</v>
      </c>
      <c r="G18" s="75">
        <v>119.07</v>
      </c>
      <c r="H18" s="69">
        <f>F18*G18</f>
        <v>65433.727799999993</v>
      </c>
    </row>
    <row r="19" spans="1:8" s="3" customFormat="1" ht="57" customHeight="1" x14ac:dyDescent="0.25">
      <c r="A19" s="71" t="s">
        <v>426</v>
      </c>
      <c r="B19" s="72" t="s">
        <v>46</v>
      </c>
      <c r="C19" s="71" t="s">
        <v>47</v>
      </c>
      <c r="D19" s="71" t="s">
        <v>48</v>
      </c>
      <c r="E19" s="73" t="s">
        <v>26</v>
      </c>
      <c r="F19" s="74">
        <v>681.61</v>
      </c>
      <c r="G19" s="75">
        <v>13.58</v>
      </c>
      <c r="H19" s="69">
        <f t="shared" ref="H19:H30" si="2">F19*G19</f>
        <v>9256.2638000000006</v>
      </c>
    </row>
    <row r="20" spans="1:8" s="3" customFormat="1" ht="47.4" customHeight="1" x14ac:dyDescent="0.25">
      <c r="A20" s="71" t="s">
        <v>427</v>
      </c>
      <c r="B20" s="72" t="s">
        <v>49</v>
      </c>
      <c r="C20" s="71" t="s">
        <v>25</v>
      </c>
      <c r="D20" s="71" t="s">
        <v>50</v>
      </c>
      <c r="E20" s="73" t="s">
        <v>26</v>
      </c>
      <c r="F20" s="74">
        <v>849.19</v>
      </c>
      <c r="G20" s="75">
        <v>68.36</v>
      </c>
      <c r="H20" s="69">
        <f>F20*G20</f>
        <v>58050.628400000001</v>
      </c>
    </row>
    <row r="21" spans="1:8" s="3" customFormat="1" ht="45" customHeight="1" x14ac:dyDescent="0.25">
      <c r="A21" s="71" t="s">
        <v>428</v>
      </c>
      <c r="B21" s="72" t="s">
        <v>51</v>
      </c>
      <c r="C21" s="71" t="s">
        <v>25</v>
      </c>
      <c r="D21" s="71" t="s">
        <v>52</v>
      </c>
      <c r="E21" s="73" t="s">
        <v>53</v>
      </c>
      <c r="F21" s="74">
        <v>30.83</v>
      </c>
      <c r="G21" s="75">
        <v>34</v>
      </c>
      <c r="H21" s="69">
        <f t="shared" si="2"/>
        <v>1048.22</v>
      </c>
    </row>
    <row r="22" spans="1:8" s="3" customFormat="1" ht="36.6" customHeight="1" x14ac:dyDescent="0.25">
      <c r="A22" s="71" t="s">
        <v>429</v>
      </c>
      <c r="B22" s="76">
        <v>3556</v>
      </c>
      <c r="C22" s="71" t="s">
        <v>25</v>
      </c>
      <c r="D22" s="71" t="s">
        <v>414</v>
      </c>
      <c r="E22" s="73" t="s">
        <v>56</v>
      </c>
      <c r="F22" s="74">
        <v>149.87824236</v>
      </c>
      <c r="G22" s="75">
        <v>203.37</v>
      </c>
      <c r="H22" s="69">
        <f>F22*G22-0.01</f>
        <v>30480.728148753202</v>
      </c>
    </row>
    <row r="23" spans="1:8" s="3" customFormat="1" ht="36" customHeight="1" x14ac:dyDescent="0.25">
      <c r="A23" s="71" t="s">
        <v>430</v>
      </c>
      <c r="B23" s="72">
        <v>2337</v>
      </c>
      <c r="C23" s="71" t="s">
        <v>25</v>
      </c>
      <c r="D23" s="71" t="s">
        <v>402</v>
      </c>
      <c r="E23" s="73" t="s">
        <v>26</v>
      </c>
      <c r="F23" s="74">
        <v>14.532035760000001</v>
      </c>
      <c r="G23" s="75">
        <v>83.015634000000006</v>
      </c>
      <c r="H23" s="69">
        <f>F23*G23-0.01</f>
        <v>1206.376161927072</v>
      </c>
    </row>
    <row r="24" spans="1:8" s="3" customFormat="1" ht="59.4" customHeight="1" x14ac:dyDescent="0.25">
      <c r="A24" s="71" t="s">
        <v>431</v>
      </c>
      <c r="B24" s="72">
        <v>100745</v>
      </c>
      <c r="C24" s="71" t="s">
        <v>14</v>
      </c>
      <c r="D24" s="71" t="s">
        <v>216</v>
      </c>
      <c r="E24" s="73" t="s">
        <v>26</v>
      </c>
      <c r="F24" s="74">
        <v>31.17</v>
      </c>
      <c r="G24" s="75">
        <v>83.015634000000006</v>
      </c>
      <c r="H24" s="69">
        <f>F24*G24-0.01</f>
        <v>2587.5873117800002</v>
      </c>
    </row>
    <row r="25" spans="1:8" s="3" customFormat="1" ht="44.4" customHeight="1" x14ac:dyDescent="0.25">
      <c r="A25" s="71" t="s">
        <v>432</v>
      </c>
      <c r="B25" s="72" t="s">
        <v>57</v>
      </c>
      <c r="C25" s="71" t="s">
        <v>14</v>
      </c>
      <c r="D25" s="71" t="s">
        <v>58</v>
      </c>
      <c r="E25" s="73" t="s">
        <v>26</v>
      </c>
      <c r="F25" s="74">
        <v>684.53</v>
      </c>
      <c r="G25" s="75">
        <v>13.86</v>
      </c>
      <c r="H25" s="69">
        <f>F25*G25-0.01</f>
        <v>9487.5757999999987</v>
      </c>
    </row>
    <row r="26" spans="1:8" s="3" customFormat="1" ht="46.2" customHeight="1" x14ac:dyDescent="0.25">
      <c r="A26" s="71" t="s">
        <v>433</v>
      </c>
      <c r="B26" s="72" t="s">
        <v>59</v>
      </c>
      <c r="C26" s="71" t="s">
        <v>25</v>
      </c>
      <c r="D26" s="71" t="s">
        <v>60</v>
      </c>
      <c r="E26" s="73" t="s">
        <v>26</v>
      </c>
      <c r="F26" s="74">
        <v>262.64999999999998</v>
      </c>
      <c r="G26" s="75">
        <v>251.05</v>
      </c>
      <c r="H26" s="69">
        <f t="shared" si="2"/>
        <v>65938.282500000001</v>
      </c>
    </row>
    <row r="27" spans="1:8" s="3" customFormat="1" ht="36" customHeight="1" x14ac:dyDescent="0.25">
      <c r="A27" s="71" t="s">
        <v>434</v>
      </c>
      <c r="B27" s="72">
        <v>2337</v>
      </c>
      <c r="C27" s="71" t="s">
        <v>25</v>
      </c>
      <c r="D27" s="71" t="s">
        <v>402</v>
      </c>
      <c r="E27" s="73" t="s">
        <v>26</v>
      </c>
      <c r="F27" s="74">
        <v>14.532035760000001</v>
      </c>
      <c r="G27" s="75">
        <v>502.1</v>
      </c>
      <c r="H27" s="69">
        <f>F27*G27-0.01</f>
        <v>7296.5251550960011</v>
      </c>
    </row>
    <row r="28" spans="1:8" s="3" customFormat="1" ht="83.4" customHeight="1" x14ac:dyDescent="0.25">
      <c r="A28" s="71" t="s">
        <v>435</v>
      </c>
      <c r="B28" s="72" t="s">
        <v>215</v>
      </c>
      <c r="C28" s="71" t="s">
        <v>14</v>
      </c>
      <c r="D28" s="71" t="s">
        <v>216</v>
      </c>
      <c r="E28" s="73" t="s">
        <v>26</v>
      </c>
      <c r="F28" s="74">
        <v>31.17</v>
      </c>
      <c r="G28" s="75">
        <v>1004.2</v>
      </c>
      <c r="H28" s="69">
        <f t="shared" si="2"/>
        <v>31300.914000000004</v>
      </c>
    </row>
    <row r="29" spans="1:8" ht="36" customHeight="1" x14ac:dyDescent="0.25">
      <c r="A29" s="71" t="s">
        <v>436</v>
      </c>
      <c r="B29" s="65">
        <v>2337</v>
      </c>
      <c r="C29" s="64" t="s">
        <v>25</v>
      </c>
      <c r="D29" s="64" t="s">
        <v>402</v>
      </c>
      <c r="E29" s="66" t="s">
        <v>26</v>
      </c>
      <c r="F29" s="67">
        <v>14.532035760000001</v>
      </c>
      <c r="G29" s="68">
        <v>11.9</v>
      </c>
      <c r="H29" s="69">
        <f t="shared" si="2"/>
        <v>172.93122554400003</v>
      </c>
    </row>
    <row r="30" spans="1:8" ht="52.8" customHeight="1" x14ac:dyDescent="0.25">
      <c r="A30" s="71" t="s">
        <v>437</v>
      </c>
      <c r="B30" s="65" t="s">
        <v>215</v>
      </c>
      <c r="C30" s="64" t="s">
        <v>14</v>
      </c>
      <c r="D30" s="64" t="s">
        <v>216</v>
      </c>
      <c r="E30" s="66" t="s">
        <v>26</v>
      </c>
      <c r="F30" s="67">
        <v>31.17</v>
      </c>
      <c r="G30" s="68">
        <v>23.8</v>
      </c>
      <c r="H30" s="69">
        <f t="shared" si="2"/>
        <v>741.84600000000012</v>
      </c>
    </row>
    <row r="31" spans="1:8" s="3" customFormat="1" ht="33" customHeight="1" x14ac:dyDescent="0.25">
      <c r="A31" s="71" t="s">
        <v>438</v>
      </c>
      <c r="B31" s="72" t="s">
        <v>62</v>
      </c>
      <c r="C31" s="71" t="s">
        <v>28</v>
      </c>
      <c r="D31" s="71" t="s">
        <v>63</v>
      </c>
      <c r="E31" s="73" t="s">
        <v>26</v>
      </c>
      <c r="F31" s="74">
        <v>791.39</v>
      </c>
      <c r="G31" s="75">
        <v>49.2</v>
      </c>
      <c r="H31" s="69">
        <f>F31*G31-0.01</f>
        <v>38936.377999999997</v>
      </c>
    </row>
    <row r="32" spans="1:8" s="3" customFormat="1" ht="33" customHeight="1" x14ac:dyDescent="0.25">
      <c r="A32" s="71" t="s">
        <v>439</v>
      </c>
      <c r="B32" s="72" t="s">
        <v>62</v>
      </c>
      <c r="C32" s="71" t="s">
        <v>28</v>
      </c>
      <c r="D32" s="71" t="s">
        <v>64</v>
      </c>
      <c r="E32" s="73" t="s">
        <v>26</v>
      </c>
      <c r="F32" s="74">
        <v>791.39</v>
      </c>
      <c r="G32" s="75">
        <v>46.74</v>
      </c>
      <c r="H32" s="69">
        <f>F32*G32-0.01</f>
        <v>36989.558599999997</v>
      </c>
    </row>
    <row r="33" spans="1:12" s="3" customFormat="1" ht="31.2" customHeight="1" x14ac:dyDescent="0.3">
      <c r="A33" s="77" t="s">
        <v>65</v>
      </c>
      <c r="B33" s="77"/>
      <c r="C33" s="77"/>
      <c r="D33" s="77" t="s">
        <v>66</v>
      </c>
      <c r="E33" s="77"/>
      <c r="F33" s="107"/>
      <c r="G33" s="75"/>
      <c r="H33" s="63">
        <f>SUM(H34:H35)</f>
        <v>65361.479961069752</v>
      </c>
    </row>
    <row r="34" spans="1:12" s="3" customFormat="1" ht="59.4" customHeight="1" x14ac:dyDescent="0.25">
      <c r="A34" s="71" t="s">
        <v>444</v>
      </c>
      <c r="B34" s="72" t="s">
        <v>70</v>
      </c>
      <c r="C34" s="71" t="s">
        <v>14</v>
      </c>
      <c r="D34" s="71" t="s">
        <v>71</v>
      </c>
      <c r="E34" s="73" t="s">
        <v>26</v>
      </c>
      <c r="F34" s="74">
        <v>452.11</v>
      </c>
      <c r="G34" s="75">
        <v>110.12901727492901</v>
      </c>
      <c r="H34" s="69">
        <f t="shared" ref="H34:H37" si="3">F34*G34</f>
        <v>49790.430000168155</v>
      </c>
      <c r="J34" s="3">
        <v>7242.02</v>
      </c>
      <c r="L34" s="3">
        <f>(H34-J34)/F34</f>
        <v>94.110747384858001</v>
      </c>
    </row>
    <row r="35" spans="1:12" s="1" customFormat="1" ht="43.2" customHeight="1" x14ac:dyDescent="0.25">
      <c r="A35" s="71" t="s">
        <v>445</v>
      </c>
      <c r="B35" s="78">
        <v>8637</v>
      </c>
      <c r="C35" s="79" t="s">
        <v>25</v>
      </c>
      <c r="D35" s="80" t="s">
        <v>415</v>
      </c>
      <c r="E35" s="81" t="s">
        <v>56</v>
      </c>
      <c r="F35" s="74">
        <v>62.299151640000005</v>
      </c>
      <c r="G35" s="75">
        <v>249.93999999999997</v>
      </c>
      <c r="H35" s="69">
        <f t="shared" si="3"/>
        <v>15571.049960901599</v>
      </c>
    </row>
    <row r="36" spans="1:12" ht="15.6" x14ac:dyDescent="0.3">
      <c r="A36" s="61" t="s">
        <v>72</v>
      </c>
      <c r="B36" s="61"/>
      <c r="C36" s="61"/>
      <c r="D36" s="61" t="s">
        <v>73</v>
      </c>
      <c r="E36" s="61"/>
      <c r="F36" s="70"/>
      <c r="G36" s="68"/>
      <c r="H36" s="63">
        <f>SUM(H37:H37)</f>
        <v>13836</v>
      </c>
    </row>
    <row r="37" spans="1:12" ht="45" x14ac:dyDescent="0.25">
      <c r="A37" s="64" t="s">
        <v>446</v>
      </c>
      <c r="B37" s="65" t="s">
        <v>76</v>
      </c>
      <c r="C37" s="64" t="s">
        <v>14</v>
      </c>
      <c r="D37" s="64" t="s">
        <v>77</v>
      </c>
      <c r="E37" s="66" t="s">
        <v>26</v>
      </c>
      <c r="F37" s="67">
        <v>92.24</v>
      </c>
      <c r="G37" s="68">
        <v>150</v>
      </c>
      <c r="H37" s="69">
        <f t="shared" si="3"/>
        <v>13836</v>
      </c>
    </row>
    <row r="38" spans="1:12" ht="15.6" x14ac:dyDescent="0.3">
      <c r="A38" s="61" t="s">
        <v>78</v>
      </c>
      <c r="B38" s="61"/>
      <c r="C38" s="61"/>
      <c r="D38" s="61" t="s">
        <v>79</v>
      </c>
      <c r="E38" s="61"/>
      <c r="F38" s="70"/>
      <c r="G38" s="68"/>
      <c r="H38" s="63">
        <f>SUM(H39:H40)</f>
        <v>23846.12</v>
      </c>
    </row>
    <row r="39" spans="1:12" ht="54.6" customHeight="1" x14ac:dyDescent="0.25">
      <c r="A39" s="64" t="s">
        <v>447</v>
      </c>
      <c r="B39" s="65" t="s">
        <v>96</v>
      </c>
      <c r="C39" s="64" t="s">
        <v>25</v>
      </c>
      <c r="D39" s="64" t="s">
        <v>97</v>
      </c>
      <c r="E39" s="66" t="s">
        <v>38</v>
      </c>
      <c r="F39" s="67">
        <v>399</v>
      </c>
      <c r="G39" s="68">
        <v>57</v>
      </c>
      <c r="H39" s="69">
        <f t="shared" ref="H39:H58" si="4">F39*G39</f>
        <v>22743</v>
      </c>
    </row>
    <row r="40" spans="1:12" ht="54.6" customHeight="1" x14ac:dyDescent="0.25">
      <c r="A40" s="64" t="s">
        <v>417</v>
      </c>
      <c r="B40" s="65" t="s">
        <v>98</v>
      </c>
      <c r="C40" s="64" t="s">
        <v>25</v>
      </c>
      <c r="D40" s="64" t="s">
        <v>99</v>
      </c>
      <c r="E40" s="66" t="s">
        <v>38</v>
      </c>
      <c r="F40" s="67">
        <v>1103.1199999999999</v>
      </c>
      <c r="G40" s="68">
        <v>1</v>
      </c>
      <c r="H40" s="69">
        <f t="shared" si="4"/>
        <v>1103.1199999999999</v>
      </c>
    </row>
    <row r="41" spans="1:12" s="44" customFormat="1" ht="15.6" x14ac:dyDescent="0.3">
      <c r="A41" s="61" t="s">
        <v>106</v>
      </c>
      <c r="B41" s="61"/>
      <c r="C41" s="61"/>
      <c r="D41" s="61" t="s">
        <v>107</v>
      </c>
      <c r="E41" s="61"/>
      <c r="F41" s="70"/>
      <c r="G41" s="82"/>
      <c r="H41" s="63">
        <f>SUM(H42,H49)</f>
        <v>37262.780000000006</v>
      </c>
    </row>
    <row r="42" spans="1:12" s="44" customFormat="1" ht="15.6" x14ac:dyDescent="0.3">
      <c r="A42" s="61" t="s">
        <v>108</v>
      </c>
      <c r="B42" s="61"/>
      <c r="C42" s="61"/>
      <c r="D42" s="61" t="s">
        <v>109</v>
      </c>
      <c r="E42" s="61"/>
      <c r="F42" s="70"/>
      <c r="G42" s="82"/>
      <c r="H42" s="63">
        <f>SUM(H43:H48)</f>
        <v>30172.680000000004</v>
      </c>
    </row>
    <row r="43" spans="1:12" ht="30" x14ac:dyDescent="0.25">
      <c r="A43" s="64" t="s">
        <v>110</v>
      </c>
      <c r="B43" s="65" t="s">
        <v>111</v>
      </c>
      <c r="C43" s="64" t="s">
        <v>14</v>
      </c>
      <c r="D43" s="64" t="s">
        <v>112</v>
      </c>
      <c r="E43" s="66" t="s">
        <v>61</v>
      </c>
      <c r="F43" s="67">
        <v>778.17</v>
      </c>
      <c r="G43" s="68">
        <v>1</v>
      </c>
      <c r="H43" s="69">
        <f t="shared" si="4"/>
        <v>778.17</v>
      </c>
    </row>
    <row r="44" spans="1:12" x14ac:dyDescent="0.25">
      <c r="A44" s="64" t="s">
        <v>448</v>
      </c>
      <c r="B44" s="65" t="s">
        <v>125</v>
      </c>
      <c r="C44" s="64" t="s">
        <v>14</v>
      </c>
      <c r="D44" s="64" t="s">
        <v>126</v>
      </c>
      <c r="E44" s="66" t="s">
        <v>61</v>
      </c>
      <c r="F44" s="67">
        <v>13.28</v>
      </c>
      <c r="G44" s="68">
        <v>46</v>
      </c>
      <c r="H44" s="69">
        <f t="shared" si="4"/>
        <v>610.88</v>
      </c>
    </row>
    <row r="45" spans="1:12" x14ac:dyDescent="0.25">
      <c r="A45" s="64" t="s">
        <v>449</v>
      </c>
      <c r="B45" s="65" t="s">
        <v>127</v>
      </c>
      <c r="C45" s="64" t="s">
        <v>14</v>
      </c>
      <c r="D45" s="64" t="s">
        <v>128</v>
      </c>
      <c r="E45" s="66" t="s">
        <v>61</v>
      </c>
      <c r="F45" s="67">
        <v>307.64</v>
      </c>
      <c r="G45" s="68">
        <v>2</v>
      </c>
      <c r="H45" s="69">
        <f t="shared" si="4"/>
        <v>615.28</v>
      </c>
    </row>
    <row r="46" spans="1:12" ht="30" x14ac:dyDescent="0.25">
      <c r="A46" s="64" t="s">
        <v>450</v>
      </c>
      <c r="B46" s="65" t="s">
        <v>129</v>
      </c>
      <c r="C46" s="64" t="s">
        <v>14</v>
      </c>
      <c r="D46" s="64" t="s">
        <v>130</v>
      </c>
      <c r="E46" s="66" t="s">
        <v>61</v>
      </c>
      <c r="F46" s="67">
        <v>439.64</v>
      </c>
      <c r="G46" s="68">
        <v>3</v>
      </c>
      <c r="H46" s="69">
        <f t="shared" si="4"/>
        <v>1318.92</v>
      </c>
    </row>
    <row r="47" spans="1:12" ht="30" x14ac:dyDescent="0.25">
      <c r="A47" s="64" t="s">
        <v>451</v>
      </c>
      <c r="B47" s="65" t="s">
        <v>131</v>
      </c>
      <c r="C47" s="64" t="s">
        <v>14</v>
      </c>
      <c r="D47" s="64" t="s">
        <v>132</v>
      </c>
      <c r="E47" s="66" t="s">
        <v>61</v>
      </c>
      <c r="F47" s="67">
        <v>22.9</v>
      </c>
      <c r="G47" s="68">
        <v>6</v>
      </c>
      <c r="H47" s="69">
        <f t="shared" si="4"/>
        <v>137.39999999999998</v>
      </c>
    </row>
    <row r="48" spans="1:12" x14ac:dyDescent="0.25">
      <c r="A48" s="64" t="s">
        <v>452</v>
      </c>
      <c r="B48" s="65" t="s">
        <v>133</v>
      </c>
      <c r="C48" s="64" t="s">
        <v>25</v>
      </c>
      <c r="D48" s="64" t="s">
        <v>134</v>
      </c>
      <c r="E48" s="66" t="s">
        <v>38</v>
      </c>
      <c r="F48" s="67">
        <v>621.21</v>
      </c>
      <c r="G48" s="68">
        <v>43</v>
      </c>
      <c r="H48" s="69">
        <f t="shared" si="4"/>
        <v>26712.030000000002</v>
      </c>
    </row>
    <row r="49" spans="1:8" ht="15.6" x14ac:dyDescent="0.3">
      <c r="A49" s="61" t="s">
        <v>135</v>
      </c>
      <c r="B49" s="61"/>
      <c r="C49" s="61"/>
      <c r="D49" s="61" t="s">
        <v>136</v>
      </c>
      <c r="E49" s="61"/>
      <c r="F49" s="70"/>
      <c r="G49" s="68"/>
      <c r="H49" s="63">
        <f>SUM(H50:H52)</f>
        <v>7090.0999999999995</v>
      </c>
    </row>
    <row r="50" spans="1:8" ht="30" x14ac:dyDescent="0.25">
      <c r="A50" s="64" t="s">
        <v>453</v>
      </c>
      <c r="B50" s="65" t="s">
        <v>153</v>
      </c>
      <c r="C50" s="64" t="s">
        <v>14</v>
      </c>
      <c r="D50" s="64" t="s">
        <v>154</v>
      </c>
      <c r="E50" s="66" t="s">
        <v>61</v>
      </c>
      <c r="F50" s="67">
        <v>168.33</v>
      </c>
      <c r="G50" s="68">
        <v>3</v>
      </c>
      <c r="H50" s="69">
        <f t="shared" si="4"/>
        <v>504.99</v>
      </c>
    </row>
    <row r="51" spans="1:8" ht="30" x14ac:dyDescent="0.25">
      <c r="A51" s="64" t="s">
        <v>454</v>
      </c>
      <c r="B51" s="65" t="s">
        <v>155</v>
      </c>
      <c r="C51" s="64" t="s">
        <v>14</v>
      </c>
      <c r="D51" s="64" t="s">
        <v>156</v>
      </c>
      <c r="E51" s="66" t="s">
        <v>61</v>
      </c>
      <c r="F51" s="67">
        <v>150.53</v>
      </c>
      <c r="G51" s="68">
        <v>43</v>
      </c>
      <c r="H51" s="69">
        <f t="shared" si="4"/>
        <v>6472.79</v>
      </c>
    </row>
    <row r="52" spans="1:8" ht="30" x14ac:dyDescent="0.25">
      <c r="A52" s="64" t="s">
        <v>455</v>
      </c>
      <c r="B52" s="65" t="s">
        <v>157</v>
      </c>
      <c r="C52" s="64" t="s">
        <v>14</v>
      </c>
      <c r="D52" s="64" t="s">
        <v>158</v>
      </c>
      <c r="E52" s="66" t="s">
        <v>61</v>
      </c>
      <c r="F52" s="67">
        <v>14.04</v>
      </c>
      <c r="G52" s="68">
        <v>8</v>
      </c>
      <c r="H52" s="69">
        <f t="shared" si="4"/>
        <v>112.32</v>
      </c>
    </row>
    <row r="53" spans="1:8" ht="31.2" customHeight="1" x14ac:dyDescent="0.3">
      <c r="A53" s="61" t="s">
        <v>159</v>
      </c>
      <c r="B53" s="61"/>
      <c r="C53" s="61"/>
      <c r="D53" s="61" t="s">
        <v>160</v>
      </c>
      <c r="E53" s="61"/>
      <c r="F53" s="70"/>
      <c r="G53" s="68"/>
      <c r="H53" s="63">
        <f>SUM(H54:H58)</f>
        <v>48372.194300000003</v>
      </c>
    </row>
    <row r="54" spans="1:8" ht="34.200000000000003" customHeight="1" x14ac:dyDescent="0.25">
      <c r="A54" s="64" t="s">
        <v>161</v>
      </c>
      <c r="B54" s="65" t="s">
        <v>162</v>
      </c>
      <c r="C54" s="64" t="s">
        <v>14</v>
      </c>
      <c r="D54" s="64" t="s">
        <v>163</v>
      </c>
      <c r="E54" s="66" t="s">
        <v>26</v>
      </c>
      <c r="F54" s="67">
        <v>15.39</v>
      </c>
      <c r="G54" s="68">
        <v>522.47</v>
      </c>
      <c r="H54" s="69">
        <f>F54*G54-0.01</f>
        <v>8040.8033000000005</v>
      </c>
    </row>
    <row r="55" spans="1:8" ht="47.4" customHeight="1" x14ac:dyDescent="0.25">
      <c r="A55" s="64" t="s">
        <v>164</v>
      </c>
      <c r="B55" s="65" t="s">
        <v>165</v>
      </c>
      <c r="C55" s="64" t="s">
        <v>14</v>
      </c>
      <c r="D55" s="64" t="s">
        <v>166</v>
      </c>
      <c r="E55" s="66" t="s">
        <v>26</v>
      </c>
      <c r="F55" s="67">
        <v>12.27</v>
      </c>
      <c r="G55" s="68">
        <v>424.04</v>
      </c>
      <c r="H55" s="69">
        <f t="shared" si="4"/>
        <v>5202.9708000000001</v>
      </c>
    </row>
    <row r="56" spans="1:8" ht="30" x14ac:dyDescent="0.25">
      <c r="A56" s="64" t="s">
        <v>167</v>
      </c>
      <c r="B56" s="65" t="s">
        <v>168</v>
      </c>
      <c r="C56" s="64" t="s">
        <v>14</v>
      </c>
      <c r="D56" s="64" t="s">
        <v>169</v>
      </c>
      <c r="E56" s="66" t="s">
        <v>26</v>
      </c>
      <c r="F56" s="67">
        <v>13.92</v>
      </c>
      <c r="G56" s="68">
        <v>2154.9299999999998</v>
      </c>
      <c r="H56" s="69">
        <f>F56*G56-0.01</f>
        <v>29996.615599999997</v>
      </c>
    </row>
    <row r="57" spans="1:8" ht="30" x14ac:dyDescent="0.25">
      <c r="A57" s="64" t="s">
        <v>170</v>
      </c>
      <c r="B57" s="65" t="s">
        <v>171</v>
      </c>
      <c r="C57" s="64" t="s">
        <v>25</v>
      </c>
      <c r="D57" s="64" t="s">
        <v>172</v>
      </c>
      <c r="E57" s="66" t="s">
        <v>26</v>
      </c>
      <c r="F57" s="67">
        <v>47.26</v>
      </c>
      <c r="G57" s="68">
        <v>78.94</v>
      </c>
      <c r="H57" s="69">
        <f t="shared" si="4"/>
        <v>3730.7043999999996</v>
      </c>
    </row>
    <row r="58" spans="1:8" x14ac:dyDescent="0.25">
      <c r="A58" s="64" t="s">
        <v>173</v>
      </c>
      <c r="B58" s="65" t="s">
        <v>174</v>
      </c>
      <c r="C58" s="64" t="s">
        <v>25</v>
      </c>
      <c r="D58" s="64" t="s">
        <v>175</v>
      </c>
      <c r="E58" s="66" t="s">
        <v>26</v>
      </c>
      <c r="F58" s="67">
        <v>23.34</v>
      </c>
      <c r="G58" s="68">
        <v>60.03</v>
      </c>
      <c r="H58" s="69">
        <f t="shared" si="4"/>
        <v>1401.1002000000001</v>
      </c>
    </row>
    <row r="59" spans="1:8" s="44" customFormat="1" ht="15.6" x14ac:dyDescent="0.3">
      <c r="A59" s="61" t="s">
        <v>176</v>
      </c>
      <c r="B59" s="61"/>
      <c r="C59" s="61"/>
      <c r="D59" s="61" t="s">
        <v>177</v>
      </c>
      <c r="E59" s="61"/>
      <c r="F59" s="70"/>
      <c r="G59" s="82"/>
      <c r="H59" s="63">
        <f>SUM(H60,H65,H67,H76)</f>
        <v>22914.720599999997</v>
      </c>
    </row>
    <row r="60" spans="1:8" s="44" customFormat="1" ht="15.6" x14ac:dyDescent="0.3">
      <c r="A60" s="61" t="s">
        <v>456</v>
      </c>
      <c r="B60" s="61"/>
      <c r="C60" s="61"/>
      <c r="D60" s="61" t="s">
        <v>181</v>
      </c>
      <c r="E60" s="61"/>
      <c r="F60" s="70"/>
      <c r="G60" s="82"/>
      <c r="H60" s="63">
        <f>SUM(H61:H64)</f>
        <v>5895.2464</v>
      </c>
    </row>
    <row r="61" spans="1:8" ht="30" x14ac:dyDescent="0.25">
      <c r="A61" s="64" t="s">
        <v>178</v>
      </c>
      <c r="B61" s="65" t="s">
        <v>183</v>
      </c>
      <c r="C61" s="64" t="s">
        <v>25</v>
      </c>
      <c r="D61" s="64" t="s">
        <v>184</v>
      </c>
      <c r="E61" s="66" t="s">
        <v>26</v>
      </c>
      <c r="F61" s="67">
        <v>71.19</v>
      </c>
      <c r="G61" s="68">
        <v>16.079999999999998</v>
      </c>
      <c r="H61" s="69">
        <f>F61*G61-0.01</f>
        <v>1144.7251999999999</v>
      </c>
    </row>
    <row r="62" spans="1:8" ht="30" x14ac:dyDescent="0.25">
      <c r="A62" s="64" t="s">
        <v>457</v>
      </c>
      <c r="B62" s="65" t="s">
        <v>41</v>
      </c>
      <c r="C62" s="64" t="s">
        <v>14</v>
      </c>
      <c r="D62" s="64" t="s">
        <v>42</v>
      </c>
      <c r="E62" s="66" t="s">
        <v>27</v>
      </c>
      <c r="F62" s="67">
        <v>761.56</v>
      </c>
      <c r="G62" s="68">
        <v>0.48</v>
      </c>
      <c r="H62" s="69">
        <f>F62*G62-0.01</f>
        <v>365.53879999999998</v>
      </c>
    </row>
    <row r="63" spans="1:8" ht="45" x14ac:dyDescent="0.25">
      <c r="A63" s="64" t="s">
        <v>458</v>
      </c>
      <c r="B63" s="65" t="s">
        <v>39</v>
      </c>
      <c r="C63" s="64" t="s">
        <v>14</v>
      </c>
      <c r="D63" s="64" t="s">
        <v>40</v>
      </c>
      <c r="E63" s="66" t="s">
        <v>26</v>
      </c>
      <c r="F63" s="67">
        <v>36.520000000000003</v>
      </c>
      <c r="G63" s="68">
        <v>16.079999999999998</v>
      </c>
      <c r="H63" s="69">
        <f t="shared" ref="H63:H87" si="5">F63*G63</f>
        <v>587.24159999999995</v>
      </c>
    </row>
    <row r="64" spans="1:8" ht="30" x14ac:dyDescent="0.25">
      <c r="A64" s="64" t="s">
        <v>459</v>
      </c>
      <c r="B64" s="65" t="s">
        <v>187</v>
      </c>
      <c r="C64" s="64" t="s">
        <v>25</v>
      </c>
      <c r="D64" s="64" t="s">
        <v>188</v>
      </c>
      <c r="E64" s="66" t="s">
        <v>26</v>
      </c>
      <c r="F64" s="67">
        <v>188.38</v>
      </c>
      <c r="G64" s="68">
        <v>20.16</v>
      </c>
      <c r="H64" s="69">
        <f t="shared" si="5"/>
        <v>3797.7408</v>
      </c>
    </row>
    <row r="65" spans="1:8" s="44" customFormat="1" ht="15.6" x14ac:dyDescent="0.3">
      <c r="A65" s="61" t="s">
        <v>460</v>
      </c>
      <c r="B65" s="61"/>
      <c r="C65" s="61"/>
      <c r="D65" s="61" t="s">
        <v>189</v>
      </c>
      <c r="E65" s="61"/>
      <c r="F65" s="70"/>
      <c r="G65" s="82"/>
      <c r="H65" s="63">
        <f>H66</f>
        <v>2719.4395999999997</v>
      </c>
    </row>
    <row r="66" spans="1:8" x14ac:dyDescent="0.25">
      <c r="A66" s="64" t="s">
        <v>182</v>
      </c>
      <c r="B66" s="65" t="s">
        <v>191</v>
      </c>
      <c r="C66" s="64" t="s">
        <v>25</v>
      </c>
      <c r="D66" s="64" t="s">
        <v>192</v>
      </c>
      <c r="E66" s="66" t="s">
        <v>26</v>
      </c>
      <c r="F66" s="67">
        <v>169.12</v>
      </c>
      <c r="G66" s="68">
        <v>16.079999999999998</v>
      </c>
      <c r="H66" s="69">
        <f>F66*G66-0.01</f>
        <v>2719.4395999999997</v>
      </c>
    </row>
    <row r="67" spans="1:8" s="44" customFormat="1" ht="15.6" x14ac:dyDescent="0.3">
      <c r="A67" s="61" t="s">
        <v>461</v>
      </c>
      <c r="B67" s="61"/>
      <c r="C67" s="61"/>
      <c r="D67" s="61" t="s">
        <v>193</v>
      </c>
      <c r="E67" s="61"/>
      <c r="F67" s="70"/>
      <c r="G67" s="82"/>
      <c r="H67" s="63">
        <f>SUM(H68:H75)</f>
        <v>12892.631799999999</v>
      </c>
    </row>
    <row r="68" spans="1:8" ht="30" x14ac:dyDescent="0.25">
      <c r="A68" s="64" t="s">
        <v>190</v>
      </c>
      <c r="B68" s="65" t="s">
        <v>54</v>
      </c>
      <c r="C68" s="64" t="s">
        <v>14</v>
      </c>
      <c r="D68" s="64" t="s">
        <v>55</v>
      </c>
      <c r="E68" s="66" t="s">
        <v>26</v>
      </c>
      <c r="F68" s="67">
        <v>498.43</v>
      </c>
      <c r="G68" s="68">
        <v>0.5</v>
      </c>
      <c r="H68" s="69">
        <f>F68*G68-0.01</f>
        <v>249.20500000000001</v>
      </c>
    </row>
    <row r="69" spans="1:8" ht="30" x14ac:dyDescent="0.25">
      <c r="A69" s="64" t="s">
        <v>462</v>
      </c>
      <c r="B69" s="65" t="s">
        <v>57</v>
      </c>
      <c r="C69" s="64" t="s">
        <v>14</v>
      </c>
      <c r="D69" s="64" t="s">
        <v>58</v>
      </c>
      <c r="E69" s="66" t="s">
        <v>26</v>
      </c>
      <c r="F69" s="67">
        <v>684.53</v>
      </c>
      <c r="G69" s="68">
        <v>3.57</v>
      </c>
      <c r="H69" s="69">
        <f t="shared" si="5"/>
        <v>2443.7720999999997</v>
      </c>
    </row>
    <row r="70" spans="1:8" x14ac:dyDescent="0.25">
      <c r="A70" s="64" t="s">
        <v>463</v>
      </c>
      <c r="B70" s="65" t="s">
        <v>59</v>
      </c>
      <c r="C70" s="64" t="s">
        <v>25</v>
      </c>
      <c r="D70" s="64" t="s">
        <v>60</v>
      </c>
      <c r="E70" s="66" t="s">
        <v>26</v>
      </c>
      <c r="F70" s="67">
        <v>262.64999999999998</v>
      </c>
      <c r="G70" s="68">
        <v>11.32</v>
      </c>
      <c r="H70" s="69">
        <f>F70*G70-0.01</f>
        <v>2973.1879999999996</v>
      </c>
    </row>
    <row r="71" spans="1:8" x14ac:dyDescent="0.25">
      <c r="A71" s="64" t="s">
        <v>464</v>
      </c>
      <c r="B71" s="65" t="s">
        <v>62</v>
      </c>
      <c r="C71" s="64" t="s">
        <v>28</v>
      </c>
      <c r="D71" s="64" t="s">
        <v>63</v>
      </c>
      <c r="E71" s="66" t="s">
        <v>26</v>
      </c>
      <c r="F71" s="67">
        <v>791.39</v>
      </c>
      <c r="G71" s="68">
        <v>4.13</v>
      </c>
      <c r="H71" s="69">
        <f t="shared" si="5"/>
        <v>3268.4406999999997</v>
      </c>
    </row>
    <row r="72" spans="1:8" x14ac:dyDescent="0.25">
      <c r="A72" s="64" t="s">
        <v>465</v>
      </c>
      <c r="B72" s="65" t="s">
        <v>62</v>
      </c>
      <c r="C72" s="64" t="s">
        <v>28</v>
      </c>
      <c r="D72" s="64" t="s">
        <v>64</v>
      </c>
      <c r="E72" s="66" t="s">
        <v>26</v>
      </c>
      <c r="F72" s="67">
        <v>791.39</v>
      </c>
      <c r="G72" s="68">
        <v>0.6</v>
      </c>
      <c r="H72" s="69">
        <f t="shared" si="5"/>
        <v>474.83399999999995</v>
      </c>
    </row>
    <row r="73" spans="1:8" x14ac:dyDescent="0.25">
      <c r="A73" s="64" t="s">
        <v>466</v>
      </c>
      <c r="B73" s="65" t="s">
        <v>195</v>
      </c>
      <c r="C73" s="64" t="s">
        <v>28</v>
      </c>
      <c r="D73" s="64" t="s">
        <v>196</v>
      </c>
      <c r="E73" s="66" t="s">
        <v>35</v>
      </c>
      <c r="F73" s="67">
        <v>111.54</v>
      </c>
      <c r="G73" s="68">
        <v>1.8</v>
      </c>
      <c r="H73" s="69">
        <f t="shared" si="5"/>
        <v>200.77200000000002</v>
      </c>
    </row>
    <row r="74" spans="1:8" x14ac:dyDescent="0.25">
      <c r="A74" s="64" t="s">
        <v>467</v>
      </c>
      <c r="B74" s="65" t="s">
        <v>133</v>
      </c>
      <c r="C74" s="64" t="s">
        <v>25</v>
      </c>
      <c r="D74" s="64" t="s">
        <v>134</v>
      </c>
      <c r="E74" s="66" t="s">
        <v>38</v>
      </c>
      <c r="F74" s="67">
        <v>621.21</v>
      </c>
      <c r="G74" s="68">
        <v>1</v>
      </c>
      <c r="H74" s="69">
        <f t="shared" si="5"/>
        <v>621.21</v>
      </c>
    </row>
    <row r="75" spans="1:8" x14ac:dyDescent="0.25">
      <c r="A75" s="64" t="s">
        <v>468</v>
      </c>
      <c r="B75" s="65" t="s">
        <v>197</v>
      </c>
      <c r="C75" s="64" t="s">
        <v>28</v>
      </c>
      <c r="D75" s="64" t="s">
        <v>198</v>
      </c>
      <c r="E75" s="66" t="s">
        <v>61</v>
      </c>
      <c r="F75" s="67">
        <v>887.07</v>
      </c>
      <c r="G75" s="68">
        <v>3</v>
      </c>
      <c r="H75" s="69">
        <f t="shared" si="5"/>
        <v>2661.21</v>
      </c>
    </row>
    <row r="76" spans="1:8" s="44" customFormat="1" ht="15.6" x14ac:dyDescent="0.3">
      <c r="A76" s="61" t="s">
        <v>469</v>
      </c>
      <c r="B76" s="61"/>
      <c r="C76" s="61"/>
      <c r="D76" s="61" t="s">
        <v>160</v>
      </c>
      <c r="E76" s="61"/>
      <c r="F76" s="70"/>
      <c r="G76" s="82"/>
      <c r="H76" s="63">
        <f>SUM(H77)</f>
        <v>1407.4028000000001</v>
      </c>
    </row>
    <row r="77" spans="1:8" ht="30" x14ac:dyDescent="0.25">
      <c r="A77" s="64" t="s">
        <v>194</v>
      </c>
      <c r="B77" s="65" t="s">
        <v>171</v>
      </c>
      <c r="C77" s="64" t="s">
        <v>25</v>
      </c>
      <c r="D77" s="64" t="s">
        <v>172</v>
      </c>
      <c r="E77" s="66" t="s">
        <v>26</v>
      </c>
      <c r="F77" s="67">
        <v>47.26</v>
      </c>
      <c r="G77" s="68">
        <v>29.78</v>
      </c>
      <c r="H77" s="69">
        <f t="shared" si="5"/>
        <v>1407.4028000000001</v>
      </c>
    </row>
    <row r="78" spans="1:8" s="44" customFormat="1" ht="15.6" x14ac:dyDescent="0.3">
      <c r="A78" s="61" t="s">
        <v>199</v>
      </c>
      <c r="B78" s="61"/>
      <c r="C78" s="61"/>
      <c r="D78" s="61" t="s">
        <v>200</v>
      </c>
      <c r="E78" s="61"/>
      <c r="F78" s="70"/>
      <c r="G78" s="82"/>
      <c r="H78" s="63">
        <f>SUM(H79:H80)</f>
        <v>7515.5996000000005</v>
      </c>
    </row>
    <row r="79" spans="1:8" x14ac:dyDescent="0.25">
      <c r="A79" s="64" t="s">
        <v>201</v>
      </c>
      <c r="B79" s="65" t="s">
        <v>202</v>
      </c>
      <c r="C79" s="64" t="s">
        <v>25</v>
      </c>
      <c r="D79" s="64" t="s">
        <v>203</v>
      </c>
      <c r="E79" s="66" t="s">
        <v>38</v>
      </c>
      <c r="F79" s="67">
        <v>1516.68</v>
      </c>
      <c r="G79" s="68">
        <v>1</v>
      </c>
      <c r="H79" s="69">
        <f t="shared" si="5"/>
        <v>1516.68</v>
      </c>
    </row>
    <row r="80" spans="1:8" x14ac:dyDescent="0.25">
      <c r="A80" s="64" t="s">
        <v>204</v>
      </c>
      <c r="B80" s="65" t="s">
        <v>205</v>
      </c>
      <c r="C80" s="64" t="s">
        <v>25</v>
      </c>
      <c r="D80" s="64" t="s">
        <v>206</v>
      </c>
      <c r="E80" s="66" t="s">
        <v>26</v>
      </c>
      <c r="F80" s="67">
        <v>2.82</v>
      </c>
      <c r="G80" s="68">
        <v>2127.2800000000002</v>
      </c>
      <c r="H80" s="69">
        <f>F80*G80-0.01</f>
        <v>5998.9196000000002</v>
      </c>
    </row>
    <row r="81" spans="1:8" s="44" customFormat="1" ht="15.6" x14ac:dyDescent="0.3">
      <c r="A81" s="61" t="s">
        <v>207</v>
      </c>
      <c r="B81" s="61"/>
      <c r="C81" s="61"/>
      <c r="D81" s="61" t="s">
        <v>208</v>
      </c>
      <c r="E81" s="61"/>
      <c r="F81" s="70"/>
      <c r="G81" s="82"/>
      <c r="H81" s="63">
        <f>SUM(H82,H85,H88,H90)</f>
        <v>99167.183799999999</v>
      </c>
    </row>
    <row r="82" spans="1:8" s="44" customFormat="1" ht="15.6" x14ac:dyDescent="0.3">
      <c r="A82" s="61" t="s">
        <v>209</v>
      </c>
      <c r="B82" s="61"/>
      <c r="C82" s="61"/>
      <c r="D82" s="61" t="s">
        <v>11</v>
      </c>
      <c r="E82" s="61"/>
      <c r="F82" s="70"/>
      <c r="G82" s="82"/>
      <c r="H82" s="63">
        <f>SUM(H83:H84)</f>
        <v>3226.4250000000002</v>
      </c>
    </row>
    <row r="83" spans="1:8" x14ac:dyDescent="0.25">
      <c r="A83" s="64" t="s">
        <v>210</v>
      </c>
      <c r="B83" s="65" t="s">
        <v>13</v>
      </c>
      <c r="C83" s="64" t="s">
        <v>14</v>
      </c>
      <c r="D83" s="64" t="s">
        <v>15</v>
      </c>
      <c r="E83" s="66" t="s">
        <v>16</v>
      </c>
      <c r="F83" s="67">
        <v>136.57</v>
      </c>
      <c r="G83" s="68">
        <v>20.5</v>
      </c>
      <c r="H83" s="69">
        <f>F83*G83</f>
        <v>2799.6849999999999</v>
      </c>
    </row>
    <row r="84" spans="1:8" x14ac:dyDescent="0.25">
      <c r="A84" s="64" t="s">
        <v>211</v>
      </c>
      <c r="B84" s="65" t="s">
        <v>18</v>
      </c>
      <c r="C84" s="64" t="s">
        <v>14</v>
      </c>
      <c r="D84" s="64" t="s">
        <v>19</v>
      </c>
      <c r="E84" s="66" t="s">
        <v>16</v>
      </c>
      <c r="F84" s="67">
        <v>44.92</v>
      </c>
      <c r="G84" s="68">
        <v>9.5</v>
      </c>
      <c r="H84" s="69">
        <f t="shared" si="5"/>
        <v>426.74</v>
      </c>
    </row>
    <row r="85" spans="1:8" s="44" customFormat="1" ht="15.6" x14ac:dyDescent="0.3">
      <c r="A85" s="61" t="s">
        <v>471</v>
      </c>
      <c r="B85" s="61"/>
      <c r="C85" s="61"/>
      <c r="D85" s="61" t="s">
        <v>214</v>
      </c>
      <c r="E85" s="61"/>
      <c r="F85" s="70"/>
      <c r="G85" s="82"/>
      <c r="H85" s="63">
        <f>SUM(H86:H87)</f>
        <v>70792.858399999997</v>
      </c>
    </row>
    <row r="86" spans="1:8" ht="30" x14ac:dyDescent="0.25">
      <c r="A86" s="64" t="s">
        <v>470</v>
      </c>
      <c r="B86" s="65" t="s">
        <v>44</v>
      </c>
      <c r="C86" s="64" t="s">
        <v>25</v>
      </c>
      <c r="D86" s="64" t="s">
        <v>45</v>
      </c>
      <c r="E86" s="66" t="s">
        <v>26</v>
      </c>
      <c r="F86" s="67">
        <v>549.54</v>
      </c>
      <c r="G86" s="68">
        <v>55.66</v>
      </c>
      <c r="H86" s="69">
        <f>F86*G86-0.01</f>
        <v>30587.386399999999</v>
      </c>
    </row>
    <row r="87" spans="1:8" x14ac:dyDescent="0.25">
      <c r="A87" s="64" t="s">
        <v>472</v>
      </c>
      <c r="B87" s="65" t="s">
        <v>46</v>
      </c>
      <c r="C87" s="64" t="s">
        <v>47</v>
      </c>
      <c r="D87" s="64" t="s">
        <v>48</v>
      </c>
      <c r="E87" s="66" t="s">
        <v>26</v>
      </c>
      <c r="F87" s="67">
        <v>667.2</v>
      </c>
      <c r="G87" s="68">
        <v>60.26</v>
      </c>
      <c r="H87" s="69">
        <f t="shared" si="5"/>
        <v>40205.472000000002</v>
      </c>
    </row>
    <row r="88" spans="1:8" s="44" customFormat="1" ht="15.6" x14ac:dyDescent="0.3">
      <c r="A88" s="61" t="s">
        <v>473</v>
      </c>
      <c r="B88" s="61"/>
      <c r="C88" s="61"/>
      <c r="D88" s="61" t="s">
        <v>79</v>
      </c>
      <c r="E88" s="61"/>
      <c r="F88" s="70"/>
      <c r="G88" s="82"/>
      <c r="H88" s="63">
        <f>SUM(H89:H89)</f>
        <v>18682.16</v>
      </c>
    </row>
    <row r="89" spans="1:8" ht="30" x14ac:dyDescent="0.25">
      <c r="A89" s="64" t="s">
        <v>474</v>
      </c>
      <c r="B89" s="65" t="s">
        <v>222</v>
      </c>
      <c r="C89" s="64" t="s">
        <v>14</v>
      </c>
      <c r="D89" s="64" t="s">
        <v>223</v>
      </c>
      <c r="E89" s="66" t="s">
        <v>61</v>
      </c>
      <c r="F89" s="67">
        <v>1334.44</v>
      </c>
      <c r="G89" s="68">
        <v>14</v>
      </c>
      <c r="H89" s="69">
        <f t="shared" ref="H89:H96" si="6">F89*G89</f>
        <v>18682.16</v>
      </c>
    </row>
    <row r="90" spans="1:8" s="44" customFormat="1" ht="15.6" x14ac:dyDescent="0.3">
      <c r="A90" s="61" t="s">
        <v>475</v>
      </c>
      <c r="B90" s="61"/>
      <c r="C90" s="61"/>
      <c r="D90" s="61" t="s">
        <v>200</v>
      </c>
      <c r="E90" s="61"/>
      <c r="F90" s="70"/>
      <c r="G90" s="82"/>
      <c r="H90" s="63">
        <f>SUM(H91:H92)</f>
        <v>6465.7403999999997</v>
      </c>
    </row>
    <row r="91" spans="1:8" x14ac:dyDescent="0.25">
      <c r="A91" s="64" t="s">
        <v>476</v>
      </c>
      <c r="B91" s="65" t="s">
        <v>202</v>
      </c>
      <c r="C91" s="64" t="s">
        <v>25</v>
      </c>
      <c r="D91" s="64" t="s">
        <v>203</v>
      </c>
      <c r="E91" s="66" t="s">
        <v>38</v>
      </c>
      <c r="F91" s="67">
        <v>1482.18</v>
      </c>
      <c r="G91" s="68">
        <v>1</v>
      </c>
      <c r="H91" s="69">
        <f t="shared" si="6"/>
        <v>1482.18</v>
      </c>
    </row>
    <row r="92" spans="1:8" x14ac:dyDescent="0.25">
      <c r="A92" s="64" t="s">
        <v>418</v>
      </c>
      <c r="B92" s="65" t="s">
        <v>205</v>
      </c>
      <c r="C92" s="64" t="s">
        <v>25</v>
      </c>
      <c r="D92" s="64" t="s">
        <v>206</v>
      </c>
      <c r="E92" s="66" t="s">
        <v>26</v>
      </c>
      <c r="F92" s="67">
        <v>2.82</v>
      </c>
      <c r="G92" s="68">
        <v>1767.22</v>
      </c>
      <c r="H92" s="69">
        <f t="shared" si="6"/>
        <v>4983.5603999999994</v>
      </c>
    </row>
    <row r="93" spans="1:8" s="44" customFormat="1" ht="15.6" x14ac:dyDescent="0.3">
      <c r="A93" s="61" t="s">
        <v>226</v>
      </c>
      <c r="B93" s="61"/>
      <c r="C93" s="61"/>
      <c r="D93" s="61" t="s">
        <v>227</v>
      </c>
      <c r="E93" s="61"/>
      <c r="F93" s="70"/>
      <c r="G93" s="82"/>
      <c r="H93" s="63">
        <f>SUM(H94,H97,H104,H111,H115,H131,H214,H219,H227,H249)</f>
        <v>769532.78050611389</v>
      </c>
    </row>
    <row r="94" spans="1:8" s="44" customFormat="1" ht="14.25" customHeight="1" x14ac:dyDescent="0.3">
      <c r="A94" s="61" t="s">
        <v>228</v>
      </c>
      <c r="B94" s="61"/>
      <c r="C94" s="61"/>
      <c r="D94" s="61" t="s">
        <v>11</v>
      </c>
      <c r="E94" s="61"/>
      <c r="F94" s="70"/>
      <c r="G94" s="82"/>
      <c r="H94" s="63">
        <f>SUM(H95:H96)</f>
        <v>39198</v>
      </c>
    </row>
    <row r="95" spans="1:8" ht="14.25" customHeight="1" x14ac:dyDescent="0.25">
      <c r="A95" s="64" t="s">
        <v>229</v>
      </c>
      <c r="B95" s="65" t="s">
        <v>13</v>
      </c>
      <c r="C95" s="64" t="s">
        <v>14</v>
      </c>
      <c r="D95" s="64" t="s">
        <v>15</v>
      </c>
      <c r="E95" s="66" t="s">
        <v>16</v>
      </c>
      <c r="F95" s="67">
        <v>136.80000000000001</v>
      </c>
      <c r="G95" s="68">
        <v>220</v>
      </c>
      <c r="H95" s="69">
        <f t="shared" si="6"/>
        <v>30096.000000000004</v>
      </c>
    </row>
    <row r="96" spans="1:8" x14ac:dyDescent="0.25">
      <c r="A96" s="64" t="s">
        <v>230</v>
      </c>
      <c r="B96" s="65" t="s">
        <v>18</v>
      </c>
      <c r="C96" s="64" t="s">
        <v>14</v>
      </c>
      <c r="D96" s="64" t="s">
        <v>19</v>
      </c>
      <c r="E96" s="66" t="s">
        <v>16</v>
      </c>
      <c r="F96" s="67">
        <v>44.4</v>
      </c>
      <c r="G96" s="68">
        <v>205</v>
      </c>
      <c r="H96" s="69">
        <f t="shared" si="6"/>
        <v>9102</v>
      </c>
    </row>
    <row r="97" spans="1:8" s="44" customFormat="1" ht="15.6" x14ac:dyDescent="0.3">
      <c r="A97" s="61" t="s">
        <v>231</v>
      </c>
      <c r="B97" s="61"/>
      <c r="C97" s="61"/>
      <c r="D97" s="61" t="s">
        <v>32</v>
      </c>
      <c r="E97" s="61"/>
      <c r="F97" s="70"/>
      <c r="G97" s="82"/>
      <c r="H97" s="63">
        <f>SUM(H98:H103)</f>
        <v>167477.03029999998</v>
      </c>
    </row>
    <row r="98" spans="1:8" s="3" customFormat="1" ht="30" x14ac:dyDescent="0.25">
      <c r="A98" s="71" t="s">
        <v>482</v>
      </c>
      <c r="B98" s="72" t="s">
        <v>239</v>
      </c>
      <c r="C98" s="71" t="s">
        <v>14</v>
      </c>
      <c r="D98" s="71" t="s">
        <v>240</v>
      </c>
      <c r="E98" s="73" t="s">
        <v>26</v>
      </c>
      <c r="F98" s="74">
        <v>98.16</v>
      </c>
      <c r="G98" s="75">
        <v>300</v>
      </c>
      <c r="H98" s="69">
        <f t="shared" ref="H98:H147" si="7">F98*G98</f>
        <v>29448</v>
      </c>
    </row>
    <row r="99" spans="1:8" s="3" customFormat="1" ht="30" x14ac:dyDescent="0.25">
      <c r="A99" s="71" t="s">
        <v>483</v>
      </c>
      <c r="B99" s="72" t="s">
        <v>241</v>
      </c>
      <c r="C99" s="71" t="s">
        <v>14</v>
      </c>
      <c r="D99" s="71" t="s">
        <v>242</v>
      </c>
      <c r="E99" s="73" t="s">
        <v>26</v>
      </c>
      <c r="F99" s="74">
        <v>83.17</v>
      </c>
      <c r="G99" s="75">
        <v>1350</v>
      </c>
      <c r="H99" s="69">
        <f t="shared" si="7"/>
        <v>112279.5</v>
      </c>
    </row>
    <row r="100" spans="1:8" ht="45" x14ac:dyDescent="0.25">
      <c r="A100" s="71" t="s">
        <v>484</v>
      </c>
      <c r="B100" s="65" t="s">
        <v>33</v>
      </c>
      <c r="C100" s="64" t="s">
        <v>14</v>
      </c>
      <c r="D100" s="64" t="s">
        <v>34</v>
      </c>
      <c r="E100" s="66" t="s">
        <v>35</v>
      </c>
      <c r="F100" s="67">
        <v>37.33</v>
      </c>
      <c r="G100" s="68">
        <v>338.46</v>
      </c>
      <c r="H100" s="69">
        <f t="shared" si="7"/>
        <v>12634.711799999999</v>
      </c>
    </row>
    <row r="101" spans="1:8" ht="30" x14ac:dyDescent="0.25">
      <c r="A101" s="71" t="s">
        <v>485</v>
      </c>
      <c r="B101" s="65" t="s">
        <v>243</v>
      </c>
      <c r="C101" s="64" t="s">
        <v>25</v>
      </c>
      <c r="D101" s="64" t="s">
        <v>244</v>
      </c>
      <c r="E101" s="66" t="s">
        <v>26</v>
      </c>
      <c r="F101" s="67">
        <v>137.44999999999999</v>
      </c>
      <c r="G101" s="68">
        <v>75.930000000000007</v>
      </c>
      <c r="H101" s="69">
        <f>F101*G101-0.01</f>
        <v>10436.568499999999</v>
      </c>
    </row>
    <row r="102" spans="1:8" ht="30" x14ac:dyDescent="0.25">
      <c r="A102" s="71" t="s">
        <v>486</v>
      </c>
      <c r="B102" s="65" t="s">
        <v>36</v>
      </c>
      <c r="C102" s="64" t="s">
        <v>25</v>
      </c>
      <c r="D102" s="64" t="s">
        <v>37</v>
      </c>
      <c r="E102" s="66" t="s">
        <v>38</v>
      </c>
      <c r="F102" s="67">
        <v>500.01</v>
      </c>
      <c r="G102" s="68">
        <v>4</v>
      </c>
      <c r="H102" s="69">
        <f t="shared" si="7"/>
        <v>2000.04</v>
      </c>
    </row>
    <row r="103" spans="1:8" x14ac:dyDescent="0.25">
      <c r="A103" s="71" t="s">
        <v>487</v>
      </c>
      <c r="B103" s="65" t="s">
        <v>245</v>
      </c>
      <c r="C103" s="64" t="s">
        <v>14</v>
      </c>
      <c r="D103" s="64" t="s">
        <v>246</v>
      </c>
      <c r="E103" s="66" t="s">
        <v>26</v>
      </c>
      <c r="F103" s="67">
        <v>96.2</v>
      </c>
      <c r="G103" s="68">
        <v>7.05</v>
      </c>
      <c r="H103" s="69">
        <f t="shared" si="7"/>
        <v>678.21</v>
      </c>
    </row>
    <row r="104" spans="1:8" s="44" customFormat="1" ht="15.6" x14ac:dyDescent="0.3">
      <c r="A104" s="61" t="s">
        <v>237</v>
      </c>
      <c r="B104" s="61"/>
      <c r="C104" s="61"/>
      <c r="D104" s="61" t="s">
        <v>248</v>
      </c>
      <c r="E104" s="61"/>
      <c r="F104" s="70"/>
      <c r="G104" s="82"/>
      <c r="H104" s="63">
        <f>SUM(H105:H110)</f>
        <v>17551.293699999998</v>
      </c>
    </row>
    <row r="105" spans="1:8" x14ac:dyDescent="0.25">
      <c r="A105" s="64" t="s">
        <v>238</v>
      </c>
      <c r="B105" s="65" t="s">
        <v>250</v>
      </c>
      <c r="C105" s="64" t="s">
        <v>25</v>
      </c>
      <c r="D105" s="64" t="s">
        <v>251</v>
      </c>
      <c r="E105" s="66" t="s">
        <v>27</v>
      </c>
      <c r="F105" s="67">
        <v>128.13</v>
      </c>
      <c r="G105" s="68">
        <v>19.2</v>
      </c>
      <c r="H105" s="69">
        <f>F105*G105-0.01</f>
        <v>2460.0859999999998</v>
      </c>
    </row>
    <row r="106" spans="1:8" x14ac:dyDescent="0.25">
      <c r="A106" s="64" t="s">
        <v>419</v>
      </c>
      <c r="B106" s="65" t="s">
        <v>252</v>
      </c>
      <c r="C106" s="64" t="s">
        <v>25</v>
      </c>
      <c r="D106" s="64" t="s">
        <v>253</v>
      </c>
      <c r="E106" s="66" t="s">
        <v>26</v>
      </c>
      <c r="F106" s="67">
        <v>30.23</v>
      </c>
      <c r="G106" s="68">
        <v>95.99</v>
      </c>
      <c r="H106" s="69">
        <f t="shared" si="7"/>
        <v>2901.7777000000001</v>
      </c>
    </row>
    <row r="107" spans="1:8" x14ac:dyDescent="0.25">
      <c r="A107" s="64" t="s">
        <v>420</v>
      </c>
      <c r="B107" s="65" t="s">
        <v>254</v>
      </c>
      <c r="C107" s="64" t="s">
        <v>25</v>
      </c>
      <c r="D107" s="64" t="s">
        <v>255</v>
      </c>
      <c r="E107" s="66" t="s">
        <v>38</v>
      </c>
      <c r="F107" s="67">
        <v>104.13</v>
      </c>
      <c r="G107" s="68">
        <v>12</v>
      </c>
      <c r="H107" s="69">
        <f t="shared" si="7"/>
        <v>1249.56</v>
      </c>
    </row>
    <row r="108" spans="1:8" x14ac:dyDescent="0.25">
      <c r="A108" s="64" t="s">
        <v>421</v>
      </c>
      <c r="B108" s="65">
        <v>2241</v>
      </c>
      <c r="C108" s="64" t="s">
        <v>25</v>
      </c>
      <c r="D108" s="64" t="s">
        <v>257</v>
      </c>
      <c r="E108" s="66" t="s">
        <v>27</v>
      </c>
      <c r="F108" s="67">
        <v>1007.02</v>
      </c>
      <c r="G108" s="68">
        <v>5</v>
      </c>
      <c r="H108" s="69">
        <f t="shared" si="7"/>
        <v>5035.1000000000004</v>
      </c>
    </row>
    <row r="109" spans="1:8" x14ac:dyDescent="0.25">
      <c r="A109" s="64" t="s">
        <v>422</v>
      </c>
      <c r="B109" s="65" t="s">
        <v>258</v>
      </c>
      <c r="C109" s="64" t="s">
        <v>259</v>
      </c>
      <c r="D109" s="64" t="s">
        <v>260</v>
      </c>
      <c r="E109" s="66" t="s">
        <v>61</v>
      </c>
      <c r="F109" s="67">
        <v>311.29000000000002</v>
      </c>
      <c r="G109" s="68">
        <v>13</v>
      </c>
      <c r="H109" s="69">
        <f t="shared" si="7"/>
        <v>4046.7700000000004</v>
      </c>
    </row>
    <row r="110" spans="1:8" x14ac:dyDescent="0.25">
      <c r="A110" s="64" t="s">
        <v>423</v>
      </c>
      <c r="B110" s="65" t="s">
        <v>261</v>
      </c>
      <c r="C110" s="64" t="s">
        <v>25</v>
      </c>
      <c r="D110" s="64" t="s">
        <v>262</v>
      </c>
      <c r="E110" s="66" t="s">
        <v>56</v>
      </c>
      <c r="F110" s="67">
        <v>18.579999999999998</v>
      </c>
      <c r="G110" s="68">
        <v>100</v>
      </c>
      <c r="H110" s="69">
        <f t="shared" si="7"/>
        <v>1857.9999999999998</v>
      </c>
    </row>
    <row r="111" spans="1:8" s="44" customFormat="1" ht="15.6" x14ac:dyDescent="0.3">
      <c r="A111" s="61" t="s">
        <v>247</v>
      </c>
      <c r="B111" s="61"/>
      <c r="C111" s="61"/>
      <c r="D111" s="61" t="s">
        <v>214</v>
      </c>
      <c r="E111" s="61"/>
      <c r="F111" s="70"/>
      <c r="G111" s="82"/>
      <c r="H111" s="63">
        <f>SUM(H112:H114)</f>
        <v>47740.94</v>
      </c>
    </row>
    <row r="112" spans="1:8" x14ac:dyDescent="0.25">
      <c r="A112" s="64" t="s">
        <v>249</v>
      </c>
      <c r="B112" s="65" t="s">
        <v>264</v>
      </c>
      <c r="C112" s="64" t="s">
        <v>25</v>
      </c>
      <c r="D112" s="64" t="s">
        <v>265</v>
      </c>
      <c r="E112" s="66" t="s">
        <v>38</v>
      </c>
      <c r="F112" s="67">
        <v>481.94</v>
      </c>
      <c r="G112" s="68">
        <v>5</v>
      </c>
      <c r="H112" s="69">
        <f t="shared" si="7"/>
        <v>2409.6999999999998</v>
      </c>
    </row>
    <row r="113" spans="1:8" ht="30" x14ac:dyDescent="0.25">
      <c r="A113" s="64" t="s">
        <v>477</v>
      </c>
      <c r="B113" s="65" t="s">
        <v>266</v>
      </c>
      <c r="C113" s="64" t="s">
        <v>25</v>
      </c>
      <c r="D113" s="64" t="s">
        <v>267</v>
      </c>
      <c r="E113" s="66" t="s">
        <v>38</v>
      </c>
      <c r="F113" s="67">
        <v>1327.7</v>
      </c>
      <c r="G113" s="68">
        <v>26</v>
      </c>
      <c r="H113" s="69">
        <f t="shared" si="7"/>
        <v>34520.200000000004</v>
      </c>
    </row>
    <row r="114" spans="1:8" ht="60" x14ac:dyDescent="0.25">
      <c r="A114" s="64" t="s">
        <v>478</v>
      </c>
      <c r="B114" s="65" t="s">
        <v>268</v>
      </c>
      <c r="C114" s="64" t="s">
        <v>269</v>
      </c>
      <c r="D114" s="64" t="s">
        <v>270</v>
      </c>
      <c r="E114" s="66" t="s">
        <v>61</v>
      </c>
      <c r="F114" s="67">
        <v>1351.38</v>
      </c>
      <c r="G114" s="68">
        <v>8</v>
      </c>
      <c r="H114" s="69">
        <f t="shared" si="7"/>
        <v>10811.04</v>
      </c>
    </row>
    <row r="115" spans="1:8" s="44" customFormat="1" ht="15.6" x14ac:dyDescent="0.3">
      <c r="A115" s="61" t="s">
        <v>488</v>
      </c>
      <c r="B115" s="61"/>
      <c r="C115" s="61"/>
      <c r="D115" s="61" t="s">
        <v>272</v>
      </c>
      <c r="E115" s="61"/>
      <c r="F115" s="70"/>
      <c r="G115" s="82"/>
      <c r="H115" s="63">
        <f>SUM(H116:H130)</f>
        <v>156083.75</v>
      </c>
    </row>
    <row r="116" spans="1:8" ht="30" x14ac:dyDescent="0.25">
      <c r="A116" s="64" t="s">
        <v>263</v>
      </c>
      <c r="B116" s="65" t="s">
        <v>218</v>
      </c>
      <c r="C116" s="64" t="s">
        <v>14</v>
      </c>
      <c r="D116" s="64" t="s">
        <v>219</v>
      </c>
      <c r="E116" s="66" t="s">
        <v>35</v>
      </c>
      <c r="F116" s="67">
        <v>21.26</v>
      </c>
      <c r="G116" s="68">
        <v>253</v>
      </c>
      <c r="H116" s="69">
        <f t="shared" si="7"/>
        <v>5378.7800000000007</v>
      </c>
    </row>
    <row r="117" spans="1:8" x14ac:dyDescent="0.25">
      <c r="A117" s="64" t="s">
        <v>479</v>
      </c>
      <c r="B117" s="65">
        <v>857</v>
      </c>
      <c r="C117" s="64" t="s">
        <v>14</v>
      </c>
      <c r="D117" s="64" t="s">
        <v>276</v>
      </c>
      <c r="E117" s="66" t="s">
        <v>35</v>
      </c>
      <c r="F117" s="67">
        <v>19.61</v>
      </c>
      <c r="G117" s="68">
        <v>35</v>
      </c>
      <c r="H117" s="69">
        <f t="shared" si="7"/>
        <v>686.35</v>
      </c>
    </row>
    <row r="118" spans="1:8" ht="30" x14ac:dyDescent="0.25">
      <c r="A118" s="64" t="s">
        <v>480</v>
      </c>
      <c r="B118" s="65" t="s">
        <v>278</v>
      </c>
      <c r="C118" s="64" t="s">
        <v>14</v>
      </c>
      <c r="D118" s="64" t="s">
        <v>279</v>
      </c>
      <c r="E118" s="66" t="s">
        <v>35</v>
      </c>
      <c r="F118" s="67">
        <v>11.49</v>
      </c>
      <c r="G118" s="68">
        <v>759</v>
      </c>
      <c r="H118" s="69">
        <f t="shared" si="7"/>
        <v>8720.91</v>
      </c>
    </row>
    <row r="119" spans="1:8" ht="30" x14ac:dyDescent="0.25">
      <c r="A119" s="64" t="s">
        <v>489</v>
      </c>
      <c r="B119" s="65" t="s">
        <v>220</v>
      </c>
      <c r="C119" s="64" t="s">
        <v>14</v>
      </c>
      <c r="D119" s="64" t="s">
        <v>221</v>
      </c>
      <c r="E119" s="66" t="s">
        <v>35</v>
      </c>
      <c r="F119" s="67">
        <v>18.37</v>
      </c>
      <c r="G119" s="68">
        <v>72</v>
      </c>
      <c r="H119" s="69">
        <f t="shared" si="7"/>
        <v>1322.64</v>
      </c>
    </row>
    <row r="120" spans="1:8" ht="30" x14ac:dyDescent="0.25">
      <c r="A120" s="64" t="s">
        <v>490</v>
      </c>
      <c r="B120" s="65" t="s">
        <v>282</v>
      </c>
      <c r="C120" s="64" t="s">
        <v>14</v>
      </c>
      <c r="D120" s="64" t="s">
        <v>283</v>
      </c>
      <c r="E120" s="66" t="s">
        <v>61</v>
      </c>
      <c r="F120" s="67">
        <v>784.24</v>
      </c>
      <c r="G120" s="68">
        <v>59</v>
      </c>
      <c r="H120" s="69">
        <f t="shared" si="7"/>
        <v>46270.16</v>
      </c>
    </row>
    <row r="121" spans="1:8" ht="30" x14ac:dyDescent="0.25">
      <c r="A121" s="64" t="s">
        <v>491</v>
      </c>
      <c r="B121" s="65" t="s">
        <v>222</v>
      </c>
      <c r="C121" s="64" t="s">
        <v>14</v>
      </c>
      <c r="D121" s="64" t="s">
        <v>223</v>
      </c>
      <c r="E121" s="66" t="s">
        <v>61</v>
      </c>
      <c r="F121" s="67">
        <v>1313.91</v>
      </c>
      <c r="G121" s="68">
        <v>16</v>
      </c>
      <c r="H121" s="69">
        <f t="shared" si="7"/>
        <v>21022.560000000001</v>
      </c>
    </row>
    <row r="122" spans="1:8" ht="30" x14ac:dyDescent="0.25">
      <c r="A122" s="64" t="s">
        <v>492</v>
      </c>
      <c r="B122" s="65" t="s">
        <v>285</v>
      </c>
      <c r="C122" s="64" t="s">
        <v>14</v>
      </c>
      <c r="D122" s="64" t="s">
        <v>286</v>
      </c>
      <c r="E122" s="66" t="s">
        <v>61</v>
      </c>
      <c r="F122" s="67">
        <v>2703.89</v>
      </c>
      <c r="G122" s="68">
        <v>4</v>
      </c>
      <c r="H122" s="69">
        <f t="shared" si="7"/>
        <v>10815.56</v>
      </c>
    </row>
    <row r="123" spans="1:8" ht="30" x14ac:dyDescent="0.25">
      <c r="A123" s="64" t="s">
        <v>493</v>
      </c>
      <c r="B123" s="65" t="s">
        <v>288</v>
      </c>
      <c r="C123" s="64" t="s">
        <v>25</v>
      </c>
      <c r="D123" s="64" t="s">
        <v>289</v>
      </c>
      <c r="E123" s="66" t="s">
        <v>38</v>
      </c>
      <c r="F123" s="67">
        <v>1316.25</v>
      </c>
      <c r="G123" s="68">
        <v>39</v>
      </c>
      <c r="H123" s="69">
        <f t="shared" si="7"/>
        <v>51333.75</v>
      </c>
    </row>
    <row r="124" spans="1:8" x14ac:dyDescent="0.25">
      <c r="A124" s="64" t="s">
        <v>494</v>
      </c>
      <c r="B124" s="65" t="s">
        <v>84</v>
      </c>
      <c r="C124" s="64" t="s">
        <v>25</v>
      </c>
      <c r="D124" s="64" t="s">
        <v>85</v>
      </c>
      <c r="E124" s="66" t="s">
        <v>38</v>
      </c>
      <c r="F124" s="67">
        <v>94.02</v>
      </c>
      <c r="G124" s="68">
        <v>1</v>
      </c>
      <c r="H124" s="69">
        <f t="shared" si="7"/>
        <v>94.02</v>
      </c>
    </row>
    <row r="125" spans="1:8" x14ac:dyDescent="0.25">
      <c r="A125" s="64" t="s">
        <v>495</v>
      </c>
      <c r="B125" s="65" t="s">
        <v>290</v>
      </c>
      <c r="C125" s="64" t="s">
        <v>25</v>
      </c>
      <c r="D125" s="64" t="s">
        <v>291</v>
      </c>
      <c r="E125" s="66" t="s">
        <v>38</v>
      </c>
      <c r="F125" s="67">
        <v>133.94999999999999</v>
      </c>
      <c r="G125" s="68">
        <v>3</v>
      </c>
      <c r="H125" s="69">
        <f t="shared" si="7"/>
        <v>401.84999999999997</v>
      </c>
    </row>
    <row r="126" spans="1:8" x14ac:dyDescent="0.25">
      <c r="A126" s="64" t="s">
        <v>496</v>
      </c>
      <c r="B126" s="65" t="s">
        <v>224</v>
      </c>
      <c r="C126" s="64" t="s">
        <v>25</v>
      </c>
      <c r="D126" s="64" t="s">
        <v>225</v>
      </c>
      <c r="E126" s="66" t="s">
        <v>38</v>
      </c>
      <c r="F126" s="67">
        <v>77.8</v>
      </c>
      <c r="G126" s="68">
        <v>1</v>
      </c>
      <c r="H126" s="69">
        <f t="shared" si="7"/>
        <v>77.8</v>
      </c>
    </row>
    <row r="127" spans="1:8" ht="45" x14ac:dyDescent="0.25">
      <c r="A127" s="64" t="s">
        <v>497</v>
      </c>
      <c r="B127" s="65" t="s">
        <v>292</v>
      </c>
      <c r="C127" s="64" t="s">
        <v>14</v>
      </c>
      <c r="D127" s="64" t="s">
        <v>293</v>
      </c>
      <c r="E127" s="66" t="s">
        <v>61</v>
      </c>
      <c r="F127" s="67">
        <v>686.39</v>
      </c>
      <c r="G127" s="68">
        <v>1</v>
      </c>
      <c r="H127" s="69">
        <f t="shared" si="7"/>
        <v>686.39</v>
      </c>
    </row>
    <row r="128" spans="1:8" ht="30" x14ac:dyDescent="0.25">
      <c r="A128" s="64" t="s">
        <v>498</v>
      </c>
      <c r="B128" s="65">
        <v>39774</v>
      </c>
      <c r="C128" s="64" t="s">
        <v>14</v>
      </c>
      <c r="D128" s="64" t="s">
        <v>295</v>
      </c>
      <c r="E128" s="66" t="s">
        <v>61</v>
      </c>
      <c r="F128" s="67">
        <v>193.48</v>
      </c>
      <c r="G128" s="68">
        <v>38</v>
      </c>
      <c r="H128" s="69">
        <f t="shared" si="7"/>
        <v>7352.24</v>
      </c>
    </row>
    <row r="129" spans="1:12" x14ac:dyDescent="0.25">
      <c r="A129" s="64" t="s">
        <v>499</v>
      </c>
      <c r="B129" s="65" t="s">
        <v>86</v>
      </c>
      <c r="C129" s="64" t="s">
        <v>25</v>
      </c>
      <c r="D129" s="64" t="s">
        <v>87</v>
      </c>
      <c r="E129" s="66" t="s">
        <v>38</v>
      </c>
      <c r="F129" s="67">
        <v>91.52</v>
      </c>
      <c r="G129" s="68">
        <v>1</v>
      </c>
      <c r="H129" s="69">
        <f t="shared" si="7"/>
        <v>91.52</v>
      </c>
    </row>
    <row r="130" spans="1:12" ht="30" x14ac:dyDescent="0.25">
      <c r="A130" s="64" t="s">
        <v>500</v>
      </c>
      <c r="B130" s="65" t="s">
        <v>296</v>
      </c>
      <c r="C130" s="64" t="s">
        <v>14</v>
      </c>
      <c r="D130" s="64" t="s">
        <v>297</v>
      </c>
      <c r="E130" s="66" t="s">
        <v>61</v>
      </c>
      <c r="F130" s="67">
        <v>42.54</v>
      </c>
      <c r="G130" s="68">
        <v>43</v>
      </c>
      <c r="H130" s="69">
        <f t="shared" si="7"/>
        <v>1829.22</v>
      </c>
    </row>
    <row r="131" spans="1:12" s="44" customFormat="1" ht="15.6" x14ac:dyDescent="0.3">
      <c r="A131" s="61" t="s">
        <v>271</v>
      </c>
      <c r="B131" s="61"/>
      <c r="C131" s="61"/>
      <c r="D131" s="61" t="s">
        <v>177</v>
      </c>
      <c r="E131" s="61"/>
      <c r="F131" s="70"/>
      <c r="G131" s="82"/>
      <c r="H131" s="63">
        <f>SUM(H132,H135,H138,H145,H150,H152,H169,H205)</f>
        <v>194290.8020068664</v>
      </c>
    </row>
    <row r="132" spans="1:12" s="44" customFormat="1" ht="15.6" x14ac:dyDescent="0.3">
      <c r="A132" s="61" t="s">
        <v>273</v>
      </c>
      <c r="B132" s="61"/>
      <c r="C132" s="61"/>
      <c r="D132" s="61" t="s">
        <v>299</v>
      </c>
      <c r="E132" s="61"/>
      <c r="F132" s="70"/>
      <c r="G132" s="82"/>
      <c r="H132" s="63">
        <f>SUM(H133:H134)</f>
        <v>2053.1179294560002</v>
      </c>
    </row>
    <row r="133" spans="1:12" ht="34.799999999999997" customHeight="1" x14ac:dyDescent="0.25">
      <c r="A133" s="64" t="s">
        <v>501</v>
      </c>
      <c r="B133" s="65">
        <v>104917</v>
      </c>
      <c r="C133" s="64" t="s">
        <v>14</v>
      </c>
      <c r="D133" s="64" t="s">
        <v>401</v>
      </c>
      <c r="E133" s="66" t="s">
        <v>69</v>
      </c>
      <c r="F133" s="67">
        <v>20.05711092</v>
      </c>
      <c r="G133" s="68">
        <v>55.45</v>
      </c>
      <c r="H133" s="69">
        <f t="shared" si="7"/>
        <v>1112.166800514</v>
      </c>
      <c r="L133" s="5">
        <v>685.92</v>
      </c>
    </row>
    <row r="134" spans="1:12" ht="30" x14ac:dyDescent="0.25">
      <c r="A134" s="64" t="s">
        <v>502</v>
      </c>
      <c r="B134" s="65">
        <v>103670</v>
      </c>
      <c r="C134" s="64" t="s">
        <v>14</v>
      </c>
      <c r="D134" s="64" t="s">
        <v>399</v>
      </c>
      <c r="E134" s="66" t="s">
        <v>27</v>
      </c>
      <c r="F134" s="67">
        <v>400.40473572000002</v>
      </c>
      <c r="G134" s="68">
        <v>2.35</v>
      </c>
      <c r="H134" s="69">
        <f t="shared" si="7"/>
        <v>940.95112894200008</v>
      </c>
      <c r="L134" s="28">
        <v>6556.1</v>
      </c>
    </row>
    <row r="135" spans="1:12" s="44" customFormat="1" ht="25.2" customHeight="1" x14ac:dyDescent="0.3">
      <c r="A135" s="61" t="s">
        <v>274</v>
      </c>
      <c r="B135" s="61"/>
      <c r="C135" s="61"/>
      <c r="D135" s="61" t="s">
        <v>310</v>
      </c>
      <c r="E135" s="61"/>
      <c r="F135" s="70"/>
      <c r="G135" s="82"/>
      <c r="H135" s="63">
        <f>SUM(H136:H137)</f>
        <v>9570.920859324</v>
      </c>
      <c r="L135" s="44">
        <f>SUM(L133:L134)</f>
        <v>7242.02</v>
      </c>
    </row>
    <row r="136" spans="1:12" ht="31.8" customHeight="1" x14ac:dyDescent="0.25">
      <c r="A136" s="64" t="s">
        <v>503</v>
      </c>
      <c r="B136" s="65">
        <v>92762</v>
      </c>
      <c r="C136" s="64" t="s">
        <v>14</v>
      </c>
      <c r="D136" s="64" t="s">
        <v>400</v>
      </c>
      <c r="E136" s="66" t="s">
        <v>69</v>
      </c>
      <c r="F136" s="67">
        <v>12.996621000000001</v>
      </c>
      <c r="G136" s="68">
        <v>530</v>
      </c>
      <c r="H136" s="69">
        <f t="shared" si="7"/>
        <v>6888.2091300000002</v>
      </c>
      <c r="L136" s="29">
        <f>H131-L135</f>
        <v>187048.78200686642</v>
      </c>
    </row>
    <row r="137" spans="1:12" ht="42" customHeight="1" x14ac:dyDescent="0.25">
      <c r="A137" s="64" t="s">
        <v>504</v>
      </c>
      <c r="B137" s="65">
        <v>103670</v>
      </c>
      <c r="C137" s="64" t="s">
        <v>14</v>
      </c>
      <c r="D137" s="64" t="s">
        <v>399</v>
      </c>
      <c r="E137" s="66" t="s">
        <v>27</v>
      </c>
      <c r="F137" s="67">
        <v>400.40473572000002</v>
      </c>
      <c r="G137" s="68">
        <v>6.7</v>
      </c>
      <c r="H137" s="69">
        <f t="shared" si="7"/>
        <v>2682.7117293240003</v>
      </c>
    </row>
    <row r="138" spans="1:12" s="44" customFormat="1" ht="15.6" x14ac:dyDescent="0.3">
      <c r="A138" s="61" t="s">
        <v>277</v>
      </c>
      <c r="B138" s="61"/>
      <c r="C138" s="61"/>
      <c r="D138" s="61" t="s">
        <v>217</v>
      </c>
      <c r="E138" s="61"/>
      <c r="F138" s="70"/>
      <c r="G138" s="82"/>
      <c r="H138" s="63">
        <f>SUM(H139:H144)</f>
        <v>20959.125900000003</v>
      </c>
    </row>
    <row r="139" spans="1:12" ht="49.2" customHeight="1" x14ac:dyDescent="0.25">
      <c r="A139" s="64" t="s">
        <v>505</v>
      </c>
      <c r="B139" s="65" t="s">
        <v>313</v>
      </c>
      <c r="C139" s="64" t="s">
        <v>25</v>
      </c>
      <c r="D139" s="64" t="s">
        <v>314</v>
      </c>
      <c r="E139" s="66" t="s">
        <v>26</v>
      </c>
      <c r="F139" s="67">
        <v>147.61000000000001</v>
      </c>
      <c r="G139" s="68">
        <v>60.11</v>
      </c>
      <c r="H139" s="69">
        <f>F139*G139-0.01</f>
        <v>8872.8271000000004</v>
      </c>
    </row>
    <row r="140" spans="1:12" ht="49.2" customHeight="1" x14ac:dyDescent="0.25">
      <c r="A140" s="64" t="s">
        <v>506</v>
      </c>
      <c r="B140" s="65" t="s">
        <v>315</v>
      </c>
      <c r="C140" s="64" t="s">
        <v>14</v>
      </c>
      <c r="D140" s="64" t="s">
        <v>316</v>
      </c>
      <c r="E140" s="66" t="s">
        <v>26</v>
      </c>
      <c r="F140" s="67">
        <v>108.18</v>
      </c>
      <c r="G140" s="68">
        <v>60.11</v>
      </c>
      <c r="H140" s="69">
        <f>F140*G140-0.01</f>
        <v>6502.6898000000001</v>
      </c>
    </row>
    <row r="141" spans="1:12" ht="49.2" customHeight="1" x14ac:dyDescent="0.25">
      <c r="A141" s="64" t="s">
        <v>507</v>
      </c>
      <c r="B141" s="65" t="s">
        <v>317</v>
      </c>
      <c r="C141" s="64" t="s">
        <v>14</v>
      </c>
      <c r="D141" s="64" t="s">
        <v>318</v>
      </c>
      <c r="E141" s="66" t="s">
        <v>26</v>
      </c>
      <c r="F141" s="67">
        <v>39.64</v>
      </c>
      <c r="G141" s="68">
        <v>60.11</v>
      </c>
      <c r="H141" s="69">
        <f t="shared" si="7"/>
        <v>2382.7604000000001</v>
      </c>
    </row>
    <row r="142" spans="1:12" ht="49.2" customHeight="1" x14ac:dyDescent="0.25">
      <c r="A142" s="64" t="s">
        <v>508</v>
      </c>
      <c r="B142" s="65" t="s">
        <v>319</v>
      </c>
      <c r="C142" s="64" t="s">
        <v>14</v>
      </c>
      <c r="D142" s="64" t="s">
        <v>320</v>
      </c>
      <c r="E142" s="66" t="s">
        <v>35</v>
      </c>
      <c r="F142" s="67">
        <v>38.94</v>
      </c>
      <c r="G142" s="68">
        <v>18.2</v>
      </c>
      <c r="H142" s="69">
        <f>F142*G142-0.01</f>
        <v>708.69799999999998</v>
      </c>
    </row>
    <row r="143" spans="1:12" ht="49.2" customHeight="1" x14ac:dyDescent="0.25">
      <c r="A143" s="64" t="s">
        <v>509</v>
      </c>
      <c r="B143" s="65" t="s">
        <v>321</v>
      </c>
      <c r="C143" s="64" t="s">
        <v>25</v>
      </c>
      <c r="D143" s="64" t="s">
        <v>322</v>
      </c>
      <c r="E143" s="66" t="s">
        <v>26</v>
      </c>
      <c r="F143" s="67">
        <v>18.39</v>
      </c>
      <c r="G143" s="68">
        <v>60.11</v>
      </c>
      <c r="H143" s="69">
        <f t="shared" si="7"/>
        <v>1105.4229</v>
      </c>
    </row>
    <row r="144" spans="1:12" ht="49.2" customHeight="1" x14ac:dyDescent="0.25">
      <c r="A144" s="64" t="s">
        <v>510</v>
      </c>
      <c r="B144" s="65" t="s">
        <v>174</v>
      </c>
      <c r="C144" s="64" t="s">
        <v>25</v>
      </c>
      <c r="D144" s="64" t="s">
        <v>175</v>
      </c>
      <c r="E144" s="66" t="s">
        <v>26</v>
      </c>
      <c r="F144" s="67">
        <v>23.07</v>
      </c>
      <c r="G144" s="68">
        <v>60.11</v>
      </c>
      <c r="H144" s="69">
        <f>F144*G144-0.01</f>
        <v>1386.7276999999999</v>
      </c>
    </row>
    <row r="145" spans="1:8" s="44" customFormat="1" ht="15.6" x14ac:dyDescent="0.3">
      <c r="A145" s="61" t="s">
        <v>280</v>
      </c>
      <c r="B145" s="61"/>
      <c r="C145" s="61"/>
      <c r="D145" s="61" t="s">
        <v>181</v>
      </c>
      <c r="E145" s="61"/>
      <c r="F145" s="70"/>
      <c r="G145" s="82"/>
      <c r="H145" s="63">
        <f>SUM(H146:H149)</f>
        <v>29613.322</v>
      </c>
    </row>
    <row r="146" spans="1:8" ht="43.8" customHeight="1" x14ac:dyDescent="0.25">
      <c r="A146" s="64" t="s">
        <v>511</v>
      </c>
      <c r="B146" s="65" t="s">
        <v>183</v>
      </c>
      <c r="C146" s="64" t="s">
        <v>25</v>
      </c>
      <c r="D146" s="64" t="s">
        <v>184</v>
      </c>
      <c r="E146" s="66" t="s">
        <v>26</v>
      </c>
      <c r="F146" s="67">
        <v>70.36</v>
      </c>
      <c r="G146" s="68">
        <v>35.86</v>
      </c>
      <c r="H146" s="69">
        <f>F146*G146-0.01</f>
        <v>2523.0995999999996</v>
      </c>
    </row>
    <row r="147" spans="1:8" ht="30" x14ac:dyDescent="0.25">
      <c r="A147" s="64" t="s">
        <v>512</v>
      </c>
      <c r="B147" s="65" t="s">
        <v>41</v>
      </c>
      <c r="C147" s="64" t="s">
        <v>14</v>
      </c>
      <c r="D147" s="64" t="s">
        <v>42</v>
      </c>
      <c r="E147" s="66" t="s">
        <v>27</v>
      </c>
      <c r="F147" s="67">
        <v>820.3</v>
      </c>
      <c r="G147" s="68">
        <v>2.5099999999999998</v>
      </c>
      <c r="H147" s="69">
        <f t="shared" si="7"/>
        <v>2058.9529999999995</v>
      </c>
    </row>
    <row r="148" spans="1:8" ht="30" x14ac:dyDescent="0.25">
      <c r="A148" s="64" t="s">
        <v>513</v>
      </c>
      <c r="B148" s="65" t="s">
        <v>185</v>
      </c>
      <c r="C148" s="64" t="s">
        <v>25</v>
      </c>
      <c r="D148" s="64" t="s">
        <v>186</v>
      </c>
      <c r="E148" s="66" t="s">
        <v>26</v>
      </c>
      <c r="F148" s="67">
        <v>62.45</v>
      </c>
      <c r="G148" s="68">
        <v>193.94</v>
      </c>
      <c r="H148" s="69">
        <f t="shared" ref="H148:H210" si="8">F148*G148</f>
        <v>12111.553</v>
      </c>
    </row>
    <row r="149" spans="1:8" ht="30" x14ac:dyDescent="0.25">
      <c r="A149" s="64" t="s">
        <v>514</v>
      </c>
      <c r="B149" s="65" t="s">
        <v>187</v>
      </c>
      <c r="C149" s="64" t="s">
        <v>25</v>
      </c>
      <c r="D149" s="64" t="s">
        <v>188</v>
      </c>
      <c r="E149" s="66" t="s">
        <v>26</v>
      </c>
      <c r="F149" s="67">
        <v>144.97</v>
      </c>
      <c r="G149" s="68">
        <v>89.12</v>
      </c>
      <c r="H149" s="69">
        <f>F149*G149-0.01</f>
        <v>12919.716400000001</v>
      </c>
    </row>
    <row r="150" spans="1:8" s="44" customFormat="1" ht="15.6" x14ac:dyDescent="0.3">
      <c r="A150" s="61" t="s">
        <v>281</v>
      </c>
      <c r="B150" s="61"/>
      <c r="C150" s="61"/>
      <c r="D150" s="61" t="s">
        <v>189</v>
      </c>
      <c r="E150" s="61"/>
      <c r="F150" s="70"/>
      <c r="G150" s="82"/>
      <c r="H150" s="63">
        <f>SUM(H151)</f>
        <v>5739.9310000000005</v>
      </c>
    </row>
    <row r="151" spans="1:8" ht="39.6" customHeight="1" x14ac:dyDescent="0.25">
      <c r="A151" s="64" t="s">
        <v>603</v>
      </c>
      <c r="B151" s="65">
        <v>12973</v>
      </c>
      <c r="C151" s="64" t="s">
        <v>25</v>
      </c>
      <c r="D151" s="64" t="s">
        <v>192</v>
      </c>
      <c r="E151" s="66" t="s">
        <v>26</v>
      </c>
      <c r="F151" s="67">
        <v>167.15</v>
      </c>
      <c r="G151" s="68">
        <v>34.340000000000003</v>
      </c>
      <c r="H151" s="69">
        <f t="shared" si="8"/>
        <v>5739.9310000000005</v>
      </c>
    </row>
    <row r="152" spans="1:8" s="44" customFormat="1" ht="15.6" x14ac:dyDescent="0.3">
      <c r="A152" s="61" t="s">
        <v>284</v>
      </c>
      <c r="B152" s="61"/>
      <c r="C152" s="61"/>
      <c r="D152" s="61" t="s">
        <v>79</v>
      </c>
      <c r="E152" s="61"/>
      <c r="F152" s="70"/>
      <c r="G152" s="82"/>
      <c r="H152" s="63">
        <f>SUM(H153:H168)</f>
        <v>26434.678999999996</v>
      </c>
    </row>
    <row r="153" spans="1:8" x14ac:dyDescent="0.25">
      <c r="A153" s="64" t="s">
        <v>604</v>
      </c>
      <c r="B153" s="65" t="s">
        <v>80</v>
      </c>
      <c r="C153" s="64" t="s">
        <v>25</v>
      </c>
      <c r="D153" s="64" t="s">
        <v>81</v>
      </c>
      <c r="E153" s="66" t="s">
        <v>38</v>
      </c>
      <c r="F153" s="67">
        <v>2666.7</v>
      </c>
      <c r="G153" s="68">
        <v>1</v>
      </c>
      <c r="H153" s="69">
        <f t="shared" si="8"/>
        <v>2666.7</v>
      </c>
    </row>
    <row r="154" spans="1:8" x14ac:dyDescent="0.25">
      <c r="A154" s="64" t="s">
        <v>605</v>
      </c>
      <c r="B154" s="65" t="s">
        <v>325</v>
      </c>
      <c r="C154" s="64" t="s">
        <v>25</v>
      </c>
      <c r="D154" s="64" t="s">
        <v>326</v>
      </c>
      <c r="E154" s="66" t="s">
        <v>38</v>
      </c>
      <c r="F154" s="67">
        <v>573.63</v>
      </c>
      <c r="G154" s="68">
        <v>4</v>
      </c>
      <c r="H154" s="69">
        <f t="shared" si="8"/>
        <v>2294.52</v>
      </c>
    </row>
    <row r="155" spans="1:8" x14ac:dyDescent="0.25">
      <c r="A155" s="64" t="s">
        <v>606</v>
      </c>
      <c r="B155" s="65" t="s">
        <v>82</v>
      </c>
      <c r="C155" s="64" t="s">
        <v>25</v>
      </c>
      <c r="D155" s="64" t="s">
        <v>83</v>
      </c>
      <c r="E155" s="66" t="s">
        <v>38</v>
      </c>
      <c r="F155" s="67">
        <v>61.83</v>
      </c>
      <c r="G155" s="68">
        <v>11</v>
      </c>
      <c r="H155" s="69">
        <f t="shared" si="8"/>
        <v>680.13</v>
      </c>
    </row>
    <row r="156" spans="1:8" x14ac:dyDescent="0.25">
      <c r="A156" s="64" t="s">
        <v>607</v>
      </c>
      <c r="B156" s="65" t="s">
        <v>84</v>
      </c>
      <c r="C156" s="64" t="s">
        <v>25</v>
      </c>
      <c r="D156" s="64" t="s">
        <v>85</v>
      </c>
      <c r="E156" s="66" t="s">
        <v>38</v>
      </c>
      <c r="F156" s="67">
        <v>94.02</v>
      </c>
      <c r="G156" s="68">
        <v>4</v>
      </c>
      <c r="H156" s="69">
        <f t="shared" si="8"/>
        <v>376.08</v>
      </c>
    </row>
    <row r="157" spans="1:8" x14ac:dyDescent="0.25">
      <c r="A157" s="64" t="s">
        <v>608</v>
      </c>
      <c r="B157" s="65" t="s">
        <v>290</v>
      </c>
      <c r="C157" s="64" t="s">
        <v>25</v>
      </c>
      <c r="D157" s="64" t="s">
        <v>291</v>
      </c>
      <c r="E157" s="66" t="s">
        <v>38</v>
      </c>
      <c r="F157" s="67">
        <v>133.94999999999999</v>
      </c>
      <c r="G157" s="68">
        <v>1</v>
      </c>
      <c r="H157" s="69">
        <f t="shared" si="8"/>
        <v>133.94999999999999</v>
      </c>
    </row>
    <row r="158" spans="1:8" x14ac:dyDescent="0.25">
      <c r="A158" s="64" t="s">
        <v>609</v>
      </c>
      <c r="B158" s="65" t="s">
        <v>327</v>
      </c>
      <c r="C158" s="64" t="s">
        <v>25</v>
      </c>
      <c r="D158" s="64" t="s">
        <v>328</v>
      </c>
      <c r="E158" s="66" t="s">
        <v>38</v>
      </c>
      <c r="F158" s="67">
        <v>28.01</v>
      </c>
      <c r="G158" s="68">
        <v>7</v>
      </c>
      <c r="H158" s="69">
        <f t="shared" si="8"/>
        <v>196.07000000000002</v>
      </c>
    </row>
    <row r="159" spans="1:8" x14ac:dyDescent="0.25">
      <c r="A159" s="64" t="s">
        <v>610</v>
      </c>
      <c r="B159" s="65" t="s">
        <v>329</v>
      </c>
      <c r="C159" s="64" t="s">
        <v>25</v>
      </c>
      <c r="D159" s="64" t="s">
        <v>330</v>
      </c>
      <c r="E159" s="66" t="s">
        <v>38</v>
      </c>
      <c r="F159" s="67">
        <v>25.91</v>
      </c>
      <c r="G159" s="68">
        <v>8</v>
      </c>
      <c r="H159" s="69">
        <f t="shared" si="8"/>
        <v>207.28</v>
      </c>
    </row>
    <row r="160" spans="1:8" x14ac:dyDescent="0.25">
      <c r="A160" s="64" t="s">
        <v>611</v>
      </c>
      <c r="B160" s="65" t="s">
        <v>331</v>
      </c>
      <c r="C160" s="64" t="s">
        <v>25</v>
      </c>
      <c r="D160" s="64" t="s">
        <v>332</v>
      </c>
      <c r="E160" s="66" t="s">
        <v>38</v>
      </c>
      <c r="F160" s="67">
        <v>31.86</v>
      </c>
      <c r="G160" s="68">
        <v>12</v>
      </c>
      <c r="H160" s="69">
        <f t="shared" si="8"/>
        <v>382.32</v>
      </c>
    </row>
    <row r="161" spans="1:8" x14ac:dyDescent="0.25">
      <c r="A161" s="64" t="s">
        <v>612</v>
      </c>
      <c r="B161" s="65" t="s">
        <v>88</v>
      </c>
      <c r="C161" s="64" t="s">
        <v>25</v>
      </c>
      <c r="D161" s="64" t="s">
        <v>89</v>
      </c>
      <c r="E161" s="66" t="s">
        <v>56</v>
      </c>
      <c r="F161" s="67">
        <v>8.1300000000000008</v>
      </c>
      <c r="G161" s="68">
        <v>253.7</v>
      </c>
      <c r="H161" s="69">
        <f t="shared" si="8"/>
        <v>2062.5810000000001</v>
      </c>
    </row>
    <row r="162" spans="1:8" x14ac:dyDescent="0.25">
      <c r="A162" s="64" t="s">
        <v>613</v>
      </c>
      <c r="B162" s="65" t="s">
        <v>90</v>
      </c>
      <c r="C162" s="64" t="s">
        <v>25</v>
      </c>
      <c r="D162" s="64" t="s">
        <v>91</v>
      </c>
      <c r="E162" s="66" t="s">
        <v>56</v>
      </c>
      <c r="F162" s="67">
        <v>17.61</v>
      </c>
      <c r="G162" s="68">
        <v>20</v>
      </c>
      <c r="H162" s="69">
        <f t="shared" si="8"/>
        <v>352.2</v>
      </c>
    </row>
    <row r="163" spans="1:8" x14ac:dyDescent="0.25">
      <c r="A163" s="64" t="s">
        <v>614</v>
      </c>
      <c r="B163" s="65" t="s">
        <v>92</v>
      </c>
      <c r="C163" s="64" t="s">
        <v>25</v>
      </c>
      <c r="D163" s="64" t="s">
        <v>93</v>
      </c>
      <c r="E163" s="66" t="s">
        <v>56</v>
      </c>
      <c r="F163" s="67">
        <v>8.3800000000000008</v>
      </c>
      <c r="G163" s="68">
        <v>681.6</v>
      </c>
      <c r="H163" s="69">
        <f>F163*G163-0.01</f>
        <v>5711.7980000000007</v>
      </c>
    </row>
    <row r="164" spans="1:8" x14ac:dyDescent="0.25">
      <c r="A164" s="64" t="s">
        <v>615</v>
      </c>
      <c r="B164" s="65" t="s">
        <v>94</v>
      </c>
      <c r="C164" s="64" t="s">
        <v>25</v>
      </c>
      <c r="D164" s="64" t="s">
        <v>95</v>
      </c>
      <c r="E164" s="66" t="s">
        <v>56</v>
      </c>
      <c r="F164" s="67">
        <v>12.52</v>
      </c>
      <c r="G164" s="68">
        <v>99</v>
      </c>
      <c r="H164" s="69">
        <f t="shared" si="8"/>
        <v>1239.48</v>
      </c>
    </row>
    <row r="165" spans="1:8" x14ac:dyDescent="0.25">
      <c r="A165" s="64" t="s">
        <v>616</v>
      </c>
      <c r="B165" s="65" t="s">
        <v>333</v>
      </c>
      <c r="C165" s="64" t="s">
        <v>25</v>
      </c>
      <c r="D165" s="64" t="s">
        <v>334</v>
      </c>
      <c r="E165" s="66" t="s">
        <v>38</v>
      </c>
      <c r="F165" s="67">
        <v>122.98</v>
      </c>
      <c r="G165" s="68">
        <v>7</v>
      </c>
      <c r="H165" s="69">
        <f t="shared" si="8"/>
        <v>860.86</v>
      </c>
    </row>
    <row r="166" spans="1:8" ht="30" x14ac:dyDescent="0.25">
      <c r="A166" s="64" t="s">
        <v>617</v>
      </c>
      <c r="B166" s="65" t="s">
        <v>100</v>
      </c>
      <c r="C166" s="64" t="s">
        <v>25</v>
      </c>
      <c r="D166" s="64" t="s">
        <v>101</v>
      </c>
      <c r="E166" s="66" t="s">
        <v>38</v>
      </c>
      <c r="F166" s="67">
        <v>283.42</v>
      </c>
      <c r="G166" s="68">
        <v>7</v>
      </c>
      <c r="H166" s="69">
        <f t="shared" si="8"/>
        <v>1983.94</v>
      </c>
    </row>
    <row r="167" spans="1:8" ht="30" x14ac:dyDescent="0.25">
      <c r="A167" s="64" t="s">
        <v>618</v>
      </c>
      <c r="B167" s="65" t="s">
        <v>102</v>
      </c>
      <c r="C167" s="64" t="s">
        <v>25</v>
      </c>
      <c r="D167" s="64" t="s">
        <v>335</v>
      </c>
      <c r="E167" s="66" t="s">
        <v>38</v>
      </c>
      <c r="F167" s="67">
        <v>282.51</v>
      </c>
      <c r="G167" s="68">
        <v>7</v>
      </c>
      <c r="H167" s="69">
        <f t="shared" si="8"/>
        <v>1977.57</v>
      </c>
    </row>
    <row r="168" spans="1:8" ht="30" x14ac:dyDescent="0.25">
      <c r="A168" s="64" t="s">
        <v>619</v>
      </c>
      <c r="B168" s="65" t="s">
        <v>103</v>
      </c>
      <c r="C168" s="64" t="s">
        <v>25</v>
      </c>
      <c r="D168" s="64" t="s">
        <v>104</v>
      </c>
      <c r="E168" s="66" t="s">
        <v>105</v>
      </c>
      <c r="F168" s="67">
        <v>265.45999999999998</v>
      </c>
      <c r="G168" s="68">
        <v>20</v>
      </c>
      <c r="H168" s="69">
        <f t="shared" si="8"/>
        <v>5309.2</v>
      </c>
    </row>
    <row r="169" spans="1:8" s="44" customFormat="1" ht="15.6" x14ac:dyDescent="0.3">
      <c r="A169" s="61" t="s">
        <v>481</v>
      </c>
      <c r="B169" s="61"/>
      <c r="C169" s="61"/>
      <c r="D169" s="61" t="s">
        <v>107</v>
      </c>
      <c r="E169" s="61"/>
      <c r="F169" s="70"/>
      <c r="G169" s="82"/>
      <c r="H169" s="63">
        <f>SUM(H170,H190)</f>
        <v>81286.908199999991</v>
      </c>
    </row>
    <row r="170" spans="1:8" s="44" customFormat="1" ht="15.6" x14ac:dyDescent="0.3">
      <c r="A170" s="61" t="s">
        <v>530</v>
      </c>
      <c r="B170" s="61"/>
      <c r="C170" s="61"/>
      <c r="D170" s="61" t="s">
        <v>336</v>
      </c>
      <c r="E170" s="61"/>
      <c r="F170" s="70"/>
      <c r="G170" s="82"/>
      <c r="H170" s="63">
        <f>SUM(H171:H189)</f>
        <v>14857.676999999998</v>
      </c>
    </row>
    <row r="171" spans="1:8" ht="45" x14ac:dyDescent="0.25">
      <c r="A171" s="64" t="s">
        <v>531</v>
      </c>
      <c r="B171" s="65" t="s">
        <v>337</v>
      </c>
      <c r="C171" s="64" t="s">
        <v>25</v>
      </c>
      <c r="D171" s="64" t="s">
        <v>338</v>
      </c>
      <c r="E171" s="66" t="s">
        <v>38</v>
      </c>
      <c r="F171" s="67">
        <v>1055.5</v>
      </c>
      <c r="G171" s="68">
        <v>4</v>
      </c>
      <c r="H171" s="69">
        <f t="shared" si="8"/>
        <v>4222</v>
      </c>
    </row>
    <row r="172" spans="1:8" x14ac:dyDescent="0.25">
      <c r="A172" s="64" t="s">
        <v>532</v>
      </c>
      <c r="B172" s="65" t="s">
        <v>339</v>
      </c>
      <c r="C172" s="64" t="s">
        <v>25</v>
      </c>
      <c r="D172" s="64" t="s">
        <v>340</v>
      </c>
      <c r="E172" s="66" t="s">
        <v>38</v>
      </c>
      <c r="F172" s="67">
        <v>61.87</v>
      </c>
      <c r="G172" s="68">
        <v>3</v>
      </c>
      <c r="H172" s="69">
        <f t="shared" si="8"/>
        <v>185.60999999999999</v>
      </c>
    </row>
    <row r="173" spans="1:8" x14ac:dyDescent="0.25">
      <c r="A173" s="64" t="s">
        <v>533</v>
      </c>
      <c r="B173" s="65" t="s">
        <v>341</v>
      </c>
      <c r="C173" s="64" t="s">
        <v>25</v>
      </c>
      <c r="D173" s="64" t="s">
        <v>342</v>
      </c>
      <c r="E173" s="66" t="s">
        <v>38</v>
      </c>
      <c r="F173" s="67">
        <v>75.989999999999995</v>
      </c>
      <c r="G173" s="68">
        <v>3</v>
      </c>
      <c r="H173" s="69">
        <f t="shared" si="8"/>
        <v>227.96999999999997</v>
      </c>
    </row>
    <row r="174" spans="1:8" ht="30" x14ac:dyDescent="0.25">
      <c r="A174" s="64" t="s">
        <v>534</v>
      </c>
      <c r="B174" s="65" t="s">
        <v>343</v>
      </c>
      <c r="C174" s="64" t="s">
        <v>25</v>
      </c>
      <c r="D174" s="64" t="s">
        <v>344</v>
      </c>
      <c r="E174" s="66" t="s">
        <v>38</v>
      </c>
      <c r="F174" s="67">
        <v>209.83</v>
      </c>
      <c r="G174" s="68">
        <v>3</v>
      </c>
      <c r="H174" s="69">
        <f t="shared" si="8"/>
        <v>629.49</v>
      </c>
    </row>
    <row r="175" spans="1:8" ht="30" x14ac:dyDescent="0.25">
      <c r="A175" s="64" t="s">
        <v>535</v>
      </c>
      <c r="B175" s="65" t="s">
        <v>137</v>
      </c>
      <c r="C175" s="64" t="s">
        <v>14</v>
      </c>
      <c r="D175" s="64" t="s">
        <v>138</v>
      </c>
      <c r="E175" s="66" t="s">
        <v>61</v>
      </c>
      <c r="F175" s="67">
        <v>144.63999999999999</v>
      </c>
      <c r="G175" s="68">
        <v>1</v>
      </c>
      <c r="H175" s="69">
        <f t="shared" si="8"/>
        <v>144.63999999999999</v>
      </c>
    </row>
    <row r="176" spans="1:8" ht="30" x14ac:dyDescent="0.25">
      <c r="A176" s="64" t="s">
        <v>536</v>
      </c>
      <c r="B176" s="65" t="s">
        <v>139</v>
      </c>
      <c r="C176" s="64" t="s">
        <v>14</v>
      </c>
      <c r="D176" s="64" t="s">
        <v>140</v>
      </c>
      <c r="E176" s="66" t="s">
        <v>61</v>
      </c>
      <c r="F176" s="67">
        <v>66.16</v>
      </c>
      <c r="G176" s="68">
        <v>7</v>
      </c>
      <c r="H176" s="69">
        <f t="shared" si="8"/>
        <v>463.12</v>
      </c>
    </row>
    <row r="177" spans="1:8" x14ac:dyDescent="0.25">
      <c r="A177" s="64" t="s">
        <v>537</v>
      </c>
      <c r="B177" s="65" t="s">
        <v>141</v>
      </c>
      <c r="C177" s="64" t="s">
        <v>25</v>
      </c>
      <c r="D177" s="64" t="s">
        <v>142</v>
      </c>
      <c r="E177" s="66" t="s">
        <v>38</v>
      </c>
      <c r="F177" s="67">
        <v>119.04</v>
      </c>
      <c r="G177" s="68">
        <v>7</v>
      </c>
      <c r="H177" s="69">
        <f t="shared" si="8"/>
        <v>833.28000000000009</v>
      </c>
    </row>
    <row r="178" spans="1:8" x14ac:dyDescent="0.25">
      <c r="A178" s="64" t="s">
        <v>538</v>
      </c>
      <c r="B178" s="65" t="s">
        <v>143</v>
      </c>
      <c r="C178" s="64" t="s">
        <v>25</v>
      </c>
      <c r="D178" s="64" t="s">
        <v>144</v>
      </c>
      <c r="E178" s="66" t="s">
        <v>38</v>
      </c>
      <c r="F178" s="67">
        <v>145.76</v>
      </c>
      <c r="G178" s="68">
        <v>14</v>
      </c>
      <c r="H178" s="69">
        <f t="shared" si="8"/>
        <v>2040.6399999999999</v>
      </c>
    </row>
    <row r="179" spans="1:8" ht="30" x14ac:dyDescent="0.25">
      <c r="A179" s="64" t="s">
        <v>539</v>
      </c>
      <c r="B179" s="65" t="s">
        <v>145</v>
      </c>
      <c r="C179" s="64" t="s">
        <v>14</v>
      </c>
      <c r="D179" s="64" t="s">
        <v>146</v>
      </c>
      <c r="E179" s="66" t="s">
        <v>61</v>
      </c>
      <c r="F179" s="67">
        <v>9.64</v>
      </c>
      <c r="G179" s="68">
        <v>7</v>
      </c>
      <c r="H179" s="69">
        <f t="shared" si="8"/>
        <v>67.48</v>
      </c>
    </row>
    <row r="180" spans="1:8" ht="60" x14ac:dyDescent="0.25">
      <c r="A180" s="64" t="s">
        <v>540</v>
      </c>
      <c r="B180" s="65" t="s">
        <v>147</v>
      </c>
      <c r="C180" s="64" t="s">
        <v>14</v>
      </c>
      <c r="D180" s="64" t="s">
        <v>148</v>
      </c>
      <c r="E180" s="66" t="s">
        <v>35</v>
      </c>
      <c r="F180" s="67">
        <v>57.19</v>
      </c>
      <c r="G180" s="68">
        <v>28</v>
      </c>
      <c r="H180" s="69">
        <f t="shared" si="8"/>
        <v>1601.32</v>
      </c>
    </row>
    <row r="181" spans="1:8" ht="60" x14ac:dyDescent="0.25">
      <c r="A181" s="64" t="s">
        <v>541</v>
      </c>
      <c r="B181" s="65" t="s">
        <v>149</v>
      </c>
      <c r="C181" s="64" t="s">
        <v>14</v>
      </c>
      <c r="D181" s="64" t="s">
        <v>150</v>
      </c>
      <c r="E181" s="66" t="s">
        <v>35</v>
      </c>
      <c r="F181" s="67">
        <v>39.17</v>
      </c>
      <c r="G181" s="68">
        <v>23.1</v>
      </c>
      <c r="H181" s="69">
        <f>F181*G181-0.01</f>
        <v>904.81700000000012</v>
      </c>
    </row>
    <row r="182" spans="1:8" ht="30" x14ac:dyDescent="0.25">
      <c r="A182" s="64" t="s">
        <v>542</v>
      </c>
      <c r="B182" s="65" t="s">
        <v>345</v>
      </c>
      <c r="C182" s="64" t="s">
        <v>14</v>
      </c>
      <c r="D182" s="64" t="s">
        <v>346</v>
      </c>
      <c r="E182" s="66" t="s">
        <v>61</v>
      </c>
      <c r="F182" s="67">
        <v>703.81</v>
      </c>
      <c r="G182" s="68">
        <v>1</v>
      </c>
      <c r="H182" s="69">
        <f t="shared" si="8"/>
        <v>703.81</v>
      </c>
    </row>
    <row r="183" spans="1:8" ht="45" x14ac:dyDescent="0.25">
      <c r="A183" s="64" t="s">
        <v>543</v>
      </c>
      <c r="B183" s="65" t="s">
        <v>347</v>
      </c>
      <c r="C183" s="64" t="s">
        <v>14</v>
      </c>
      <c r="D183" s="64" t="s">
        <v>348</v>
      </c>
      <c r="E183" s="66" t="s">
        <v>61</v>
      </c>
      <c r="F183" s="67">
        <v>379.48</v>
      </c>
      <c r="G183" s="68">
        <v>1</v>
      </c>
      <c r="H183" s="69">
        <f t="shared" si="8"/>
        <v>379.48</v>
      </c>
    </row>
    <row r="184" spans="1:8" ht="30" x14ac:dyDescent="0.25">
      <c r="A184" s="64" t="s">
        <v>544</v>
      </c>
      <c r="B184" s="65" t="s">
        <v>151</v>
      </c>
      <c r="C184" s="64" t="s">
        <v>14</v>
      </c>
      <c r="D184" s="64" t="s">
        <v>152</v>
      </c>
      <c r="E184" s="66" t="s">
        <v>61</v>
      </c>
      <c r="F184" s="67">
        <v>223.83</v>
      </c>
      <c r="G184" s="68">
        <v>1</v>
      </c>
      <c r="H184" s="69">
        <f t="shared" si="8"/>
        <v>223.83</v>
      </c>
    </row>
    <row r="185" spans="1:8" ht="30" x14ac:dyDescent="0.25">
      <c r="A185" s="64" t="s">
        <v>545</v>
      </c>
      <c r="B185" s="65" t="s">
        <v>349</v>
      </c>
      <c r="C185" s="64" t="s">
        <v>14</v>
      </c>
      <c r="D185" s="64" t="s">
        <v>350</v>
      </c>
      <c r="E185" s="66" t="s">
        <v>61</v>
      </c>
      <c r="F185" s="67">
        <v>97.98</v>
      </c>
      <c r="G185" s="68">
        <v>1</v>
      </c>
      <c r="H185" s="69">
        <f t="shared" si="8"/>
        <v>97.98</v>
      </c>
    </row>
    <row r="186" spans="1:8" ht="30" x14ac:dyDescent="0.25">
      <c r="A186" s="64" t="s">
        <v>546</v>
      </c>
      <c r="B186" s="65" t="s">
        <v>127</v>
      </c>
      <c r="C186" s="64" t="s">
        <v>14</v>
      </c>
      <c r="D186" s="64" t="s">
        <v>128</v>
      </c>
      <c r="E186" s="66" t="s">
        <v>61</v>
      </c>
      <c r="F186" s="67">
        <v>304.06</v>
      </c>
      <c r="G186" s="68">
        <v>1</v>
      </c>
      <c r="H186" s="69">
        <f t="shared" si="8"/>
        <v>304.06</v>
      </c>
    </row>
    <row r="187" spans="1:8" ht="30" x14ac:dyDescent="0.25">
      <c r="A187" s="64" t="s">
        <v>547</v>
      </c>
      <c r="B187" s="65" t="s">
        <v>153</v>
      </c>
      <c r="C187" s="64" t="s">
        <v>14</v>
      </c>
      <c r="D187" s="64" t="s">
        <v>154</v>
      </c>
      <c r="E187" s="66" t="s">
        <v>61</v>
      </c>
      <c r="F187" s="67">
        <v>166.37</v>
      </c>
      <c r="G187" s="68">
        <v>3</v>
      </c>
      <c r="H187" s="69">
        <f t="shared" si="8"/>
        <v>499.11</v>
      </c>
    </row>
    <row r="188" spans="1:8" ht="30" x14ac:dyDescent="0.25">
      <c r="A188" s="64" t="s">
        <v>548</v>
      </c>
      <c r="B188" s="65" t="s">
        <v>155</v>
      </c>
      <c r="C188" s="64" t="s">
        <v>14</v>
      </c>
      <c r="D188" s="64" t="s">
        <v>156</v>
      </c>
      <c r="E188" s="66" t="s">
        <v>61</v>
      </c>
      <c r="F188" s="67">
        <v>148.78</v>
      </c>
      <c r="G188" s="68">
        <v>8</v>
      </c>
      <c r="H188" s="69">
        <f t="shared" si="8"/>
        <v>1190.24</v>
      </c>
    </row>
    <row r="189" spans="1:8" ht="30" x14ac:dyDescent="0.25">
      <c r="A189" s="64" t="s">
        <v>549</v>
      </c>
      <c r="B189" s="65" t="s">
        <v>157</v>
      </c>
      <c r="C189" s="64" t="s">
        <v>14</v>
      </c>
      <c r="D189" s="64" t="s">
        <v>158</v>
      </c>
      <c r="E189" s="66" t="s">
        <v>61</v>
      </c>
      <c r="F189" s="67">
        <v>13.88</v>
      </c>
      <c r="G189" s="68">
        <v>10</v>
      </c>
      <c r="H189" s="69">
        <f t="shared" si="8"/>
        <v>138.80000000000001</v>
      </c>
    </row>
    <row r="190" spans="1:8" s="44" customFormat="1" ht="15.6" x14ac:dyDescent="0.3">
      <c r="A190" s="61" t="s">
        <v>550</v>
      </c>
      <c r="B190" s="61"/>
      <c r="C190" s="61"/>
      <c r="D190" s="61" t="s">
        <v>351</v>
      </c>
      <c r="E190" s="61"/>
      <c r="F190" s="70"/>
      <c r="G190" s="82"/>
      <c r="H190" s="63">
        <f>SUM(H191:H204)</f>
        <v>66429.231199999995</v>
      </c>
    </row>
    <row r="191" spans="1:8" ht="30" x14ac:dyDescent="0.25">
      <c r="A191" s="64" t="s">
        <v>551</v>
      </c>
      <c r="B191" s="65" t="s">
        <v>113</v>
      </c>
      <c r="C191" s="64" t="s">
        <v>25</v>
      </c>
      <c r="D191" s="64" t="s">
        <v>114</v>
      </c>
      <c r="E191" s="66" t="s">
        <v>38</v>
      </c>
      <c r="F191" s="67">
        <v>149.9</v>
      </c>
      <c r="G191" s="68">
        <v>7</v>
      </c>
      <c r="H191" s="69">
        <f t="shared" si="8"/>
        <v>1049.3</v>
      </c>
    </row>
    <row r="192" spans="1:8" x14ac:dyDescent="0.25">
      <c r="A192" s="64" t="s">
        <v>552</v>
      </c>
      <c r="B192" s="65" t="s">
        <v>115</v>
      </c>
      <c r="C192" s="64" t="s">
        <v>25</v>
      </c>
      <c r="D192" s="64" t="s">
        <v>116</v>
      </c>
      <c r="E192" s="66" t="s">
        <v>105</v>
      </c>
      <c r="F192" s="67">
        <v>137.01</v>
      </c>
      <c r="G192" s="68">
        <v>3</v>
      </c>
      <c r="H192" s="69">
        <f t="shared" si="8"/>
        <v>411.03</v>
      </c>
    </row>
    <row r="193" spans="1:8" ht="30" x14ac:dyDescent="0.25">
      <c r="A193" s="64" t="s">
        <v>553</v>
      </c>
      <c r="B193" s="65" t="s">
        <v>117</v>
      </c>
      <c r="C193" s="64" t="s">
        <v>14</v>
      </c>
      <c r="D193" s="64" t="s">
        <v>118</v>
      </c>
      <c r="E193" s="66" t="s">
        <v>35</v>
      </c>
      <c r="F193" s="67">
        <v>33.32</v>
      </c>
      <c r="G193" s="68">
        <v>87.55</v>
      </c>
      <c r="H193" s="69">
        <f>F193*G193-0.01</f>
        <v>2917.1559999999995</v>
      </c>
    </row>
    <row r="194" spans="1:8" ht="30" x14ac:dyDescent="0.25">
      <c r="A194" s="64" t="s">
        <v>554</v>
      </c>
      <c r="B194" s="65" t="s">
        <v>119</v>
      </c>
      <c r="C194" s="64" t="s">
        <v>14</v>
      </c>
      <c r="D194" s="64" t="s">
        <v>120</v>
      </c>
      <c r="E194" s="66" t="s">
        <v>35</v>
      </c>
      <c r="F194" s="67">
        <v>46.43</v>
      </c>
      <c r="G194" s="68">
        <v>101.5</v>
      </c>
      <c r="H194" s="69">
        <f t="shared" si="8"/>
        <v>4712.6449999999995</v>
      </c>
    </row>
    <row r="195" spans="1:8" ht="30" x14ac:dyDescent="0.25">
      <c r="A195" s="64" t="s">
        <v>555</v>
      </c>
      <c r="B195" s="65" t="s">
        <v>352</v>
      </c>
      <c r="C195" s="64" t="s">
        <v>14</v>
      </c>
      <c r="D195" s="64" t="s">
        <v>353</v>
      </c>
      <c r="E195" s="66" t="s">
        <v>61</v>
      </c>
      <c r="F195" s="67">
        <v>53.49</v>
      </c>
      <c r="G195" s="68">
        <v>3</v>
      </c>
      <c r="H195" s="69">
        <f t="shared" si="8"/>
        <v>160.47</v>
      </c>
    </row>
    <row r="196" spans="1:8" ht="45" x14ac:dyDescent="0.25">
      <c r="A196" s="64" t="s">
        <v>556</v>
      </c>
      <c r="B196" s="65" t="s">
        <v>121</v>
      </c>
      <c r="C196" s="64" t="s">
        <v>14</v>
      </c>
      <c r="D196" s="64" t="s">
        <v>122</v>
      </c>
      <c r="E196" s="66" t="s">
        <v>61</v>
      </c>
      <c r="F196" s="67">
        <v>327.72</v>
      </c>
      <c r="G196" s="68">
        <v>4</v>
      </c>
      <c r="H196" s="69">
        <f t="shared" si="8"/>
        <v>1310.88</v>
      </c>
    </row>
    <row r="197" spans="1:8" x14ac:dyDescent="0.25">
      <c r="A197" s="64" t="s">
        <v>557</v>
      </c>
      <c r="B197" s="65" t="s">
        <v>123</v>
      </c>
      <c r="C197" s="64" t="s">
        <v>25</v>
      </c>
      <c r="D197" s="64" t="s">
        <v>124</v>
      </c>
      <c r="E197" s="66" t="s">
        <v>38</v>
      </c>
      <c r="F197" s="67">
        <v>527.30999999999995</v>
      </c>
      <c r="G197" s="68">
        <v>1</v>
      </c>
      <c r="H197" s="69">
        <f t="shared" si="8"/>
        <v>527.30999999999995</v>
      </c>
    </row>
    <row r="198" spans="1:8" x14ac:dyDescent="0.25">
      <c r="A198" s="64" t="s">
        <v>558</v>
      </c>
      <c r="B198" s="65" t="s">
        <v>354</v>
      </c>
      <c r="C198" s="64" t="s">
        <v>25</v>
      </c>
      <c r="D198" s="64" t="s">
        <v>355</v>
      </c>
      <c r="E198" s="66" t="s">
        <v>38</v>
      </c>
      <c r="F198" s="67">
        <v>9503.7800000000007</v>
      </c>
      <c r="G198" s="68">
        <v>2.09</v>
      </c>
      <c r="H198" s="69">
        <f t="shared" si="8"/>
        <v>19862.9002</v>
      </c>
    </row>
    <row r="199" spans="1:8" x14ac:dyDescent="0.25">
      <c r="A199" s="64" t="s">
        <v>559</v>
      </c>
      <c r="B199" s="65" t="s">
        <v>356</v>
      </c>
      <c r="C199" s="64" t="s">
        <v>25</v>
      </c>
      <c r="D199" s="64" t="s">
        <v>357</v>
      </c>
      <c r="E199" s="66" t="s">
        <v>38</v>
      </c>
      <c r="F199" s="67">
        <v>1539.05</v>
      </c>
      <c r="G199" s="68">
        <v>15</v>
      </c>
      <c r="H199" s="69">
        <f t="shared" si="8"/>
        <v>23085.75</v>
      </c>
    </row>
    <row r="200" spans="1:8" ht="30" x14ac:dyDescent="0.25">
      <c r="A200" s="64" t="s">
        <v>560</v>
      </c>
      <c r="B200" s="65" t="s">
        <v>125</v>
      </c>
      <c r="C200" s="64" t="s">
        <v>14</v>
      </c>
      <c r="D200" s="64" t="s">
        <v>126</v>
      </c>
      <c r="E200" s="66" t="s">
        <v>61</v>
      </c>
      <c r="F200" s="67">
        <v>13.13</v>
      </c>
      <c r="G200" s="68">
        <v>11</v>
      </c>
      <c r="H200" s="69">
        <f t="shared" si="8"/>
        <v>144.43</v>
      </c>
    </row>
    <row r="201" spans="1:8" ht="30" x14ac:dyDescent="0.25">
      <c r="A201" s="64" t="s">
        <v>561</v>
      </c>
      <c r="B201" s="65" t="s">
        <v>111</v>
      </c>
      <c r="C201" s="64" t="s">
        <v>14</v>
      </c>
      <c r="D201" s="64" t="s">
        <v>112</v>
      </c>
      <c r="E201" s="66" t="s">
        <v>61</v>
      </c>
      <c r="F201" s="67">
        <v>769.12</v>
      </c>
      <c r="G201" s="68">
        <v>3</v>
      </c>
      <c r="H201" s="69">
        <f t="shared" si="8"/>
        <v>2307.36</v>
      </c>
    </row>
    <row r="202" spans="1:8" ht="30" x14ac:dyDescent="0.25">
      <c r="A202" s="64" t="s">
        <v>562</v>
      </c>
      <c r="B202" s="65" t="s">
        <v>358</v>
      </c>
      <c r="C202" s="64" t="s">
        <v>25</v>
      </c>
      <c r="D202" s="64" t="s">
        <v>359</v>
      </c>
      <c r="E202" s="66" t="s">
        <v>38</v>
      </c>
      <c r="F202" s="67">
        <v>986.72</v>
      </c>
      <c r="G202" s="68">
        <v>3</v>
      </c>
      <c r="H202" s="69">
        <f t="shared" si="8"/>
        <v>2960.16</v>
      </c>
    </row>
    <row r="203" spans="1:8" ht="30" x14ac:dyDescent="0.25">
      <c r="A203" s="64" t="s">
        <v>563</v>
      </c>
      <c r="B203" s="65" t="s">
        <v>360</v>
      </c>
      <c r="C203" s="64" t="s">
        <v>25</v>
      </c>
      <c r="D203" s="64" t="s">
        <v>361</v>
      </c>
      <c r="E203" s="66" t="s">
        <v>38</v>
      </c>
      <c r="F203" s="67">
        <v>1727.98</v>
      </c>
      <c r="G203" s="68">
        <v>4</v>
      </c>
      <c r="H203" s="69">
        <f t="shared" si="8"/>
        <v>6911.92</v>
      </c>
    </row>
    <row r="204" spans="1:8" ht="30" x14ac:dyDescent="0.25">
      <c r="A204" s="64" t="s">
        <v>564</v>
      </c>
      <c r="B204" s="65" t="s">
        <v>131</v>
      </c>
      <c r="C204" s="64" t="s">
        <v>14</v>
      </c>
      <c r="D204" s="64" t="s">
        <v>132</v>
      </c>
      <c r="E204" s="66" t="s">
        <v>61</v>
      </c>
      <c r="F204" s="67">
        <v>22.64</v>
      </c>
      <c r="G204" s="68">
        <v>3</v>
      </c>
      <c r="H204" s="69">
        <f t="shared" si="8"/>
        <v>67.92</v>
      </c>
    </row>
    <row r="205" spans="1:8" s="44" customFormat="1" ht="15.6" x14ac:dyDescent="0.3">
      <c r="A205" s="61" t="s">
        <v>287</v>
      </c>
      <c r="B205" s="61"/>
      <c r="C205" s="61"/>
      <c r="D205" s="61" t="s">
        <v>193</v>
      </c>
      <c r="E205" s="61"/>
      <c r="F205" s="70"/>
      <c r="G205" s="82"/>
      <c r="H205" s="63">
        <f>SUM(H206:H213)</f>
        <v>18632.797118086397</v>
      </c>
    </row>
    <row r="206" spans="1:8" x14ac:dyDescent="0.25">
      <c r="A206" s="64" t="s">
        <v>565</v>
      </c>
      <c r="B206" s="65" t="s">
        <v>362</v>
      </c>
      <c r="C206" s="64" t="s">
        <v>25</v>
      </c>
      <c r="D206" s="64" t="s">
        <v>363</v>
      </c>
      <c r="E206" s="66" t="s">
        <v>26</v>
      </c>
      <c r="F206" s="67">
        <v>389.13</v>
      </c>
      <c r="G206" s="68">
        <v>10.71</v>
      </c>
      <c r="H206" s="69">
        <f t="shared" si="8"/>
        <v>4167.5823</v>
      </c>
    </row>
    <row r="207" spans="1:8" x14ac:dyDescent="0.25">
      <c r="A207" s="64" t="s">
        <v>566</v>
      </c>
      <c r="B207" s="65" t="s">
        <v>364</v>
      </c>
      <c r="C207" s="64" t="s">
        <v>25</v>
      </c>
      <c r="D207" s="64" t="s">
        <v>365</v>
      </c>
      <c r="E207" s="66" t="s">
        <v>26</v>
      </c>
      <c r="F207" s="67">
        <v>428.64</v>
      </c>
      <c r="G207" s="68">
        <v>10.32</v>
      </c>
      <c r="H207" s="69">
        <f t="shared" si="8"/>
        <v>4423.5648000000001</v>
      </c>
    </row>
    <row r="208" spans="1:8" ht="36" customHeight="1" x14ac:dyDescent="0.25">
      <c r="A208" s="64" t="s">
        <v>567</v>
      </c>
      <c r="B208" s="65">
        <v>2337</v>
      </c>
      <c r="C208" s="64" t="s">
        <v>25</v>
      </c>
      <c r="D208" s="64" t="s">
        <v>402</v>
      </c>
      <c r="E208" s="66" t="s">
        <v>26</v>
      </c>
      <c r="F208" s="67">
        <v>14.532035760000001</v>
      </c>
      <c r="G208" s="68">
        <v>20.64</v>
      </c>
      <c r="H208" s="69">
        <f t="shared" si="8"/>
        <v>299.94121808640006</v>
      </c>
    </row>
    <row r="209" spans="1:8" ht="45" x14ac:dyDescent="0.25">
      <c r="A209" s="64" t="s">
        <v>568</v>
      </c>
      <c r="B209" s="65" t="s">
        <v>215</v>
      </c>
      <c r="C209" s="64" t="s">
        <v>14</v>
      </c>
      <c r="D209" s="64" t="s">
        <v>216</v>
      </c>
      <c r="E209" s="66" t="s">
        <v>26</v>
      </c>
      <c r="F209" s="67">
        <v>31.17</v>
      </c>
      <c r="G209" s="68">
        <v>41.28</v>
      </c>
      <c r="H209" s="69">
        <f t="shared" si="8"/>
        <v>1286.6976000000002</v>
      </c>
    </row>
    <row r="210" spans="1:8" ht="30" x14ac:dyDescent="0.25">
      <c r="A210" s="64" t="s">
        <v>569</v>
      </c>
      <c r="B210" s="65" t="s">
        <v>70</v>
      </c>
      <c r="C210" s="64" t="s">
        <v>14</v>
      </c>
      <c r="D210" s="64" t="s">
        <v>71</v>
      </c>
      <c r="E210" s="66" t="s">
        <v>26</v>
      </c>
      <c r="F210" s="67">
        <v>531.34</v>
      </c>
      <c r="G210" s="68">
        <v>0.48</v>
      </c>
      <c r="H210" s="69">
        <f t="shared" si="8"/>
        <v>255.04320000000001</v>
      </c>
    </row>
    <row r="211" spans="1:8" x14ac:dyDescent="0.25">
      <c r="A211" s="64" t="s">
        <v>570</v>
      </c>
      <c r="B211" s="65" t="s">
        <v>366</v>
      </c>
      <c r="C211" s="64" t="s">
        <v>25</v>
      </c>
      <c r="D211" s="64" t="s">
        <v>367</v>
      </c>
      <c r="E211" s="66" t="s">
        <v>56</v>
      </c>
      <c r="F211" s="67">
        <v>440.26</v>
      </c>
      <c r="G211" s="68">
        <v>5.0999999999999996</v>
      </c>
      <c r="H211" s="69">
        <f>F211*G211-0.01</f>
        <v>2245.3159999999998</v>
      </c>
    </row>
    <row r="212" spans="1:8" x14ac:dyDescent="0.25">
      <c r="A212" s="64" t="s">
        <v>571</v>
      </c>
      <c r="B212" s="65" t="s">
        <v>368</v>
      </c>
      <c r="C212" s="64" t="s">
        <v>25</v>
      </c>
      <c r="D212" s="64" t="s">
        <v>369</v>
      </c>
      <c r="E212" s="66" t="s">
        <v>56</v>
      </c>
      <c r="F212" s="67">
        <v>854.74</v>
      </c>
      <c r="G212" s="68">
        <v>6</v>
      </c>
      <c r="H212" s="69">
        <f t="shared" ref="H212:H251" si="9">F212*G212</f>
        <v>5128.4400000000005</v>
      </c>
    </row>
    <row r="213" spans="1:8" ht="30" x14ac:dyDescent="0.25">
      <c r="A213" s="64" t="s">
        <v>572</v>
      </c>
      <c r="B213" s="65" t="s">
        <v>370</v>
      </c>
      <c r="C213" s="64" t="s">
        <v>14</v>
      </c>
      <c r="D213" s="64" t="s">
        <v>371</v>
      </c>
      <c r="E213" s="66" t="s">
        <v>35</v>
      </c>
      <c r="F213" s="67">
        <v>133.26</v>
      </c>
      <c r="G213" s="68">
        <v>6.2</v>
      </c>
      <c r="H213" s="69">
        <f t="shared" si="9"/>
        <v>826.21199999999999</v>
      </c>
    </row>
    <row r="214" spans="1:8" s="44" customFormat="1" ht="15.6" x14ac:dyDescent="0.3">
      <c r="A214" s="61" t="s">
        <v>573</v>
      </c>
      <c r="B214" s="61"/>
      <c r="C214" s="61"/>
      <c r="D214" s="61" t="s">
        <v>373</v>
      </c>
      <c r="E214" s="61"/>
      <c r="F214" s="70"/>
      <c r="G214" s="82"/>
      <c r="H214" s="63">
        <f>SUM(H215:H218)</f>
        <v>2770.7674999999999</v>
      </c>
    </row>
    <row r="215" spans="1:8" ht="30" x14ac:dyDescent="0.25">
      <c r="A215" s="64" t="s">
        <v>298</v>
      </c>
      <c r="B215" s="65" t="s">
        <v>74</v>
      </c>
      <c r="C215" s="64" t="s">
        <v>14</v>
      </c>
      <c r="D215" s="64" t="s">
        <v>75</v>
      </c>
      <c r="E215" s="66" t="s">
        <v>26</v>
      </c>
      <c r="F215" s="67">
        <v>6.27</v>
      </c>
      <c r="G215" s="68">
        <v>8.5</v>
      </c>
      <c r="H215" s="69">
        <f>F215*G215-0.01</f>
        <v>53.284999999999997</v>
      </c>
    </row>
    <row r="216" spans="1:8" ht="45" x14ac:dyDescent="0.25">
      <c r="A216" s="64" t="s">
        <v>574</v>
      </c>
      <c r="B216" s="65" t="s">
        <v>212</v>
      </c>
      <c r="C216" s="64" t="s">
        <v>14</v>
      </c>
      <c r="D216" s="64" t="s">
        <v>213</v>
      </c>
      <c r="E216" s="66" t="s">
        <v>26</v>
      </c>
      <c r="F216" s="67">
        <v>52.67</v>
      </c>
      <c r="G216" s="68">
        <v>8.5</v>
      </c>
      <c r="H216" s="69">
        <f>F216*G216-0.01</f>
        <v>447.685</v>
      </c>
    </row>
    <row r="217" spans="1:8" ht="45" x14ac:dyDescent="0.25">
      <c r="A217" s="64" t="s">
        <v>575</v>
      </c>
      <c r="B217" s="65" t="s">
        <v>179</v>
      </c>
      <c r="C217" s="64" t="s">
        <v>14</v>
      </c>
      <c r="D217" s="64" t="s">
        <v>180</v>
      </c>
      <c r="E217" s="66" t="s">
        <v>26</v>
      </c>
      <c r="F217" s="67">
        <v>59.25</v>
      </c>
      <c r="G217" s="68">
        <v>4.25</v>
      </c>
      <c r="H217" s="69">
        <f t="shared" si="9"/>
        <v>251.8125</v>
      </c>
    </row>
    <row r="218" spans="1:8" ht="45" x14ac:dyDescent="0.25">
      <c r="A218" s="64" t="s">
        <v>576</v>
      </c>
      <c r="B218" s="65" t="s">
        <v>375</v>
      </c>
      <c r="C218" s="64" t="s">
        <v>25</v>
      </c>
      <c r="D218" s="64" t="s">
        <v>376</v>
      </c>
      <c r="E218" s="66" t="s">
        <v>26</v>
      </c>
      <c r="F218" s="67">
        <v>237.41</v>
      </c>
      <c r="G218" s="68">
        <v>8.5</v>
      </c>
      <c r="H218" s="69">
        <f t="shared" si="9"/>
        <v>2017.9849999999999</v>
      </c>
    </row>
    <row r="219" spans="1:8" s="44" customFormat="1" ht="15.6" x14ac:dyDescent="0.3">
      <c r="A219" s="61" t="s">
        <v>372</v>
      </c>
      <c r="B219" s="61"/>
      <c r="C219" s="61"/>
      <c r="D219" s="61" t="s">
        <v>377</v>
      </c>
      <c r="E219" s="61"/>
      <c r="F219" s="70"/>
      <c r="G219" s="82"/>
      <c r="H219" s="63">
        <f>SUM(H220:H226)</f>
        <v>47253.385999999999</v>
      </c>
    </row>
    <row r="220" spans="1:8" ht="30" x14ac:dyDescent="0.25">
      <c r="A220" s="64" t="s">
        <v>374</v>
      </c>
      <c r="B220" s="65" t="s">
        <v>67</v>
      </c>
      <c r="C220" s="64" t="s">
        <v>25</v>
      </c>
      <c r="D220" s="64" t="s">
        <v>68</v>
      </c>
      <c r="E220" s="66" t="s">
        <v>56</v>
      </c>
      <c r="F220" s="67">
        <v>279.20999999999998</v>
      </c>
      <c r="G220" s="68">
        <v>120.2</v>
      </c>
      <c r="H220" s="69">
        <f t="shared" si="9"/>
        <v>33561.042000000001</v>
      </c>
    </row>
    <row r="221" spans="1:8" ht="30" x14ac:dyDescent="0.25">
      <c r="A221" s="64" t="s">
        <v>577</v>
      </c>
      <c r="B221" s="65" t="s">
        <v>317</v>
      </c>
      <c r="C221" s="64" t="s">
        <v>14</v>
      </c>
      <c r="D221" s="64" t="s">
        <v>318</v>
      </c>
      <c r="E221" s="66" t="s">
        <v>26</v>
      </c>
      <c r="F221" s="67">
        <v>39.64</v>
      </c>
      <c r="G221" s="68">
        <v>21.84</v>
      </c>
      <c r="H221" s="69">
        <f>F221*G221-0.01</f>
        <v>865.72760000000005</v>
      </c>
    </row>
    <row r="222" spans="1:8" ht="45" x14ac:dyDescent="0.25">
      <c r="A222" s="64" t="s">
        <v>578</v>
      </c>
      <c r="B222" s="65" t="s">
        <v>179</v>
      </c>
      <c r="C222" s="64" t="s">
        <v>14</v>
      </c>
      <c r="D222" s="64" t="s">
        <v>180</v>
      </c>
      <c r="E222" s="66" t="s">
        <v>26</v>
      </c>
      <c r="F222" s="67">
        <v>59.25</v>
      </c>
      <c r="G222" s="68">
        <v>23.4</v>
      </c>
      <c r="H222" s="69">
        <f t="shared" si="9"/>
        <v>1386.4499999999998</v>
      </c>
    </row>
    <row r="223" spans="1:8" ht="30" x14ac:dyDescent="0.25">
      <c r="A223" s="64" t="s">
        <v>579</v>
      </c>
      <c r="B223" s="65" t="s">
        <v>74</v>
      </c>
      <c r="C223" s="64" t="s">
        <v>14</v>
      </c>
      <c r="D223" s="64" t="s">
        <v>75</v>
      </c>
      <c r="E223" s="66" t="s">
        <v>26</v>
      </c>
      <c r="F223" s="67">
        <v>6.27</v>
      </c>
      <c r="G223" s="68">
        <v>46.8</v>
      </c>
      <c r="H223" s="69">
        <f>F223*G223-0.01</f>
        <v>293.42599999999999</v>
      </c>
    </row>
    <row r="224" spans="1:8" ht="45" x14ac:dyDescent="0.25">
      <c r="A224" s="64" t="s">
        <v>580</v>
      </c>
      <c r="B224" s="65" t="s">
        <v>212</v>
      </c>
      <c r="C224" s="64" t="s">
        <v>14</v>
      </c>
      <c r="D224" s="64" t="s">
        <v>213</v>
      </c>
      <c r="E224" s="66" t="s">
        <v>26</v>
      </c>
      <c r="F224" s="67">
        <v>52.67</v>
      </c>
      <c r="G224" s="68">
        <v>46.8</v>
      </c>
      <c r="H224" s="69">
        <f>F224*G224-0.01</f>
        <v>2464.9459999999999</v>
      </c>
    </row>
    <row r="225" spans="1:8" ht="30" x14ac:dyDescent="0.25">
      <c r="A225" s="64" t="s">
        <v>581</v>
      </c>
      <c r="B225" s="65" t="s">
        <v>311</v>
      </c>
      <c r="C225" s="64" t="s">
        <v>25</v>
      </c>
      <c r="D225" s="64" t="s">
        <v>312</v>
      </c>
      <c r="E225" s="66" t="s">
        <v>26</v>
      </c>
      <c r="F225" s="67">
        <v>165.89</v>
      </c>
      <c r="G225" s="68">
        <v>14.96</v>
      </c>
      <c r="H225" s="69">
        <f t="shared" si="9"/>
        <v>2481.7143999999998</v>
      </c>
    </row>
    <row r="226" spans="1:8" x14ac:dyDescent="0.25">
      <c r="A226" s="64" t="s">
        <v>582</v>
      </c>
      <c r="B226" s="65">
        <v>11115</v>
      </c>
      <c r="C226" s="64" t="s">
        <v>25</v>
      </c>
      <c r="D226" s="64" t="s">
        <v>381</v>
      </c>
      <c r="E226" s="66" t="s">
        <v>56</v>
      </c>
      <c r="F226" s="67">
        <v>81.58</v>
      </c>
      <c r="G226" s="68">
        <v>76</v>
      </c>
      <c r="H226" s="69">
        <f t="shared" si="9"/>
        <v>6200.08</v>
      </c>
    </row>
    <row r="227" spans="1:8" s="44" customFormat="1" ht="15.6" x14ac:dyDescent="0.3">
      <c r="A227" s="61" t="s">
        <v>583</v>
      </c>
      <c r="B227" s="61"/>
      <c r="C227" s="61"/>
      <c r="D227" s="61" t="s">
        <v>383</v>
      </c>
      <c r="E227" s="61"/>
      <c r="F227" s="70"/>
      <c r="G227" s="82"/>
      <c r="H227" s="63">
        <f>SUM(H228,H231,H244)</f>
        <v>91299.556999247638</v>
      </c>
    </row>
    <row r="228" spans="1:8" s="44" customFormat="1" ht="15.6" x14ac:dyDescent="0.3">
      <c r="A228" s="61" t="s">
        <v>378</v>
      </c>
      <c r="B228" s="61"/>
      <c r="C228" s="61"/>
      <c r="D228" s="61" t="s">
        <v>385</v>
      </c>
      <c r="E228" s="61"/>
      <c r="F228" s="70"/>
      <c r="G228" s="82"/>
      <c r="H228" s="63">
        <f>SUM(H229:H230)</f>
        <v>43203.201799999995</v>
      </c>
    </row>
    <row r="229" spans="1:8" ht="46.2" customHeight="1" x14ac:dyDescent="0.25">
      <c r="A229" s="64" t="s">
        <v>584</v>
      </c>
      <c r="B229" s="65" t="s">
        <v>386</v>
      </c>
      <c r="C229" s="64" t="s">
        <v>47</v>
      </c>
      <c r="D229" s="64" t="s">
        <v>387</v>
      </c>
      <c r="E229" s="66" t="s">
        <v>388</v>
      </c>
      <c r="F229" s="67">
        <v>221.93</v>
      </c>
      <c r="G229" s="68">
        <v>185.26</v>
      </c>
      <c r="H229" s="69">
        <f t="shared" si="9"/>
        <v>41114.751799999998</v>
      </c>
    </row>
    <row r="230" spans="1:8" ht="30.6" customHeight="1" x14ac:dyDescent="0.25">
      <c r="A230" s="64" t="s">
        <v>585</v>
      </c>
      <c r="B230" s="65" t="s">
        <v>389</v>
      </c>
      <c r="C230" s="64" t="s">
        <v>25</v>
      </c>
      <c r="D230" s="64" t="s">
        <v>390</v>
      </c>
      <c r="E230" s="66" t="s">
        <v>56</v>
      </c>
      <c r="F230" s="67">
        <v>139.22999999999999</v>
      </c>
      <c r="G230" s="68">
        <v>15</v>
      </c>
      <c r="H230" s="69">
        <f t="shared" si="9"/>
        <v>2088.4499999999998</v>
      </c>
    </row>
    <row r="231" spans="1:8" s="44" customFormat="1" ht="15.6" x14ac:dyDescent="0.3">
      <c r="A231" s="61" t="s">
        <v>379</v>
      </c>
      <c r="B231" s="61"/>
      <c r="C231" s="61"/>
      <c r="D231" s="61" t="s">
        <v>299</v>
      </c>
      <c r="E231" s="61"/>
      <c r="F231" s="70"/>
      <c r="G231" s="82"/>
      <c r="H231" s="63">
        <f>SUM(H232,H239)</f>
        <v>26231.379971074923</v>
      </c>
    </row>
    <row r="232" spans="1:8" s="44" customFormat="1" ht="15.6" x14ac:dyDescent="0.3">
      <c r="A232" s="61" t="s">
        <v>586</v>
      </c>
      <c r="B232" s="61"/>
      <c r="C232" s="61"/>
      <c r="D232" s="61" t="s">
        <v>391</v>
      </c>
      <c r="E232" s="61"/>
      <c r="F232" s="70"/>
      <c r="G232" s="82"/>
      <c r="H232" s="63">
        <f>SUM(H233:H238)</f>
        <v>6875.8840453104804</v>
      </c>
    </row>
    <row r="233" spans="1:8" ht="45" x14ac:dyDescent="0.25">
      <c r="A233" s="64" t="s">
        <v>587</v>
      </c>
      <c r="B233" s="65" t="s">
        <v>300</v>
      </c>
      <c r="C233" s="64" t="s">
        <v>14</v>
      </c>
      <c r="D233" s="64" t="s">
        <v>301</v>
      </c>
      <c r="E233" s="66" t="s">
        <v>27</v>
      </c>
      <c r="F233" s="67">
        <v>7.49</v>
      </c>
      <c r="G233" s="68">
        <v>18.34</v>
      </c>
      <c r="H233" s="69">
        <f>F233*G233-0.01</f>
        <v>137.35660000000001</v>
      </c>
    </row>
    <row r="234" spans="1:8" ht="45" x14ac:dyDescent="0.25">
      <c r="A234" s="64" t="s">
        <v>588</v>
      </c>
      <c r="B234" s="65" t="s">
        <v>302</v>
      </c>
      <c r="C234" s="64" t="s">
        <v>14</v>
      </c>
      <c r="D234" s="64" t="s">
        <v>303</v>
      </c>
      <c r="E234" s="66" t="s">
        <v>27</v>
      </c>
      <c r="F234" s="67">
        <v>24.56</v>
      </c>
      <c r="G234" s="68">
        <v>7.34</v>
      </c>
      <c r="H234" s="69">
        <f t="shared" si="9"/>
        <v>180.2704</v>
      </c>
    </row>
    <row r="235" spans="1:8" x14ac:dyDescent="0.25">
      <c r="A235" s="64" t="s">
        <v>589</v>
      </c>
      <c r="B235" s="65" t="s">
        <v>304</v>
      </c>
      <c r="C235" s="64" t="s">
        <v>14</v>
      </c>
      <c r="D235" s="64" t="s">
        <v>305</v>
      </c>
      <c r="E235" s="66" t="s">
        <v>69</v>
      </c>
      <c r="F235" s="67">
        <v>12.37</v>
      </c>
      <c r="G235" s="68">
        <v>22</v>
      </c>
      <c r="H235" s="69">
        <f t="shared" si="9"/>
        <v>272.14</v>
      </c>
    </row>
    <row r="236" spans="1:8" ht="30" x14ac:dyDescent="0.25">
      <c r="A236" s="64" t="s">
        <v>590</v>
      </c>
      <c r="B236" s="65" t="s">
        <v>306</v>
      </c>
      <c r="C236" s="64" t="s">
        <v>14</v>
      </c>
      <c r="D236" s="64" t="s">
        <v>307</v>
      </c>
      <c r="E236" s="66" t="s">
        <v>26</v>
      </c>
      <c r="F236" s="67">
        <v>119.79</v>
      </c>
      <c r="G236" s="68">
        <v>36.68</v>
      </c>
      <c r="H236" s="69">
        <f t="shared" si="9"/>
        <v>4393.8972000000003</v>
      </c>
    </row>
    <row r="237" spans="1:8" ht="37.799999999999997" customHeight="1" x14ac:dyDescent="0.25">
      <c r="A237" s="64" t="s">
        <v>591</v>
      </c>
      <c r="B237" s="65" t="s">
        <v>308</v>
      </c>
      <c r="C237" s="64" t="s">
        <v>14</v>
      </c>
      <c r="D237" s="64" t="s">
        <v>309</v>
      </c>
      <c r="E237" s="66" t="s">
        <v>27</v>
      </c>
      <c r="F237" s="67">
        <v>631.34</v>
      </c>
      <c r="G237" s="68">
        <v>1.8340000000000001</v>
      </c>
      <c r="H237" s="69">
        <f t="shared" si="9"/>
        <v>1157.8775600000001</v>
      </c>
    </row>
    <row r="238" spans="1:8" ht="30" x14ac:dyDescent="0.25">
      <c r="A238" s="64" t="s">
        <v>592</v>
      </c>
      <c r="B238" s="65">
        <v>103670</v>
      </c>
      <c r="C238" s="64" t="s">
        <v>14</v>
      </c>
      <c r="D238" s="64" t="s">
        <v>399</v>
      </c>
      <c r="E238" s="66" t="s">
        <v>27</v>
      </c>
      <c r="F238" s="67">
        <v>400.40473572000002</v>
      </c>
      <c r="G238" s="68">
        <v>1.8340000000000001</v>
      </c>
      <c r="H238" s="69">
        <f t="shared" si="9"/>
        <v>734.34228531048007</v>
      </c>
    </row>
    <row r="239" spans="1:8" s="44" customFormat="1" ht="15.6" x14ac:dyDescent="0.3">
      <c r="A239" s="61" t="s">
        <v>593</v>
      </c>
      <c r="B239" s="61"/>
      <c r="C239" s="61"/>
      <c r="D239" s="61" t="s">
        <v>392</v>
      </c>
      <c r="E239" s="61"/>
      <c r="F239" s="70"/>
      <c r="G239" s="82"/>
      <c r="H239" s="63">
        <f>SUM(H240:H243)</f>
        <v>19355.49592576444</v>
      </c>
    </row>
    <row r="240" spans="1:8" x14ac:dyDescent="0.25">
      <c r="A240" s="64" t="s">
        <v>594</v>
      </c>
      <c r="B240" s="65" t="s">
        <v>304</v>
      </c>
      <c r="C240" s="64" t="s">
        <v>14</v>
      </c>
      <c r="D240" s="64" t="s">
        <v>305</v>
      </c>
      <c r="E240" s="66" t="s">
        <v>69</v>
      </c>
      <c r="F240" s="67">
        <v>12.37</v>
      </c>
      <c r="G240" s="68">
        <v>208</v>
      </c>
      <c r="H240" s="69">
        <f t="shared" si="9"/>
        <v>2572.96</v>
      </c>
    </row>
    <row r="241" spans="1:8" ht="30" x14ac:dyDescent="0.25">
      <c r="A241" s="64" t="s">
        <v>595</v>
      </c>
      <c r="B241" s="65" t="s">
        <v>306</v>
      </c>
      <c r="C241" s="64" t="s">
        <v>14</v>
      </c>
      <c r="D241" s="64" t="s">
        <v>307</v>
      </c>
      <c r="E241" s="66" t="s">
        <v>26</v>
      </c>
      <c r="F241" s="67">
        <v>119.79</v>
      </c>
      <c r="G241" s="68">
        <v>75.27</v>
      </c>
      <c r="H241" s="69">
        <f t="shared" si="9"/>
        <v>9016.5933000000005</v>
      </c>
    </row>
    <row r="242" spans="1:8" ht="37.799999999999997" customHeight="1" x14ac:dyDescent="0.25">
      <c r="A242" s="64" t="s">
        <v>596</v>
      </c>
      <c r="B242" s="65" t="s">
        <v>308</v>
      </c>
      <c r="C242" s="64" t="s">
        <v>14</v>
      </c>
      <c r="D242" s="64" t="s">
        <v>309</v>
      </c>
      <c r="E242" s="66" t="s">
        <v>27</v>
      </c>
      <c r="F242" s="67">
        <v>631.34</v>
      </c>
      <c r="G242" s="68">
        <v>7.5270000000000001</v>
      </c>
      <c r="H242" s="69">
        <f t="shared" si="9"/>
        <v>4752.0961800000005</v>
      </c>
    </row>
    <row r="243" spans="1:8" ht="30" x14ac:dyDescent="0.25">
      <c r="A243" s="64" t="s">
        <v>597</v>
      </c>
      <c r="B243" s="65">
        <v>103670</v>
      </c>
      <c r="C243" s="64" t="s">
        <v>14</v>
      </c>
      <c r="D243" s="64" t="s">
        <v>399</v>
      </c>
      <c r="E243" s="66" t="s">
        <v>27</v>
      </c>
      <c r="F243" s="67">
        <v>400.40473572000002</v>
      </c>
      <c r="G243" s="68">
        <v>7.5270000000000001</v>
      </c>
      <c r="H243" s="69">
        <f t="shared" si="9"/>
        <v>3013.84644576444</v>
      </c>
    </row>
    <row r="244" spans="1:8" s="44" customFormat="1" ht="15.6" x14ac:dyDescent="0.3">
      <c r="A244" s="61" t="s">
        <v>380</v>
      </c>
      <c r="B244" s="61"/>
      <c r="C244" s="61"/>
      <c r="D244" s="61" t="s">
        <v>310</v>
      </c>
      <c r="E244" s="61"/>
      <c r="F244" s="70"/>
      <c r="G244" s="82"/>
      <c r="H244" s="63">
        <f>SUM(H245:H248)</f>
        <v>21864.975228172723</v>
      </c>
    </row>
    <row r="245" spans="1:8" x14ac:dyDescent="0.25">
      <c r="A245" s="64" t="s">
        <v>598</v>
      </c>
      <c r="B245" s="65" t="s">
        <v>304</v>
      </c>
      <c r="C245" s="64" t="s">
        <v>14</v>
      </c>
      <c r="D245" s="64" t="s">
        <v>305</v>
      </c>
      <c r="E245" s="66" t="s">
        <v>69</v>
      </c>
      <c r="F245" s="67">
        <v>12.37</v>
      </c>
      <c r="G245" s="68">
        <v>375</v>
      </c>
      <c r="H245" s="69">
        <f t="shared" si="9"/>
        <v>4638.75</v>
      </c>
    </row>
    <row r="246" spans="1:8" ht="30" x14ac:dyDescent="0.25">
      <c r="A246" s="64" t="s">
        <v>599</v>
      </c>
      <c r="B246" s="65" t="s">
        <v>306</v>
      </c>
      <c r="C246" s="64" t="s">
        <v>14</v>
      </c>
      <c r="D246" s="64" t="s">
        <v>307</v>
      </c>
      <c r="E246" s="66" t="s">
        <v>26</v>
      </c>
      <c r="F246" s="67">
        <v>119.79</v>
      </c>
      <c r="G246" s="68">
        <v>77.260000000000005</v>
      </c>
      <c r="H246" s="69">
        <f>F246*G246-0.01</f>
        <v>9254.965400000001</v>
      </c>
    </row>
    <row r="247" spans="1:8" ht="37.799999999999997" customHeight="1" x14ac:dyDescent="0.25">
      <c r="A247" s="64" t="s">
        <v>600</v>
      </c>
      <c r="B247" s="65" t="s">
        <v>308</v>
      </c>
      <c r="C247" s="64" t="s">
        <v>14</v>
      </c>
      <c r="D247" s="64" t="s">
        <v>309</v>
      </c>
      <c r="E247" s="66" t="s">
        <v>27</v>
      </c>
      <c r="F247" s="67">
        <v>631.34</v>
      </c>
      <c r="G247" s="68">
        <v>7.7260000000000009</v>
      </c>
      <c r="H247" s="69">
        <f t="shared" si="9"/>
        <v>4877.7328400000006</v>
      </c>
    </row>
    <row r="248" spans="1:8" ht="30" x14ac:dyDescent="0.25">
      <c r="A248" s="64" t="s">
        <v>601</v>
      </c>
      <c r="B248" s="65">
        <v>103670</v>
      </c>
      <c r="C248" s="64" t="s">
        <v>14</v>
      </c>
      <c r="D248" s="64" t="s">
        <v>399</v>
      </c>
      <c r="E248" s="66" t="s">
        <v>27</v>
      </c>
      <c r="F248" s="67">
        <v>400.40473572000002</v>
      </c>
      <c r="G248" s="68">
        <v>7.7260000000000009</v>
      </c>
      <c r="H248" s="69">
        <f t="shared" si="9"/>
        <v>3093.5269881727204</v>
      </c>
    </row>
    <row r="249" spans="1:8" s="44" customFormat="1" ht="15.6" x14ac:dyDescent="0.3">
      <c r="A249" s="61" t="s">
        <v>382</v>
      </c>
      <c r="B249" s="61"/>
      <c r="C249" s="61"/>
      <c r="D249" s="61" t="s">
        <v>200</v>
      </c>
      <c r="E249" s="61"/>
      <c r="F249" s="70"/>
      <c r="G249" s="82"/>
      <c r="H249" s="63">
        <f>SUM(H250,H251)</f>
        <v>5867.2539999999999</v>
      </c>
    </row>
    <row r="250" spans="1:8" x14ac:dyDescent="0.25">
      <c r="A250" s="64" t="s">
        <v>384</v>
      </c>
      <c r="B250" s="65" t="s">
        <v>202</v>
      </c>
      <c r="C250" s="64" t="s">
        <v>25</v>
      </c>
      <c r="D250" s="64" t="s">
        <v>203</v>
      </c>
      <c r="E250" s="66" t="s">
        <v>38</v>
      </c>
      <c r="F250" s="67">
        <v>1499.04</v>
      </c>
      <c r="G250" s="68">
        <v>1</v>
      </c>
      <c r="H250" s="69">
        <f t="shared" si="9"/>
        <v>1499.04</v>
      </c>
    </row>
    <row r="251" spans="1:8" x14ac:dyDescent="0.25">
      <c r="A251" s="64" t="s">
        <v>602</v>
      </c>
      <c r="B251" s="65" t="s">
        <v>205</v>
      </c>
      <c r="C251" s="64" t="s">
        <v>25</v>
      </c>
      <c r="D251" s="64" t="s">
        <v>206</v>
      </c>
      <c r="E251" s="66" t="s">
        <v>26</v>
      </c>
      <c r="F251" s="67">
        <v>2.78</v>
      </c>
      <c r="G251" s="68">
        <v>1571.3</v>
      </c>
      <c r="H251" s="69">
        <f t="shared" si="9"/>
        <v>4368.2139999999999</v>
      </c>
    </row>
    <row r="252" spans="1:8" ht="25.8" customHeight="1" x14ac:dyDescent="0.3">
      <c r="H252" s="110">
        <f>H5</f>
        <v>1500543.0906602875</v>
      </c>
    </row>
    <row r="253" spans="1:8" ht="15.6" customHeight="1" x14ac:dyDescent="0.25">
      <c r="A253" s="108" t="s">
        <v>622</v>
      </c>
      <c r="B253" s="109"/>
      <c r="C253" s="109"/>
      <c r="D253" s="109"/>
      <c r="E253" s="109"/>
      <c r="F253" s="109"/>
      <c r="G253" s="109"/>
      <c r="H253" s="109"/>
    </row>
    <row r="254" spans="1:8" x14ac:dyDescent="0.25">
      <c r="A254" s="109"/>
      <c r="B254" s="109"/>
      <c r="C254" s="109"/>
      <c r="D254" s="109"/>
      <c r="E254" s="109"/>
      <c r="F254" s="109"/>
      <c r="G254" s="109"/>
      <c r="H254" s="109"/>
    </row>
    <row r="255" spans="1:8" x14ac:dyDescent="0.25">
      <c r="A255" s="109"/>
      <c r="B255" s="109"/>
      <c r="C255" s="109"/>
      <c r="D255" s="109"/>
      <c r="E255" s="109"/>
      <c r="F255" s="109"/>
      <c r="G255" s="109"/>
      <c r="H255" s="109"/>
    </row>
    <row r="256" spans="1:8" x14ac:dyDescent="0.25">
      <c r="A256" s="109"/>
      <c r="B256" s="109"/>
      <c r="C256" s="109"/>
      <c r="D256" s="109"/>
      <c r="E256" s="109"/>
      <c r="F256" s="109"/>
      <c r="G256" s="109"/>
      <c r="H256" s="109"/>
    </row>
    <row r="257" spans="1:8" x14ac:dyDescent="0.25">
      <c r="A257" s="109"/>
      <c r="B257" s="109"/>
      <c r="C257" s="109"/>
      <c r="D257" s="109"/>
      <c r="E257" s="109"/>
      <c r="F257" s="109"/>
      <c r="G257" s="109"/>
      <c r="H257" s="109"/>
    </row>
    <row r="258" spans="1:8" x14ac:dyDescent="0.25">
      <c r="A258" s="109"/>
      <c r="B258" s="109"/>
      <c r="C258" s="109"/>
      <c r="D258" s="109"/>
      <c r="E258" s="109"/>
      <c r="F258" s="109"/>
      <c r="G258" s="109"/>
      <c r="H258" s="109"/>
    </row>
    <row r="259" spans="1:8" x14ac:dyDescent="0.25">
      <c r="A259" s="109"/>
      <c r="B259" s="109"/>
      <c r="C259" s="109"/>
      <c r="D259" s="109"/>
      <c r="E259" s="109"/>
      <c r="F259" s="109"/>
      <c r="G259" s="109"/>
      <c r="H259" s="109"/>
    </row>
    <row r="260" spans="1:8" x14ac:dyDescent="0.25">
      <c r="A260" s="109"/>
      <c r="B260" s="109"/>
      <c r="C260" s="109"/>
      <c r="D260" s="109"/>
      <c r="E260" s="109"/>
      <c r="F260" s="109"/>
      <c r="G260" s="109"/>
      <c r="H260" s="109"/>
    </row>
    <row r="265" spans="1:8" x14ac:dyDescent="0.25">
      <c r="D265" s="95"/>
      <c r="E265" s="96"/>
    </row>
    <row r="266" spans="1:8" x14ac:dyDescent="0.25">
      <c r="D266" s="96"/>
      <c r="E266" s="96"/>
    </row>
    <row r="267" spans="1:8" x14ac:dyDescent="0.25">
      <c r="D267" s="96"/>
      <c r="E267" s="96"/>
    </row>
    <row r="268" spans="1:8" x14ac:dyDescent="0.25">
      <c r="D268" s="96"/>
      <c r="E268" s="96"/>
    </row>
  </sheetData>
  <mergeCells count="6">
    <mergeCell ref="A3:F3"/>
    <mergeCell ref="D265:E268"/>
    <mergeCell ref="B2:D2"/>
    <mergeCell ref="E2:F2"/>
    <mergeCell ref="E1:F1"/>
    <mergeCell ref="A253:H260"/>
  </mergeCells>
  <phoneticPr fontId="42" type="noConversion"/>
  <printOptions horizontalCentered="1" verticalCentered="1"/>
  <pageMargins left="0.51181102362204722" right="0.51181102362204722" top="1.2204724409448819" bottom="0.59055118110236227" header="0.39370078740157483" footer="0.51181102362204722"/>
  <pageSetup paperSize="9" scale="59" fitToHeight="0" orientation="landscape" horizontalDpi="360" verticalDpi="360" r:id="rId1"/>
  <headerFooter>
    <oddHeader>&amp;C&amp;G</oddHeader>
  </headerFooter>
  <rowBreaks count="1" manualBreakCount="1">
    <brk id="225" max="7" man="1"/>
  </row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10FC4-2C0B-4261-B4CC-E6BDC8C7171A}">
  <sheetPr>
    <pageSetUpPr fitToPage="1"/>
  </sheetPr>
  <dimension ref="A1:X313"/>
  <sheetViews>
    <sheetView showOutlineSymbols="0" showWhiteSpace="0" view="pageBreakPreview" topLeftCell="A4" zoomScale="40" zoomScaleNormal="63" zoomScaleSheetLayoutView="40" workbookViewId="0">
      <pane ySplit="2" topLeftCell="A230" activePane="bottomLeft" state="frozen"/>
      <selection activeCell="D4" sqref="D4"/>
      <selection pane="bottomLeft" activeCell="F252" sqref="F252"/>
    </sheetView>
  </sheetViews>
  <sheetFormatPr defaultColWidth="9" defaultRowHeight="15" x14ac:dyDescent="0.25"/>
  <cols>
    <col min="1" max="1" width="9.5" style="5" bestFit="1" customWidth="1"/>
    <col min="2" max="2" width="9.5" style="3" bestFit="1" customWidth="1"/>
    <col min="3" max="3" width="8.296875" style="5" customWidth="1"/>
    <col min="4" max="4" width="94.09765625" style="5" customWidth="1"/>
    <col min="5" max="5" width="11.3984375" style="5" customWidth="1"/>
    <col min="6" max="6" width="13.69921875" style="11" customWidth="1"/>
    <col min="7" max="7" width="17.796875" style="19" bestFit="1" customWidth="1"/>
    <col min="8" max="8" width="20.09765625" style="19" bestFit="1" customWidth="1"/>
    <col min="9" max="9" width="20.796875" style="19" customWidth="1"/>
    <col min="10" max="10" width="17.69921875" style="20" bestFit="1" customWidth="1"/>
    <col min="11" max="11" width="17.69921875" style="20" customWidth="1"/>
    <col min="12" max="13" width="20.5" style="19" bestFit="1" customWidth="1"/>
    <col min="14" max="14" width="9" style="5"/>
    <col min="15" max="15" width="15.8984375" style="5" customWidth="1"/>
    <col min="16" max="16384" width="9" style="5"/>
  </cols>
  <sheetData>
    <row r="1" spans="1:13" ht="187.8" customHeight="1" x14ac:dyDescent="0.25">
      <c r="A1" s="101"/>
      <c r="B1" s="101"/>
      <c r="C1" s="101"/>
      <c r="D1" s="99"/>
      <c r="E1" s="99"/>
      <c r="F1" s="99"/>
      <c r="G1" s="99"/>
    </row>
    <row r="2" spans="1:13" ht="24.6" customHeight="1" x14ac:dyDescent="0.25">
      <c r="A2" s="2"/>
      <c r="B2" s="2" t="s">
        <v>1</v>
      </c>
      <c r="C2" s="3"/>
      <c r="D2" s="3"/>
      <c r="E2" s="52" t="s">
        <v>0</v>
      </c>
      <c r="F2" s="18"/>
      <c r="G2" s="52"/>
      <c r="I2" s="30" t="s">
        <v>409</v>
      </c>
    </row>
    <row r="3" spans="1:13" ht="102.75" customHeight="1" x14ac:dyDescent="0.25">
      <c r="A3" s="2"/>
      <c r="B3" s="97" t="s">
        <v>398</v>
      </c>
      <c r="C3" s="97"/>
      <c r="D3" s="97"/>
      <c r="E3" s="52" t="s">
        <v>393</v>
      </c>
      <c r="F3" s="4">
        <v>0.22120000000000001</v>
      </c>
      <c r="G3" s="105"/>
      <c r="H3" s="105"/>
      <c r="I3" s="97" t="s">
        <v>410</v>
      </c>
      <c r="J3" s="97"/>
      <c r="K3" s="34"/>
      <c r="L3" s="6"/>
    </row>
    <row r="4" spans="1:13" s="1" customFormat="1" ht="32.25" customHeight="1" x14ac:dyDescent="0.25">
      <c r="A4" s="102" t="s">
        <v>403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4"/>
      <c r="M4" s="26"/>
    </row>
    <row r="5" spans="1:13" s="1" customFormat="1" ht="35.4" customHeight="1" x14ac:dyDescent="0.25">
      <c r="A5" s="58" t="s">
        <v>2</v>
      </c>
      <c r="B5" s="58" t="s">
        <v>3</v>
      </c>
      <c r="C5" s="58" t="s">
        <v>4</v>
      </c>
      <c r="D5" s="58" t="s">
        <v>5</v>
      </c>
      <c r="E5" s="58" t="s">
        <v>6</v>
      </c>
      <c r="F5" s="58" t="s">
        <v>397</v>
      </c>
      <c r="G5" s="14" t="s">
        <v>411</v>
      </c>
      <c r="H5" s="15" t="s">
        <v>404</v>
      </c>
      <c r="I5" s="15" t="s">
        <v>405</v>
      </c>
      <c r="J5" s="15" t="s">
        <v>406</v>
      </c>
      <c r="K5" s="15" t="s">
        <v>413</v>
      </c>
      <c r="L5" s="15" t="s">
        <v>407</v>
      </c>
      <c r="M5" s="15" t="s">
        <v>408</v>
      </c>
    </row>
    <row r="6" spans="1:13" s="1" customFormat="1" ht="30" customHeight="1" x14ac:dyDescent="0.25">
      <c r="A6" s="58"/>
      <c r="B6" s="58"/>
      <c r="C6" s="58"/>
      <c r="D6" s="58"/>
      <c r="E6" s="58"/>
      <c r="F6" s="58"/>
      <c r="G6" s="7"/>
      <c r="H6" s="8"/>
      <c r="I6" s="8"/>
      <c r="J6" s="8"/>
      <c r="K6" s="8"/>
      <c r="L6" s="8"/>
      <c r="M6" s="8"/>
    </row>
    <row r="7" spans="1:13" ht="16.8" x14ac:dyDescent="0.25">
      <c r="A7" s="61" t="s">
        <v>8</v>
      </c>
      <c r="B7" s="61"/>
      <c r="C7" s="61"/>
      <c r="D7" s="61" t="s">
        <v>9</v>
      </c>
      <c r="E7" s="61"/>
      <c r="F7" s="61"/>
      <c r="G7" s="16"/>
      <c r="H7" s="21"/>
      <c r="I7" s="22"/>
      <c r="J7" s="23"/>
      <c r="K7" s="23"/>
      <c r="L7" s="22"/>
      <c r="M7" s="22"/>
    </row>
    <row r="8" spans="1:13" ht="16.8" x14ac:dyDescent="0.25">
      <c r="A8" s="61" t="s">
        <v>10</v>
      </c>
      <c r="B8" s="61"/>
      <c r="C8" s="61"/>
      <c r="D8" s="61" t="s">
        <v>11</v>
      </c>
      <c r="E8" s="61"/>
      <c r="F8" s="61"/>
      <c r="G8" s="16"/>
      <c r="H8" s="21"/>
      <c r="I8" s="22"/>
      <c r="J8" s="23"/>
      <c r="K8" s="23"/>
      <c r="L8" s="22"/>
      <c r="M8" s="22"/>
    </row>
    <row r="9" spans="1:13" ht="16.8" x14ac:dyDescent="0.25">
      <c r="A9" s="64" t="s">
        <v>12</v>
      </c>
      <c r="B9" s="65" t="s">
        <v>13</v>
      </c>
      <c r="C9" s="64" t="s">
        <v>14</v>
      </c>
      <c r="D9" s="64" t="s">
        <v>15</v>
      </c>
      <c r="E9" s="66" t="s">
        <v>16</v>
      </c>
      <c r="F9" s="68">
        <v>182</v>
      </c>
      <c r="G9" s="16"/>
      <c r="H9" s="21"/>
      <c r="I9" s="23"/>
      <c r="J9" s="23"/>
      <c r="K9" s="23"/>
      <c r="L9" s="23"/>
      <c r="M9" s="23"/>
    </row>
    <row r="10" spans="1:13" ht="16.8" x14ac:dyDescent="0.25">
      <c r="A10" s="64" t="s">
        <v>17</v>
      </c>
      <c r="B10" s="65" t="s">
        <v>18</v>
      </c>
      <c r="C10" s="64" t="s">
        <v>14</v>
      </c>
      <c r="D10" s="64" t="s">
        <v>19</v>
      </c>
      <c r="E10" s="66" t="s">
        <v>16</v>
      </c>
      <c r="F10" s="68">
        <v>166</v>
      </c>
      <c r="G10" s="16"/>
      <c r="H10" s="21"/>
      <c r="I10" s="23"/>
      <c r="J10" s="23"/>
      <c r="K10" s="23"/>
      <c r="L10" s="23"/>
      <c r="M10" s="23"/>
    </row>
    <row r="11" spans="1:13" ht="16.8" x14ac:dyDescent="0.25">
      <c r="A11" s="64" t="s">
        <v>20</v>
      </c>
      <c r="B11" s="65" t="s">
        <v>21</v>
      </c>
      <c r="C11" s="64" t="s">
        <v>14</v>
      </c>
      <c r="D11" s="64" t="s">
        <v>22</v>
      </c>
      <c r="E11" s="66" t="s">
        <v>16</v>
      </c>
      <c r="F11" s="68">
        <v>40</v>
      </c>
      <c r="G11" s="16"/>
      <c r="H11" s="21"/>
      <c r="I11" s="23"/>
      <c r="J11" s="23"/>
      <c r="K11" s="23"/>
      <c r="L11" s="23"/>
      <c r="M11" s="23"/>
    </row>
    <row r="12" spans="1:13" ht="16.8" x14ac:dyDescent="0.25">
      <c r="A12" s="61" t="s">
        <v>23</v>
      </c>
      <c r="B12" s="61"/>
      <c r="C12" s="61"/>
      <c r="D12" s="61" t="s">
        <v>24</v>
      </c>
      <c r="E12" s="61"/>
      <c r="F12" s="68"/>
      <c r="G12" s="16"/>
      <c r="H12" s="21"/>
      <c r="I12" s="22"/>
      <c r="J12" s="22"/>
      <c r="K12" s="22"/>
      <c r="L12" s="22"/>
      <c r="M12" s="22"/>
    </row>
    <row r="13" spans="1:13" ht="16.8" x14ac:dyDescent="0.25">
      <c r="A13" s="64" t="s">
        <v>440</v>
      </c>
      <c r="B13" s="65" t="s">
        <v>29</v>
      </c>
      <c r="C13" s="64" t="s">
        <v>25</v>
      </c>
      <c r="D13" s="64" t="s">
        <v>30</v>
      </c>
      <c r="E13" s="66" t="s">
        <v>26</v>
      </c>
      <c r="F13" s="68">
        <v>73.599999999999994</v>
      </c>
      <c r="G13" s="16"/>
      <c r="H13" s="21"/>
      <c r="I13" s="23"/>
      <c r="J13" s="23"/>
      <c r="K13" s="23"/>
      <c r="L13" s="23"/>
      <c r="M13" s="23"/>
    </row>
    <row r="14" spans="1:13" ht="45" x14ac:dyDescent="0.25">
      <c r="A14" s="64" t="s">
        <v>441</v>
      </c>
      <c r="B14" s="65" t="s">
        <v>232</v>
      </c>
      <c r="C14" s="64" t="s">
        <v>14</v>
      </c>
      <c r="D14" s="64" t="s">
        <v>233</v>
      </c>
      <c r="E14" s="66" t="s">
        <v>27</v>
      </c>
      <c r="F14" s="68">
        <v>87.814700000000002</v>
      </c>
      <c r="G14" s="16"/>
      <c r="H14" s="21"/>
      <c r="I14" s="23"/>
      <c r="J14" s="23"/>
      <c r="K14" s="23"/>
      <c r="L14" s="23"/>
      <c r="M14" s="23"/>
    </row>
    <row r="15" spans="1:13" ht="30" x14ac:dyDescent="0.25">
      <c r="A15" s="64" t="s">
        <v>442</v>
      </c>
      <c r="B15" s="65" t="s">
        <v>234</v>
      </c>
      <c r="C15" s="64" t="s">
        <v>14</v>
      </c>
      <c r="D15" s="64" t="s">
        <v>235</v>
      </c>
      <c r="E15" s="66" t="s">
        <v>236</v>
      </c>
      <c r="F15" s="68">
        <v>37.220500000000001</v>
      </c>
      <c r="G15" s="16"/>
      <c r="H15" s="21"/>
      <c r="I15" s="23"/>
      <c r="J15" s="23"/>
      <c r="K15" s="23"/>
      <c r="L15" s="23"/>
      <c r="M15" s="23"/>
    </row>
    <row r="16" spans="1:13" ht="16.8" x14ac:dyDescent="0.25">
      <c r="A16" s="61" t="s">
        <v>31</v>
      </c>
      <c r="B16" s="61"/>
      <c r="C16" s="61"/>
      <c r="D16" s="61" t="s">
        <v>32</v>
      </c>
      <c r="E16" s="61"/>
      <c r="F16" s="68"/>
      <c r="G16" s="16"/>
      <c r="H16" s="21"/>
      <c r="I16" s="23"/>
      <c r="J16" s="23"/>
      <c r="K16" s="23"/>
      <c r="L16" s="23"/>
      <c r="M16" s="23"/>
    </row>
    <row r="17" spans="1:13" ht="16.8" x14ac:dyDescent="0.25">
      <c r="A17" s="71" t="s">
        <v>443</v>
      </c>
      <c r="B17" s="72">
        <v>2187</v>
      </c>
      <c r="C17" s="71" t="s">
        <v>25</v>
      </c>
      <c r="D17" s="71" t="s">
        <v>412</v>
      </c>
      <c r="E17" s="73" t="s">
        <v>26</v>
      </c>
      <c r="F17" s="75">
        <v>498.17696705700001</v>
      </c>
      <c r="G17" s="16"/>
      <c r="H17" s="21"/>
      <c r="I17" s="23"/>
      <c r="J17" s="23"/>
      <c r="K17" s="23"/>
      <c r="L17" s="23"/>
      <c r="M17" s="23"/>
    </row>
    <row r="18" spans="1:13" ht="16.8" x14ac:dyDescent="0.25">
      <c r="A18" s="61" t="s">
        <v>424</v>
      </c>
      <c r="B18" s="61"/>
      <c r="C18" s="61"/>
      <c r="D18" s="61" t="s">
        <v>43</v>
      </c>
      <c r="E18" s="61"/>
      <c r="F18" s="68"/>
      <c r="G18" s="16"/>
      <c r="H18" s="21"/>
      <c r="I18" s="23"/>
      <c r="J18" s="23"/>
      <c r="K18" s="23"/>
      <c r="L18" s="23"/>
      <c r="M18" s="23"/>
    </row>
    <row r="19" spans="1:13" ht="30" x14ac:dyDescent="0.25">
      <c r="A19" s="71" t="s">
        <v>425</v>
      </c>
      <c r="B19" s="72" t="s">
        <v>44</v>
      </c>
      <c r="C19" s="71" t="s">
        <v>25</v>
      </c>
      <c r="D19" s="71" t="s">
        <v>45</v>
      </c>
      <c r="E19" s="73" t="s">
        <v>26</v>
      </c>
      <c r="F19" s="75">
        <v>119.07</v>
      </c>
      <c r="G19" s="16"/>
      <c r="H19" s="21"/>
      <c r="I19" s="23"/>
      <c r="J19" s="23"/>
      <c r="K19" s="23"/>
      <c r="L19" s="23"/>
      <c r="M19" s="23"/>
    </row>
    <row r="20" spans="1:13" ht="45" x14ac:dyDescent="0.25">
      <c r="A20" s="71" t="s">
        <v>426</v>
      </c>
      <c r="B20" s="72" t="s">
        <v>46</v>
      </c>
      <c r="C20" s="71" t="s">
        <v>47</v>
      </c>
      <c r="D20" s="71" t="s">
        <v>48</v>
      </c>
      <c r="E20" s="73" t="s">
        <v>26</v>
      </c>
      <c r="F20" s="75">
        <v>13.58</v>
      </c>
      <c r="G20" s="16"/>
      <c r="H20" s="21"/>
      <c r="I20" s="23"/>
      <c r="J20" s="23"/>
      <c r="K20" s="23"/>
      <c r="L20" s="23"/>
      <c r="M20" s="23"/>
    </row>
    <row r="21" spans="1:13" ht="15" customHeight="1" x14ac:dyDescent="0.25">
      <c r="A21" s="71" t="s">
        <v>427</v>
      </c>
      <c r="B21" s="72" t="s">
        <v>49</v>
      </c>
      <c r="C21" s="71" t="s">
        <v>25</v>
      </c>
      <c r="D21" s="71" t="s">
        <v>50</v>
      </c>
      <c r="E21" s="73" t="s">
        <v>26</v>
      </c>
      <c r="F21" s="75">
        <v>68.36</v>
      </c>
      <c r="G21" s="16"/>
      <c r="H21" s="21"/>
      <c r="I21" s="23"/>
      <c r="J21" s="23"/>
      <c r="K21" s="23"/>
      <c r="L21" s="23"/>
      <c r="M21" s="23"/>
    </row>
    <row r="22" spans="1:13" ht="15" customHeight="1" x14ac:dyDescent="0.25">
      <c r="A22" s="71" t="s">
        <v>428</v>
      </c>
      <c r="B22" s="72" t="s">
        <v>51</v>
      </c>
      <c r="C22" s="71" t="s">
        <v>25</v>
      </c>
      <c r="D22" s="71" t="s">
        <v>52</v>
      </c>
      <c r="E22" s="73" t="s">
        <v>53</v>
      </c>
      <c r="F22" s="75">
        <v>34</v>
      </c>
      <c r="G22" s="16"/>
      <c r="H22" s="21"/>
      <c r="I22" s="23"/>
      <c r="J22" s="23"/>
      <c r="K22" s="23"/>
      <c r="L22" s="23"/>
      <c r="M22" s="23"/>
    </row>
    <row r="23" spans="1:13" ht="16.8" x14ac:dyDescent="0.25">
      <c r="A23" s="71" t="s">
        <v>429</v>
      </c>
      <c r="B23" s="76">
        <v>3556</v>
      </c>
      <c r="C23" s="71" t="s">
        <v>25</v>
      </c>
      <c r="D23" s="71" t="s">
        <v>414</v>
      </c>
      <c r="E23" s="73" t="s">
        <v>56</v>
      </c>
      <c r="F23" s="75">
        <v>203.37</v>
      </c>
      <c r="G23" s="16"/>
      <c r="H23" s="21"/>
      <c r="I23" s="23"/>
      <c r="J23" s="23"/>
      <c r="K23" s="23"/>
      <c r="L23" s="23"/>
      <c r="M23" s="23"/>
    </row>
    <row r="24" spans="1:13" ht="16.8" x14ac:dyDescent="0.25">
      <c r="A24" s="71" t="s">
        <v>430</v>
      </c>
      <c r="B24" s="72">
        <v>2337</v>
      </c>
      <c r="C24" s="71" t="s">
        <v>25</v>
      </c>
      <c r="D24" s="71" t="s">
        <v>402</v>
      </c>
      <c r="E24" s="73" t="s">
        <v>26</v>
      </c>
      <c r="F24" s="75">
        <v>83.015634000000006</v>
      </c>
      <c r="G24" s="16"/>
      <c r="H24" s="21"/>
      <c r="I24" s="23"/>
      <c r="J24" s="23"/>
      <c r="K24" s="23"/>
      <c r="L24" s="23"/>
      <c r="M24" s="23"/>
    </row>
    <row r="25" spans="1:13" ht="45" x14ac:dyDescent="0.25">
      <c r="A25" s="71" t="s">
        <v>431</v>
      </c>
      <c r="B25" s="72">
        <v>100745</v>
      </c>
      <c r="C25" s="71" t="s">
        <v>14</v>
      </c>
      <c r="D25" s="71" t="s">
        <v>216</v>
      </c>
      <c r="E25" s="73" t="s">
        <v>26</v>
      </c>
      <c r="F25" s="75">
        <v>83.015634000000006</v>
      </c>
      <c r="G25" s="16"/>
      <c r="H25" s="21"/>
      <c r="I25" s="23"/>
      <c r="J25" s="23"/>
      <c r="K25" s="23"/>
      <c r="L25" s="23"/>
      <c r="M25" s="23"/>
    </row>
    <row r="26" spans="1:13" s="31" customFormat="1" ht="30" x14ac:dyDescent="0.25">
      <c r="A26" s="71" t="s">
        <v>432</v>
      </c>
      <c r="B26" s="72" t="s">
        <v>57</v>
      </c>
      <c r="C26" s="71" t="s">
        <v>14</v>
      </c>
      <c r="D26" s="71" t="s">
        <v>58</v>
      </c>
      <c r="E26" s="73" t="s">
        <v>26</v>
      </c>
      <c r="F26" s="75">
        <v>13.86</v>
      </c>
      <c r="G26" s="49"/>
      <c r="H26" s="50"/>
      <c r="I26" s="51"/>
      <c r="J26" s="51"/>
      <c r="K26" s="51"/>
      <c r="L26" s="51"/>
      <c r="M26" s="51"/>
    </row>
    <row r="27" spans="1:13" s="31" customFormat="1" ht="16.8" x14ac:dyDescent="0.25">
      <c r="A27" s="71" t="s">
        <v>433</v>
      </c>
      <c r="B27" s="72" t="s">
        <v>59</v>
      </c>
      <c r="C27" s="71" t="s">
        <v>25</v>
      </c>
      <c r="D27" s="71" t="s">
        <v>60</v>
      </c>
      <c r="E27" s="73" t="s">
        <v>26</v>
      </c>
      <c r="F27" s="75">
        <v>251.05</v>
      </c>
      <c r="G27" s="49"/>
      <c r="H27" s="50"/>
      <c r="I27" s="51"/>
      <c r="J27" s="51"/>
      <c r="K27" s="51"/>
      <c r="L27" s="51"/>
      <c r="M27" s="51"/>
    </row>
    <row r="28" spans="1:13" ht="16.8" x14ac:dyDescent="0.25">
      <c r="A28" s="71" t="s">
        <v>434</v>
      </c>
      <c r="B28" s="72">
        <v>2337</v>
      </c>
      <c r="C28" s="71" t="s">
        <v>25</v>
      </c>
      <c r="D28" s="71" t="s">
        <v>402</v>
      </c>
      <c r="E28" s="73" t="s">
        <v>26</v>
      </c>
      <c r="F28" s="75">
        <v>502.1</v>
      </c>
      <c r="G28" s="16"/>
      <c r="H28" s="21"/>
      <c r="I28" s="22"/>
      <c r="J28" s="23"/>
      <c r="K28" s="23"/>
      <c r="L28" s="22"/>
      <c r="M28" s="22"/>
    </row>
    <row r="29" spans="1:13" ht="39" customHeight="1" x14ac:dyDescent="0.25">
      <c r="A29" s="71" t="s">
        <v>435</v>
      </c>
      <c r="B29" s="72" t="s">
        <v>215</v>
      </c>
      <c r="C29" s="71" t="s">
        <v>14</v>
      </c>
      <c r="D29" s="71" t="s">
        <v>216</v>
      </c>
      <c r="E29" s="73" t="s">
        <v>26</v>
      </c>
      <c r="F29" s="75">
        <v>1004.2</v>
      </c>
      <c r="G29" s="16"/>
      <c r="H29" s="21"/>
      <c r="I29" s="23"/>
      <c r="J29" s="23"/>
      <c r="K29" s="23"/>
      <c r="L29" s="23"/>
      <c r="M29" s="23"/>
    </row>
    <row r="30" spans="1:13" ht="16.8" x14ac:dyDescent="0.25">
      <c r="A30" s="71" t="s">
        <v>436</v>
      </c>
      <c r="B30" s="65">
        <v>2337</v>
      </c>
      <c r="C30" s="64" t="s">
        <v>25</v>
      </c>
      <c r="D30" s="64" t="s">
        <v>402</v>
      </c>
      <c r="E30" s="66" t="s">
        <v>26</v>
      </c>
      <c r="F30" s="68">
        <v>11.9</v>
      </c>
      <c r="G30" s="16"/>
      <c r="H30" s="21"/>
      <c r="I30" s="23"/>
      <c r="J30" s="23"/>
      <c r="K30" s="23"/>
      <c r="L30" s="23"/>
      <c r="M30" s="23"/>
    </row>
    <row r="31" spans="1:13" ht="45" x14ac:dyDescent="0.25">
      <c r="A31" s="71" t="s">
        <v>437</v>
      </c>
      <c r="B31" s="65" t="s">
        <v>215</v>
      </c>
      <c r="C31" s="64" t="s">
        <v>14</v>
      </c>
      <c r="D31" s="64" t="s">
        <v>216</v>
      </c>
      <c r="E31" s="66" t="s">
        <v>26</v>
      </c>
      <c r="F31" s="68">
        <v>23.8</v>
      </c>
      <c r="G31" s="16"/>
      <c r="H31" s="21"/>
      <c r="I31" s="23"/>
      <c r="J31" s="23"/>
      <c r="K31" s="23"/>
      <c r="L31" s="23"/>
      <c r="M31" s="23"/>
    </row>
    <row r="32" spans="1:13" ht="16.8" x14ac:dyDescent="0.25">
      <c r="A32" s="71" t="s">
        <v>438</v>
      </c>
      <c r="B32" s="72" t="s">
        <v>62</v>
      </c>
      <c r="C32" s="71" t="s">
        <v>28</v>
      </c>
      <c r="D32" s="71" t="s">
        <v>63</v>
      </c>
      <c r="E32" s="73" t="s">
        <v>26</v>
      </c>
      <c r="F32" s="75">
        <v>49.2</v>
      </c>
      <c r="G32" s="16"/>
      <c r="H32" s="21"/>
      <c r="I32" s="23"/>
      <c r="J32" s="23"/>
      <c r="K32" s="23"/>
      <c r="L32" s="23"/>
      <c r="M32" s="23"/>
    </row>
    <row r="33" spans="1:24" ht="16.8" x14ac:dyDescent="0.25">
      <c r="A33" s="71" t="s">
        <v>439</v>
      </c>
      <c r="B33" s="72" t="s">
        <v>62</v>
      </c>
      <c r="C33" s="71" t="s">
        <v>28</v>
      </c>
      <c r="D33" s="71" t="s">
        <v>64</v>
      </c>
      <c r="E33" s="73" t="s">
        <v>26</v>
      </c>
      <c r="F33" s="75">
        <v>46.74</v>
      </c>
      <c r="G33" s="16"/>
      <c r="H33" s="21"/>
      <c r="I33" s="23"/>
      <c r="J33" s="23"/>
      <c r="K33" s="23"/>
      <c r="L33" s="23"/>
      <c r="M33" s="23"/>
    </row>
    <row r="34" spans="1:24" ht="16.8" x14ac:dyDescent="0.25">
      <c r="A34" s="77" t="s">
        <v>65</v>
      </c>
      <c r="B34" s="77"/>
      <c r="C34" s="77"/>
      <c r="D34" s="77" t="s">
        <v>66</v>
      </c>
      <c r="E34" s="77"/>
      <c r="F34" s="75"/>
      <c r="G34" s="16"/>
      <c r="H34" s="21"/>
      <c r="I34" s="23"/>
      <c r="J34" s="23"/>
      <c r="K34" s="23"/>
      <c r="L34" s="23"/>
      <c r="M34" s="23"/>
    </row>
    <row r="35" spans="1:24" ht="30" x14ac:dyDescent="0.25">
      <c r="A35" s="71" t="s">
        <v>444</v>
      </c>
      <c r="B35" s="72" t="s">
        <v>70</v>
      </c>
      <c r="C35" s="71" t="s">
        <v>14</v>
      </c>
      <c r="D35" s="71" t="s">
        <v>71</v>
      </c>
      <c r="E35" s="73" t="s">
        <v>26</v>
      </c>
      <c r="F35" s="75">
        <v>110.12901727492901</v>
      </c>
      <c r="G35" s="16"/>
      <c r="H35" s="21"/>
      <c r="I35" s="23"/>
      <c r="J35" s="23"/>
      <c r="K35" s="23"/>
      <c r="L35" s="23"/>
      <c r="M35" s="23"/>
    </row>
    <row r="36" spans="1:24" s="11" customFormat="1" ht="16.8" x14ac:dyDescent="0.25">
      <c r="A36" s="71" t="s">
        <v>445</v>
      </c>
      <c r="B36" s="78">
        <v>8637</v>
      </c>
      <c r="C36" s="79" t="s">
        <v>25</v>
      </c>
      <c r="D36" s="80" t="s">
        <v>415</v>
      </c>
      <c r="E36" s="81" t="s">
        <v>56</v>
      </c>
      <c r="F36" s="75">
        <v>249.93999999999997</v>
      </c>
      <c r="G36" s="12"/>
      <c r="H36" s="10"/>
      <c r="I36" s="35"/>
      <c r="J36" s="36"/>
      <c r="K36" s="43"/>
      <c r="L36" s="37"/>
      <c r="M36" s="36"/>
      <c r="P36" s="38"/>
      <c r="S36" s="39"/>
      <c r="X36" s="9"/>
    </row>
    <row r="37" spans="1:24" ht="16.8" x14ac:dyDescent="0.25">
      <c r="A37" s="61" t="s">
        <v>72</v>
      </c>
      <c r="B37" s="61"/>
      <c r="C37" s="61"/>
      <c r="D37" s="61" t="s">
        <v>73</v>
      </c>
      <c r="E37" s="61"/>
      <c r="F37" s="68"/>
      <c r="G37" s="16"/>
      <c r="H37" s="21"/>
      <c r="I37" s="22"/>
      <c r="J37" s="23"/>
      <c r="K37" s="23"/>
      <c r="L37" s="22"/>
      <c r="M37" s="22"/>
    </row>
    <row r="38" spans="1:24" ht="45" x14ac:dyDescent="0.25">
      <c r="A38" s="64" t="s">
        <v>446</v>
      </c>
      <c r="B38" s="65" t="s">
        <v>76</v>
      </c>
      <c r="C38" s="64" t="s">
        <v>14</v>
      </c>
      <c r="D38" s="64" t="s">
        <v>77</v>
      </c>
      <c r="E38" s="66" t="s">
        <v>26</v>
      </c>
      <c r="F38" s="68">
        <v>150</v>
      </c>
      <c r="G38" s="16"/>
      <c r="H38" s="21"/>
      <c r="I38" s="23"/>
      <c r="J38" s="23"/>
      <c r="K38" s="23"/>
      <c r="L38" s="23"/>
      <c r="M38" s="23"/>
    </row>
    <row r="39" spans="1:24" ht="16.8" x14ac:dyDescent="0.25">
      <c r="A39" s="61" t="s">
        <v>78</v>
      </c>
      <c r="B39" s="61"/>
      <c r="C39" s="61"/>
      <c r="D39" s="61" t="s">
        <v>79</v>
      </c>
      <c r="E39" s="61"/>
      <c r="F39" s="68"/>
      <c r="G39" s="16"/>
      <c r="H39" s="21"/>
      <c r="I39" s="22"/>
      <c r="J39" s="23"/>
      <c r="K39" s="23"/>
      <c r="L39" s="22"/>
      <c r="M39" s="22"/>
    </row>
    <row r="40" spans="1:24" ht="34.200000000000003" customHeight="1" x14ac:dyDescent="0.25">
      <c r="A40" s="64" t="s">
        <v>447</v>
      </c>
      <c r="B40" s="65" t="s">
        <v>96</v>
      </c>
      <c r="C40" s="64" t="s">
        <v>25</v>
      </c>
      <c r="D40" s="64" t="s">
        <v>97</v>
      </c>
      <c r="E40" s="66" t="s">
        <v>38</v>
      </c>
      <c r="F40" s="68">
        <v>57</v>
      </c>
      <c r="G40" s="16"/>
      <c r="H40" s="21"/>
      <c r="I40" s="23"/>
      <c r="J40" s="23"/>
      <c r="K40" s="23"/>
      <c r="L40" s="23"/>
      <c r="M40" s="23"/>
    </row>
    <row r="41" spans="1:24" s="3" customFormat="1" ht="36" customHeight="1" x14ac:dyDescent="0.25">
      <c r="A41" s="64" t="s">
        <v>417</v>
      </c>
      <c r="B41" s="65" t="s">
        <v>98</v>
      </c>
      <c r="C41" s="64" t="s">
        <v>25</v>
      </c>
      <c r="D41" s="64" t="s">
        <v>99</v>
      </c>
      <c r="E41" s="66" t="s">
        <v>38</v>
      </c>
      <c r="F41" s="68">
        <v>1</v>
      </c>
      <c r="G41" s="16"/>
      <c r="H41" s="21"/>
      <c r="I41" s="23"/>
      <c r="J41" s="23"/>
      <c r="K41" s="23"/>
      <c r="L41" s="23"/>
      <c r="M41" s="23"/>
    </row>
    <row r="42" spans="1:24" s="3" customFormat="1" ht="55.8" customHeight="1" x14ac:dyDescent="0.25">
      <c r="A42" s="61" t="s">
        <v>106</v>
      </c>
      <c r="B42" s="61"/>
      <c r="C42" s="61"/>
      <c r="D42" s="61" t="s">
        <v>107</v>
      </c>
      <c r="E42" s="61"/>
      <c r="F42" s="82"/>
      <c r="G42" s="16"/>
      <c r="H42" s="21"/>
      <c r="I42" s="23"/>
      <c r="J42" s="23"/>
      <c r="K42" s="23"/>
      <c r="L42" s="23"/>
      <c r="M42" s="23"/>
    </row>
    <row r="43" spans="1:24" s="11" customFormat="1" ht="42" customHeight="1" x14ac:dyDescent="0.25">
      <c r="A43" s="61" t="s">
        <v>108</v>
      </c>
      <c r="B43" s="61"/>
      <c r="C43" s="61"/>
      <c r="D43" s="61" t="s">
        <v>109</v>
      </c>
      <c r="E43" s="61"/>
      <c r="F43" s="82"/>
      <c r="G43" s="13"/>
      <c r="H43" s="10"/>
      <c r="I43" s="40"/>
      <c r="J43" s="40"/>
      <c r="K43" s="40"/>
      <c r="L43" s="40"/>
      <c r="M43" s="40"/>
    </row>
    <row r="44" spans="1:24" ht="30" x14ac:dyDescent="0.25">
      <c r="A44" s="64" t="s">
        <v>110</v>
      </c>
      <c r="B44" s="65" t="s">
        <v>111</v>
      </c>
      <c r="C44" s="64" t="s">
        <v>14</v>
      </c>
      <c r="D44" s="64" t="s">
        <v>112</v>
      </c>
      <c r="E44" s="66" t="s">
        <v>61</v>
      </c>
      <c r="F44" s="68">
        <v>1</v>
      </c>
      <c r="G44" s="16"/>
      <c r="H44" s="21"/>
      <c r="I44" s="23"/>
      <c r="J44" s="23"/>
      <c r="K44" s="23"/>
      <c r="L44" s="23"/>
      <c r="M44" s="23"/>
    </row>
    <row r="45" spans="1:24" ht="16.8" x14ac:dyDescent="0.25">
      <c r="A45" s="64" t="s">
        <v>448</v>
      </c>
      <c r="B45" s="65" t="s">
        <v>125</v>
      </c>
      <c r="C45" s="64" t="s">
        <v>14</v>
      </c>
      <c r="D45" s="64" t="s">
        <v>126</v>
      </c>
      <c r="E45" s="66" t="s">
        <v>61</v>
      </c>
      <c r="F45" s="68">
        <v>46</v>
      </c>
      <c r="G45" s="16"/>
      <c r="H45" s="21"/>
      <c r="I45" s="23"/>
      <c r="J45" s="23"/>
      <c r="K45" s="23"/>
      <c r="L45" s="23"/>
      <c r="M45" s="23"/>
    </row>
    <row r="46" spans="1:24" ht="23.4" customHeight="1" x14ac:dyDescent="0.25">
      <c r="A46" s="64" t="s">
        <v>449</v>
      </c>
      <c r="B46" s="65" t="s">
        <v>127</v>
      </c>
      <c r="C46" s="64" t="s">
        <v>14</v>
      </c>
      <c r="D46" s="64" t="s">
        <v>128</v>
      </c>
      <c r="E46" s="66" t="s">
        <v>61</v>
      </c>
      <c r="F46" s="68">
        <v>2</v>
      </c>
      <c r="G46" s="16"/>
      <c r="H46" s="21"/>
      <c r="I46" s="23"/>
      <c r="J46" s="23"/>
      <c r="K46" s="23"/>
      <c r="L46" s="23"/>
      <c r="M46" s="23"/>
    </row>
    <row r="47" spans="1:24" s="25" customFormat="1" ht="30" x14ac:dyDescent="0.25">
      <c r="A47" s="64" t="s">
        <v>450</v>
      </c>
      <c r="B47" s="65" t="s">
        <v>129</v>
      </c>
      <c r="C47" s="64" t="s">
        <v>14</v>
      </c>
      <c r="D47" s="64" t="s">
        <v>130</v>
      </c>
      <c r="E47" s="66" t="s">
        <v>61</v>
      </c>
      <c r="F47" s="68">
        <v>3</v>
      </c>
      <c r="G47" s="42"/>
      <c r="H47" s="46"/>
      <c r="I47" s="47"/>
      <c r="J47" s="47"/>
      <c r="K47" s="47"/>
      <c r="L47" s="47"/>
      <c r="M47" s="47"/>
    </row>
    <row r="48" spans="1:24" s="25" customFormat="1" ht="30" x14ac:dyDescent="0.25">
      <c r="A48" s="64" t="s">
        <v>451</v>
      </c>
      <c r="B48" s="65" t="s">
        <v>131</v>
      </c>
      <c r="C48" s="64" t="s">
        <v>14</v>
      </c>
      <c r="D48" s="64" t="s">
        <v>132</v>
      </c>
      <c r="E48" s="66" t="s">
        <v>61</v>
      </c>
      <c r="F48" s="68">
        <v>6</v>
      </c>
      <c r="G48" s="42"/>
      <c r="H48" s="46"/>
      <c r="I48" s="47"/>
      <c r="J48" s="47"/>
      <c r="K48" s="47"/>
      <c r="L48" s="47"/>
      <c r="M48" s="47"/>
    </row>
    <row r="49" spans="1:15" s="25" customFormat="1" ht="16.8" x14ac:dyDescent="0.25">
      <c r="A49" s="64" t="s">
        <v>452</v>
      </c>
      <c r="B49" s="65" t="s">
        <v>133</v>
      </c>
      <c r="C49" s="64" t="s">
        <v>25</v>
      </c>
      <c r="D49" s="64" t="s">
        <v>134</v>
      </c>
      <c r="E49" s="66" t="s">
        <v>38</v>
      </c>
      <c r="F49" s="68">
        <v>43</v>
      </c>
      <c r="G49" s="42"/>
      <c r="H49" s="45"/>
      <c r="I49" s="47"/>
      <c r="J49" s="47"/>
      <c r="K49" s="47"/>
      <c r="L49" s="47"/>
      <c r="M49" s="47"/>
    </row>
    <row r="50" spans="1:15" s="25" customFormat="1" ht="16.8" x14ac:dyDescent="0.25">
      <c r="A50" s="61" t="s">
        <v>135</v>
      </c>
      <c r="B50" s="61"/>
      <c r="C50" s="61"/>
      <c r="D50" s="61" t="s">
        <v>136</v>
      </c>
      <c r="E50" s="61"/>
      <c r="F50" s="68"/>
      <c r="G50" s="42"/>
      <c r="H50" s="12"/>
      <c r="I50" s="47"/>
      <c r="J50" s="47"/>
      <c r="K50" s="41"/>
      <c r="L50" s="47"/>
      <c r="M50" s="47"/>
    </row>
    <row r="51" spans="1:15" s="25" customFormat="1" ht="30" x14ac:dyDescent="0.25">
      <c r="A51" s="64" t="s">
        <v>453</v>
      </c>
      <c r="B51" s="65" t="s">
        <v>153</v>
      </c>
      <c r="C51" s="64" t="s">
        <v>14</v>
      </c>
      <c r="D51" s="64" t="s">
        <v>154</v>
      </c>
      <c r="E51" s="66" t="s">
        <v>61</v>
      </c>
      <c r="F51" s="68">
        <v>3</v>
      </c>
      <c r="G51" s="42"/>
      <c r="H51" s="12"/>
      <c r="I51" s="47"/>
      <c r="J51" s="47"/>
      <c r="K51" s="41"/>
      <c r="L51" s="47"/>
      <c r="M51" s="47"/>
    </row>
    <row r="52" spans="1:15" ht="30" x14ac:dyDescent="0.25">
      <c r="A52" s="64" t="s">
        <v>454</v>
      </c>
      <c r="B52" s="65" t="s">
        <v>155</v>
      </c>
      <c r="C52" s="64" t="s">
        <v>14</v>
      </c>
      <c r="D52" s="64" t="s">
        <v>156</v>
      </c>
      <c r="E52" s="66" t="s">
        <v>61</v>
      </c>
      <c r="F52" s="68">
        <v>43</v>
      </c>
      <c r="G52" s="16"/>
      <c r="H52" s="21"/>
      <c r="I52" s="23"/>
      <c r="J52" s="23"/>
      <c r="K52" s="23"/>
      <c r="L52" s="23"/>
      <c r="M52" s="23"/>
    </row>
    <row r="53" spans="1:15" s="11" customFormat="1" ht="38.4" customHeight="1" x14ac:dyDescent="0.25">
      <c r="A53" s="64" t="s">
        <v>455</v>
      </c>
      <c r="B53" s="65" t="s">
        <v>157</v>
      </c>
      <c r="C53" s="64" t="s">
        <v>14</v>
      </c>
      <c r="D53" s="64" t="s">
        <v>158</v>
      </c>
      <c r="E53" s="66" t="s">
        <v>61</v>
      </c>
      <c r="F53" s="68">
        <v>8</v>
      </c>
      <c r="G53" s="13"/>
      <c r="H53" s="10"/>
      <c r="I53" s="40"/>
      <c r="J53" s="40"/>
      <c r="K53" s="40"/>
      <c r="L53" s="40"/>
      <c r="M53" s="40"/>
    </row>
    <row r="54" spans="1:15" s="11" customFormat="1" ht="36" customHeight="1" x14ac:dyDescent="0.25">
      <c r="A54" s="61" t="s">
        <v>159</v>
      </c>
      <c r="B54" s="61"/>
      <c r="C54" s="61"/>
      <c r="D54" s="61" t="s">
        <v>160</v>
      </c>
      <c r="E54" s="61"/>
      <c r="F54" s="68"/>
      <c r="G54" s="13"/>
      <c r="H54" s="10"/>
      <c r="I54" s="40"/>
      <c r="J54" s="40"/>
      <c r="K54" s="40"/>
      <c r="L54" s="40"/>
      <c r="M54" s="40"/>
    </row>
    <row r="55" spans="1:15" s="11" customFormat="1" ht="60.6" customHeight="1" x14ac:dyDescent="0.25">
      <c r="A55" s="64" t="s">
        <v>161</v>
      </c>
      <c r="B55" s="65" t="s">
        <v>162</v>
      </c>
      <c r="C55" s="64" t="s">
        <v>14</v>
      </c>
      <c r="D55" s="64" t="s">
        <v>163</v>
      </c>
      <c r="E55" s="66" t="s">
        <v>26</v>
      </c>
      <c r="F55" s="68">
        <v>522.47</v>
      </c>
      <c r="G55" s="13"/>
      <c r="H55" s="10"/>
      <c r="I55" s="40"/>
      <c r="J55" s="40"/>
      <c r="K55" s="40"/>
      <c r="L55" s="40"/>
      <c r="M55" s="40"/>
    </row>
    <row r="56" spans="1:15" s="25" customFormat="1" ht="21" customHeight="1" x14ac:dyDescent="0.25">
      <c r="A56" s="64" t="s">
        <v>164</v>
      </c>
      <c r="B56" s="65" t="s">
        <v>165</v>
      </c>
      <c r="C56" s="64" t="s">
        <v>14</v>
      </c>
      <c r="D56" s="64" t="s">
        <v>166</v>
      </c>
      <c r="E56" s="66" t="s">
        <v>26</v>
      </c>
      <c r="F56" s="68">
        <v>424.04</v>
      </c>
      <c r="G56" s="42"/>
      <c r="H56" s="12"/>
      <c r="I56" s="47"/>
      <c r="J56" s="47"/>
      <c r="K56" s="47"/>
      <c r="L56" s="47"/>
      <c r="M56" s="47"/>
    </row>
    <row r="57" spans="1:15" s="3" customFormat="1" ht="36" customHeight="1" x14ac:dyDescent="0.25">
      <c r="A57" s="64" t="s">
        <v>167</v>
      </c>
      <c r="B57" s="65" t="s">
        <v>168</v>
      </c>
      <c r="C57" s="64" t="s">
        <v>14</v>
      </c>
      <c r="D57" s="64" t="s">
        <v>169</v>
      </c>
      <c r="E57" s="66" t="s">
        <v>26</v>
      </c>
      <c r="F57" s="68">
        <v>2154.9299999999998</v>
      </c>
      <c r="G57" s="16"/>
      <c r="H57" s="21"/>
      <c r="I57" s="23"/>
      <c r="J57" s="23"/>
      <c r="K57" s="23"/>
      <c r="L57" s="23"/>
      <c r="M57" s="23"/>
    </row>
    <row r="58" spans="1:15" s="3" customFormat="1" ht="54" customHeight="1" x14ac:dyDescent="0.25">
      <c r="A58" s="64" t="s">
        <v>170</v>
      </c>
      <c r="B58" s="65" t="s">
        <v>171</v>
      </c>
      <c r="C58" s="64" t="s">
        <v>25</v>
      </c>
      <c r="D58" s="64" t="s">
        <v>172</v>
      </c>
      <c r="E58" s="66" t="s">
        <v>26</v>
      </c>
      <c r="F58" s="68">
        <v>78.94</v>
      </c>
      <c r="G58" s="16"/>
      <c r="H58" s="21"/>
      <c r="I58" s="23"/>
      <c r="J58" s="23"/>
      <c r="K58" s="23"/>
      <c r="L58" s="23"/>
      <c r="M58" s="23"/>
    </row>
    <row r="59" spans="1:15" s="11" customFormat="1" ht="36.6" customHeight="1" x14ac:dyDescent="0.25">
      <c r="A59" s="64" t="s">
        <v>173</v>
      </c>
      <c r="B59" s="65" t="s">
        <v>174</v>
      </c>
      <c r="C59" s="64" t="s">
        <v>25</v>
      </c>
      <c r="D59" s="64" t="s">
        <v>175</v>
      </c>
      <c r="E59" s="66" t="s">
        <v>26</v>
      </c>
      <c r="F59" s="68">
        <v>60.03</v>
      </c>
      <c r="G59" s="13"/>
      <c r="H59" s="10"/>
      <c r="I59" s="40"/>
      <c r="J59" s="40"/>
      <c r="K59" s="40"/>
      <c r="L59" s="40"/>
      <c r="M59" s="40"/>
      <c r="O59" s="11">
        <f>(1.6*5+1.7*4+1.9*9+2*5+2.45*4+2.6*1+2.9*3+3.1*1+3.72)*0.45</f>
        <v>31.418999999999997</v>
      </c>
    </row>
    <row r="60" spans="1:15" s="11" customFormat="1" ht="37.799999999999997" customHeight="1" x14ac:dyDescent="0.25">
      <c r="A60" s="61" t="s">
        <v>176</v>
      </c>
      <c r="B60" s="61"/>
      <c r="C60" s="61"/>
      <c r="D60" s="61" t="s">
        <v>177</v>
      </c>
      <c r="E60" s="61"/>
      <c r="F60" s="82"/>
      <c r="G60" s="13"/>
      <c r="H60" s="10"/>
      <c r="I60" s="40"/>
      <c r="J60" s="40"/>
      <c r="K60" s="40"/>
      <c r="L60" s="40"/>
      <c r="M60" s="40"/>
      <c r="O60" s="11">
        <f>1.35*0.5*2+1.3*0.55*11+2*0.55</f>
        <v>10.315000000000001</v>
      </c>
    </row>
    <row r="61" spans="1:15" ht="39.6" customHeight="1" x14ac:dyDescent="0.25">
      <c r="A61" s="61" t="s">
        <v>456</v>
      </c>
      <c r="B61" s="61"/>
      <c r="C61" s="61"/>
      <c r="D61" s="61" t="s">
        <v>181</v>
      </c>
      <c r="E61" s="61"/>
      <c r="F61" s="82"/>
      <c r="G61" s="13"/>
      <c r="H61" s="10"/>
      <c r="I61" s="40"/>
      <c r="J61" s="23"/>
      <c r="K61" s="23"/>
      <c r="L61" s="23"/>
      <c r="M61" s="23"/>
      <c r="O61" s="5">
        <f>(1.52+4.57)*0.5</f>
        <v>3.0449999999999999</v>
      </c>
    </row>
    <row r="62" spans="1:15" ht="52.8" customHeight="1" x14ac:dyDescent="0.25">
      <c r="A62" s="64" t="s">
        <v>178</v>
      </c>
      <c r="B62" s="65" t="s">
        <v>183</v>
      </c>
      <c r="C62" s="64" t="s">
        <v>25</v>
      </c>
      <c r="D62" s="64" t="s">
        <v>184</v>
      </c>
      <c r="E62" s="66" t="s">
        <v>26</v>
      </c>
      <c r="F62" s="68">
        <v>16.079999999999998</v>
      </c>
      <c r="G62" s="13"/>
      <c r="H62" s="10"/>
      <c r="I62" s="40"/>
      <c r="J62" s="23"/>
      <c r="K62" s="23"/>
      <c r="L62" s="23"/>
      <c r="M62" s="23"/>
      <c r="O62" s="5">
        <f>(2.4+2.55)*0.5</f>
        <v>2.4749999999999996</v>
      </c>
    </row>
    <row r="63" spans="1:15" ht="30" x14ac:dyDescent="0.3">
      <c r="A63" s="64" t="s">
        <v>457</v>
      </c>
      <c r="B63" s="65" t="s">
        <v>41</v>
      </c>
      <c r="C63" s="64" t="s">
        <v>14</v>
      </c>
      <c r="D63" s="64" t="s">
        <v>42</v>
      </c>
      <c r="E63" s="66" t="s">
        <v>27</v>
      </c>
      <c r="F63" s="68">
        <v>0.48</v>
      </c>
      <c r="G63" s="13"/>
      <c r="H63" s="10"/>
      <c r="I63" s="41"/>
      <c r="J63" s="23"/>
      <c r="K63" s="23"/>
      <c r="L63" s="22"/>
      <c r="M63" s="22"/>
      <c r="O63" s="44">
        <f>SUM(O59:O62)</f>
        <v>47.253999999999998</v>
      </c>
    </row>
    <row r="64" spans="1:15" s="25" customFormat="1" ht="45" x14ac:dyDescent="0.25">
      <c r="A64" s="64" t="s">
        <v>458</v>
      </c>
      <c r="B64" s="65" t="s">
        <v>39</v>
      </c>
      <c r="C64" s="64" t="s">
        <v>14</v>
      </c>
      <c r="D64" s="64" t="s">
        <v>40</v>
      </c>
      <c r="E64" s="66" t="s">
        <v>26</v>
      </c>
      <c r="F64" s="68">
        <v>16.079999999999998</v>
      </c>
      <c r="G64" s="42"/>
      <c r="H64" s="12"/>
      <c r="I64" s="47"/>
      <c r="J64" s="47"/>
      <c r="K64" s="47"/>
      <c r="L64" s="47"/>
      <c r="M64" s="47"/>
      <c r="O64" s="25">
        <f>1.2*0.5*41</f>
        <v>24.599999999999998</v>
      </c>
    </row>
    <row r="65" spans="1:13" ht="30" x14ac:dyDescent="0.25">
      <c r="A65" s="64" t="s">
        <v>459</v>
      </c>
      <c r="B65" s="65" t="s">
        <v>187</v>
      </c>
      <c r="C65" s="64" t="s">
        <v>25</v>
      </c>
      <c r="D65" s="64" t="s">
        <v>188</v>
      </c>
      <c r="E65" s="66" t="s">
        <v>26</v>
      </c>
      <c r="F65" s="68">
        <v>20.16</v>
      </c>
      <c r="G65" s="16"/>
      <c r="H65" s="21"/>
      <c r="I65" s="23"/>
      <c r="J65" s="23"/>
      <c r="K65" s="23"/>
      <c r="L65" s="23"/>
      <c r="M65" s="23"/>
    </row>
    <row r="66" spans="1:13" ht="16.8" x14ac:dyDescent="0.25">
      <c r="A66" s="61" t="s">
        <v>460</v>
      </c>
      <c r="B66" s="61"/>
      <c r="C66" s="61"/>
      <c r="D66" s="61" t="s">
        <v>189</v>
      </c>
      <c r="E66" s="61"/>
      <c r="F66" s="82"/>
      <c r="G66" s="16"/>
      <c r="H66" s="21"/>
      <c r="I66" s="23"/>
      <c r="J66" s="23"/>
      <c r="K66" s="23"/>
      <c r="L66" s="23"/>
      <c r="M66" s="23"/>
    </row>
    <row r="67" spans="1:13" s="3" customFormat="1" ht="54.6" customHeight="1" x14ac:dyDescent="0.25">
      <c r="A67" s="64" t="s">
        <v>182</v>
      </c>
      <c r="B67" s="65" t="s">
        <v>191</v>
      </c>
      <c r="C67" s="64" t="s">
        <v>25</v>
      </c>
      <c r="D67" s="64" t="s">
        <v>192</v>
      </c>
      <c r="E67" s="66" t="s">
        <v>26</v>
      </c>
      <c r="F67" s="68">
        <v>16.079999999999998</v>
      </c>
      <c r="G67" s="16"/>
      <c r="H67" s="21"/>
      <c r="I67" s="23"/>
      <c r="J67" s="23"/>
      <c r="K67" s="23"/>
      <c r="L67" s="23"/>
      <c r="M67" s="23"/>
    </row>
    <row r="68" spans="1:13" s="3" customFormat="1" ht="54.6" customHeight="1" x14ac:dyDescent="0.25">
      <c r="A68" s="61" t="s">
        <v>461</v>
      </c>
      <c r="B68" s="61"/>
      <c r="C68" s="61"/>
      <c r="D68" s="61" t="s">
        <v>193</v>
      </c>
      <c r="E68" s="61"/>
      <c r="F68" s="82"/>
      <c r="G68" s="16"/>
      <c r="H68" s="21"/>
      <c r="I68" s="23"/>
      <c r="J68" s="23"/>
      <c r="K68" s="23"/>
      <c r="L68" s="23"/>
      <c r="M68" s="23"/>
    </row>
    <row r="69" spans="1:13" s="3" customFormat="1" ht="44.4" customHeight="1" x14ac:dyDescent="0.25">
      <c r="A69" s="64" t="s">
        <v>190</v>
      </c>
      <c r="B69" s="65" t="s">
        <v>54</v>
      </c>
      <c r="C69" s="64" t="s">
        <v>14</v>
      </c>
      <c r="D69" s="64" t="s">
        <v>55</v>
      </c>
      <c r="E69" s="66" t="s">
        <v>26</v>
      </c>
      <c r="F69" s="68">
        <v>0.5</v>
      </c>
      <c r="G69" s="16"/>
      <c r="H69" s="21"/>
      <c r="I69" s="23"/>
      <c r="J69" s="23"/>
      <c r="K69" s="23"/>
      <c r="L69" s="23"/>
      <c r="M69" s="23"/>
    </row>
    <row r="70" spans="1:13" s="3" customFormat="1" ht="30" x14ac:dyDescent="0.25">
      <c r="A70" s="64" t="s">
        <v>462</v>
      </c>
      <c r="B70" s="65" t="s">
        <v>57</v>
      </c>
      <c r="C70" s="64" t="s">
        <v>14</v>
      </c>
      <c r="D70" s="64" t="s">
        <v>58</v>
      </c>
      <c r="E70" s="66" t="s">
        <v>26</v>
      </c>
      <c r="F70" s="68">
        <v>3.57</v>
      </c>
      <c r="G70" s="16"/>
      <c r="H70" s="21"/>
      <c r="I70" s="23"/>
      <c r="J70" s="23"/>
      <c r="K70" s="23"/>
      <c r="L70" s="23"/>
      <c r="M70" s="23"/>
    </row>
    <row r="71" spans="1:13" ht="16.8" x14ac:dyDescent="0.25">
      <c r="A71" s="64" t="s">
        <v>463</v>
      </c>
      <c r="B71" s="65" t="s">
        <v>59</v>
      </c>
      <c r="C71" s="64" t="s">
        <v>25</v>
      </c>
      <c r="D71" s="64" t="s">
        <v>60</v>
      </c>
      <c r="E71" s="66" t="s">
        <v>26</v>
      </c>
      <c r="F71" s="68">
        <v>11.32</v>
      </c>
      <c r="G71" s="16"/>
      <c r="H71" s="21"/>
      <c r="I71" s="23"/>
      <c r="J71" s="23"/>
      <c r="K71" s="23"/>
      <c r="L71" s="23"/>
      <c r="M71" s="23"/>
    </row>
    <row r="72" spans="1:13" s="25" customFormat="1" ht="16.8" x14ac:dyDescent="0.25">
      <c r="A72" s="64" t="s">
        <v>464</v>
      </c>
      <c r="B72" s="65" t="s">
        <v>62</v>
      </c>
      <c r="C72" s="64" t="s">
        <v>28</v>
      </c>
      <c r="D72" s="64" t="s">
        <v>63</v>
      </c>
      <c r="E72" s="66" t="s">
        <v>26</v>
      </c>
      <c r="F72" s="68">
        <v>4.13</v>
      </c>
      <c r="G72" s="42"/>
      <c r="H72" s="12"/>
      <c r="I72" s="47"/>
      <c r="J72" s="47"/>
      <c r="K72" s="47"/>
      <c r="L72" s="47"/>
      <c r="M72" s="47"/>
    </row>
    <row r="73" spans="1:13" s="11" customFormat="1" ht="16.8" x14ac:dyDescent="0.25">
      <c r="A73" s="64" t="s">
        <v>465</v>
      </c>
      <c r="B73" s="65" t="s">
        <v>62</v>
      </c>
      <c r="C73" s="64" t="s">
        <v>28</v>
      </c>
      <c r="D73" s="64" t="s">
        <v>64</v>
      </c>
      <c r="E73" s="66" t="s">
        <v>26</v>
      </c>
      <c r="F73" s="68">
        <v>0.6</v>
      </c>
      <c r="G73" s="13"/>
      <c r="H73" s="10"/>
      <c r="I73" s="40"/>
      <c r="J73" s="40"/>
      <c r="K73" s="40"/>
      <c r="L73" s="40"/>
      <c r="M73" s="40"/>
    </row>
    <row r="74" spans="1:13" ht="16.8" x14ac:dyDescent="0.25">
      <c r="A74" s="64" t="s">
        <v>466</v>
      </c>
      <c r="B74" s="65" t="s">
        <v>195</v>
      </c>
      <c r="C74" s="64" t="s">
        <v>28</v>
      </c>
      <c r="D74" s="64" t="s">
        <v>196</v>
      </c>
      <c r="E74" s="66" t="s">
        <v>35</v>
      </c>
      <c r="F74" s="68">
        <v>1.8</v>
      </c>
      <c r="G74" s="16"/>
      <c r="H74" s="21"/>
      <c r="I74" s="22"/>
      <c r="J74" s="23"/>
      <c r="K74" s="23"/>
      <c r="L74" s="22"/>
      <c r="M74" s="22"/>
    </row>
    <row r="75" spans="1:13" s="3" customFormat="1" ht="16.8" x14ac:dyDescent="0.25">
      <c r="A75" s="64" t="s">
        <v>467</v>
      </c>
      <c r="B75" s="65" t="s">
        <v>133</v>
      </c>
      <c r="C75" s="64" t="s">
        <v>25</v>
      </c>
      <c r="D75" s="64" t="s">
        <v>134</v>
      </c>
      <c r="E75" s="66" t="s">
        <v>38</v>
      </c>
      <c r="F75" s="68">
        <v>1</v>
      </c>
      <c r="G75" s="16"/>
      <c r="H75" s="21"/>
      <c r="I75" s="23"/>
      <c r="J75" s="23"/>
      <c r="K75" s="23"/>
      <c r="L75" s="23"/>
      <c r="M75" s="23"/>
    </row>
    <row r="76" spans="1:13" s="3" customFormat="1" ht="16.8" x14ac:dyDescent="0.25">
      <c r="A76" s="64" t="s">
        <v>468</v>
      </c>
      <c r="B76" s="65" t="s">
        <v>197</v>
      </c>
      <c r="C76" s="64" t="s">
        <v>28</v>
      </c>
      <c r="D76" s="64" t="s">
        <v>198</v>
      </c>
      <c r="E76" s="66" t="s">
        <v>61</v>
      </c>
      <c r="F76" s="68">
        <v>3</v>
      </c>
      <c r="G76" s="16"/>
      <c r="H76" s="21"/>
      <c r="I76" s="23"/>
      <c r="J76" s="23"/>
      <c r="K76" s="23"/>
      <c r="L76" s="23"/>
      <c r="M76" s="23"/>
    </row>
    <row r="77" spans="1:13" s="3" customFormat="1" ht="16.8" x14ac:dyDescent="0.25">
      <c r="A77" s="61" t="s">
        <v>469</v>
      </c>
      <c r="B77" s="61"/>
      <c r="C77" s="61"/>
      <c r="D77" s="61" t="s">
        <v>160</v>
      </c>
      <c r="E77" s="61"/>
      <c r="F77" s="82"/>
      <c r="G77" s="16"/>
      <c r="H77" s="21"/>
      <c r="I77" s="23"/>
      <c r="J77" s="23"/>
      <c r="K77" s="23"/>
      <c r="L77" s="23"/>
      <c r="M77" s="23"/>
    </row>
    <row r="78" spans="1:13" s="3" customFormat="1" ht="30" x14ac:dyDescent="0.25">
      <c r="A78" s="64" t="s">
        <v>194</v>
      </c>
      <c r="B78" s="65" t="s">
        <v>171</v>
      </c>
      <c r="C78" s="64" t="s">
        <v>25</v>
      </c>
      <c r="D78" s="64" t="s">
        <v>172</v>
      </c>
      <c r="E78" s="66" t="s">
        <v>26</v>
      </c>
      <c r="F78" s="68">
        <v>29.78</v>
      </c>
      <c r="G78" s="16"/>
      <c r="H78" s="21"/>
      <c r="I78" s="23"/>
      <c r="J78" s="23"/>
      <c r="K78" s="23"/>
      <c r="L78" s="23"/>
      <c r="M78" s="23"/>
    </row>
    <row r="79" spans="1:13" s="3" customFormat="1" ht="16.8" x14ac:dyDescent="0.25">
      <c r="A79" s="61" t="s">
        <v>199</v>
      </c>
      <c r="B79" s="61"/>
      <c r="C79" s="61"/>
      <c r="D79" s="61" t="s">
        <v>200</v>
      </c>
      <c r="E79" s="61"/>
      <c r="F79" s="82"/>
      <c r="G79" s="16"/>
      <c r="H79" s="21"/>
      <c r="I79" s="23"/>
      <c r="J79" s="23"/>
      <c r="K79" s="23"/>
      <c r="L79" s="23"/>
      <c r="M79" s="23"/>
    </row>
    <row r="80" spans="1:13" ht="16.8" x14ac:dyDescent="0.25">
      <c r="A80" s="64" t="s">
        <v>201</v>
      </c>
      <c r="B80" s="65" t="s">
        <v>202</v>
      </c>
      <c r="C80" s="64" t="s">
        <v>25</v>
      </c>
      <c r="D80" s="64" t="s">
        <v>203</v>
      </c>
      <c r="E80" s="66" t="s">
        <v>38</v>
      </c>
      <c r="F80" s="68">
        <v>1</v>
      </c>
      <c r="G80" s="16"/>
      <c r="H80" s="21"/>
      <c r="I80" s="22"/>
      <c r="J80" s="23"/>
      <c r="K80" s="23"/>
      <c r="L80" s="22"/>
      <c r="M80" s="22"/>
    </row>
    <row r="81" spans="1:13" ht="16.8" x14ac:dyDescent="0.25">
      <c r="A81" s="64" t="s">
        <v>204</v>
      </c>
      <c r="B81" s="65" t="s">
        <v>205</v>
      </c>
      <c r="C81" s="64" t="s">
        <v>25</v>
      </c>
      <c r="D81" s="64" t="s">
        <v>206</v>
      </c>
      <c r="E81" s="66" t="s">
        <v>26</v>
      </c>
      <c r="F81" s="68">
        <v>2127.2800000000002</v>
      </c>
      <c r="G81" s="16"/>
      <c r="H81" s="21"/>
      <c r="I81" s="23"/>
      <c r="J81" s="23"/>
      <c r="K81" s="23"/>
      <c r="L81" s="23"/>
      <c r="M81" s="23"/>
    </row>
    <row r="82" spans="1:13" ht="16.8" x14ac:dyDescent="0.25">
      <c r="A82" s="61" t="s">
        <v>207</v>
      </c>
      <c r="B82" s="61"/>
      <c r="C82" s="61"/>
      <c r="D82" s="83" t="s">
        <v>208</v>
      </c>
      <c r="E82" s="61"/>
      <c r="F82" s="84"/>
      <c r="G82" s="16"/>
      <c r="H82" s="21"/>
      <c r="I82" s="23"/>
      <c r="J82" s="23"/>
      <c r="K82" s="23"/>
      <c r="L82" s="23"/>
      <c r="M82" s="23"/>
    </row>
    <row r="83" spans="1:13" ht="16.8" x14ac:dyDescent="0.25">
      <c r="A83" s="61" t="s">
        <v>209</v>
      </c>
      <c r="B83" s="61"/>
      <c r="C83" s="61"/>
      <c r="D83" s="61" t="s">
        <v>11</v>
      </c>
      <c r="E83" s="61"/>
      <c r="F83" s="84"/>
      <c r="G83" s="16"/>
      <c r="H83" s="21"/>
      <c r="I83" s="23"/>
      <c r="J83" s="23"/>
      <c r="K83" s="23"/>
      <c r="L83" s="23"/>
      <c r="M83" s="23"/>
    </row>
    <row r="84" spans="1:13" ht="25.2" customHeight="1" x14ac:dyDescent="0.25">
      <c r="A84" s="64" t="s">
        <v>210</v>
      </c>
      <c r="B84" s="65" t="s">
        <v>13</v>
      </c>
      <c r="C84" s="64" t="s">
        <v>14</v>
      </c>
      <c r="D84" s="64" t="s">
        <v>15</v>
      </c>
      <c r="E84" s="66" t="s">
        <v>16</v>
      </c>
      <c r="F84" s="85">
        <v>20.5</v>
      </c>
      <c r="G84" s="16"/>
      <c r="H84" s="21"/>
      <c r="I84" s="23"/>
      <c r="J84" s="23"/>
      <c r="K84" s="23"/>
      <c r="L84" s="23"/>
      <c r="M84" s="23"/>
    </row>
    <row r="85" spans="1:13" s="3" customFormat="1" ht="43.2" customHeight="1" x14ac:dyDescent="0.25">
      <c r="A85" s="64" t="s">
        <v>211</v>
      </c>
      <c r="B85" s="65" t="s">
        <v>18</v>
      </c>
      <c r="C85" s="64" t="s">
        <v>14</v>
      </c>
      <c r="D85" s="64" t="s">
        <v>19</v>
      </c>
      <c r="E85" s="66" t="s">
        <v>16</v>
      </c>
      <c r="F85" s="85">
        <v>9.5</v>
      </c>
      <c r="G85" s="16"/>
      <c r="H85" s="21"/>
      <c r="I85" s="23"/>
      <c r="J85" s="23"/>
      <c r="K85" s="23"/>
      <c r="L85" s="23"/>
      <c r="M85" s="23"/>
    </row>
    <row r="86" spans="1:13" s="3" customFormat="1" ht="43.2" customHeight="1" x14ac:dyDescent="0.25">
      <c r="A86" s="61" t="s">
        <v>471</v>
      </c>
      <c r="B86" s="61"/>
      <c r="C86" s="61"/>
      <c r="D86" s="61" t="s">
        <v>214</v>
      </c>
      <c r="E86" s="61"/>
      <c r="F86" s="84"/>
      <c r="G86" s="16"/>
      <c r="H86" s="21"/>
      <c r="I86" s="23"/>
      <c r="J86" s="23"/>
      <c r="K86" s="23"/>
      <c r="L86" s="23"/>
      <c r="M86" s="23"/>
    </row>
    <row r="87" spans="1:13" ht="43.2" customHeight="1" x14ac:dyDescent="0.25">
      <c r="A87" s="64" t="s">
        <v>470</v>
      </c>
      <c r="B87" s="65" t="s">
        <v>44</v>
      </c>
      <c r="C87" s="64" t="s">
        <v>25</v>
      </c>
      <c r="D87" s="64" t="s">
        <v>45</v>
      </c>
      <c r="E87" s="66" t="s">
        <v>26</v>
      </c>
      <c r="F87" s="85">
        <v>55.66</v>
      </c>
      <c r="G87" s="16"/>
      <c r="H87" s="21"/>
      <c r="I87" s="23"/>
      <c r="J87" s="23"/>
      <c r="K87" s="23"/>
      <c r="L87" s="23"/>
      <c r="M87" s="23"/>
    </row>
    <row r="88" spans="1:13" ht="45" x14ac:dyDescent="0.25">
      <c r="A88" s="64" t="s">
        <v>472</v>
      </c>
      <c r="B88" s="65" t="s">
        <v>46</v>
      </c>
      <c r="C88" s="64" t="s">
        <v>47</v>
      </c>
      <c r="D88" s="64" t="s">
        <v>48</v>
      </c>
      <c r="E88" s="66" t="s">
        <v>26</v>
      </c>
      <c r="F88" s="85">
        <v>60.26</v>
      </c>
      <c r="G88" s="16"/>
      <c r="H88" s="21"/>
      <c r="I88" s="23"/>
      <c r="J88" s="23"/>
      <c r="K88" s="23"/>
      <c r="L88" s="23"/>
      <c r="M88" s="23"/>
    </row>
    <row r="89" spans="1:13" ht="16.8" x14ac:dyDescent="0.25">
      <c r="A89" s="61" t="s">
        <v>473</v>
      </c>
      <c r="B89" s="61"/>
      <c r="C89" s="61"/>
      <c r="D89" s="61" t="s">
        <v>79</v>
      </c>
      <c r="E89" s="61"/>
      <c r="F89" s="84"/>
      <c r="G89" s="16"/>
      <c r="H89" s="21"/>
      <c r="I89" s="23"/>
      <c r="J89" s="23"/>
      <c r="K89" s="23"/>
      <c r="L89" s="23"/>
      <c r="M89" s="23"/>
    </row>
    <row r="90" spans="1:13" ht="30" x14ac:dyDescent="0.25">
      <c r="A90" s="64" t="s">
        <v>474</v>
      </c>
      <c r="B90" s="65" t="s">
        <v>222</v>
      </c>
      <c r="C90" s="64" t="s">
        <v>14</v>
      </c>
      <c r="D90" s="64" t="s">
        <v>223</v>
      </c>
      <c r="E90" s="66" t="s">
        <v>61</v>
      </c>
      <c r="F90" s="85">
        <v>14</v>
      </c>
      <c r="G90" s="16"/>
      <c r="H90" s="21"/>
      <c r="I90" s="23"/>
      <c r="J90" s="23"/>
      <c r="K90" s="23"/>
      <c r="L90" s="23"/>
      <c r="M90" s="23"/>
    </row>
    <row r="91" spans="1:13" ht="16.8" x14ac:dyDescent="0.25">
      <c r="A91" s="61" t="s">
        <v>475</v>
      </c>
      <c r="B91" s="61"/>
      <c r="C91" s="61"/>
      <c r="D91" s="61" t="s">
        <v>200</v>
      </c>
      <c r="E91" s="61"/>
      <c r="F91" s="84"/>
      <c r="G91" s="16"/>
      <c r="H91" s="21"/>
      <c r="I91" s="23"/>
      <c r="J91" s="23"/>
      <c r="K91" s="23"/>
      <c r="L91" s="23"/>
      <c r="M91" s="23"/>
    </row>
    <row r="92" spans="1:13" ht="16.8" x14ac:dyDescent="0.25">
      <c r="A92" s="64" t="s">
        <v>476</v>
      </c>
      <c r="B92" s="65" t="s">
        <v>202</v>
      </c>
      <c r="C92" s="64" t="s">
        <v>25</v>
      </c>
      <c r="D92" s="64" t="s">
        <v>203</v>
      </c>
      <c r="E92" s="66" t="s">
        <v>38</v>
      </c>
      <c r="F92" s="85">
        <v>1</v>
      </c>
      <c r="G92" s="16"/>
      <c r="H92" s="21"/>
      <c r="I92" s="23"/>
      <c r="J92" s="23"/>
      <c r="K92" s="23"/>
      <c r="L92" s="23"/>
      <c r="M92" s="23"/>
    </row>
    <row r="93" spans="1:13" ht="16.8" x14ac:dyDescent="0.25">
      <c r="A93" s="64" t="s">
        <v>418</v>
      </c>
      <c r="B93" s="65" t="s">
        <v>205</v>
      </c>
      <c r="C93" s="64" t="s">
        <v>25</v>
      </c>
      <c r="D93" s="64" t="s">
        <v>206</v>
      </c>
      <c r="E93" s="66" t="s">
        <v>26</v>
      </c>
      <c r="F93" s="85">
        <v>1767.22</v>
      </c>
      <c r="G93" s="16"/>
      <c r="H93" s="21"/>
      <c r="I93" s="23"/>
      <c r="J93" s="23"/>
      <c r="K93" s="23"/>
      <c r="L93" s="23"/>
      <c r="M93" s="23"/>
    </row>
    <row r="94" spans="1:13" ht="16.8" x14ac:dyDescent="0.25">
      <c r="A94" s="61" t="s">
        <v>226</v>
      </c>
      <c r="B94" s="61"/>
      <c r="C94" s="61"/>
      <c r="D94" s="83" t="s">
        <v>227</v>
      </c>
      <c r="E94" s="61"/>
      <c r="F94" s="84"/>
      <c r="G94" s="16"/>
      <c r="H94" s="21"/>
      <c r="I94" s="23"/>
      <c r="J94" s="23"/>
      <c r="K94" s="23"/>
      <c r="L94" s="23"/>
      <c r="M94" s="23"/>
    </row>
    <row r="95" spans="1:13" ht="16.8" x14ac:dyDescent="0.25">
      <c r="A95" s="61" t="s">
        <v>228</v>
      </c>
      <c r="B95" s="61"/>
      <c r="C95" s="61"/>
      <c r="D95" s="61" t="s">
        <v>11</v>
      </c>
      <c r="E95" s="61"/>
      <c r="F95" s="84"/>
      <c r="G95" s="16"/>
      <c r="H95" s="21"/>
      <c r="I95" s="23"/>
      <c r="J95" s="23"/>
      <c r="K95" s="23"/>
      <c r="L95" s="23"/>
      <c r="M95" s="23"/>
    </row>
    <row r="96" spans="1:13" ht="16.8" x14ac:dyDescent="0.25">
      <c r="A96" s="64" t="s">
        <v>229</v>
      </c>
      <c r="B96" s="65" t="s">
        <v>13</v>
      </c>
      <c r="C96" s="64" t="s">
        <v>14</v>
      </c>
      <c r="D96" s="64" t="s">
        <v>15</v>
      </c>
      <c r="E96" s="66" t="s">
        <v>16</v>
      </c>
      <c r="F96" s="85">
        <v>220</v>
      </c>
      <c r="G96" s="16"/>
      <c r="H96" s="21"/>
      <c r="I96" s="23"/>
      <c r="J96" s="23"/>
      <c r="K96" s="23"/>
      <c r="L96" s="23"/>
      <c r="M96" s="23"/>
    </row>
    <row r="97" spans="1:13" ht="16.8" x14ac:dyDescent="0.25">
      <c r="A97" s="64" t="s">
        <v>230</v>
      </c>
      <c r="B97" s="65" t="s">
        <v>18</v>
      </c>
      <c r="C97" s="64" t="s">
        <v>14</v>
      </c>
      <c r="D97" s="64" t="s">
        <v>19</v>
      </c>
      <c r="E97" s="66" t="s">
        <v>16</v>
      </c>
      <c r="F97" s="85">
        <v>205</v>
      </c>
      <c r="G97" s="16"/>
      <c r="H97" s="21"/>
      <c r="I97" s="23"/>
      <c r="J97" s="23"/>
      <c r="K97" s="23"/>
      <c r="L97" s="23"/>
      <c r="M97" s="23"/>
    </row>
    <row r="98" spans="1:13" ht="16.8" x14ac:dyDescent="0.25">
      <c r="A98" s="61" t="s">
        <v>231</v>
      </c>
      <c r="B98" s="61"/>
      <c r="C98" s="61"/>
      <c r="D98" s="61" t="s">
        <v>32</v>
      </c>
      <c r="E98" s="61"/>
      <c r="F98" s="84"/>
      <c r="G98" s="16"/>
      <c r="H98" s="21"/>
      <c r="I98" s="23"/>
      <c r="J98" s="23"/>
      <c r="K98" s="23"/>
      <c r="L98" s="23"/>
      <c r="M98" s="23"/>
    </row>
    <row r="99" spans="1:13" ht="30" x14ac:dyDescent="0.25">
      <c r="A99" s="71" t="s">
        <v>482</v>
      </c>
      <c r="B99" s="89" t="s">
        <v>239</v>
      </c>
      <c r="C99" s="90" t="s">
        <v>14</v>
      </c>
      <c r="D99" s="90" t="s">
        <v>240</v>
      </c>
      <c r="E99" s="91" t="s">
        <v>26</v>
      </c>
      <c r="F99" s="92">
        <v>300</v>
      </c>
      <c r="G99" s="16"/>
      <c r="H99" s="21"/>
      <c r="I99" s="23"/>
      <c r="J99" s="23"/>
      <c r="K99" s="23"/>
      <c r="L99" s="23"/>
      <c r="M99" s="23"/>
    </row>
    <row r="100" spans="1:13" ht="30" x14ac:dyDescent="0.25">
      <c r="A100" s="71" t="s">
        <v>483</v>
      </c>
      <c r="B100" s="89" t="s">
        <v>241</v>
      </c>
      <c r="C100" s="90" t="s">
        <v>14</v>
      </c>
      <c r="D100" s="90" t="s">
        <v>242</v>
      </c>
      <c r="E100" s="91" t="s">
        <v>26</v>
      </c>
      <c r="F100" s="92">
        <v>1350</v>
      </c>
      <c r="G100" s="16"/>
      <c r="H100" s="21"/>
      <c r="I100" s="23"/>
      <c r="J100" s="23"/>
      <c r="K100" s="23"/>
      <c r="L100" s="23"/>
      <c r="M100" s="23"/>
    </row>
    <row r="101" spans="1:13" ht="45" x14ac:dyDescent="0.25">
      <c r="A101" s="71" t="s">
        <v>484</v>
      </c>
      <c r="B101" s="65" t="s">
        <v>33</v>
      </c>
      <c r="C101" s="64" t="s">
        <v>14</v>
      </c>
      <c r="D101" s="64" t="s">
        <v>34</v>
      </c>
      <c r="E101" s="66" t="s">
        <v>35</v>
      </c>
      <c r="F101" s="85">
        <v>338.46</v>
      </c>
      <c r="G101" s="16"/>
      <c r="H101" s="21"/>
      <c r="I101" s="23"/>
      <c r="J101" s="23"/>
      <c r="K101" s="23"/>
      <c r="L101" s="23"/>
      <c r="M101" s="23"/>
    </row>
    <row r="102" spans="1:13" ht="30" x14ac:dyDescent="0.25">
      <c r="A102" s="71" t="s">
        <v>485</v>
      </c>
      <c r="B102" s="65" t="s">
        <v>243</v>
      </c>
      <c r="C102" s="64" t="s">
        <v>25</v>
      </c>
      <c r="D102" s="64" t="s">
        <v>244</v>
      </c>
      <c r="E102" s="66" t="s">
        <v>26</v>
      </c>
      <c r="F102" s="85">
        <v>75.930000000000007</v>
      </c>
      <c r="G102" s="16"/>
      <c r="H102" s="21"/>
      <c r="I102" s="23"/>
      <c r="J102" s="23"/>
      <c r="K102" s="23"/>
      <c r="L102" s="23"/>
      <c r="M102" s="23"/>
    </row>
    <row r="103" spans="1:13" ht="30" x14ac:dyDescent="0.25">
      <c r="A103" s="71" t="s">
        <v>486</v>
      </c>
      <c r="B103" s="65" t="s">
        <v>36</v>
      </c>
      <c r="C103" s="64" t="s">
        <v>25</v>
      </c>
      <c r="D103" s="64" t="s">
        <v>37</v>
      </c>
      <c r="E103" s="66" t="s">
        <v>38</v>
      </c>
      <c r="F103" s="85">
        <v>4</v>
      </c>
      <c r="G103" s="16"/>
      <c r="H103" s="21"/>
      <c r="I103" s="23"/>
      <c r="J103" s="23"/>
      <c r="K103" s="23"/>
      <c r="L103" s="23"/>
      <c r="M103" s="23"/>
    </row>
    <row r="104" spans="1:13" ht="16.8" x14ac:dyDescent="0.25">
      <c r="A104" s="71" t="s">
        <v>487</v>
      </c>
      <c r="B104" s="65" t="s">
        <v>245</v>
      </c>
      <c r="C104" s="64" t="s">
        <v>14</v>
      </c>
      <c r="D104" s="64" t="s">
        <v>246</v>
      </c>
      <c r="E104" s="66" t="s">
        <v>26</v>
      </c>
      <c r="F104" s="85">
        <v>7.05</v>
      </c>
      <c r="G104" s="16"/>
      <c r="H104" s="21"/>
      <c r="I104" s="22"/>
      <c r="J104" s="23"/>
      <c r="K104" s="23"/>
      <c r="L104" s="22"/>
      <c r="M104" s="22"/>
    </row>
    <row r="105" spans="1:13" ht="16.8" x14ac:dyDescent="0.25">
      <c r="A105" s="61" t="s">
        <v>237</v>
      </c>
      <c r="B105" s="61"/>
      <c r="C105" s="61"/>
      <c r="D105" s="61" t="s">
        <v>248</v>
      </c>
      <c r="E105" s="61"/>
      <c r="F105" s="84"/>
      <c r="G105" s="16"/>
      <c r="H105" s="21"/>
      <c r="I105" s="22"/>
      <c r="J105" s="23"/>
      <c r="K105" s="23"/>
      <c r="L105" s="22"/>
      <c r="M105" s="22"/>
    </row>
    <row r="106" spans="1:13" ht="16.8" x14ac:dyDescent="0.25">
      <c r="A106" s="64" t="s">
        <v>238</v>
      </c>
      <c r="B106" s="65" t="s">
        <v>250</v>
      </c>
      <c r="C106" s="64" t="s">
        <v>25</v>
      </c>
      <c r="D106" s="64" t="s">
        <v>251</v>
      </c>
      <c r="E106" s="66" t="s">
        <v>27</v>
      </c>
      <c r="F106" s="85">
        <v>19.2</v>
      </c>
      <c r="G106" s="16"/>
      <c r="H106" s="21"/>
      <c r="I106" s="23"/>
      <c r="J106" s="23"/>
      <c r="K106" s="23"/>
      <c r="L106" s="23"/>
      <c r="M106" s="23"/>
    </row>
    <row r="107" spans="1:13" ht="16.8" x14ac:dyDescent="0.25">
      <c r="A107" s="64" t="s">
        <v>419</v>
      </c>
      <c r="B107" s="65" t="s">
        <v>252</v>
      </c>
      <c r="C107" s="64" t="s">
        <v>25</v>
      </c>
      <c r="D107" s="64" t="s">
        <v>253</v>
      </c>
      <c r="E107" s="66" t="s">
        <v>26</v>
      </c>
      <c r="F107" s="85">
        <v>95.99</v>
      </c>
      <c r="G107" s="16"/>
      <c r="H107" s="21"/>
      <c r="I107" s="23"/>
      <c r="J107" s="23"/>
      <c r="K107" s="23"/>
      <c r="L107" s="23"/>
      <c r="M107" s="23"/>
    </row>
    <row r="108" spans="1:13" ht="16.8" x14ac:dyDescent="0.25">
      <c r="A108" s="64" t="s">
        <v>420</v>
      </c>
      <c r="B108" s="65" t="s">
        <v>254</v>
      </c>
      <c r="C108" s="64" t="s">
        <v>25</v>
      </c>
      <c r="D108" s="64" t="s">
        <v>255</v>
      </c>
      <c r="E108" s="66" t="s">
        <v>38</v>
      </c>
      <c r="F108" s="85">
        <v>12</v>
      </c>
      <c r="G108" s="16"/>
      <c r="H108" s="21"/>
      <c r="I108" s="23"/>
      <c r="J108" s="23"/>
      <c r="K108" s="23"/>
      <c r="L108" s="23"/>
      <c r="M108" s="23"/>
    </row>
    <row r="109" spans="1:13" ht="16.8" x14ac:dyDescent="0.25">
      <c r="A109" s="64" t="s">
        <v>421</v>
      </c>
      <c r="B109" s="65" t="s">
        <v>256</v>
      </c>
      <c r="C109" s="64" t="s">
        <v>25</v>
      </c>
      <c r="D109" s="64" t="s">
        <v>257</v>
      </c>
      <c r="E109" s="66" t="s">
        <v>27</v>
      </c>
      <c r="F109" s="85">
        <v>5</v>
      </c>
      <c r="G109" s="16"/>
      <c r="H109" s="21"/>
      <c r="I109" s="23"/>
      <c r="J109" s="23"/>
      <c r="K109" s="23"/>
      <c r="L109" s="23"/>
      <c r="M109" s="23"/>
    </row>
    <row r="110" spans="1:13" ht="45" x14ac:dyDescent="0.25">
      <c r="A110" s="64" t="s">
        <v>422</v>
      </c>
      <c r="B110" s="65" t="s">
        <v>258</v>
      </c>
      <c r="C110" s="64" t="s">
        <v>259</v>
      </c>
      <c r="D110" s="64" t="s">
        <v>260</v>
      </c>
      <c r="E110" s="66" t="s">
        <v>61</v>
      </c>
      <c r="F110" s="85">
        <v>13</v>
      </c>
      <c r="G110" s="16"/>
      <c r="H110" s="21"/>
      <c r="I110" s="23"/>
      <c r="J110" s="23"/>
      <c r="K110" s="23"/>
      <c r="L110" s="23"/>
      <c r="M110" s="23"/>
    </row>
    <row r="111" spans="1:13" ht="16.8" x14ac:dyDescent="0.25">
      <c r="A111" s="64" t="s">
        <v>423</v>
      </c>
      <c r="B111" s="65" t="s">
        <v>261</v>
      </c>
      <c r="C111" s="64" t="s">
        <v>25</v>
      </c>
      <c r="D111" s="64" t="s">
        <v>262</v>
      </c>
      <c r="E111" s="66" t="s">
        <v>56</v>
      </c>
      <c r="F111" s="85">
        <v>100</v>
      </c>
      <c r="G111" s="16"/>
      <c r="H111" s="21"/>
      <c r="I111" s="23"/>
      <c r="J111" s="23"/>
      <c r="K111" s="23"/>
      <c r="L111" s="23"/>
      <c r="M111" s="23"/>
    </row>
    <row r="112" spans="1:13" ht="16.8" x14ac:dyDescent="0.25">
      <c r="A112" s="61" t="s">
        <v>247</v>
      </c>
      <c r="B112" s="61"/>
      <c r="C112" s="61"/>
      <c r="D112" s="61" t="s">
        <v>214</v>
      </c>
      <c r="E112" s="61"/>
      <c r="F112" s="84"/>
      <c r="G112" s="16"/>
      <c r="H112" s="21"/>
      <c r="I112" s="23"/>
      <c r="J112" s="23"/>
      <c r="K112" s="23"/>
      <c r="L112" s="23"/>
      <c r="M112" s="23"/>
    </row>
    <row r="113" spans="1:13" ht="16.8" x14ac:dyDescent="0.25">
      <c r="A113" s="64" t="s">
        <v>249</v>
      </c>
      <c r="B113" s="65" t="s">
        <v>264</v>
      </c>
      <c r="C113" s="64" t="s">
        <v>25</v>
      </c>
      <c r="D113" s="64" t="s">
        <v>265</v>
      </c>
      <c r="E113" s="66" t="s">
        <v>38</v>
      </c>
      <c r="F113" s="85">
        <v>5</v>
      </c>
      <c r="G113" s="16"/>
      <c r="H113" s="21"/>
      <c r="I113" s="23"/>
      <c r="J113" s="23"/>
      <c r="K113" s="23"/>
      <c r="L113" s="23"/>
      <c r="M113" s="23"/>
    </row>
    <row r="114" spans="1:13" ht="30" x14ac:dyDescent="0.25">
      <c r="A114" s="64" t="s">
        <v>477</v>
      </c>
      <c r="B114" s="65" t="s">
        <v>266</v>
      </c>
      <c r="C114" s="64" t="s">
        <v>25</v>
      </c>
      <c r="D114" s="64" t="s">
        <v>267</v>
      </c>
      <c r="E114" s="66" t="s">
        <v>38</v>
      </c>
      <c r="F114" s="85">
        <v>26</v>
      </c>
      <c r="G114" s="16"/>
      <c r="H114" s="21"/>
      <c r="I114" s="23"/>
      <c r="J114" s="23"/>
      <c r="K114" s="23"/>
      <c r="L114" s="23"/>
      <c r="M114" s="23"/>
    </row>
    <row r="115" spans="1:13" ht="60" x14ac:dyDescent="0.25">
      <c r="A115" s="64" t="s">
        <v>478</v>
      </c>
      <c r="B115" s="65" t="s">
        <v>268</v>
      </c>
      <c r="C115" s="64" t="s">
        <v>269</v>
      </c>
      <c r="D115" s="64" t="s">
        <v>270</v>
      </c>
      <c r="E115" s="66" t="s">
        <v>61</v>
      </c>
      <c r="F115" s="85">
        <v>8</v>
      </c>
      <c r="G115" s="16"/>
      <c r="H115" s="21"/>
      <c r="I115" s="23"/>
      <c r="J115" s="23"/>
      <c r="K115" s="23"/>
      <c r="L115" s="23"/>
      <c r="M115" s="23"/>
    </row>
    <row r="116" spans="1:13" ht="16.8" x14ac:dyDescent="0.25">
      <c r="A116" s="61" t="s">
        <v>488</v>
      </c>
      <c r="B116" s="61"/>
      <c r="C116" s="61"/>
      <c r="D116" s="61" t="s">
        <v>272</v>
      </c>
      <c r="E116" s="61"/>
      <c r="F116" s="84"/>
      <c r="G116" s="16"/>
      <c r="H116" s="21"/>
      <c r="I116" s="23"/>
      <c r="J116" s="23"/>
      <c r="K116" s="23"/>
      <c r="L116" s="23"/>
      <c r="M116" s="23"/>
    </row>
    <row r="117" spans="1:13" ht="30" x14ac:dyDescent="0.25">
      <c r="A117" s="64" t="s">
        <v>263</v>
      </c>
      <c r="B117" s="65" t="s">
        <v>218</v>
      </c>
      <c r="C117" s="64" t="s">
        <v>14</v>
      </c>
      <c r="D117" s="64" t="s">
        <v>219</v>
      </c>
      <c r="E117" s="66" t="s">
        <v>35</v>
      </c>
      <c r="F117" s="85">
        <v>253</v>
      </c>
      <c r="G117" s="16"/>
      <c r="H117" s="21"/>
      <c r="I117" s="23"/>
      <c r="J117" s="23"/>
      <c r="K117" s="23"/>
      <c r="L117" s="23"/>
      <c r="M117" s="23"/>
    </row>
    <row r="118" spans="1:13" ht="45" x14ac:dyDescent="0.25">
      <c r="A118" s="64" t="s">
        <v>479</v>
      </c>
      <c r="B118" s="65" t="s">
        <v>275</v>
      </c>
      <c r="C118" s="64" t="s">
        <v>14</v>
      </c>
      <c r="D118" s="64" t="s">
        <v>276</v>
      </c>
      <c r="E118" s="66" t="s">
        <v>35</v>
      </c>
      <c r="F118" s="85">
        <v>35</v>
      </c>
      <c r="G118" s="16"/>
      <c r="H118" s="21"/>
      <c r="I118" s="22"/>
      <c r="J118" s="23"/>
      <c r="K118" s="23"/>
      <c r="L118" s="22"/>
      <c r="M118" s="22"/>
    </row>
    <row r="119" spans="1:13" ht="30" x14ac:dyDescent="0.25">
      <c r="A119" s="64" t="s">
        <v>480</v>
      </c>
      <c r="B119" s="65" t="s">
        <v>278</v>
      </c>
      <c r="C119" s="64" t="s">
        <v>14</v>
      </c>
      <c r="D119" s="64" t="s">
        <v>279</v>
      </c>
      <c r="E119" s="66" t="s">
        <v>35</v>
      </c>
      <c r="F119" s="85">
        <v>759</v>
      </c>
      <c r="G119" s="16"/>
      <c r="H119" s="21"/>
      <c r="I119" s="23"/>
      <c r="J119" s="23"/>
      <c r="K119" s="23"/>
      <c r="L119" s="23"/>
      <c r="M119" s="23"/>
    </row>
    <row r="120" spans="1:13" ht="30" x14ac:dyDescent="0.25">
      <c r="A120" s="64" t="s">
        <v>489</v>
      </c>
      <c r="B120" s="65" t="s">
        <v>220</v>
      </c>
      <c r="C120" s="64" t="s">
        <v>14</v>
      </c>
      <c r="D120" s="64" t="s">
        <v>221</v>
      </c>
      <c r="E120" s="66" t="s">
        <v>35</v>
      </c>
      <c r="F120" s="85">
        <v>72</v>
      </c>
      <c r="G120" s="16"/>
      <c r="H120" s="21"/>
      <c r="I120" s="23"/>
      <c r="J120" s="23"/>
      <c r="K120" s="23"/>
      <c r="L120" s="23"/>
      <c r="M120" s="23"/>
    </row>
    <row r="121" spans="1:13" ht="30" x14ac:dyDescent="0.25">
      <c r="A121" s="64" t="s">
        <v>490</v>
      </c>
      <c r="B121" s="65" t="s">
        <v>282</v>
      </c>
      <c r="C121" s="64" t="s">
        <v>14</v>
      </c>
      <c r="D121" s="64" t="s">
        <v>283</v>
      </c>
      <c r="E121" s="66" t="s">
        <v>61</v>
      </c>
      <c r="F121" s="85">
        <v>59</v>
      </c>
      <c r="G121" s="16"/>
      <c r="H121" s="21"/>
      <c r="I121" s="23"/>
      <c r="J121" s="23"/>
      <c r="K121" s="23"/>
      <c r="L121" s="23"/>
      <c r="M121" s="23"/>
    </row>
    <row r="122" spans="1:13" ht="30" x14ac:dyDescent="0.25">
      <c r="A122" s="64" t="s">
        <v>491</v>
      </c>
      <c r="B122" s="65" t="s">
        <v>222</v>
      </c>
      <c r="C122" s="64" t="s">
        <v>14</v>
      </c>
      <c r="D122" s="64" t="s">
        <v>223</v>
      </c>
      <c r="E122" s="66" t="s">
        <v>61</v>
      </c>
      <c r="F122" s="85">
        <v>16</v>
      </c>
      <c r="G122" s="16"/>
      <c r="H122" s="21"/>
      <c r="I122" s="23"/>
      <c r="J122" s="23"/>
      <c r="K122" s="23"/>
      <c r="L122" s="23"/>
      <c r="M122" s="23"/>
    </row>
    <row r="123" spans="1:13" ht="30" x14ac:dyDescent="0.25">
      <c r="A123" s="64" t="s">
        <v>492</v>
      </c>
      <c r="B123" s="65" t="s">
        <v>285</v>
      </c>
      <c r="C123" s="64" t="s">
        <v>14</v>
      </c>
      <c r="D123" s="64" t="s">
        <v>286</v>
      </c>
      <c r="E123" s="66" t="s">
        <v>61</v>
      </c>
      <c r="F123" s="85">
        <v>4</v>
      </c>
      <c r="G123" s="16"/>
      <c r="H123" s="21"/>
      <c r="I123" s="23"/>
      <c r="J123" s="23"/>
      <c r="K123" s="23"/>
      <c r="L123" s="23"/>
      <c r="M123" s="23"/>
    </row>
    <row r="124" spans="1:13" ht="45" x14ac:dyDescent="0.25">
      <c r="A124" s="64" t="s">
        <v>493</v>
      </c>
      <c r="B124" s="65" t="s">
        <v>288</v>
      </c>
      <c r="C124" s="64" t="s">
        <v>25</v>
      </c>
      <c r="D124" s="64" t="s">
        <v>289</v>
      </c>
      <c r="E124" s="66" t="s">
        <v>38</v>
      </c>
      <c r="F124" s="85">
        <v>39</v>
      </c>
      <c r="G124" s="16"/>
      <c r="H124" s="21"/>
      <c r="I124" s="23"/>
      <c r="J124" s="23"/>
      <c r="K124" s="23"/>
      <c r="L124" s="23"/>
      <c r="M124" s="23"/>
    </row>
    <row r="125" spans="1:13" ht="16.8" x14ac:dyDescent="0.25">
      <c r="A125" s="64" t="s">
        <v>494</v>
      </c>
      <c r="B125" s="65" t="s">
        <v>84</v>
      </c>
      <c r="C125" s="64" t="s">
        <v>25</v>
      </c>
      <c r="D125" s="64" t="s">
        <v>85</v>
      </c>
      <c r="E125" s="66" t="s">
        <v>38</v>
      </c>
      <c r="F125" s="85">
        <v>1</v>
      </c>
      <c r="G125" s="16"/>
      <c r="H125" s="21"/>
      <c r="I125" s="23"/>
      <c r="J125" s="23"/>
      <c r="K125" s="23"/>
      <c r="L125" s="23"/>
      <c r="M125" s="23"/>
    </row>
    <row r="126" spans="1:13" ht="30" x14ac:dyDescent="0.25">
      <c r="A126" s="64" t="s">
        <v>495</v>
      </c>
      <c r="B126" s="65" t="s">
        <v>290</v>
      </c>
      <c r="C126" s="64" t="s">
        <v>25</v>
      </c>
      <c r="D126" s="64" t="s">
        <v>291</v>
      </c>
      <c r="E126" s="66" t="s">
        <v>38</v>
      </c>
      <c r="F126" s="85">
        <v>3</v>
      </c>
      <c r="G126" s="16"/>
      <c r="H126" s="21"/>
      <c r="I126" s="23"/>
      <c r="J126" s="23"/>
      <c r="K126" s="23"/>
      <c r="L126" s="23"/>
      <c r="M126" s="23"/>
    </row>
    <row r="127" spans="1:13" ht="16.8" x14ac:dyDescent="0.25">
      <c r="A127" s="64" t="s">
        <v>496</v>
      </c>
      <c r="B127" s="65" t="s">
        <v>224</v>
      </c>
      <c r="C127" s="64" t="s">
        <v>25</v>
      </c>
      <c r="D127" s="64" t="s">
        <v>225</v>
      </c>
      <c r="E127" s="66" t="s">
        <v>38</v>
      </c>
      <c r="F127" s="85">
        <v>1</v>
      </c>
      <c r="G127" s="16"/>
      <c r="H127" s="21"/>
      <c r="I127" s="23"/>
      <c r="J127" s="23"/>
      <c r="K127" s="23"/>
      <c r="L127" s="23"/>
      <c r="M127" s="23"/>
    </row>
    <row r="128" spans="1:13" ht="45" x14ac:dyDescent="0.25">
      <c r="A128" s="64" t="s">
        <v>497</v>
      </c>
      <c r="B128" s="65" t="s">
        <v>292</v>
      </c>
      <c r="C128" s="64" t="s">
        <v>14</v>
      </c>
      <c r="D128" s="64" t="s">
        <v>293</v>
      </c>
      <c r="E128" s="66" t="s">
        <v>61</v>
      </c>
      <c r="F128" s="85">
        <v>1</v>
      </c>
      <c r="G128" s="16"/>
      <c r="H128" s="21"/>
      <c r="I128" s="23"/>
      <c r="J128" s="23"/>
      <c r="K128" s="23"/>
      <c r="L128" s="23"/>
      <c r="M128" s="23"/>
    </row>
    <row r="129" spans="1:13" ht="45" x14ac:dyDescent="0.25">
      <c r="A129" s="64" t="s">
        <v>498</v>
      </c>
      <c r="B129" s="65" t="s">
        <v>294</v>
      </c>
      <c r="C129" s="64" t="s">
        <v>14</v>
      </c>
      <c r="D129" s="64" t="s">
        <v>295</v>
      </c>
      <c r="E129" s="66" t="s">
        <v>61</v>
      </c>
      <c r="F129" s="85">
        <v>38</v>
      </c>
      <c r="G129" s="16"/>
      <c r="H129" s="21"/>
      <c r="I129" s="23"/>
      <c r="J129" s="23"/>
      <c r="K129" s="23"/>
      <c r="L129" s="23"/>
      <c r="M129" s="23"/>
    </row>
    <row r="130" spans="1:13" ht="16.8" x14ac:dyDescent="0.25">
      <c r="A130" s="64" t="s">
        <v>499</v>
      </c>
      <c r="B130" s="65" t="s">
        <v>86</v>
      </c>
      <c r="C130" s="64" t="s">
        <v>25</v>
      </c>
      <c r="D130" s="64" t="s">
        <v>87</v>
      </c>
      <c r="E130" s="66" t="s">
        <v>38</v>
      </c>
      <c r="F130" s="85">
        <v>1</v>
      </c>
      <c r="G130" s="16"/>
      <c r="H130" s="21"/>
      <c r="I130" s="23"/>
      <c r="J130" s="23"/>
      <c r="K130" s="23"/>
      <c r="L130" s="23"/>
      <c r="M130" s="23"/>
    </row>
    <row r="131" spans="1:13" ht="30" x14ac:dyDescent="0.25">
      <c r="A131" s="64" t="s">
        <v>500</v>
      </c>
      <c r="B131" s="65" t="s">
        <v>296</v>
      </c>
      <c r="C131" s="64" t="s">
        <v>14</v>
      </c>
      <c r="D131" s="64" t="s">
        <v>297</v>
      </c>
      <c r="E131" s="66" t="s">
        <v>61</v>
      </c>
      <c r="F131" s="85">
        <v>43</v>
      </c>
      <c r="G131" s="16"/>
      <c r="H131" s="21"/>
      <c r="I131" s="23"/>
      <c r="J131" s="23"/>
      <c r="K131" s="23"/>
      <c r="L131" s="23"/>
      <c r="M131" s="23"/>
    </row>
    <row r="132" spans="1:13" ht="16.8" x14ac:dyDescent="0.25">
      <c r="A132" s="61" t="s">
        <v>271</v>
      </c>
      <c r="B132" s="61"/>
      <c r="C132" s="61"/>
      <c r="D132" s="61" t="s">
        <v>177</v>
      </c>
      <c r="E132" s="61"/>
      <c r="F132" s="84"/>
      <c r="G132" s="16"/>
      <c r="H132" s="21"/>
      <c r="I132" s="22"/>
      <c r="J132" s="23"/>
      <c r="K132" s="23"/>
      <c r="L132" s="22"/>
      <c r="M132" s="22"/>
    </row>
    <row r="133" spans="1:13" ht="16.8" x14ac:dyDescent="0.25">
      <c r="A133" s="61" t="s">
        <v>273</v>
      </c>
      <c r="B133" s="61"/>
      <c r="C133" s="61"/>
      <c r="D133" s="61" t="s">
        <v>299</v>
      </c>
      <c r="E133" s="61"/>
      <c r="F133" s="82"/>
      <c r="G133" s="16"/>
      <c r="H133" s="21"/>
      <c r="I133" s="22"/>
      <c r="J133" s="23"/>
      <c r="K133" s="48"/>
      <c r="L133" s="22"/>
      <c r="M133" s="22"/>
    </row>
    <row r="134" spans="1:13" ht="30" x14ac:dyDescent="0.25">
      <c r="A134" s="64" t="s">
        <v>501</v>
      </c>
      <c r="B134" s="86">
        <v>104917</v>
      </c>
      <c r="C134" s="87" t="s">
        <v>14</v>
      </c>
      <c r="D134" s="87" t="s">
        <v>401</v>
      </c>
      <c r="E134" s="88" t="s">
        <v>69</v>
      </c>
      <c r="F134" s="85">
        <v>55.45</v>
      </c>
      <c r="G134" s="16"/>
      <c r="H134" s="21"/>
      <c r="I134" s="22"/>
      <c r="J134" s="23"/>
      <c r="K134" s="48"/>
      <c r="L134" s="22"/>
      <c r="M134" s="22"/>
    </row>
    <row r="135" spans="1:13" ht="30" x14ac:dyDescent="0.25">
      <c r="A135" s="64" t="s">
        <v>502</v>
      </c>
      <c r="B135" s="65">
        <v>103670</v>
      </c>
      <c r="C135" s="64" t="s">
        <v>14</v>
      </c>
      <c r="D135" s="64" t="s">
        <v>399</v>
      </c>
      <c r="E135" s="66" t="s">
        <v>27</v>
      </c>
      <c r="F135" s="85">
        <v>2.35</v>
      </c>
      <c r="G135" s="16"/>
      <c r="H135" s="21"/>
      <c r="I135" s="22"/>
      <c r="J135" s="23"/>
      <c r="K135" s="48"/>
      <c r="L135" s="22"/>
      <c r="M135" s="22"/>
    </row>
    <row r="136" spans="1:13" ht="16.8" x14ac:dyDescent="0.25">
      <c r="A136" s="61" t="s">
        <v>274</v>
      </c>
      <c r="B136" s="61"/>
      <c r="C136" s="61"/>
      <c r="D136" s="61" t="s">
        <v>310</v>
      </c>
      <c r="E136" s="61"/>
      <c r="F136" s="82"/>
      <c r="G136" s="16"/>
      <c r="H136" s="21"/>
      <c r="I136" s="23"/>
      <c r="J136" s="23"/>
      <c r="K136" s="23"/>
      <c r="L136" s="23"/>
      <c r="M136" s="23"/>
    </row>
    <row r="137" spans="1:13" ht="30" x14ac:dyDescent="0.25">
      <c r="A137" s="64" t="s">
        <v>503</v>
      </c>
      <c r="B137" s="65">
        <v>92762</v>
      </c>
      <c r="C137" s="64" t="s">
        <v>14</v>
      </c>
      <c r="D137" s="64" t="s">
        <v>400</v>
      </c>
      <c r="E137" s="66" t="s">
        <v>69</v>
      </c>
      <c r="F137" s="85">
        <v>530</v>
      </c>
      <c r="G137" s="16"/>
      <c r="H137" s="21"/>
      <c r="I137" s="23"/>
      <c r="J137" s="23"/>
      <c r="K137" s="23"/>
      <c r="L137" s="23"/>
      <c r="M137" s="23"/>
    </row>
    <row r="138" spans="1:13" ht="30" x14ac:dyDescent="0.25">
      <c r="A138" s="64" t="s">
        <v>504</v>
      </c>
      <c r="B138" s="65">
        <v>103670</v>
      </c>
      <c r="C138" s="64" t="s">
        <v>14</v>
      </c>
      <c r="D138" s="64" t="s">
        <v>399</v>
      </c>
      <c r="E138" s="66" t="s">
        <v>27</v>
      </c>
      <c r="F138" s="85">
        <v>6.7</v>
      </c>
      <c r="G138" s="16"/>
      <c r="H138" s="21"/>
      <c r="I138" s="23"/>
      <c r="J138" s="23"/>
      <c r="K138" s="23"/>
      <c r="L138" s="23"/>
      <c r="M138" s="23"/>
    </row>
    <row r="139" spans="1:13" ht="16.8" x14ac:dyDescent="0.25">
      <c r="A139" s="61" t="s">
        <v>277</v>
      </c>
      <c r="B139" s="61"/>
      <c r="C139" s="61"/>
      <c r="D139" s="61" t="s">
        <v>217</v>
      </c>
      <c r="E139" s="61"/>
      <c r="F139" s="84"/>
      <c r="G139" s="16"/>
      <c r="H139" s="21"/>
      <c r="I139" s="23"/>
      <c r="J139" s="23"/>
      <c r="K139" s="23"/>
      <c r="L139" s="23"/>
      <c r="M139" s="23"/>
    </row>
    <row r="140" spans="1:13" ht="30" x14ac:dyDescent="0.25">
      <c r="A140" s="64" t="s">
        <v>505</v>
      </c>
      <c r="B140" s="65" t="s">
        <v>313</v>
      </c>
      <c r="C140" s="64" t="s">
        <v>25</v>
      </c>
      <c r="D140" s="64" t="s">
        <v>314</v>
      </c>
      <c r="E140" s="66" t="s">
        <v>26</v>
      </c>
      <c r="F140" s="85">
        <v>60.11</v>
      </c>
      <c r="G140" s="16"/>
      <c r="H140" s="21"/>
      <c r="I140" s="23"/>
      <c r="J140" s="23"/>
      <c r="K140" s="23"/>
      <c r="L140" s="23"/>
      <c r="M140" s="23"/>
    </row>
    <row r="141" spans="1:13" ht="45" x14ac:dyDescent="0.25">
      <c r="A141" s="64" t="s">
        <v>506</v>
      </c>
      <c r="B141" s="65" t="s">
        <v>315</v>
      </c>
      <c r="C141" s="64" t="s">
        <v>14</v>
      </c>
      <c r="D141" s="64" t="s">
        <v>316</v>
      </c>
      <c r="E141" s="66" t="s">
        <v>26</v>
      </c>
      <c r="F141" s="85">
        <v>60.11</v>
      </c>
      <c r="G141" s="16"/>
      <c r="H141" s="21"/>
      <c r="I141" s="22"/>
      <c r="J141" s="23"/>
      <c r="K141" s="23"/>
      <c r="L141" s="22"/>
      <c r="M141" s="22"/>
    </row>
    <row r="142" spans="1:13" ht="30" x14ac:dyDescent="0.25">
      <c r="A142" s="64" t="s">
        <v>507</v>
      </c>
      <c r="B142" s="65" t="s">
        <v>317</v>
      </c>
      <c r="C142" s="64" t="s">
        <v>14</v>
      </c>
      <c r="D142" s="64" t="s">
        <v>318</v>
      </c>
      <c r="E142" s="66" t="s">
        <v>26</v>
      </c>
      <c r="F142" s="85">
        <v>60.11</v>
      </c>
      <c r="G142" s="16"/>
      <c r="H142" s="21"/>
      <c r="I142" s="22"/>
      <c r="J142" s="23"/>
      <c r="K142" s="23"/>
      <c r="L142" s="22"/>
      <c r="M142" s="22"/>
    </row>
    <row r="143" spans="1:13" ht="45" x14ac:dyDescent="0.25">
      <c r="A143" s="64" t="s">
        <v>508</v>
      </c>
      <c r="B143" s="65" t="s">
        <v>319</v>
      </c>
      <c r="C143" s="64" t="s">
        <v>14</v>
      </c>
      <c r="D143" s="64" t="s">
        <v>320</v>
      </c>
      <c r="E143" s="66" t="s">
        <v>35</v>
      </c>
      <c r="F143" s="85">
        <v>18.2</v>
      </c>
      <c r="G143" s="16"/>
      <c r="H143" s="21"/>
      <c r="I143" s="23"/>
      <c r="J143" s="23"/>
      <c r="K143" s="23"/>
      <c r="L143" s="23"/>
      <c r="M143" s="23"/>
    </row>
    <row r="144" spans="1:13" ht="16.8" x14ac:dyDescent="0.25">
      <c r="A144" s="64" t="s">
        <v>509</v>
      </c>
      <c r="B144" s="65" t="s">
        <v>321</v>
      </c>
      <c r="C144" s="64" t="s">
        <v>25</v>
      </c>
      <c r="D144" s="64" t="s">
        <v>322</v>
      </c>
      <c r="E144" s="66" t="s">
        <v>26</v>
      </c>
      <c r="F144" s="85">
        <v>60.11</v>
      </c>
      <c r="G144" s="16"/>
      <c r="H144" s="21"/>
      <c r="I144" s="23"/>
      <c r="J144" s="23"/>
      <c r="K144" s="23"/>
      <c r="L144" s="23"/>
      <c r="M144" s="23"/>
    </row>
    <row r="145" spans="1:13" ht="30" x14ac:dyDescent="0.25">
      <c r="A145" s="64" t="s">
        <v>510</v>
      </c>
      <c r="B145" s="65" t="s">
        <v>174</v>
      </c>
      <c r="C145" s="64" t="s">
        <v>25</v>
      </c>
      <c r="D145" s="64" t="s">
        <v>175</v>
      </c>
      <c r="E145" s="66" t="s">
        <v>26</v>
      </c>
      <c r="F145" s="85">
        <v>60.11</v>
      </c>
      <c r="G145" s="16"/>
      <c r="H145" s="21"/>
      <c r="I145" s="23"/>
      <c r="J145" s="23"/>
      <c r="K145" s="23"/>
      <c r="L145" s="23"/>
      <c r="M145" s="23"/>
    </row>
    <row r="146" spans="1:13" ht="16.8" x14ac:dyDescent="0.25">
      <c r="A146" s="61" t="s">
        <v>280</v>
      </c>
      <c r="B146" s="61"/>
      <c r="C146" s="61"/>
      <c r="D146" s="61" t="s">
        <v>181</v>
      </c>
      <c r="E146" s="61"/>
      <c r="F146" s="84"/>
      <c r="G146" s="16"/>
      <c r="H146" s="21"/>
      <c r="I146" s="22"/>
      <c r="J146" s="23"/>
      <c r="K146" s="23"/>
      <c r="L146" s="22"/>
      <c r="M146" s="22"/>
    </row>
    <row r="147" spans="1:13" ht="30" x14ac:dyDescent="0.25">
      <c r="A147" s="64" t="s">
        <v>511</v>
      </c>
      <c r="B147" s="65" t="s">
        <v>183</v>
      </c>
      <c r="C147" s="64" t="s">
        <v>25</v>
      </c>
      <c r="D147" s="64" t="s">
        <v>184</v>
      </c>
      <c r="E147" s="66" t="s">
        <v>26</v>
      </c>
      <c r="F147" s="85">
        <v>35.86</v>
      </c>
      <c r="G147" s="16"/>
      <c r="H147" s="21"/>
      <c r="I147" s="23"/>
      <c r="J147" s="23"/>
      <c r="K147" s="23"/>
      <c r="L147" s="23"/>
      <c r="M147" s="23"/>
    </row>
    <row r="148" spans="1:13" ht="30" x14ac:dyDescent="0.25">
      <c r="A148" s="64" t="s">
        <v>512</v>
      </c>
      <c r="B148" s="65" t="s">
        <v>41</v>
      </c>
      <c r="C148" s="64" t="s">
        <v>14</v>
      </c>
      <c r="D148" s="64" t="s">
        <v>42</v>
      </c>
      <c r="E148" s="66" t="s">
        <v>27</v>
      </c>
      <c r="F148" s="85">
        <v>2.5099999999999998</v>
      </c>
      <c r="G148" s="16"/>
      <c r="H148" s="21"/>
      <c r="I148" s="23"/>
      <c r="J148" s="23"/>
      <c r="K148" s="23"/>
      <c r="L148" s="23"/>
      <c r="M148" s="23"/>
    </row>
    <row r="149" spans="1:13" ht="30" x14ac:dyDescent="0.25">
      <c r="A149" s="64" t="s">
        <v>513</v>
      </c>
      <c r="B149" s="65" t="s">
        <v>185</v>
      </c>
      <c r="C149" s="64" t="s">
        <v>25</v>
      </c>
      <c r="D149" s="64" t="s">
        <v>186</v>
      </c>
      <c r="E149" s="66" t="s">
        <v>26</v>
      </c>
      <c r="F149" s="85">
        <v>193.94</v>
      </c>
      <c r="G149" s="16"/>
      <c r="H149" s="21"/>
      <c r="I149" s="23"/>
      <c r="J149" s="23"/>
      <c r="K149" s="23"/>
      <c r="L149" s="23"/>
      <c r="M149" s="23"/>
    </row>
    <row r="150" spans="1:13" ht="30" x14ac:dyDescent="0.25">
      <c r="A150" s="64" t="s">
        <v>514</v>
      </c>
      <c r="B150" s="65" t="s">
        <v>187</v>
      </c>
      <c r="C150" s="64" t="s">
        <v>25</v>
      </c>
      <c r="D150" s="64" t="s">
        <v>188</v>
      </c>
      <c r="E150" s="66" t="s">
        <v>26</v>
      </c>
      <c r="F150" s="85">
        <v>89.12</v>
      </c>
      <c r="G150" s="16"/>
      <c r="H150" s="21"/>
      <c r="I150" s="23"/>
      <c r="J150" s="23"/>
      <c r="K150" s="23"/>
      <c r="L150" s="23"/>
      <c r="M150" s="23"/>
    </row>
    <row r="151" spans="1:13" ht="16.8" x14ac:dyDescent="0.25">
      <c r="A151" s="61" t="s">
        <v>281</v>
      </c>
      <c r="B151" s="61"/>
      <c r="C151" s="61"/>
      <c r="D151" s="61" t="s">
        <v>189</v>
      </c>
      <c r="E151" s="61"/>
      <c r="F151" s="84"/>
      <c r="G151" s="16"/>
      <c r="H151" s="21"/>
      <c r="I151" s="23"/>
      <c r="J151" s="23"/>
      <c r="K151" s="23"/>
      <c r="L151" s="23"/>
      <c r="M151" s="23"/>
    </row>
    <row r="152" spans="1:13" ht="16.8" x14ac:dyDescent="0.25">
      <c r="A152" s="64" t="s">
        <v>323</v>
      </c>
      <c r="B152" s="65" t="s">
        <v>191</v>
      </c>
      <c r="C152" s="64" t="s">
        <v>25</v>
      </c>
      <c r="D152" s="64" t="s">
        <v>192</v>
      </c>
      <c r="E152" s="66" t="s">
        <v>26</v>
      </c>
      <c r="F152" s="85">
        <v>34.340000000000003</v>
      </c>
      <c r="G152" s="16"/>
      <c r="H152" s="21"/>
      <c r="I152" s="22"/>
      <c r="J152" s="23"/>
      <c r="K152" s="23"/>
      <c r="L152" s="22"/>
      <c r="M152" s="22"/>
    </row>
    <row r="153" spans="1:13" ht="16.8" x14ac:dyDescent="0.25">
      <c r="A153" s="61" t="s">
        <v>284</v>
      </c>
      <c r="B153" s="61"/>
      <c r="C153" s="61"/>
      <c r="D153" s="61" t="s">
        <v>79</v>
      </c>
      <c r="E153" s="61"/>
      <c r="F153" s="84"/>
      <c r="G153" s="16"/>
      <c r="H153" s="21"/>
      <c r="I153" s="23"/>
      <c r="J153" s="23"/>
      <c r="K153" s="23"/>
      <c r="L153" s="23"/>
      <c r="M153" s="23"/>
    </row>
    <row r="154" spans="1:13" ht="16.8" x14ac:dyDescent="0.25">
      <c r="A154" s="64" t="s">
        <v>324</v>
      </c>
      <c r="B154" s="65" t="s">
        <v>80</v>
      </c>
      <c r="C154" s="64" t="s">
        <v>25</v>
      </c>
      <c r="D154" s="64" t="s">
        <v>81</v>
      </c>
      <c r="E154" s="66" t="s">
        <v>38</v>
      </c>
      <c r="F154" s="85">
        <v>1</v>
      </c>
      <c r="G154" s="16"/>
      <c r="H154" s="21"/>
      <c r="I154" s="22"/>
      <c r="J154" s="23"/>
      <c r="K154" s="23"/>
      <c r="L154" s="22"/>
      <c r="M154" s="22"/>
    </row>
    <row r="155" spans="1:13" ht="16.8" x14ac:dyDescent="0.25">
      <c r="A155" s="64" t="s">
        <v>515</v>
      </c>
      <c r="B155" s="65" t="s">
        <v>325</v>
      </c>
      <c r="C155" s="64" t="s">
        <v>25</v>
      </c>
      <c r="D155" s="64" t="s">
        <v>326</v>
      </c>
      <c r="E155" s="66" t="s">
        <v>38</v>
      </c>
      <c r="F155" s="85">
        <v>4</v>
      </c>
      <c r="G155" s="16"/>
      <c r="H155" s="21"/>
      <c r="I155" s="23"/>
      <c r="J155" s="23"/>
      <c r="K155" s="23"/>
      <c r="L155" s="23"/>
      <c r="M155" s="23"/>
    </row>
    <row r="156" spans="1:13" ht="16.8" x14ac:dyDescent="0.25">
      <c r="A156" s="64" t="s">
        <v>516</v>
      </c>
      <c r="B156" s="65" t="s">
        <v>82</v>
      </c>
      <c r="C156" s="64" t="s">
        <v>25</v>
      </c>
      <c r="D156" s="64" t="s">
        <v>83</v>
      </c>
      <c r="E156" s="66" t="s">
        <v>38</v>
      </c>
      <c r="F156" s="85">
        <v>11</v>
      </c>
      <c r="G156" s="16"/>
      <c r="H156" s="21"/>
      <c r="I156" s="23"/>
      <c r="J156" s="23"/>
      <c r="K156" s="23"/>
      <c r="L156" s="23"/>
      <c r="M156" s="23"/>
    </row>
    <row r="157" spans="1:13" ht="16.8" x14ac:dyDescent="0.25">
      <c r="A157" s="64" t="s">
        <v>517</v>
      </c>
      <c r="B157" s="65" t="s">
        <v>84</v>
      </c>
      <c r="C157" s="64" t="s">
        <v>25</v>
      </c>
      <c r="D157" s="64" t="s">
        <v>85</v>
      </c>
      <c r="E157" s="66" t="s">
        <v>38</v>
      </c>
      <c r="F157" s="85">
        <v>4</v>
      </c>
      <c r="G157" s="16"/>
      <c r="H157" s="21"/>
      <c r="I157" s="23"/>
      <c r="J157" s="23"/>
      <c r="K157" s="23"/>
      <c r="L157" s="23"/>
      <c r="M157" s="23"/>
    </row>
    <row r="158" spans="1:13" ht="30" x14ac:dyDescent="0.25">
      <c r="A158" s="64" t="s">
        <v>518</v>
      </c>
      <c r="B158" s="65" t="s">
        <v>290</v>
      </c>
      <c r="C158" s="64" t="s">
        <v>25</v>
      </c>
      <c r="D158" s="64" t="s">
        <v>291</v>
      </c>
      <c r="E158" s="66" t="s">
        <v>38</v>
      </c>
      <c r="F158" s="85">
        <v>1</v>
      </c>
      <c r="G158" s="16"/>
      <c r="H158" s="21"/>
      <c r="I158" s="23"/>
      <c r="J158" s="23"/>
      <c r="K158" s="23"/>
      <c r="L158" s="23"/>
      <c r="M158" s="23"/>
    </row>
    <row r="159" spans="1:13" ht="16.8" x14ac:dyDescent="0.25">
      <c r="A159" s="64" t="s">
        <v>519</v>
      </c>
      <c r="B159" s="65" t="s">
        <v>327</v>
      </c>
      <c r="C159" s="64" t="s">
        <v>25</v>
      </c>
      <c r="D159" s="64" t="s">
        <v>328</v>
      </c>
      <c r="E159" s="66" t="s">
        <v>38</v>
      </c>
      <c r="F159" s="85">
        <v>7</v>
      </c>
      <c r="G159" s="16"/>
      <c r="H159" s="21"/>
      <c r="I159" s="23"/>
      <c r="J159" s="23"/>
      <c r="K159" s="23"/>
      <c r="L159" s="23"/>
      <c r="M159" s="23"/>
    </row>
    <row r="160" spans="1:13" ht="16.8" x14ac:dyDescent="0.25">
      <c r="A160" s="64" t="s">
        <v>520</v>
      </c>
      <c r="B160" s="65" t="s">
        <v>329</v>
      </c>
      <c r="C160" s="64" t="s">
        <v>25</v>
      </c>
      <c r="D160" s="64" t="s">
        <v>330</v>
      </c>
      <c r="E160" s="66" t="s">
        <v>38</v>
      </c>
      <c r="F160" s="85">
        <v>8</v>
      </c>
      <c r="G160" s="16"/>
      <c r="H160" s="21"/>
      <c r="I160" s="23"/>
      <c r="J160" s="23"/>
      <c r="K160" s="23"/>
      <c r="L160" s="23"/>
      <c r="M160" s="23"/>
    </row>
    <row r="161" spans="1:13" ht="16.8" x14ac:dyDescent="0.25">
      <c r="A161" s="64" t="s">
        <v>521</v>
      </c>
      <c r="B161" s="65" t="s">
        <v>331</v>
      </c>
      <c r="C161" s="64" t="s">
        <v>25</v>
      </c>
      <c r="D161" s="64" t="s">
        <v>332</v>
      </c>
      <c r="E161" s="66" t="s">
        <v>38</v>
      </c>
      <c r="F161" s="85">
        <v>12</v>
      </c>
      <c r="G161" s="16"/>
      <c r="H161" s="21"/>
      <c r="I161" s="23"/>
      <c r="J161" s="23"/>
      <c r="K161" s="23"/>
      <c r="L161" s="23"/>
      <c r="M161" s="23"/>
    </row>
    <row r="162" spans="1:13" ht="16.8" x14ac:dyDescent="0.25">
      <c r="A162" s="64" t="s">
        <v>522</v>
      </c>
      <c r="B162" s="65" t="s">
        <v>88</v>
      </c>
      <c r="C162" s="64" t="s">
        <v>25</v>
      </c>
      <c r="D162" s="64" t="s">
        <v>89</v>
      </c>
      <c r="E162" s="66" t="s">
        <v>56</v>
      </c>
      <c r="F162" s="85">
        <v>253.7</v>
      </c>
      <c r="G162" s="16"/>
      <c r="H162" s="21"/>
      <c r="I162" s="23"/>
      <c r="J162" s="23"/>
      <c r="K162" s="23"/>
      <c r="L162" s="23"/>
      <c r="M162" s="23"/>
    </row>
    <row r="163" spans="1:13" ht="16.8" x14ac:dyDescent="0.25">
      <c r="A163" s="64" t="s">
        <v>523</v>
      </c>
      <c r="B163" s="65" t="s">
        <v>90</v>
      </c>
      <c r="C163" s="64" t="s">
        <v>25</v>
      </c>
      <c r="D163" s="64" t="s">
        <v>91</v>
      </c>
      <c r="E163" s="66" t="s">
        <v>56</v>
      </c>
      <c r="F163" s="85">
        <v>20</v>
      </c>
      <c r="G163" s="16"/>
      <c r="H163" s="21"/>
      <c r="I163" s="22"/>
      <c r="J163" s="23"/>
      <c r="K163" s="23"/>
      <c r="L163" s="22"/>
      <c r="M163" s="22"/>
    </row>
    <row r="164" spans="1:13" ht="16.8" x14ac:dyDescent="0.25">
      <c r="A164" s="64" t="s">
        <v>524</v>
      </c>
      <c r="B164" s="65" t="s">
        <v>92</v>
      </c>
      <c r="C164" s="64" t="s">
        <v>25</v>
      </c>
      <c r="D164" s="64" t="s">
        <v>93</v>
      </c>
      <c r="E164" s="66" t="s">
        <v>56</v>
      </c>
      <c r="F164" s="85">
        <v>681.6</v>
      </c>
      <c r="G164" s="16"/>
      <c r="H164" s="21"/>
      <c r="I164" s="23"/>
      <c r="J164" s="23"/>
      <c r="K164" s="23"/>
      <c r="L164" s="23"/>
      <c r="M164" s="23"/>
    </row>
    <row r="165" spans="1:13" ht="16.8" x14ac:dyDescent="0.25">
      <c r="A165" s="64" t="s">
        <v>525</v>
      </c>
      <c r="B165" s="65" t="s">
        <v>94</v>
      </c>
      <c r="C165" s="64" t="s">
        <v>25</v>
      </c>
      <c r="D165" s="64" t="s">
        <v>95</v>
      </c>
      <c r="E165" s="66" t="s">
        <v>56</v>
      </c>
      <c r="F165" s="85">
        <v>99</v>
      </c>
      <c r="G165" s="16"/>
      <c r="H165" s="21"/>
      <c r="I165" s="22"/>
      <c r="J165" s="23"/>
      <c r="K165" s="23"/>
      <c r="L165" s="22"/>
      <c r="M165" s="22"/>
    </row>
    <row r="166" spans="1:13" ht="16.8" x14ac:dyDescent="0.25">
      <c r="A166" s="64" t="s">
        <v>526</v>
      </c>
      <c r="B166" s="65" t="s">
        <v>333</v>
      </c>
      <c r="C166" s="64" t="s">
        <v>25</v>
      </c>
      <c r="D166" s="64" t="s">
        <v>334</v>
      </c>
      <c r="E166" s="66" t="s">
        <v>38</v>
      </c>
      <c r="F166" s="85">
        <v>7</v>
      </c>
      <c r="G166" s="16"/>
      <c r="H166" s="21"/>
      <c r="I166" s="23"/>
      <c r="J166" s="23"/>
      <c r="K166" s="23"/>
      <c r="L166" s="23"/>
      <c r="M166" s="23"/>
    </row>
    <row r="167" spans="1:13" ht="30" x14ac:dyDescent="0.25">
      <c r="A167" s="64" t="s">
        <v>527</v>
      </c>
      <c r="B167" s="65" t="s">
        <v>100</v>
      </c>
      <c r="C167" s="64" t="s">
        <v>25</v>
      </c>
      <c r="D167" s="64" t="s">
        <v>101</v>
      </c>
      <c r="E167" s="66" t="s">
        <v>38</v>
      </c>
      <c r="F167" s="85">
        <v>7</v>
      </c>
      <c r="G167" s="16"/>
      <c r="H167" s="21"/>
      <c r="I167" s="23"/>
      <c r="J167" s="23"/>
      <c r="K167" s="23"/>
      <c r="L167" s="23"/>
      <c r="M167" s="23"/>
    </row>
    <row r="168" spans="1:13" ht="30" x14ac:dyDescent="0.25">
      <c r="A168" s="64" t="s">
        <v>528</v>
      </c>
      <c r="B168" s="65" t="s">
        <v>102</v>
      </c>
      <c r="C168" s="64" t="s">
        <v>25</v>
      </c>
      <c r="D168" s="64" t="s">
        <v>335</v>
      </c>
      <c r="E168" s="66" t="s">
        <v>38</v>
      </c>
      <c r="F168" s="85">
        <v>7</v>
      </c>
      <c r="G168" s="16"/>
      <c r="H168" s="21"/>
      <c r="I168" s="22"/>
      <c r="J168" s="22"/>
      <c r="K168" s="22"/>
      <c r="L168" s="22"/>
      <c r="M168" s="22"/>
    </row>
    <row r="169" spans="1:13" ht="30" x14ac:dyDescent="0.25">
      <c r="A169" s="64" t="s">
        <v>529</v>
      </c>
      <c r="B169" s="65" t="s">
        <v>103</v>
      </c>
      <c r="C169" s="64" t="s">
        <v>25</v>
      </c>
      <c r="D169" s="64" t="s">
        <v>104</v>
      </c>
      <c r="E169" s="66" t="s">
        <v>105</v>
      </c>
      <c r="F169" s="85">
        <v>20</v>
      </c>
      <c r="G169" s="16"/>
      <c r="H169" s="21"/>
      <c r="I169" s="22"/>
      <c r="J169" s="23"/>
      <c r="K169" s="23"/>
      <c r="L169" s="22"/>
      <c r="M169" s="22"/>
    </row>
    <row r="170" spans="1:13" ht="16.8" x14ac:dyDescent="0.25">
      <c r="A170" s="61" t="s">
        <v>481</v>
      </c>
      <c r="B170" s="61"/>
      <c r="C170" s="61"/>
      <c r="D170" s="61" t="s">
        <v>107</v>
      </c>
      <c r="E170" s="61"/>
      <c r="F170" s="84"/>
      <c r="G170" s="16"/>
      <c r="H170" s="21"/>
      <c r="I170" s="23"/>
      <c r="J170" s="23"/>
      <c r="K170" s="23"/>
      <c r="L170" s="23"/>
      <c r="M170" s="23"/>
    </row>
    <row r="171" spans="1:13" ht="16.8" x14ac:dyDescent="0.25">
      <c r="A171" s="61" t="s">
        <v>530</v>
      </c>
      <c r="B171" s="61"/>
      <c r="C171" s="61"/>
      <c r="D171" s="61" t="s">
        <v>336</v>
      </c>
      <c r="E171" s="61"/>
      <c r="F171" s="84"/>
      <c r="G171" s="16"/>
      <c r="H171" s="21"/>
      <c r="I171" s="23"/>
      <c r="J171" s="23"/>
      <c r="K171" s="23"/>
      <c r="L171" s="23"/>
      <c r="M171" s="23"/>
    </row>
    <row r="172" spans="1:13" ht="45" x14ac:dyDescent="0.25">
      <c r="A172" s="64" t="s">
        <v>531</v>
      </c>
      <c r="B172" s="65" t="s">
        <v>337</v>
      </c>
      <c r="C172" s="64" t="s">
        <v>25</v>
      </c>
      <c r="D172" s="64" t="s">
        <v>338</v>
      </c>
      <c r="E172" s="66" t="s">
        <v>38</v>
      </c>
      <c r="F172" s="85">
        <v>4</v>
      </c>
      <c r="G172" s="16"/>
      <c r="H172" s="21"/>
      <c r="I172" s="22"/>
      <c r="J172" s="22"/>
      <c r="K172" s="22"/>
      <c r="L172" s="22"/>
      <c r="M172" s="22"/>
    </row>
    <row r="173" spans="1:13" ht="30" x14ac:dyDescent="0.25">
      <c r="A173" s="64" t="s">
        <v>532</v>
      </c>
      <c r="B173" s="65" t="s">
        <v>339</v>
      </c>
      <c r="C173" s="64" t="s">
        <v>25</v>
      </c>
      <c r="D173" s="64" t="s">
        <v>340</v>
      </c>
      <c r="E173" s="66" t="s">
        <v>38</v>
      </c>
      <c r="F173" s="85">
        <v>3</v>
      </c>
      <c r="G173" s="16"/>
      <c r="H173" s="21"/>
      <c r="I173" s="23"/>
      <c r="J173" s="23"/>
      <c r="K173" s="23"/>
      <c r="L173" s="23"/>
      <c r="M173" s="23"/>
    </row>
    <row r="174" spans="1:13" ht="30" x14ac:dyDescent="0.25">
      <c r="A174" s="64" t="s">
        <v>533</v>
      </c>
      <c r="B174" s="65" t="s">
        <v>341</v>
      </c>
      <c r="C174" s="64" t="s">
        <v>25</v>
      </c>
      <c r="D174" s="64" t="s">
        <v>342</v>
      </c>
      <c r="E174" s="66" t="s">
        <v>38</v>
      </c>
      <c r="F174" s="85">
        <v>3</v>
      </c>
      <c r="G174" s="16"/>
      <c r="H174" s="21"/>
      <c r="I174" s="23"/>
      <c r="J174" s="23"/>
      <c r="K174" s="23"/>
      <c r="L174" s="23"/>
      <c r="M174" s="23"/>
    </row>
    <row r="175" spans="1:13" ht="30" x14ac:dyDescent="0.25">
      <c r="A175" s="64" t="s">
        <v>534</v>
      </c>
      <c r="B175" s="65" t="s">
        <v>343</v>
      </c>
      <c r="C175" s="64" t="s">
        <v>25</v>
      </c>
      <c r="D175" s="64" t="s">
        <v>344</v>
      </c>
      <c r="E175" s="66" t="s">
        <v>38</v>
      </c>
      <c r="F175" s="85">
        <v>3</v>
      </c>
      <c r="G175" s="16"/>
      <c r="H175" s="21"/>
      <c r="I175" s="23"/>
      <c r="J175" s="23"/>
      <c r="K175" s="23"/>
      <c r="L175" s="23"/>
      <c r="M175" s="23"/>
    </row>
    <row r="176" spans="1:13" ht="30" x14ac:dyDescent="0.25">
      <c r="A176" s="64" t="s">
        <v>535</v>
      </c>
      <c r="B176" s="65" t="s">
        <v>137</v>
      </c>
      <c r="C176" s="64" t="s">
        <v>14</v>
      </c>
      <c r="D176" s="64" t="s">
        <v>138</v>
      </c>
      <c r="E176" s="66" t="s">
        <v>61</v>
      </c>
      <c r="F176" s="85">
        <v>1</v>
      </c>
      <c r="G176" s="16"/>
      <c r="H176" s="21"/>
      <c r="I176" s="23"/>
      <c r="J176" s="23"/>
      <c r="K176" s="23"/>
      <c r="L176" s="23"/>
      <c r="M176" s="23"/>
    </row>
    <row r="177" spans="1:13" ht="30" x14ac:dyDescent="0.25">
      <c r="A177" s="64" t="s">
        <v>536</v>
      </c>
      <c r="B177" s="65" t="s">
        <v>139</v>
      </c>
      <c r="C177" s="64" t="s">
        <v>14</v>
      </c>
      <c r="D177" s="64" t="s">
        <v>140</v>
      </c>
      <c r="E177" s="66" t="s">
        <v>61</v>
      </c>
      <c r="F177" s="85">
        <v>7</v>
      </c>
      <c r="G177" s="16"/>
      <c r="H177" s="21"/>
      <c r="I177" s="23"/>
      <c r="J177" s="23"/>
      <c r="K177" s="23"/>
      <c r="L177" s="23"/>
      <c r="M177" s="23"/>
    </row>
    <row r="178" spans="1:13" ht="53.4" customHeight="1" x14ac:dyDescent="0.25">
      <c r="A178" s="64" t="s">
        <v>537</v>
      </c>
      <c r="B178" s="65" t="s">
        <v>141</v>
      </c>
      <c r="C178" s="64" t="s">
        <v>25</v>
      </c>
      <c r="D178" s="64" t="s">
        <v>142</v>
      </c>
      <c r="E178" s="66" t="s">
        <v>38</v>
      </c>
      <c r="F178" s="85">
        <v>7</v>
      </c>
      <c r="G178" s="16"/>
      <c r="H178" s="21"/>
      <c r="I178" s="23"/>
      <c r="J178" s="23"/>
      <c r="K178" s="23"/>
      <c r="L178" s="23"/>
      <c r="M178" s="23"/>
    </row>
    <row r="179" spans="1:13" ht="30" x14ac:dyDescent="0.25">
      <c r="A179" s="64" t="s">
        <v>538</v>
      </c>
      <c r="B179" s="65" t="s">
        <v>143</v>
      </c>
      <c r="C179" s="64" t="s">
        <v>25</v>
      </c>
      <c r="D179" s="64" t="s">
        <v>144</v>
      </c>
      <c r="E179" s="66" t="s">
        <v>38</v>
      </c>
      <c r="F179" s="85">
        <v>14</v>
      </c>
      <c r="G179" s="16"/>
      <c r="H179" s="21"/>
      <c r="I179" s="23"/>
      <c r="J179" s="23"/>
      <c r="K179" s="23"/>
      <c r="L179" s="23"/>
      <c r="M179" s="23"/>
    </row>
    <row r="180" spans="1:13" s="3" customFormat="1" ht="30" x14ac:dyDescent="0.25">
      <c r="A180" s="64" t="s">
        <v>539</v>
      </c>
      <c r="B180" s="65" t="s">
        <v>145</v>
      </c>
      <c r="C180" s="64" t="s">
        <v>14</v>
      </c>
      <c r="D180" s="64" t="s">
        <v>146</v>
      </c>
      <c r="E180" s="66" t="s">
        <v>61</v>
      </c>
      <c r="F180" s="85">
        <v>7</v>
      </c>
      <c r="G180" s="16"/>
      <c r="H180" s="21"/>
      <c r="I180" s="23"/>
      <c r="J180" s="23"/>
      <c r="K180" s="23"/>
      <c r="L180" s="23"/>
      <c r="M180" s="23"/>
    </row>
    <row r="181" spans="1:13" s="3" customFormat="1" ht="60" x14ac:dyDescent="0.25">
      <c r="A181" s="64" t="s">
        <v>540</v>
      </c>
      <c r="B181" s="65" t="s">
        <v>147</v>
      </c>
      <c r="C181" s="64" t="s">
        <v>14</v>
      </c>
      <c r="D181" s="64" t="s">
        <v>148</v>
      </c>
      <c r="E181" s="66" t="s">
        <v>35</v>
      </c>
      <c r="F181" s="85">
        <v>28</v>
      </c>
      <c r="G181" s="16"/>
      <c r="H181" s="21"/>
      <c r="I181" s="23"/>
      <c r="J181" s="23"/>
      <c r="K181" s="23"/>
      <c r="L181" s="23"/>
      <c r="M181" s="23"/>
    </row>
    <row r="182" spans="1:13" ht="60" x14ac:dyDescent="0.25">
      <c r="A182" s="64" t="s">
        <v>541</v>
      </c>
      <c r="B182" s="65" t="s">
        <v>149</v>
      </c>
      <c r="C182" s="64" t="s">
        <v>14</v>
      </c>
      <c r="D182" s="64" t="s">
        <v>150</v>
      </c>
      <c r="E182" s="66" t="s">
        <v>35</v>
      </c>
      <c r="F182" s="85">
        <v>23.1</v>
      </c>
      <c r="G182" s="16"/>
      <c r="H182" s="21"/>
      <c r="I182" s="22"/>
      <c r="J182" s="23"/>
      <c r="K182" s="23"/>
      <c r="L182" s="22"/>
      <c r="M182" s="22"/>
    </row>
    <row r="183" spans="1:13" ht="44.4" customHeight="1" x14ac:dyDescent="0.25">
      <c r="A183" s="64" t="s">
        <v>542</v>
      </c>
      <c r="B183" s="65" t="s">
        <v>345</v>
      </c>
      <c r="C183" s="64" t="s">
        <v>14</v>
      </c>
      <c r="D183" s="64" t="s">
        <v>346</v>
      </c>
      <c r="E183" s="66" t="s">
        <v>61</v>
      </c>
      <c r="F183" s="85">
        <v>1</v>
      </c>
      <c r="G183" s="16"/>
      <c r="H183" s="21"/>
      <c r="I183" s="23"/>
      <c r="J183" s="23"/>
      <c r="K183" s="23"/>
      <c r="L183" s="23"/>
      <c r="M183" s="23"/>
    </row>
    <row r="184" spans="1:13" ht="51" customHeight="1" x14ac:dyDescent="0.25">
      <c r="A184" s="64" t="s">
        <v>543</v>
      </c>
      <c r="B184" s="65" t="s">
        <v>347</v>
      </c>
      <c r="C184" s="64" t="s">
        <v>14</v>
      </c>
      <c r="D184" s="64" t="s">
        <v>348</v>
      </c>
      <c r="E184" s="66" t="s">
        <v>61</v>
      </c>
      <c r="F184" s="85">
        <v>1</v>
      </c>
      <c r="G184" s="16"/>
      <c r="H184" s="21"/>
      <c r="I184" s="23"/>
      <c r="J184" s="23"/>
      <c r="K184" s="23"/>
      <c r="L184" s="23"/>
      <c r="M184" s="23"/>
    </row>
    <row r="185" spans="1:13" ht="57.6" customHeight="1" x14ac:dyDescent="0.25">
      <c r="A185" s="64" t="s">
        <v>544</v>
      </c>
      <c r="B185" s="65" t="s">
        <v>151</v>
      </c>
      <c r="C185" s="64" t="s">
        <v>14</v>
      </c>
      <c r="D185" s="64" t="s">
        <v>152</v>
      </c>
      <c r="E185" s="66" t="s">
        <v>61</v>
      </c>
      <c r="F185" s="85">
        <v>1</v>
      </c>
      <c r="G185" s="16"/>
      <c r="H185" s="21"/>
      <c r="I185" s="23"/>
      <c r="J185" s="23"/>
      <c r="K185" s="23"/>
      <c r="L185" s="23"/>
      <c r="M185" s="23"/>
    </row>
    <row r="186" spans="1:13" ht="45" x14ac:dyDescent="0.25">
      <c r="A186" s="64" t="s">
        <v>545</v>
      </c>
      <c r="B186" s="65" t="s">
        <v>349</v>
      </c>
      <c r="C186" s="64" t="s">
        <v>14</v>
      </c>
      <c r="D186" s="64" t="s">
        <v>350</v>
      </c>
      <c r="E186" s="66" t="s">
        <v>61</v>
      </c>
      <c r="F186" s="85">
        <v>1</v>
      </c>
      <c r="G186" s="16"/>
      <c r="H186" s="21"/>
      <c r="I186" s="23"/>
      <c r="J186" s="23"/>
      <c r="K186" s="23"/>
      <c r="L186" s="23"/>
      <c r="M186" s="23"/>
    </row>
    <row r="187" spans="1:13" ht="42.6" customHeight="1" x14ac:dyDescent="0.25">
      <c r="A187" s="64" t="s">
        <v>546</v>
      </c>
      <c r="B187" s="65" t="s">
        <v>127</v>
      </c>
      <c r="C187" s="64" t="s">
        <v>14</v>
      </c>
      <c r="D187" s="64" t="s">
        <v>128</v>
      </c>
      <c r="E187" s="66" t="s">
        <v>61</v>
      </c>
      <c r="F187" s="85">
        <v>1</v>
      </c>
      <c r="G187" s="16"/>
      <c r="H187" s="21"/>
      <c r="I187" s="23"/>
      <c r="J187" s="23"/>
      <c r="K187" s="23"/>
      <c r="L187" s="23"/>
      <c r="M187" s="23"/>
    </row>
    <row r="188" spans="1:13" ht="67.2" customHeight="1" x14ac:dyDescent="0.25">
      <c r="A188" s="64" t="s">
        <v>547</v>
      </c>
      <c r="B188" s="65" t="s">
        <v>153</v>
      </c>
      <c r="C188" s="64" t="s">
        <v>14</v>
      </c>
      <c r="D188" s="64" t="s">
        <v>154</v>
      </c>
      <c r="E188" s="66" t="s">
        <v>61</v>
      </c>
      <c r="F188" s="85">
        <v>3</v>
      </c>
      <c r="G188" s="16"/>
      <c r="H188" s="21"/>
      <c r="I188" s="23"/>
      <c r="J188" s="23"/>
      <c r="K188" s="23"/>
      <c r="L188" s="23"/>
      <c r="M188" s="23"/>
    </row>
    <row r="189" spans="1:13" ht="45" x14ac:dyDescent="0.25">
      <c r="A189" s="64" t="s">
        <v>548</v>
      </c>
      <c r="B189" s="65" t="s">
        <v>155</v>
      </c>
      <c r="C189" s="64" t="s">
        <v>14</v>
      </c>
      <c r="D189" s="64" t="s">
        <v>156</v>
      </c>
      <c r="E189" s="66" t="s">
        <v>61</v>
      </c>
      <c r="F189" s="85">
        <v>8</v>
      </c>
      <c r="G189" s="16"/>
      <c r="H189" s="21"/>
      <c r="I189" s="23"/>
      <c r="J189" s="23"/>
      <c r="K189" s="23"/>
      <c r="L189" s="23"/>
      <c r="M189" s="23"/>
    </row>
    <row r="190" spans="1:13" ht="45" x14ac:dyDescent="0.25">
      <c r="A190" s="64" t="s">
        <v>549</v>
      </c>
      <c r="B190" s="65" t="s">
        <v>157</v>
      </c>
      <c r="C190" s="64" t="s">
        <v>14</v>
      </c>
      <c r="D190" s="64" t="s">
        <v>158</v>
      </c>
      <c r="E190" s="66" t="s">
        <v>61</v>
      </c>
      <c r="F190" s="85">
        <v>10</v>
      </c>
      <c r="G190" s="16"/>
      <c r="H190" s="21"/>
      <c r="I190" s="23"/>
      <c r="J190" s="23"/>
      <c r="K190" s="23"/>
      <c r="L190" s="23"/>
      <c r="M190" s="23"/>
    </row>
    <row r="191" spans="1:13" ht="23.4" customHeight="1" x14ac:dyDescent="0.25">
      <c r="A191" s="61" t="s">
        <v>550</v>
      </c>
      <c r="B191" s="61"/>
      <c r="C191" s="61"/>
      <c r="D191" s="61" t="s">
        <v>351</v>
      </c>
      <c r="E191" s="61"/>
      <c r="F191" s="84"/>
      <c r="G191" s="16"/>
      <c r="H191" s="21"/>
      <c r="I191" s="22"/>
      <c r="J191" s="22"/>
      <c r="K191" s="22"/>
      <c r="L191" s="22"/>
      <c r="M191" s="22"/>
    </row>
    <row r="192" spans="1:13" ht="40.799999999999997" customHeight="1" x14ac:dyDescent="0.25">
      <c r="A192" s="64" t="s">
        <v>551</v>
      </c>
      <c r="B192" s="65" t="s">
        <v>113</v>
      </c>
      <c r="C192" s="64" t="s">
        <v>25</v>
      </c>
      <c r="D192" s="64" t="s">
        <v>114</v>
      </c>
      <c r="E192" s="66" t="s">
        <v>38</v>
      </c>
      <c r="F192" s="85">
        <v>7</v>
      </c>
      <c r="G192" s="16"/>
      <c r="H192" s="21"/>
      <c r="I192" s="23"/>
      <c r="J192" s="23"/>
      <c r="K192" s="23"/>
      <c r="L192" s="23"/>
      <c r="M192" s="27"/>
    </row>
    <row r="193" spans="1:13" ht="30" x14ac:dyDescent="0.25">
      <c r="A193" s="64" t="s">
        <v>552</v>
      </c>
      <c r="B193" s="65" t="s">
        <v>115</v>
      </c>
      <c r="C193" s="64" t="s">
        <v>25</v>
      </c>
      <c r="D193" s="64" t="s">
        <v>116</v>
      </c>
      <c r="E193" s="66" t="s">
        <v>105</v>
      </c>
      <c r="F193" s="85">
        <v>3</v>
      </c>
      <c r="G193" s="16"/>
      <c r="H193" s="21"/>
      <c r="I193" s="23"/>
      <c r="J193" s="23"/>
      <c r="K193" s="23"/>
      <c r="L193" s="23"/>
      <c r="M193" s="23"/>
    </row>
    <row r="194" spans="1:13" ht="30" x14ac:dyDescent="0.25">
      <c r="A194" s="64" t="s">
        <v>553</v>
      </c>
      <c r="B194" s="65" t="s">
        <v>117</v>
      </c>
      <c r="C194" s="64" t="s">
        <v>14</v>
      </c>
      <c r="D194" s="64" t="s">
        <v>118</v>
      </c>
      <c r="E194" s="66" t="s">
        <v>35</v>
      </c>
      <c r="F194" s="85">
        <v>87.55</v>
      </c>
      <c r="G194" s="16"/>
      <c r="H194" s="21"/>
      <c r="I194" s="23"/>
      <c r="J194" s="23"/>
      <c r="K194" s="23"/>
      <c r="L194" s="23"/>
      <c r="M194" s="23"/>
    </row>
    <row r="195" spans="1:13" ht="30" x14ac:dyDescent="0.25">
      <c r="A195" s="64" t="s">
        <v>554</v>
      </c>
      <c r="B195" s="65" t="s">
        <v>119</v>
      </c>
      <c r="C195" s="64" t="s">
        <v>14</v>
      </c>
      <c r="D195" s="64" t="s">
        <v>120</v>
      </c>
      <c r="E195" s="66" t="s">
        <v>35</v>
      </c>
      <c r="F195" s="85">
        <v>101.5</v>
      </c>
      <c r="G195" s="16"/>
      <c r="H195" s="21"/>
      <c r="I195" s="23"/>
      <c r="J195" s="23"/>
      <c r="K195" s="23"/>
      <c r="L195" s="23"/>
      <c r="M195" s="23"/>
    </row>
    <row r="196" spans="1:13" ht="30" x14ac:dyDescent="0.25">
      <c r="A196" s="64" t="s">
        <v>555</v>
      </c>
      <c r="B196" s="65" t="s">
        <v>352</v>
      </c>
      <c r="C196" s="64" t="s">
        <v>14</v>
      </c>
      <c r="D196" s="64" t="s">
        <v>353</v>
      </c>
      <c r="E196" s="66" t="s">
        <v>61</v>
      </c>
      <c r="F196" s="85">
        <v>3</v>
      </c>
      <c r="G196" s="16"/>
      <c r="H196" s="21"/>
      <c r="I196" s="23"/>
      <c r="J196" s="23"/>
      <c r="K196" s="23"/>
      <c r="L196" s="23"/>
      <c r="M196" s="23"/>
    </row>
    <row r="197" spans="1:13" ht="39.6" customHeight="1" x14ac:dyDescent="0.25">
      <c r="A197" s="64" t="s">
        <v>556</v>
      </c>
      <c r="B197" s="65" t="s">
        <v>121</v>
      </c>
      <c r="C197" s="64" t="s">
        <v>14</v>
      </c>
      <c r="D197" s="64" t="s">
        <v>122</v>
      </c>
      <c r="E197" s="66" t="s">
        <v>61</v>
      </c>
      <c r="F197" s="85">
        <v>4</v>
      </c>
      <c r="G197" s="16"/>
      <c r="H197" s="21"/>
      <c r="I197" s="23"/>
      <c r="J197" s="23"/>
      <c r="K197" s="23"/>
      <c r="L197" s="23"/>
      <c r="M197" s="23"/>
    </row>
    <row r="198" spans="1:13" ht="30" x14ac:dyDescent="0.25">
      <c r="A198" s="64" t="s">
        <v>557</v>
      </c>
      <c r="B198" s="65" t="s">
        <v>123</v>
      </c>
      <c r="C198" s="64" t="s">
        <v>25</v>
      </c>
      <c r="D198" s="64" t="s">
        <v>124</v>
      </c>
      <c r="E198" s="66" t="s">
        <v>38</v>
      </c>
      <c r="F198" s="85">
        <v>1</v>
      </c>
      <c r="G198" s="16"/>
      <c r="H198" s="21"/>
      <c r="I198" s="23"/>
      <c r="J198" s="23"/>
      <c r="K198" s="23"/>
      <c r="L198" s="23"/>
      <c r="M198" s="23"/>
    </row>
    <row r="199" spans="1:13" ht="30" x14ac:dyDescent="0.25">
      <c r="A199" s="64" t="s">
        <v>558</v>
      </c>
      <c r="B199" s="65" t="s">
        <v>354</v>
      </c>
      <c r="C199" s="64" t="s">
        <v>25</v>
      </c>
      <c r="D199" s="64" t="s">
        <v>355</v>
      </c>
      <c r="E199" s="66" t="s">
        <v>38</v>
      </c>
      <c r="F199" s="85">
        <v>2.09</v>
      </c>
      <c r="G199" s="16"/>
      <c r="H199" s="21"/>
      <c r="I199" s="23"/>
      <c r="J199" s="23"/>
      <c r="K199" s="23"/>
      <c r="L199" s="23"/>
      <c r="M199" s="23"/>
    </row>
    <row r="200" spans="1:13" ht="30" x14ac:dyDescent="0.25">
      <c r="A200" s="64" t="s">
        <v>559</v>
      </c>
      <c r="B200" s="65" t="s">
        <v>356</v>
      </c>
      <c r="C200" s="64" t="s">
        <v>25</v>
      </c>
      <c r="D200" s="64" t="s">
        <v>357</v>
      </c>
      <c r="E200" s="66" t="s">
        <v>38</v>
      </c>
      <c r="F200" s="85">
        <v>15</v>
      </c>
      <c r="G200" s="16"/>
      <c r="H200" s="21"/>
      <c r="I200" s="23"/>
      <c r="J200" s="23"/>
      <c r="K200" s="23"/>
      <c r="L200" s="23"/>
      <c r="M200" s="23"/>
    </row>
    <row r="201" spans="1:13" ht="45" x14ac:dyDescent="0.25">
      <c r="A201" s="64" t="s">
        <v>560</v>
      </c>
      <c r="B201" s="65" t="s">
        <v>125</v>
      </c>
      <c r="C201" s="64" t="s">
        <v>14</v>
      </c>
      <c r="D201" s="64" t="s">
        <v>126</v>
      </c>
      <c r="E201" s="66" t="s">
        <v>61</v>
      </c>
      <c r="F201" s="85">
        <v>11</v>
      </c>
      <c r="G201" s="16"/>
      <c r="H201" s="21"/>
      <c r="I201" s="22"/>
      <c r="J201" s="23"/>
      <c r="K201" s="23"/>
      <c r="L201" s="22"/>
      <c r="M201" s="22"/>
    </row>
    <row r="202" spans="1:13" ht="37.200000000000003" customHeight="1" x14ac:dyDescent="0.25">
      <c r="A202" s="64" t="s">
        <v>561</v>
      </c>
      <c r="B202" s="65" t="s">
        <v>111</v>
      </c>
      <c r="C202" s="64" t="s">
        <v>14</v>
      </c>
      <c r="D202" s="64" t="s">
        <v>112</v>
      </c>
      <c r="E202" s="66" t="s">
        <v>61</v>
      </c>
      <c r="F202" s="85">
        <v>3</v>
      </c>
      <c r="G202" s="16"/>
      <c r="H202" s="21"/>
      <c r="I202" s="23"/>
      <c r="J202" s="23"/>
      <c r="K202" s="23"/>
      <c r="L202" s="23"/>
      <c r="M202" s="23"/>
    </row>
    <row r="203" spans="1:13" ht="34.799999999999997" customHeight="1" x14ac:dyDescent="0.25">
      <c r="A203" s="64" t="s">
        <v>562</v>
      </c>
      <c r="B203" s="65" t="s">
        <v>358</v>
      </c>
      <c r="C203" s="64" t="s">
        <v>25</v>
      </c>
      <c r="D203" s="64" t="s">
        <v>359</v>
      </c>
      <c r="E203" s="66" t="s">
        <v>38</v>
      </c>
      <c r="F203" s="85">
        <v>3</v>
      </c>
      <c r="G203" s="16"/>
      <c r="H203" s="21"/>
      <c r="I203" s="23"/>
      <c r="J203" s="23"/>
      <c r="K203" s="23"/>
      <c r="L203" s="23"/>
      <c r="M203" s="23"/>
    </row>
    <row r="204" spans="1:13" s="3" customFormat="1" ht="37.200000000000003" customHeight="1" x14ac:dyDescent="0.25">
      <c r="A204" s="64" t="s">
        <v>563</v>
      </c>
      <c r="B204" s="65" t="s">
        <v>360</v>
      </c>
      <c r="C204" s="64" t="s">
        <v>25</v>
      </c>
      <c r="D204" s="64" t="s">
        <v>361</v>
      </c>
      <c r="E204" s="66" t="s">
        <v>38</v>
      </c>
      <c r="F204" s="85">
        <v>4</v>
      </c>
      <c r="G204" s="16"/>
      <c r="H204" s="21"/>
      <c r="I204" s="23"/>
      <c r="J204" s="23"/>
      <c r="K204" s="23"/>
      <c r="L204" s="23"/>
      <c r="M204" s="23"/>
    </row>
    <row r="205" spans="1:13" s="3" customFormat="1" ht="36" customHeight="1" x14ac:dyDescent="0.25">
      <c r="A205" s="64" t="s">
        <v>564</v>
      </c>
      <c r="B205" s="65" t="s">
        <v>131</v>
      </c>
      <c r="C205" s="64" t="s">
        <v>14</v>
      </c>
      <c r="D205" s="64" t="s">
        <v>132</v>
      </c>
      <c r="E205" s="66" t="s">
        <v>61</v>
      </c>
      <c r="F205" s="85">
        <v>3</v>
      </c>
      <c r="G205" s="16"/>
      <c r="H205" s="21"/>
      <c r="I205" s="23"/>
      <c r="J205" s="23"/>
      <c r="K205" s="23"/>
      <c r="L205" s="23"/>
      <c r="M205" s="23"/>
    </row>
    <row r="206" spans="1:13" s="3" customFormat="1" ht="16.8" x14ac:dyDescent="0.25">
      <c r="A206" s="61" t="s">
        <v>287</v>
      </c>
      <c r="B206" s="61"/>
      <c r="C206" s="61"/>
      <c r="D206" s="61" t="s">
        <v>193</v>
      </c>
      <c r="E206" s="61"/>
      <c r="F206" s="84"/>
      <c r="G206" s="16"/>
      <c r="H206" s="21"/>
      <c r="I206" s="23"/>
      <c r="J206" s="23"/>
      <c r="K206" s="23"/>
      <c r="L206" s="23"/>
      <c r="M206" s="23"/>
    </row>
    <row r="207" spans="1:13" ht="16.8" x14ac:dyDescent="0.25">
      <c r="A207" s="64" t="s">
        <v>565</v>
      </c>
      <c r="B207" s="65" t="s">
        <v>362</v>
      </c>
      <c r="C207" s="64" t="s">
        <v>25</v>
      </c>
      <c r="D207" s="64" t="s">
        <v>363</v>
      </c>
      <c r="E207" s="66" t="s">
        <v>26</v>
      </c>
      <c r="F207" s="85">
        <v>10.71</v>
      </c>
      <c r="G207" s="16"/>
      <c r="H207" s="21"/>
      <c r="I207" s="23"/>
      <c r="J207" s="23"/>
      <c r="K207" s="23"/>
      <c r="L207" s="23"/>
      <c r="M207" s="23"/>
    </row>
    <row r="208" spans="1:13" ht="16.8" x14ac:dyDescent="0.25">
      <c r="A208" s="64" t="s">
        <v>566</v>
      </c>
      <c r="B208" s="65" t="s">
        <v>364</v>
      </c>
      <c r="C208" s="64" t="s">
        <v>25</v>
      </c>
      <c r="D208" s="64" t="s">
        <v>365</v>
      </c>
      <c r="E208" s="66" t="s">
        <v>26</v>
      </c>
      <c r="F208" s="85">
        <v>10.32</v>
      </c>
      <c r="G208" s="16"/>
      <c r="H208" s="21"/>
      <c r="I208" s="23"/>
      <c r="J208" s="23"/>
      <c r="K208" s="23"/>
      <c r="L208" s="23"/>
      <c r="M208" s="23"/>
    </row>
    <row r="209" spans="1:13" ht="16.8" x14ac:dyDescent="0.25">
      <c r="A209" s="64" t="s">
        <v>567</v>
      </c>
      <c r="B209" s="65">
        <v>2337</v>
      </c>
      <c r="C209" s="64" t="s">
        <v>25</v>
      </c>
      <c r="D209" s="64" t="s">
        <v>402</v>
      </c>
      <c r="E209" s="66" t="s">
        <v>26</v>
      </c>
      <c r="F209" s="85">
        <v>20.64</v>
      </c>
      <c r="G209" s="16"/>
      <c r="H209" s="21"/>
      <c r="I209" s="22"/>
      <c r="J209" s="23"/>
      <c r="K209" s="23"/>
      <c r="L209" s="22"/>
      <c r="M209" s="22"/>
    </row>
    <row r="210" spans="1:13" ht="55.8" customHeight="1" x14ac:dyDescent="0.25">
      <c r="A210" s="64" t="s">
        <v>568</v>
      </c>
      <c r="B210" s="65" t="s">
        <v>215</v>
      </c>
      <c r="C210" s="64" t="s">
        <v>14</v>
      </c>
      <c r="D210" s="64" t="s">
        <v>216</v>
      </c>
      <c r="E210" s="66" t="s">
        <v>26</v>
      </c>
      <c r="F210" s="85">
        <v>41.28</v>
      </c>
      <c r="G210" s="16"/>
      <c r="H210" s="21"/>
      <c r="I210" s="23"/>
      <c r="J210" s="23"/>
      <c r="K210" s="23"/>
      <c r="L210" s="23"/>
      <c r="M210" s="23"/>
    </row>
    <row r="211" spans="1:13" ht="55.8" customHeight="1" x14ac:dyDescent="0.25">
      <c r="A211" s="64" t="s">
        <v>569</v>
      </c>
      <c r="B211" s="65" t="s">
        <v>70</v>
      </c>
      <c r="C211" s="64" t="s">
        <v>14</v>
      </c>
      <c r="D211" s="64" t="s">
        <v>71</v>
      </c>
      <c r="E211" s="66" t="s">
        <v>26</v>
      </c>
      <c r="F211" s="85">
        <v>0.48</v>
      </c>
      <c r="G211" s="16"/>
      <c r="H211" s="21"/>
      <c r="I211" s="23"/>
      <c r="J211" s="23"/>
      <c r="K211" s="23"/>
      <c r="L211" s="23"/>
      <c r="M211" s="23"/>
    </row>
    <row r="212" spans="1:13" ht="46.2" customHeight="1" x14ac:dyDescent="0.25">
      <c r="A212" s="64" t="s">
        <v>570</v>
      </c>
      <c r="B212" s="65" t="s">
        <v>366</v>
      </c>
      <c r="C212" s="64" t="s">
        <v>25</v>
      </c>
      <c r="D212" s="64" t="s">
        <v>367</v>
      </c>
      <c r="E212" s="66" t="s">
        <v>56</v>
      </c>
      <c r="F212" s="85">
        <v>5.0999999999999996</v>
      </c>
      <c r="G212" s="16"/>
      <c r="H212" s="21"/>
      <c r="I212" s="23"/>
      <c r="J212" s="23"/>
      <c r="K212" s="23"/>
      <c r="L212" s="23"/>
      <c r="M212" s="23"/>
    </row>
    <row r="213" spans="1:13" s="3" customFormat="1" ht="27.6" customHeight="1" x14ac:dyDescent="0.25">
      <c r="A213" s="64" t="s">
        <v>571</v>
      </c>
      <c r="B213" s="65" t="s">
        <v>368</v>
      </c>
      <c r="C213" s="64" t="s">
        <v>25</v>
      </c>
      <c r="D213" s="64" t="s">
        <v>369</v>
      </c>
      <c r="E213" s="66" t="s">
        <v>56</v>
      </c>
      <c r="F213" s="85">
        <v>6</v>
      </c>
      <c r="G213" s="16"/>
      <c r="H213" s="21"/>
      <c r="I213" s="23"/>
      <c r="J213" s="23"/>
      <c r="K213" s="23"/>
      <c r="L213" s="23"/>
      <c r="M213" s="23"/>
    </row>
    <row r="214" spans="1:13" ht="30" x14ac:dyDescent="0.25">
      <c r="A214" s="64" t="s">
        <v>572</v>
      </c>
      <c r="B214" s="65" t="s">
        <v>370</v>
      </c>
      <c r="C214" s="64" t="s">
        <v>14</v>
      </c>
      <c r="D214" s="64" t="s">
        <v>371</v>
      </c>
      <c r="E214" s="66" t="s">
        <v>35</v>
      </c>
      <c r="F214" s="85">
        <v>6.2</v>
      </c>
      <c r="G214" s="16"/>
      <c r="H214" s="21"/>
      <c r="I214" s="23"/>
      <c r="J214" s="23"/>
      <c r="K214" s="23"/>
      <c r="L214" s="23"/>
      <c r="M214" s="23"/>
    </row>
    <row r="215" spans="1:13" ht="16.8" x14ac:dyDescent="0.25">
      <c r="A215" s="61" t="s">
        <v>573</v>
      </c>
      <c r="B215" s="61"/>
      <c r="C215" s="61"/>
      <c r="D215" s="61" t="s">
        <v>373</v>
      </c>
      <c r="E215" s="61"/>
      <c r="F215" s="84"/>
      <c r="G215" s="16"/>
      <c r="H215" s="21"/>
      <c r="I215" s="23"/>
      <c r="J215" s="23"/>
      <c r="K215" s="23"/>
      <c r="L215" s="23"/>
      <c r="M215" s="23"/>
    </row>
    <row r="216" spans="1:13" ht="30" x14ac:dyDescent="0.25">
      <c r="A216" s="64" t="s">
        <v>298</v>
      </c>
      <c r="B216" s="65" t="s">
        <v>74</v>
      </c>
      <c r="C216" s="64" t="s">
        <v>14</v>
      </c>
      <c r="D216" s="64" t="s">
        <v>75</v>
      </c>
      <c r="E216" s="66" t="s">
        <v>26</v>
      </c>
      <c r="F216" s="85">
        <v>8.5</v>
      </c>
      <c r="G216" s="16"/>
      <c r="H216" s="21"/>
      <c r="I216" s="23"/>
      <c r="J216" s="23"/>
      <c r="K216" s="23"/>
      <c r="L216" s="23"/>
      <c r="M216" s="23"/>
    </row>
    <row r="217" spans="1:13" s="11" customFormat="1" ht="45" x14ac:dyDescent="0.25">
      <c r="A217" s="64" t="s">
        <v>574</v>
      </c>
      <c r="B217" s="65" t="s">
        <v>212</v>
      </c>
      <c r="C217" s="64" t="s">
        <v>14</v>
      </c>
      <c r="D217" s="64" t="s">
        <v>213</v>
      </c>
      <c r="E217" s="66" t="s">
        <v>26</v>
      </c>
      <c r="F217" s="85">
        <v>8.5</v>
      </c>
      <c r="G217" s="13"/>
      <c r="H217" s="10"/>
      <c r="I217" s="40"/>
      <c r="J217" s="40"/>
      <c r="K217" s="40"/>
      <c r="L217" s="40"/>
      <c r="M217" s="40"/>
    </row>
    <row r="218" spans="1:13" ht="45" x14ac:dyDescent="0.25">
      <c r="A218" s="64" t="s">
        <v>575</v>
      </c>
      <c r="B218" s="65" t="s">
        <v>179</v>
      </c>
      <c r="C218" s="64" t="s">
        <v>14</v>
      </c>
      <c r="D218" s="64" t="s">
        <v>180</v>
      </c>
      <c r="E218" s="66" t="s">
        <v>26</v>
      </c>
      <c r="F218" s="85">
        <v>4.25</v>
      </c>
      <c r="G218" s="16"/>
      <c r="H218" s="21"/>
      <c r="I218" s="23"/>
      <c r="J218" s="23"/>
      <c r="K218" s="23"/>
      <c r="L218" s="23"/>
      <c r="M218" s="23"/>
    </row>
    <row r="219" spans="1:13" ht="45" x14ac:dyDescent="0.25">
      <c r="A219" s="64" t="s">
        <v>576</v>
      </c>
      <c r="B219" s="65" t="s">
        <v>375</v>
      </c>
      <c r="C219" s="64" t="s">
        <v>25</v>
      </c>
      <c r="D219" s="64" t="s">
        <v>376</v>
      </c>
      <c r="E219" s="66" t="s">
        <v>26</v>
      </c>
      <c r="F219" s="85">
        <v>8.5</v>
      </c>
      <c r="G219" s="16"/>
      <c r="H219" s="21"/>
      <c r="I219" s="22"/>
      <c r="J219" s="23"/>
      <c r="K219" s="23"/>
      <c r="L219" s="22"/>
      <c r="M219" s="22"/>
    </row>
    <row r="220" spans="1:13" ht="16.8" x14ac:dyDescent="0.25">
      <c r="A220" s="61" t="s">
        <v>372</v>
      </c>
      <c r="B220" s="61"/>
      <c r="C220" s="61"/>
      <c r="D220" s="61" t="s">
        <v>377</v>
      </c>
      <c r="E220" s="61"/>
      <c r="F220" s="84"/>
      <c r="G220" s="16"/>
      <c r="H220" s="21"/>
      <c r="I220" s="23"/>
      <c r="J220" s="23"/>
      <c r="K220" s="23"/>
      <c r="L220" s="23"/>
      <c r="M220" s="23"/>
    </row>
    <row r="221" spans="1:13" ht="30" x14ac:dyDescent="0.25">
      <c r="A221" s="64" t="s">
        <v>374</v>
      </c>
      <c r="B221" s="65" t="s">
        <v>67</v>
      </c>
      <c r="C221" s="64" t="s">
        <v>25</v>
      </c>
      <c r="D221" s="64" t="s">
        <v>68</v>
      </c>
      <c r="E221" s="66" t="s">
        <v>56</v>
      </c>
      <c r="F221" s="85">
        <v>120.2</v>
      </c>
      <c r="G221" s="16"/>
      <c r="H221" s="21"/>
      <c r="I221" s="23"/>
      <c r="J221" s="23"/>
      <c r="K221" s="23"/>
      <c r="L221" s="23"/>
      <c r="M221" s="23"/>
    </row>
    <row r="222" spans="1:13" ht="30" x14ac:dyDescent="0.25">
      <c r="A222" s="64" t="s">
        <v>577</v>
      </c>
      <c r="B222" s="65" t="s">
        <v>317</v>
      </c>
      <c r="C222" s="64" t="s">
        <v>14</v>
      </c>
      <c r="D222" s="64" t="s">
        <v>318</v>
      </c>
      <c r="E222" s="66" t="s">
        <v>26</v>
      </c>
      <c r="F222" s="85">
        <v>21.84</v>
      </c>
      <c r="G222" s="16"/>
      <c r="H222" s="21"/>
      <c r="I222" s="23"/>
      <c r="J222" s="23"/>
      <c r="K222" s="23"/>
      <c r="L222" s="23"/>
      <c r="M222" s="23"/>
    </row>
    <row r="223" spans="1:13" ht="45" x14ac:dyDescent="0.25">
      <c r="A223" s="64" t="s">
        <v>578</v>
      </c>
      <c r="B223" s="65" t="s">
        <v>179</v>
      </c>
      <c r="C223" s="64" t="s">
        <v>14</v>
      </c>
      <c r="D223" s="64" t="s">
        <v>180</v>
      </c>
      <c r="E223" s="66" t="s">
        <v>26</v>
      </c>
      <c r="F223" s="85">
        <v>23.4</v>
      </c>
      <c r="G223" s="16"/>
      <c r="H223" s="21"/>
      <c r="I223" s="23"/>
      <c r="J223" s="23"/>
      <c r="K223" s="23"/>
      <c r="L223" s="23"/>
      <c r="M223" s="23"/>
    </row>
    <row r="224" spans="1:13" ht="30" x14ac:dyDescent="0.25">
      <c r="A224" s="64" t="s">
        <v>579</v>
      </c>
      <c r="B224" s="65" t="s">
        <v>74</v>
      </c>
      <c r="C224" s="64" t="s">
        <v>14</v>
      </c>
      <c r="D224" s="64" t="s">
        <v>75</v>
      </c>
      <c r="E224" s="66" t="s">
        <v>26</v>
      </c>
      <c r="F224" s="85">
        <v>46.8</v>
      </c>
      <c r="G224" s="16"/>
      <c r="H224" s="21"/>
      <c r="I224" s="23"/>
      <c r="J224" s="23"/>
      <c r="K224" s="23"/>
      <c r="L224" s="23"/>
      <c r="M224" s="23"/>
    </row>
    <row r="225" spans="1:13" ht="45" x14ac:dyDescent="0.25">
      <c r="A225" s="64" t="s">
        <v>580</v>
      </c>
      <c r="B225" s="65" t="s">
        <v>212</v>
      </c>
      <c r="C225" s="64" t="s">
        <v>14</v>
      </c>
      <c r="D225" s="64" t="s">
        <v>213</v>
      </c>
      <c r="E225" s="66" t="s">
        <v>26</v>
      </c>
      <c r="F225" s="85">
        <v>46.8</v>
      </c>
      <c r="G225" s="16"/>
      <c r="H225" s="21"/>
      <c r="I225" s="23"/>
      <c r="J225" s="23"/>
      <c r="K225" s="23"/>
      <c r="L225" s="23"/>
      <c r="M225" s="23"/>
    </row>
    <row r="226" spans="1:13" ht="30" x14ac:dyDescent="0.25">
      <c r="A226" s="64" t="s">
        <v>581</v>
      </c>
      <c r="B226" s="65" t="s">
        <v>311</v>
      </c>
      <c r="C226" s="64" t="s">
        <v>25</v>
      </c>
      <c r="D226" s="64" t="s">
        <v>312</v>
      </c>
      <c r="E226" s="66" t="s">
        <v>26</v>
      </c>
      <c r="F226" s="85">
        <v>14.96</v>
      </c>
      <c r="G226" s="16"/>
      <c r="H226" s="21"/>
      <c r="I226" s="23"/>
      <c r="J226" s="23"/>
      <c r="K226" s="23"/>
      <c r="L226" s="23"/>
      <c r="M226" s="23"/>
    </row>
    <row r="227" spans="1:13" ht="16.8" x14ac:dyDescent="0.25">
      <c r="A227" s="64" t="s">
        <v>582</v>
      </c>
      <c r="B227" s="65">
        <v>11115</v>
      </c>
      <c r="C227" s="64" t="s">
        <v>25</v>
      </c>
      <c r="D227" s="64" t="s">
        <v>381</v>
      </c>
      <c r="E227" s="66" t="s">
        <v>56</v>
      </c>
      <c r="F227" s="85">
        <v>76</v>
      </c>
      <c r="G227" s="16"/>
      <c r="H227" s="21"/>
      <c r="I227" s="23"/>
      <c r="J227" s="23"/>
      <c r="K227" s="23"/>
      <c r="L227" s="23"/>
      <c r="M227" s="23"/>
    </row>
    <row r="228" spans="1:13" ht="16.8" x14ac:dyDescent="0.25">
      <c r="A228" s="61" t="s">
        <v>583</v>
      </c>
      <c r="B228" s="61"/>
      <c r="C228" s="61"/>
      <c r="D228" s="61" t="s">
        <v>383</v>
      </c>
      <c r="E228" s="61"/>
      <c r="F228" s="84"/>
      <c r="G228" s="16"/>
      <c r="H228" s="21"/>
      <c r="I228" s="23"/>
      <c r="J228" s="23"/>
      <c r="K228" s="23"/>
      <c r="L228" s="23"/>
      <c r="M228" s="23"/>
    </row>
    <row r="229" spans="1:13" ht="16.8" x14ac:dyDescent="0.25">
      <c r="A229" s="61" t="s">
        <v>378</v>
      </c>
      <c r="B229" s="61"/>
      <c r="C229" s="61"/>
      <c r="D229" s="61" t="s">
        <v>385</v>
      </c>
      <c r="E229" s="61"/>
      <c r="F229" s="84"/>
      <c r="G229" s="16"/>
      <c r="H229" s="21"/>
      <c r="I229" s="22"/>
      <c r="J229" s="23"/>
      <c r="K229" s="23"/>
      <c r="L229" s="22"/>
      <c r="M229" s="22"/>
    </row>
    <row r="230" spans="1:13" ht="30" x14ac:dyDescent="0.25">
      <c r="A230" s="64" t="s">
        <v>584</v>
      </c>
      <c r="B230" s="65" t="s">
        <v>386</v>
      </c>
      <c r="C230" s="64" t="s">
        <v>47</v>
      </c>
      <c r="D230" s="64" t="s">
        <v>387</v>
      </c>
      <c r="E230" s="66" t="s">
        <v>388</v>
      </c>
      <c r="F230" s="85">
        <v>185.26</v>
      </c>
      <c r="G230" s="13"/>
      <c r="H230" s="10"/>
      <c r="I230" s="23"/>
      <c r="J230" s="23"/>
      <c r="K230" s="23"/>
      <c r="L230" s="23"/>
      <c r="M230" s="23"/>
    </row>
    <row r="231" spans="1:13" ht="16.8" x14ac:dyDescent="0.25">
      <c r="A231" s="64" t="s">
        <v>585</v>
      </c>
      <c r="B231" s="65" t="s">
        <v>389</v>
      </c>
      <c r="C231" s="64" t="s">
        <v>25</v>
      </c>
      <c r="D231" s="64" t="s">
        <v>390</v>
      </c>
      <c r="E231" s="66" t="s">
        <v>56</v>
      </c>
      <c r="F231" s="85">
        <v>15</v>
      </c>
      <c r="G231" s="16"/>
      <c r="H231" s="21"/>
      <c r="I231" s="23"/>
      <c r="J231" s="23"/>
      <c r="K231" s="23"/>
      <c r="L231" s="23"/>
      <c r="M231" s="23"/>
    </row>
    <row r="232" spans="1:13" ht="16.8" x14ac:dyDescent="0.25">
      <c r="A232" s="61" t="s">
        <v>379</v>
      </c>
      <c r="B232" s="61"/>
      <c r="C232" s="61"/>
      <c r="D232" s="61" t="s">
        <v>299</v>
      </c>
      <c r="E232" s="61"/>
      <c r="F232" s="84"/>
      <c r="G232" s="16"/>
      <c r="H232" s="21"/>
      <c r="I232" s="23"/>
      <c r="J232" s="23"/>
      <c r="K232" s="23"/>
      <c r="L232" s="23"/>
      <c r="M232" s="23"/>
    </row>
    <row r="233" spans="1:13" ht="16.8" x14ac:dyDescent="0.25">
      <c r="A233" s="61" t="s">
        <v>586</v>
      </c>
      <c r="B233" s="61"/>
      <c r="C233" s="61"/>
      <c r="D233" s="61" t="s">
        <v>391</v>
      </c>
      <c r="E233" s="61"/>
      <c r="F233" s="84"/>
      <c r="G233" s="16"/>
      <c r="H233" s="21"/>
      <c r="I233" s="23"/>
      <c r="J233" s="23"/>
      <c r="K233" s="23"/>
      <c r="L233" s="23"/>
      <c r="M233" s="23"/>
    </row>
    <row r="234" spans="1:13" ht="60" x14ac:dyDescent="0.25">
      <c r="A234" s="64" t="s">
        <v>587</v>
      </c>
      <c r="B234" s="65" t="s">
        <v>300</v>
      </c>
      <c r="C234" s="64" t="s">
        <v>14</v>
      </c>
      <c r="D234" s="64" t="s">
        <v>301</v>
      </c>
      <c r="E234" s="66" t="s">
        <v>27</v>
      </c>
      <c r="F234" s="85">
        <v>18.34</v>
      </c>
      <c r="G234" s="16"/>
      <c r="H234" s="21"/>
      <c r="I234" s="23"/>
      <c r="J234" s="23"/>
      <c r="K234" s="23"/>
      <c r="L234" s="23"/>
      <c r="M234" s="23"/>
    </row>
    <row r="235" spans="1:13" ht="60" x14ac:dyDescent="0.25">
      <c r="A235" s="64" t="s">
        <v>588</v>
      </c>
      <c r="B235" s="65" t="s">
        <v>302</v>
      </c>
      <c r="C235" s="64" t="s">
        <v>14</v>
      </c>
      <c r="D235" s="64" t="s">
        <v>303</v>
      </c>
      <c r="E235" s="66" t="s">
        <v>27</v>
      </c>
      <c r="F235" s="85">
        <v>7.34</v>
      </c>
      <c r="G235" s="16"/>
      <c r="H235" s="21"/>
      <c r="I235" s="23"/>
      <c r="J235" s="23"/>
      <c r="K235" s="23"/>
      <c r="L235" s="23"/>
      <c r="M235" s="23"/>
    </row>
    <row r="236" spans="1:13" ht="30" x14ac:dyDescent="0.25">
      <c r="A236" s="64" t="s">
        <v>589</v>
      </c>
      <c r="B236" s="65" t="s">
        <v>304</v>
      </c>
      <c r="C236" s="64" t="s">
        <v>14</v>
      </c>
      <c r="D236" s="64" t="s">
        <v>305</v>
      </c>
      <c r="E236" s="66" t="s">
        <v>69</v>
      </c>
      <c r="F236" s="85">
        <v>22</v>
      </c>
      <c r="G236" s="16"/>
      <c r="H236" s="21"/>
      <c r="I236" s="23"/>
      <c r="J236" s="23"/>
      <c r="K236" s="23"/>
      <c r="L236" s="23"/>
      <c r="M236" s="23"/>
    </row>
    <row r="237" spans="1:13" ht="28.8" customHeight="1" x14ac:dyDescent="0.25">
      <c r="A237" s="64" t="s">
        <v>590</v>
      </c>
      <c r="B237" s="65" t="s">
        <v>306</v>
      </c>
      <c r="C237" s="64" t="s">
        <v>14</v>
      </c>
      <c r="D237" s="64" t="s">
        <v>307</v>
      </c>
      <c r="E237" s="66" t="s">
        <v>26</v>
      </c>
      <c r="F237" s="85">
        <v>36.68</v>
      </c>
      <c r="G237" s="16"/>
      <c r="H237" s="21"/>
      <c r="I237" s="22"/>
      <c r="J237" s="23"/>
      <c r="K237" s="23"/>
      <c r="L237" s="22"/>
      <c r="M237" s="22"/>
    </row>
    <row r="238" spans="1:13" ht="27.6" customHeight="1" x14ac:dyDescent="0.25">
      <c r="A238" s="64" t="s">
        <v>591</v>
      </c>
      <c r="B238" s="65" t="s">
        <v>308</v>
      </c>
      <c r="C238" s="64" t="s">
        <v>14</v>
      </c>
      <c r="D238" s="64" t="s">
        <v>309</v>
      </c>
      <c r="E238" s="66" t="s">
        <v>27</v>
      </c>
      <c r="F238" s="85">
        <v>1.8340000000000001</v>
      </c>
      <c r="G238" s="16"/>
      <c r="H238" s="21"/>
      <c r="I238" s="23"/>
      <c r="J238" s="23"/>
      <c r="K238" s="23"/>
      <c r="L238" s="23"/>
      <c r="M238" s="23"/>
    </row>
    <row r="239" spans="1:13" s="3" customFormat="1" ht="64.2" customHeight="1" x14ac:dyDescent="0.25">
      <c r="A239" s="64" t="s">
        <v>592</v>
      </c>
      <c r="B239" s="65">
        <v>103670</v>
      </c>
      <c r="C239" s="64" t="s">
        <v>14</v>
      </c>
      <c r="D239" s="64" t="s">
        <v>399</v>
      </c>
      <c r="E239" s="66" t="s">
        <v>27</v>
      </c>
      <c r="F239" s="85">
        <v>1.8340000000000001</v>
      </c>
      <c r="G239" s="17"/>
      <c r="H239" s="24"/>
      <c r="I239" s="23"/>
      <c r="J239" s="23"/>
      <c r="K239" s="23"/>
      <c r="L239" s="23"/>
      <c r="M239" s="23"/>
    </row>
    <row r="240" spans="1:13" s="3" customFormat="1" ht="16.8" x14ac:dyDescent="0.25">
      <c r="A240" s="61" t="s">
        <v>593</v>
      </c>
      <c r="B240" s="61"/>
      <c r="C240" s="61"/>
      <c r="D240" s="61" t="s">
        <v>392</v>
      </c>
      <c r="E240" s="61"/>
      <c r="F240" s="84"/>
      <c r="G240" s="17"/>
      <c r="H240" s="24"/>
      <c r="I240" s="23"/>
      <c r="J240" s="23"/>
      <c r="K240" s="23"/>
      <c r="L240" s="23"/>
      <c r="M240" s="23"/>
    </row>
    <row r="241" spans="1:13" ht="52.2" customHeight="1" x14ac:dyDescent="0.25">
      <c r="A241" s="64" t="s">
        <v>594</v>
      </c>
      <c r="B241" s="65" t="s">
        <v>304</v>
      </c>
      <c r="C241" s="64" t="s">
        <v>14</v>
      </c>
      <c r="D241" s="64" t="s">
        <v>305</v>
      </c>
      <c r="E241" s="66" t="s">
        <v>69</v>
      </c>
      <c r="F241" s="85">
        <v>208</v>
      </c>
      <c r="G241" s="17"/>
      <c r="H241" s="24"/>
      <c r="I241" s="23"/>
      <c r="J241" s="23"/>
      <c r="K241" s="23"/>
      <c r="L241" s="23"/>
      <c r="M241" s="23"/>
    </row>
    <row r="242" spans="1:13" s="3" customFormat="1" ht="50.4" customHeight="1" x14ac:dyDescent="0.25">
      <c r="A242" s="64" t="s">
        <v>595</v>
      </c>
      <c r="B242" s="65" t="s">
        <v>306</v>
      </c>
      <c r="C242" s="64" t="s">
        <v>14</v>
      </c>
      <c r="D242" s="64" t="s">
        <v>307</v>
      </c>
      <c r="E242" s="66" t="s">
        <v>26</v>
      </c>
      <c r="F242" s="85">
        <v>75.27</v>
      </c>
      <c r="G242" s="17"/>
      <c r="H242" s="24"/>
      <c r="I242" s="23"/>
      <c r="J242" s="23"/>
      <c r="K242" s="23"/>
      <c r="L242" s="23"/>
      <c r="M242" s="23"/>
    </row>
    <row r="243" spans="1:13" ht="44.4" customHeight="1" x14ac:dyDescent="0.25">
      <c r="A243" s="64" t="s">
        <v>596</v>
      </c>
      <c r="B243" s="65" t="s">
        <v>308</v>
      </c>
      <c r="C243" s="64" t="s">
        <v>14</v>
      </c>
      <c r="D243" s="64" t="s">
        <v>309</v>
      </c>
      <c r="E243" s="66" t="s">
        <v>27</v>
      </c>
      <c r="F243" s="85">
        <v>7.5270000000000001</v>
      </c>
      <c r="G243" s="16"/>
      <c r="H243" s="21"/>
      <c r="I243" s="23"/>
      <c r="J243" s="23"/>
      <c r="K243" s="23"/>
      <c r="L243" s="23"/>
      <c r="M243" s="27"/>
    </row>
    <row r="244" spans="1:13" ht="44.4" customHeight="1" x14ac:dyDescent="0.25">
      <c r="A244" s="64" t="s">
        <v>597</v>
      </c>
      <c r="B244" s="65">
        <v>103670</v>
      </c>
      <c r="C244" s="64" t="s">
        <v>14</v>
      </c>
      <c r="D244" s="64" t="s">
        <v>399</v>
      </c>
      <c r="E244" s="66" t="s">
        <v>27</v>
      </c>
      <c r="F244" s="85">
        <v>7.5270000000000001</v>
      </c>
      <c r="G244" s="17"/>
      <c r="H244" s="24"/>
      <c r="I244" s="23"/>
      <c r="J244" s="23"/>
      <c r="K244" s="23"/>
      <c r="L244" s="23"/>
      <c r="M244" s="23"/>
    </row>
    <row r="245" spans="1:13" ht="44.4" customHeight="1" x14ac:dyDescent="0.25">
      <c r="A245" s="61" t="s">
        <v>380</v>
      </c>
      <c r="B245" s="61"/>
      <c r="C245" s="61"/>
      <c r="D245" s="61" t="s">
        <v>310</v>
      </c>
      <c r="E245" s="61"/>
      <c r="F245" s="84"/>
      <c r="G245" s="16"/>
      <c r="H245" s="21"/>
      <c r="I245" s="23"/>
      <c r="J245" s="23"/>
      <c r="K245" s="23"/>
      <c r="L245" s="23"/>
      <c r="M245" s="23"/>
    </row>
    <row r="246" spans="1:13" ht="44.4" customHeight="1" x14ac:dyDescent="0.25">
      <c r="A246" s="64" t="s">
        <v>598</v>
      </c>
      <c r="B246" s="65" t="s">
        <v>304</v>
      </c>
      <c r="C246" s="64" t="s">
        <v>14</v>
      </c>
      <c r="D246" s="64" t="s">
        <v>305</v>
      </c>
      <c r="E246" s="66" t="s">
        <v>69</v>
      </c>
      <c r="F246" s="85">
        <v>375</v>
      </c>
      <c r="G246" s="16"/>
      <c r="H246" s="21"/>
      <c r="I246" s="23"/>
      <c r="J246" s="23"/>
      <c r="K246" s="23"/>
      <c r="L246" s="23"/>
      <c r="M246" s="23"/>
    </row>
    <row r="247" spans="1:13" ht="30" x14ac:dyDescent="0.25">
      <c r="A247" s="64" t="s">
        <v>599</v>
      </c>
      <c r="B247" s="65" t="s">
        <v>306</v>
      </c>
      <c r="C247" s="64" t="s">
        <v>14</v>
      </c>
      <c r="D247" s="64" t="s">
        <v>307</v>
      </c>
      <c r="E247" s="66" t="s">
        <v>26</v>
      </c>
      <c r="F247" s="85">
        <v>77.260000000000005</v>
      </c>
      <c r="G247" s="16"/>
      <c r="H247" s="21"/>
      <c r="I247" s="23"/>
      <c r="J247" s="23"/>
      <c r="K247" s="23"/>
      <c r="L247" s="23"/>
      <c r="M247" s="23"/>
    </row>
    <row r="248" spans="1:13" ht="30" x14ac:dyDescent="0.25">
      <c r="A248" s="64" t="s">
        <v>600</v>
      </c>
      <c r="B248" s="65" t="s">
        <v>308</v>
      </c>
      <c r="C248" s="64" t="s">
        <v>14</v>
      </c>
      <c r="D248" s="64" t="s">
        <v>309</v>
      </c>
      <c r="E248" s="66" t="s">
        <v>27</v>
      </c>
      <c r="F248" s="85">
        <v>7.7260000000000009</v>
      </c>
      <c r="G248" s="16"/>
      <c r="H248" s="21"/>
      <c r="I248" s="23"/>
      <c r="J248" s="23"/>
      <c r="K248" s="23"/>
      <c r="L248" s="23"/>
      <c r="M248" s="23"/>
    </row>
    <row r="249" spans="1:13" s="3" customFormat="1" ht="30" x14ac:dyDescent="0.25">
      <c r="A249" s="64" t="s">
        <v>601</v>
      </c>
      <c r="B249" s="65">
        <v>103670</v>
      </c>
      <c r="C249" s="64" t="s">
        <v>14</v>
      </c>
      <c r="D249" s="64" t="s">
        <v>399</v>
      </c>
      <c r="E249" s="66" t="s">
        <v>27</v>
      </c>
      <c r="F249" s="85">
        <v>7.7260000000000009</v>
      </c>
      <c r="G249" s="17"/>
      <c r="H249" s="24"/>
      <c r="I249" s="23"/>
      <c r="J249" s="23"/>
      <c r="K249" s="23"/>
      <c r="L249" s="23"/>
      <c r="M249" s="23"/>
    </row>
    <row r="250" spans="1:13" ht="16.8" x14ac:dyDescent="0.25">
      <c r="A250" s="61" t="s">
        <v>382</v>
      </c>
      <c r="B250" s="61"/>
      <c r="C250" s="61"/>
      <c r="D250" s="61" t="s">
        <v>200</v>
      </c>
      <c r="E250" s="61"/>
      <c r="F250" s="84"/>
      <c r="G250" s="17"/>
      <c r="H250" s="24"/>
      <c r="I250" s="23"/>
      <c r="J250" s="23"/>
      <c r="K250" s="23"/>
      <c r="L250" s="23"/>
      <c r="M250" s="23"/>
    </row>
    <row r="251" spans="1:13" ht="16.8" x14ac:dyDescent="0.25">
      <c r="A251" s="64" t="s">
        <v>384</v>
      </c>
      <c r="B251" s="65" t="s">
        <v>202</v>
      </c>
      <c r="C251" s="64" t="s">
        <v>25</v>
      </c>
      <c r="D251" s="64" t="s">
        <v>203</v>
      </c>
      <c r="E251" s="66" t="s">
        <v>38</v>
      </c>
      <c r="F251" s="85">
        <v>1</v>
      </c>
      <c r="G251" s="16"/>
      <c r="H251" s="21"/>
      <c r="I251" s="23"/>
      <c r="J251" s="23"/>
      <c r="K251" s="23"/>
      <c r="L251" s="23"/>
      <c r="M251" s="23"/>
    </row>
    <row r="252" spans="1:13" ht="16.8" x14ac:dyDescent="0.25">
      <c r="A252" s="64" t="s">
        <v>602</v>
      </c>
      <c r="B252" s="65" t="s">
        <v>205</v>
      </c>
      <c r="C252" s="64" t="s">
        <v>25</v>
      </c>
      <c r="D252" s="64" t="s">
        <v>206</v>
      </c>
      <c r="E252" s="66" t="s">
        <v>26</v>
      </c>
      <c r="F252" s="85">
        <v>1571.3</v>
      </c>
      <c r="G252" s="16"/>
      <c r="H252" s="21"/>
      <c r="I252" s="23"/>
      <c r="J252" s="23"/>
      <c r="K252" s="23"/>
      <c r="L252" s="23"/>
      <c r="M252" s="23"/>
    </row>
    <row r="253" spans="1:13" x14ac:dyDescent="0.25">
      <c r="B253" s="5"/>
      <c r="F253" s="5"/>
      <c r="G253" s="5"/>
      <c r="H253" s="5"/>
      <c r="I253" s="5"/>
      <c r="J253" s="5"/>
      <c r="K253" s="5"/>
      <c r="L253" s="5"/>
      <c r="M253" s="5"/>
    </row>
    <row r="254" spans="1:13" x14ac:dyDescent="0.25">
      <c r="B254" s="5"/>
      <c r="F254" s="5"/>
      <c r="G254" s="5"/>
      <c r="H254" s="5"/>
      <c r="I254" s="5"/>
      <c r="J254" s="5"/>
      <c r="K254" s="5"/>
      <c r="L254" s="5"/>
      <c r="M254" s="5"/>
    </row>
    <row r="255" spans="1:13" x14ac:dyDescent="0.25">
      <c r="B255" s="5"/>
      <c r="F255" s="5"/>
      <c r="G255" s="5"/>
      <c r="H255" s="5"/>
      <c r="I255" s="5"/>
      <c r="J255" s="5"/>
      <c r="K255" s="5"/>
      <c r="L255" s="5"/>
      <c r="M255" s="5"/>
    </row>
    <row r="256" spans="1:13" x14ac:dyDescent="0.25">
      <c r="B256" s="5"/>
      <c r="F256" s="5"/>
      <c r="G256" s="5"/>
      <c r="H256" s="5"/>
      <c r="I256" s="5"/>
      <c r="J256" s="5"/>
      <c r="K256" s="5"/>
      <c r="L256" s="5"/>
      <c r="M256" s="5"/>
    </row>
    <row r="257" spans="1:13" x14ac:dyDescent="0.25">
      <c r="B257" s="5"/>
      <c r="F257" s="5"/>
      <c r="G257" s="5"/>
      <c r="H257" s="5"/>
      <c r="I257" s="5"/>
      <c r="J257" s="5"/>
      <c r="K257" s="5"/>
      <c r="L257" s="5"/>
      <c r="M257" s="5"/>
    </row>
    <row r="258" spans="1:13" x14ac:dyDescent="0.25">
      <c r="B258" s="5"/>
      <c r="F258" s="5"/>
      <c r="G258" s="5"/>
      <c r="H258" s="5"/>
      <c r="I258" s="5"/>
      <c r="J258" s="5"/>
      <c r="K258" s="5"/>
      <c r="L258" s="5"/>
      <c r="M258" s="5"/>
    </row>
    <row r="259" spans="1:13" x14ac:dyDescent="0.25">
      <c r="B259" s="5"/>
      <c r="F259" s="5"/>
      <c r="G259" s="5"/>
      <c r="H259" s="5"/>
      <c r="I259" s="5"/>
      <c r="J259" s="5"/>
      <c r="K259" s="5"/>
      <c r="L259" s="5"/>
      <c r="M259" s="5"/>
    </row>
    <row r="260" spans="1:13" x14ac:dyDescent="0.25">
      <c r="B260" s="5"/>
      <c r="F260" s="5"/>
      <c r="G260" s="5"/>
      <c r="H260" s="5"/>
      <c r="I260" s="5"/>
      <c r="J260" s="5"/>
      <c r="K260" s="5"/>
      <c r="L260" s="5"/>
      <c r="M260" s="5"/>
    </row>
    <row r="261" spans="1:13" s="54" customFormat="1" x14ac:dyDescent="0.25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</row>
    <row r="262" spans="1:13" x14ac:dyDescent="0.25">
      <c r="B262" s="5"/>
      <c r="F262" s="5"/>
      <c r="G262" s="5"/>
      <c r="H262" s="5"/>
      <c r="I262" s="5"/>
      <c r="J262" s="5"/>
      <c r="K262" s="5"/>
      <c r="L262" s="5"/>
      <c r="M262" s="5"/>
    </row>
    <row r="263" spans="1:13" x14ac:dyDescent="0.25">
      <c r="B263" s="5"/>
      <c r="F263" s="5"/>
      <c r="G263" s="5"/>
      <c r="H263" s="5"/>
      <c r="I263" s="5"/>
      <c r="J263" s="5"/>
      <c r="K263" s="5"/>
      <c r="L263" s="5"/>
      <c r="M263" s="5"/>
    </row>
    <row r="264" spans="1:13" x14ac:dyDescent="0.25">
      <c r="B264" s="5"/>
      <c r="F264" s="5"/>
      <c r="G264" s="5"/>
      <c r="H264" s="5"/>
      <c r="I264" s="5"/>
      <c r="J264" s="5"/>
      <c r="K264" s="5"/>
      <c r="L264" s="5"/>
      <c r="M264" s="5"/>
    </row>
    <row r="265" spans="1:13" s="3" customFormat="1" ht="36" customHeight="1" x14ac:dyDescent="0.25">
      <c r="A265" s="95" t="s">
        <v>416</v>
      </c>
      <c r="B265" s="101"/>
      <c r="C265" s="101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</row>
    <row r="266" spans="1:13" s="3" customFormat="1" x14ac:dyDescent="0.25"/>
    <row r="267" spans="1:13" x14ac:dyDescent="0.25">
      <c r="B267" s="5"/>
      <c r="F267" s="5"/>
      <c r="G267" s="5"/>
      <c r="H267" s="5"/>
      <c r="I267" s="5"/>
      <c r="J267" s="5"/>
      <c r="K267" s="5"/>
      <c r="L267" s="5"/>
      <c r="M267" s="5"/>
    </row>
    <row r="268" spans="1:13" x14ac:dyDescent="0.25">
      <c r="B268" s="5"/>
      <c r="F268" s="5"/>
      <c r="G268" s="5"/>
      <c r="H268" s="5"/>
      <c r="I268" s="5"/>
      <c r="J268" s="5"/>
      <c r="K268" s="5"/>
      <c r="L268" s="5"/>
      <c r="M268" s="5"/>
    </row>
    <row r="269" spans="1:13" x14ac:dyDescent="0.25">
      <c r="B269" s="5"/>
      <c r="F269" s="5"/>
      <c r="G269" s="5"/>
      <c r="H269" s="5"/>
      <c r="I269" s="5"/>
      <c r="J269" s="5"/>
      <c r="K269" s="5"/>
      <c r="L269" s="5"/>
      <c r="M269" s="5"/>
    </row>
    <row r="270" spans="1:13" x14ac:dyDescent="0.25">
      <c r="B270" s="5"/>
      <c r="F270" s="5"/>
      <c r="G270" s="5"/>
      <c r="H270" s="5"/>
      <c r="I270" s="5"/>
      <c r="J270" s="5"/>
      <c r="K270" s="5"/>
      <c r="L270" s="5"/>
      <c r="M270" s="5"/>
    </row>
    <row r="271" spans="1:13" x14ac:dyDescent="0.25">
      <c r="B271" s="5"/>
      <c r="F271" s="5"/>
      <c r="G271" s="5"/>
      <c r="H271" s="5"/>
      <c r="I271" s="5"/>
      <c r="J271" s="5"/>
      <c r="K271" s="5"/>
      <c r="L271" s="5"/>
      <c r="M271" s="5"/>
    </row>
    <row r="272" spans="1:13" x14ac:dyDescent="0.25">
      <c r="B272" s="5"/>
      <c r="F272" s="5"/>
      <c r="G272" s="5"/>
      <c r="H272" s="5"/>
      <c r="I272" s="5"/>
      <c r="J272" s="5"/>
      <c r="K272" s="5"/>
      <c r="L272" s="5"/>
      <c r="M272" s="5"/>
    </row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ht="46.2" customHeight="1" x14ac:dyDescent="0.25"/>
    <row r="287" s="5" customFormat="1" ht="30.6" customHeigh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  <row r="294" s="3" customFormat="1" ht="37.799999999999997" customHeight="1" x14ac:dyDescent="0.25"/>
    <row r="295" s="3" customFormat="1" x14ac:dyDescent="0.25"/>
    <row r="296" s="5" customFormat="1" x14ac:dyDescent="0.25"/>
    <row r="297" s="5" customFormat="1" x14ac:dyDescent="0.25"/>
    <row r="298" s="5" customFormat="1" x14ac:dyDescent="0.25"/>
    <row r="299" s="3" customFormat="1" ht="37.799999999999997" customHeight="1" x14ac:dyDescent="0.25"/>
    <row r="300" s="3" customFormat="1" x14ac:dyDescent="0.25"/>
    <row r="301" s="5" customFormat="1" x14ac:dyDescent="0.25"/>
    <row r="302" s="5" customFormat="1" x14ac:dyDescent="0.25"/>
    <row r="303" s="5" customFormat="1" x14ac:dyDescent="0.25"/>
    <row r="304" s="3" customFormat="1" ht="37.799999999999997" customHeight="1" x14ac:dyDescent="0.25"/>
    <row r="305" spans="2:13" s="3" customFormat="1" x14ac:dyDescent="0.25"/>
    <row r="306" spans="2:13" x14ac:dyDescent="0.25">
      <c r="B306" s="5"/>
      <c r="F306" s="5"/>
      <c r="G306" s="5"/>
      <c r="H306" s="5"/>
      <c r="I306" s="5"/>
      <c r="J306" s="5"/>
      <c r="K306" s="5"/>
      <c r="L306" s="5"/>
      <c r="M306" s="5"/>
    </row>
    <row r="307" spans="2:13" x14ac:dyDescent="0.25">
      <c r="B307" s="5"/>
      <c r="F307" s="5"/>
      <c r="G307" s="5"/>
      <c r="H307" s="5"/>
      <c r="I307" s="5"/>
      <c r="J307" s="5"/>
      <c r="K307" s="5"/>
      <c r="L307" s="5"/>
      <c r="M307" s="5"/>
    </row>
    <row r="308" spans="2:13" x14ac:dyDescent="0.25">
      <c r="B308" s="5"/>
      <c r="F308" s="5"/>
      <c r="G308" s="5"/>
      <c r="H308" s="5"/>
      <c r="I308" s="5"/>
      <c r="J308" s="5"/>
      <c r="K308" s="5"/>
      <c r="L308" s="5"/>
      <c r="M308" s="5"/>
    </row>
    <row r="312" spans="2:13" ht="39.6" customHeight="1" x14ac:dyDescent="0.25"/>
    <row r="313" spans="2:13" ht="49.2" customHeight="1" x14ac:dyDescent="0.25"/>
  </sheetData>
  <mergeCells count="8">
    <mergeCell ref="A261:M261"/>
    <mergeCell ref="A265:M265"/>
    <mergeCell ref="A4:L4"/>
    <mergeCell ref="A1:C1"/>
    <mergeCell ref="D1:G1"/>
    <mergeCell ref="B3:D3"/>
    <mergeCell ref="I3:J3"/>
    <mergeCell ref="G3:H3"/>
  </mergeCells>
  <phoneticPr fontId="42" type="noConversion"/>
  <pageMargins left="0.51181102362204722" right="0.51181102362204722" top="0.98425196850393704" bottom="0.98425196850393704" header="0.51181102362204722" footer="0.51181102362204722"/>
  <pageSetup paperSize="9" scale="44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ADITIVO </vt:lpstr>
      <vt:lpstr>MEM. CÁLCULO</vt:lpstr>
      <vt:lpstr>'ADITIVO '!Area_de_impressao</vt:lpstr>
      <vt:lpstr>'MEM. CÁLCULO'!Area_de_impressao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Luan</cp:lastModifiedBy>
  <cp:revision>0</cp:revision>
  <cp:lastPrinted>2026-01-22T15:56:19Z</cp:lastPrinted>
  <dcterms:created xsi:type="dcterms:W3CDTF">2021-06-18T16:53:59Z</dcterms:created>
  <dcterms:modified xsi:type="dcterms:W3CDTF">2026-01-23T12:15:34Z</dcterms:modified>
</cp:coreProperties>
</file>