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usto por trabalhador" sheetId="1" state="visible" r:id="rId2"/>
    <sheet name="Planilha de Custos" sheetId="2" state="visible" r:id="rId3"/>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47" authorId="0">
      <text>
        <r>
          <rPr>
            <sz val="11"/>
            <color rgb="FF000000"/>
            <rFont val="Calibri"/>
            <family val="2"/>
            <charset val="1"/>
          </rPr>
          <t xml:space="preserve">Seges: </t>
        </r>
        <r>
          <rPr>
            <sz val="9"/>
            <color rgb="FF000000"/>
            <rFont val="Segoe UI"/>
            <family val="2"/>
            <charset val="1"/>
          </rPr>
          <t xml:space="preserve">Tabela resumo da totalização do Adicional noturno.
Automatizada, desde que não haja alterações de fórmulas ou estrutura da planilha.</t>
        </r>
      </text>
    </comment>
    <comment ref="A67" authorId="0">
      <text>
        <r>
          <rPr>
            <sz val="11"/>
            <color rgb="FF000000"/>
            <rFont val="Calibri"/>
            <family val="2"/>
            <charset val="1"/>
          </rPr>
          <t xml:space="preserve">Seges: </t>
        </r>
        <r>
          <rPr>
            <sz val="9"/>
            <color rgb="FF000000"/>
            <rFont val="Segoe UI"/>
            <family val="2"/>
            <charset val="1"/>
          </rPr>
          <t xml:space="preserve">Automatizada, desde que não haja alterações de fórmulas ou estrutura da planilha.
</t>
        </r>
      </text>
    </comment>
    <comment ref="A89" authorId="0">
      <text>
        <r>
          <rPr>
            <sz val="11"/>
            <color rgb="FF000000"/>
            <rFont val="Calibri"/>
            <family val="2"/>
            <charset val="1"/>
          </rPr>
          <t xml:space="preserve">Seges: </t>
        </r>
        <r>
          <rPr>
            <sz val="9"/>
            <color rgb="FF000000"/>
            <rFont val="Segoe UI"/>
            <family val="2"/>
            <charset val="1"/>
          </rPr>
          <t xml:space="preserve">Observações importantes: 
1ª - Levando em consideração a vigência contratual prevista no art. 57 da Lei nº 8.666, de 23 de junho de 1993, a referida rubrica tem como principal objetivo suprir a necessidade no final do contrato de 12 meses o pagamento ao direito às férias remuneradas, na forma prevista na Consolidação das Leis do Trabalho. Esta rubrica, quando da prorrogação contratual, torna-se objeto de custo não renovável. 
2ª - Deve ser ponderado pelo gestor no momento da composição de custos, a necessidade ou não da inclusão dessa rubrica, observada nesses casos sempre a duração do contrato. Caso seja firmado contrato com duração superior a 12 meses, sugere-se a exclusão dessa rubrica.
</t>
        </r>
      </text>
    </comment>
    <comment ref="A107" authorId="0">
      <text>
        <r>
          <rPr>
            <sz val="11"/>
            <color rgb="FF000000"/>
            <rFont val="Calibri"/>
            <family val="2"/>
            <charset val="1"/>
          </rPr>
          <t xml:space="preserve">Seges: </t>
        </r>
        <r>
          <rPr>
            <sz val="9"/>
            <color rgb="FF000000"/>
            <rFont val="Segoe UI"/>
            <family val="2"/>
            <charset val="1"/>
          </rPr>
          <t xml:space="preserve">apenas totaliza a previsão mensal de custos com 13° Salário, Férias e Adicional de Férias.
</t>
        </r>
      </text>
    </comment>
    <comment ref="A119" authorId="0">
      <text>
        <r>
          <rPr>
            <sz val="11"/>
            <color rgb="FF000000"/>
            <rFont val="Calibri"/>
            <family val="2"/>
            <charset val="1"/>
          </rPr>
          <t xml:space="preserve">No presente caso a empresa contratada não poderá ser simples nacional porque o objeto é incompatível.</t>
        </r>
      </text>
    </comment>
    <comment ref="A149" authorId="0">
      <text>
        <r>
          <rPr>
            <sz val="11"/>
            <color rgb="FF000000"/>
            <rFont val="Calibri"/>
            <family val="2"/>
            <charset val="1"/>
          </rPr>
          <t xml:space="preserve">Seges: </t>
        </r>
        <r>
          <rPr>
            <sz val="9"/>
            <color rgb="FF000000"/>
            <rFont val="Segoe UI"/>
            <family val="2"/>
            <charset val="1"/>
          </rPr>
          <t xml:space="preserve">Totalização dos Encargos. Automatizada, desde que não haja alteração nas fórmulas e estrutura da planilha.
</t>
        </r>
      </text>
    </comment>
    <comment ref="A241" authorId="0">
      <text>
        <r>
          <rPr>
            <sz val="11"/>
            <color rgb="FF000000"/>
            <rFont val="Calibri"/>
            <family val="2"/>
            <charset val="1"/>
          </rPr>
          <t xml:space="preserve">Seges: </t>
        </r>
        <r>
          <rPr>
            <sz val="9"/>
            <color rgb="FF000000"/>
            <rFont val="Segoe UI"/>
            <family val="2"/>
            <charset val="1"/>
          </rPr>
          <t xml:space="preserve">Apenas totaliza os custos efetivos com benefícios mensais do trabalhador.
Automatizada, desde que não haja alteração de fórmulas ou estrutura da planilha</t>
        </r>
      </text>
    </comment>
    <comment ref="A252" authorId="0">
      <text>
        <r>
          <rPr>
            <sz val="11"/>
            <color rgb="FF000000"/>
            <rFont val="Calibri"/>
            <family val="2"/>
            <charset val="1"/>
          </rPr>
          <t xml:space="preserve">Seges: </t>
        </r>
        <r>
          <rPr>
            <sz val="9"/>
            <color rgb="FF000000"/>
            <rFont val="Segoe UI"/>
            <family val="2"/>
            <charset val="1"/>
          </rPr>
          <t xml:space="preserve">Totaliza o módulo 2, com somatória de 13° salário, férias, adicional, encargos e benefícios.
</t>
        </r>
      </text>
    </comment>
    <comment ref="A356" authorId="0">
      <text>
        <r>
          <rPr>
            <sz val="11"/>
            <color rgb="FF000000"/>
            <rFont val="Calibri"/>
            <family val="2"/>
            <charset val="1"/>
          </rPr>
          <t xml:space="preserve">Seges:
</t>
        </r>
        <r>
          <rPr>
            <sz val="9"/>
            <color rgb="FF000000"/>
            <rFont val="Segoe UI"/>
            <family val="2"/>
            <charset val="1"/>
          </rPr>
          <t xml:space="preserve">Totaliza o custo estimado a ser provisionado mensalmente. Está automatizada, desde que não haja alteração de fórmulas e/ou estrutura da planilha.</t>
        </r>
      </text>
    </comment>
    <comment ref="A385" authorId="0">
      <text>
        <r>
          <rPr>
            <sz val="11"/>
            <color rgb="FF000000"/>
            <rFont val="Calibri"/>
            <family val="2"/>
            <charset val="1"/>
          </rPr>
          <t xml:space="preserve">Seges: </t>
        </r>
        <r>
          <rPr>
            <sz val="9"/>
            <color rgb="FF000000"/>
            <rFont val="Segoe UI"/>
            <family val="2"/>
            <charset val="1"/>
          </rPr>
          <t xml:space="preserve">Esta tabela apresenta o resumo dos dias prováveis de ausência, quando seria necessária a presença de um profissional repositor.
Seu cálculo está automatizado mediante preenchimento da tabela anterior.</t>
        </r>
      </text>
    </comment>
    <comment ref="A388" authorId="0">
      <text>
        <r>
          <rPr>
            <sz val="11"/>
            <color rgb="FF000000"/>
            <rFont val="Calibri"/>
            <family val="2"/>
            <charset val="1"/>
          </rPr>
          <t xml:space="preserve">Seges: </t>
        </r>
        <r>
          <rPr>
            <sz val="9"/>
            <color rgb="FF000000"/>
            <rFont val="Segoe UI"/>
            <family val="2"/>
            <charset val="1"/>
          </rPr>
          <t xml:space="preserve">este ítem destina-se ao cálculo do custo do empregado substituto que virá cobrir o período de férias do residente, portanto, não se confunde com o direito ao pagamento de férias daquele.
Desde que não haja alteração de fórmulas e/ou estrutura da planilha.
</t>
        </r>
      </text>
    </comment>
    <comment ref="A414" authorId="0">
      <text>
        <r>
          <rPr>
            <sz val="11"/>
            <color rgb="FF000000"/>
            <rFont val="Calibri"/>
            <family val="2"/>
            <charset val="1"/>
          </rPr>
          <t xml:space="preserve">Seges: </t>
        </r>
        <r>
          <rPr>
            <sz val="9"/>
            <color rgb="FF000000"/>
            <rFont val="Segoe UI"/>
            <family val="2"/>
            <charset val="1"/>
          </rPr>
          <t xml:space="preserve">Tabela automatizada para cálculo do custo mensal com reposição do profissional ausente, mediante preenchimento das anteriores. Desde que não haja alteração de fórmulas e/ou estrutura da planilha.
</t>
        </r>
      </text>
    </comment>
    <comment ref="A440" authorId="0">
      <text>
        <r>
          <rPr>
            <sz val="11"/>
            <color rgb="FF000000"/>
            <rFont val="Calibri"/>
            <family val="2"/>
            <charset val="1"/>
          </rPr>
          <t xml:space="preserve">Seges:</t>
        </r>
        <r>
          <rPr>
            <sz val="9"/>
            <color rgb="FF000000"/>
            <rFont val="Segoe UI"/>
            <family val="2"/>
            <charset val="1"/>
          </rPr>
          <t xml:space="preserve"> Esta tabela totaliza os custos com reposição de profissional ausente e está automatizada mediante preenchimento das anteriores. Desde que não haja alteração de fórmulas e/ou estrutura da planilha.</t>
        </r>
      </text>
    </comment>
    <comment ref="A515" authorId="0">
      <text>
        <r>
          <rPr>
            <sz val="11"/>
            <color rgb="FF000000"/>
            <rFont val="Calibri"/>
            <family val="2"/>
            <charset val="1"/>
          </rPr>
          <t xml:space="preserve">Seges: </t>
        </r>
        <r>
          <rPr>
            <sz val="9"/>
            <color rgb="FF000000"/>
            <rFont val="Segoe UI"/>
            <family val="2"/>
            <charset val="1"/>
          </rPr>
          <t xml:space="preserve">Nesta tabela poderão ser informados os percentuais previstos de Custos Indiretos, Tributos e Lucro separadamente para permitir o cálculo automático segundo metodologia Seges. Desde que não haja alteração de modelo da planilha e de fórmulas.
</t>
        </r>
      </text>
    </comment>
    <comment ref="A540" authorId="0">
      <text>
        <r>
          <rPr>
            <sz val="11"/>
            <color rgb="FF000000"/>
            <rFont val="Calibri"/>
            <family val="2"/>
            <charset val="1"/>
          </rPr>
          <t xml:space="preserve">Seges: </t>
        </r>
        <r>
          <rPr>
            <sz val="9"/>
            <color rgb="FF000000"/>
            <rFont val="Segoe UI"/>
            <family val="2"/>
            <charset val="1"/>
          </rPr>
          <t xml:space="preserve">Esta tabela totaliza o custo do trabalhador e está automatizada, desde que não haja alteração nas formulas e no modelo da presente planilha. Ajustes necessários são responsailidade do órgão contratante, por quem deverão ser conferidos.</t>
        </r>
      </text>
    </comment>
    <comment ref="B12" authorId="0">
      <text>
        <r>
          <rPr>
            <sz val="11"/>
            <color rgb="FF000000"/>
            <rFont val="Calibri"/>
            <family val="2"/>
            <charset val="1"/>
          </rPr>
          <t xml:space="preserve">Conforme Cláusula Quarta da CCT 2025/2026 – 12x36 é 36h semanais, conforme cláusula sexagésima primeira </t>
        </r>
      </text>
    </comment>
    <comment ref="B13" authorId="0">
      <text>
        <r>
          <rPr>
            <sz val="11"/>
            <color rgb="FF000000"/>
            <rFont val="Calibri"/>
            <family val="2"/>
            <charset val="1"/>
          </rPr>
          <t xml:space="preserve">Conforme Cláusula Quarta da CCT 2025/2026 – 12x36 é 36h semanais, conforme cláusula sexagésima primeira </t>
        </r>
      </text>
    </comment>
    <comment ref="B123" authorId="0">
      <text>
        <r>
          <rPr>
            <sz val="11"/>
            <color rgb="FF000000"/>
            <rFont val="Calibri"/>
            <family val="2"/>
            <charset val="1"/>
          </rPr>
          <t xml:space="preserve">Seges: </t>
        </r>
        <r>
          <rPr>
            <sz val="9"/>
            <color rgb="FF000000"/>
            <rFont val="Segoe UI"/>
            <family val="2"/>
            <charset val="1"/>
          </rPr>
          <t xml:space="preserve">Informar o percentual adequado à categoria profissional a ser contratada para a prestação do serviço.
</t>
        </r>
      </text>
    </comment>
    <comment ref="B164" authorId="0">
      <text>
        <r>
          <rPr>
            <sz val="11"/>
            <color rgb="FF000000"/>
            <rFont val="Calibri"/>
            <family val="2"/>
            <charset val="1"/>
          </rPr>
          <t xml:space="preserve">Seges: </t>
        </r>
        <r>
          <rPr>
            <sz val="9"/>
            <color rgb="FF000000"/>
            <rFont val="Segoe UI"/>
            <family val="2"/>
            <charset val="1"/>
          </rPr>
          <t xml:space="preserve">Valor da tarifa de transporte público praticada no município de prestação do serviço.
</t>
        </r>
      </text>
    </comment>
    <comment ref="B193" authorId="0">
      <text>
        <r>
          <rPr>
            <sz val="11"/>
            <color rgb="FF000000"/>
            <rFont val="Calibri"/>
            <family val="2"/>
            <charset val="1"/>
          </rPr>
          <t xml:space="preserve">Seges: </t>
        </r>
        <r>
          <rPr>
            <sz val="9"/>
            <color rgb="FF000000"/>
            <rFont val="Segoe UI"/>
            <family val="2"/>
            <charset val="1"/>
          </rPr>
          <t xml:space="preserve">Conforme estabelecido em Convenção Coletiva de Trabalho
</t>
        </r>
      </text>
    </comment>
    <comment ref="B203" authorId="0">
      <text>
        <r>
          <rPr>
            <sz val="11"/>
            <color rgb="FF000000"/>
            <rFont val="Calibri"/>
            <family val="2"/>
            <charset val="1"/>
          </rPr>
          <t xml:space="preserve">Seges: </t>
        </r>
        <r>
          <rPr>
            <sz val="9"/>
            <color rgb="FF000000"/>
            <rFont val="Segoe UI"/>
            <family val="2"/>
            <charset val="1"/>
          </rPr>
          <t xml:space="preserve">Observar Convenção Coletiva sobre base de cálculo, habitualmente o desconto é sobre o valor do benefício concedido.</t>
        </r>
      </text>
    </comment>
    <comment ref="B267" authorId="0">
      <text>
        <r>
          <rPr>
            <sz val="11"/>
            <color rgb="FF000000"/>
            <rFont val="Calibri"/>
            <family val="2"/>
            <charset val="1"/>
          </rPr>
          <t xml:space="preserve">Seges: exemplificativo
</t>
        </r>
        <r>
          <rPr>
            <sz val="9"/>
            <color rgb="FF000000"/>
            <rFont val="Segoe UI"/>
            <family val="2"/>
            <charset val="1"/>
          </rPr>
          <t xml:space="preserve">Para o modelo utiliza-se probabilidade de 45% de API e 55% de APT. Observar fórmula.
O percentual de probabilidade de ocorrência deverá ser avaliado pelo órgão contratante, mediante histórico das contratações, ajustando a planilha ao caso em concreto.
</t>
        </r>
      </text>
    </comment>
    <comment ref="B370" authorId="0">
      <text>
        <r>
          <rPr>
            <sz val="11"/>
            <color rgb="FF000000"/>
            <rFont val="Calibri"/>
            <family val="2"/>
            <charset val="1"/>
          </rPr>
          <t xml:space="preserve">Seges: </t>
        </r>
        <r>
          <rPr>
            <sz val="9"/>
            <color rgb="FF000000"/>
            <rFont val="Segoe UI"/>
            <family val="2"/>
            <charset val="1"/>
          </rPr>
          <t xml:space="preserve">Probabilidade de ocorrência de ausência do profissional residente quando será necessária a presença de um repositor. O órgão deverá observar o histórico das contratações anteriores para estimar tais probabilidades.
</t>
        </r>
      </text>
    </comment>
    <comment ref="C20" authorId="0">
      <text>
        <r>
          <rPr>
            <sz val="11"/>
            <color rgb="FF000000"/>
            <rFont val="Calibri"/>
            <family val="2"/>
            <charset val="1"/>
          </rPr>
          <t xml:space="preserve">Seges: </t>
        </r>
        <r>
          <rPr>
            <sz val="9"/>
            <color rgb="FF000000"/>
            <rFont val="Segoe UI"/>
            <family val="2"/>
            <charset val="1"/>
          </rPr>
          <t xml:space="preserve">Percentual conforme definido em CCT, se houver gratificação de função.
</t>
        </r>
      </text>
    </comment>
    <comment ref="C28" authorId="0">
      <text>
        <r>
          <rPr>
            <sz val="11"/>
            <color rgb="FF000000"/>
            <rFont val="Calibri"/>
            <family val="2"/>
            <charset val="1"/>
          </rPr>
          <t xml:space="preserve">Seges: </t>
        </r>
        <r>
          <rPr>
            <sz val="9"/>
            <color rgb="FF000000"/>
            <rFont val="Segoe UI"/>
            <family val="2"/>
            <charset val="1"/>
          </rPr>
          <t xml:space="preserve">Percentual conforme definido em CCT, quando houver adicional de periculosidade ou insabubridade
Súmula 191 TST</t>
        </r>
      </text>
    </comment>
    <comment ref="C40" authorId="0">
      <text>
        <r>
          <rPr>
            <sz val="11"/>
            <color rgb="FF000000"/>
            <rFont val="Calibri"/>
            <family val="2"/>
            <charset val="1"/>
          </rPr>
          <t xml:space="preserve">Seges: </t>
        </r>
        <r>
          <rPr>
            <sz val="9"/>
            <color rgb="FF000000"/>
            <rFont val="Segoe UI"/>
            <family val="2"/>
            <charset val="1"/>
          </rPr>
          <t xml:space="preserve">Considera hora noturna de 22h às 5h do dia segunte, portanto 7 horas noturnas de uma jornada de 12h. </t>
        </r>
      </text>
    </comment>
    <comment ref="C44" authorId="0">
      <text>
        <r>
          <rPr>
            <sz val="11"/>
            <color rgb="FF000000"/>
            <rFont val="Calibri"/>
            <family val="2"/>
            <charset val="1"/>
          </rPr>
          <t xml:space="preserve">Seges:
</t>
        </r>
        <r>
          <rPr>
            <sz val="9"/>
            <color rgb="FF000000"/>
            <rFont val="Segoe UI"/>
            <family val="2"/>
            <charset val="1"/>
          </rPr>
          <t xml:space="preserve">A título de pagamento adicional computa-se o pagamento de 7min e 30 s a cada hora noturna, por 7 horas, totalizando 52min e 30 s, que significa 1 hora da jornada de 12h.
</t>
        </r>
      </text>
    </comment>
    <comment ref="C81" authorId="0">
      <text>
        <r>
          <rPr>
            <sz val="11"/>
            <color rgb="FF000000"/>
            <rFont val="Calibri"/>
            <family val="2"/>
            <charset val="1"/>
          </rPr>
          <t xml:space="preserve">Seges: </t>
        </r>
        <r>
          <rPr>
            <sz val="9"/>
            <color rgb="FF000000"/>
            <rFont val="Segoe UI"/>
            <family val="2"/>
            <charset val="1"/>
          </rPr>
          <t xml:space="preserve">Por tratar-se de planilha mensal será contabilizado 1/12 avos do custo.</t>
        </r>
      </text>
    </comment>
    <comment ref="C100" authorId="0">
      <text>
        <r>
          <rPr>
            <sz val="11"/>
            <color rgb="FF000000"/>
            <rFont val="Calibri"/>
            <family val="2"/>
            <charset val="1"/>
          </rPr>
          <t xml:space="preserve">Seges:</t>
        </r>
        <r>
          <rPr>
            <sz val="9"/>
            <color rgb="FF000000"/>
            <rFont val="Segoe UI"/>
            <family val="2"/>
            <charset val="1"/>
          </rPr>
          <t xml:space="preserve"> Corresponde ao previsto na Constituição. Adicional de 1/3 a mais do salário normal.
</t>
        </r>
      </text>
    </comment>
    <comment ref="C133" authorId="0">
      <text>
        <r>
          <rPr>
            <sz val="11"/>
            <color rgb="FF000000"/>
            <rFont val="Calibri"/>
            <family val="2"/>
            <charset val="1"/>
          </rPr>
          <t xml:space="preserve">Seges: </t>
        </r>
        <r>
          <rPr>
            <sz val="9"/>
            <color rgb="FF000000"/>
            <rFont val="Segoe UI"/>
            <family val="2"/>
            <charset val="1"/>
          </rPr>
          <t xml:space="preserve">Corresponde ao somatório dos encargos para financiamento da seguridade social.
O percentual será alterado quando do preenchimento da aliquota do SAT/GIIL-RAT
</t>
        </r>
      </text>
    </comment>
    <comment ref="C142" authorId="0">
      <text>
        <r>
          <rPr>
            <sz val="11"/>
            <color rgb="FF000000"/>
            <rFont val="Calibri"/>
            <family val="2"/>
            <charset val="1"/>
          </rPr>
          <t xml:space="preserve">Seges: </t>
        </r>
        <r>
          <rPr>
            <sz val="9"/>
            <color rgb="FF000000"/>
            <rFont val="Segoe UI"/>
            <family val="2"/>
            <charset val="1"/>
          </rPr>
          <t xml:space="preserve">Alíquota mensal de depóstio à título de FGTS, conforme Lei n° 8.036, de 1990.
</t>
        </r>
      </text>
    </comment>
    <comment ref="C173" authorId="0">
      <text>
        <r>
          <rPr>
            <sz val="11"/>
            <color rgb="FF000000"/>
            <rFont val="Calibri"/>
            <family val="2"/>
            <charset val="1"/>
          </rPr>
          <t xml:space="preserve">Seges: exemplificativo... </t>
        </r>
        <r>
          <rPr>
            <sz val="9"/>
            <color rgb="FF000000"/>
            <rFont val="Segoe UI"/>
            <family val="2"/>
            <charset val="1"/>
          </rPr>
          <t xml:space="preserve">O desconto poderá ser proporcional, conforme disposto no art. 10 do Decreto n° 95.247, de 1987.
O órgão contatante deverá apreciar o comportamento das empresas prestadoras de serviço e ajustar, conforme necessidade.
</t>
        </r>
      </text>
    </comment>
    <comment ref="C194" authorId="0">
      <text>
        <r>
          <rPr>
            <sz val="11"/>
            <color rgb="FF000000"/>
            <rFont val="Calibri"/>
            <family val="2"/>
            <charset val="1"/>
          </rPr>
          <t xml:space="preserve">Seges: </t>
        </r>
        <r>
          <rPr>
            <sz val="9"/>
            <color rgb="FF000000"/>
            <rFont val="Segoe UI"/>
            <family val="2"/>
            <charset val="1"/>
          </rPr>
          <t xml:space="preserve">apenas sugerido, depende de disposições constantes na CCT.
</t>
        </r>
      </text>
    </comment>
    <comment ref="C202" authorId="0">
      <text>
        <r>
          <rPr>
            <sz val="11"/>
            <color rgb="FF000000"/>
            <rFont val="Calibri"/>
            <family val="2"/>
            <charset val="1"/>
          </rPr>
          <t xml:space="preserve">Seges: </t>
        </r>
        <r>
          <rPr>
            <sz val="9"/>
            <color rgb="FF000000"/>
            <rFont val="Segoe UI"/>
            <family val="2"/>
            <charset val="1"/>
          </rPr>
          <t xml:space="preserve">Observar desconto informado em Convenção Coletiva.
</t>
        </r>
      </text>
    </comment>
    <comment ref="C370" authorId="0">
      <text>
        <r>
          <rPr>
            <sz val="11"/>
            <color rgb="FF000000"/>
            <rFont val="Calibri"/>
            <family val="2"/>
            <charset val="1"/>
          </rPr>
          <t xml:space="preserve">Segesl: </t>
        </r>
        <r>
          <rPr>
            <sz val="9"/>
            <color rgb="FF000000"/>
            <rFont val="Segoe UI"/>
            <family val="2"/>
            <charset val="1"/>
          </rPr>
          <t xml:space="preserve">Duração computada em dias, conforme previsão em legislação.
</t>
        </r>
      </text>
    </comment>
    <comment ref="D44" authorId="0">
      <text>
        <r>
          <rPr>
            <sz val="11"/>
            <color rgb="FF000000"/>
            <rFont val="Calibri"/>
            <family val="2"/>
            <charset val="1"/>
          </rPr>
          <t xml:space="preserve">Seges:</t>
        </r>
        <r>
          <rPr>
            <sz val="9"/>
            <color rgb="FF000000"/>
            <rFont val="Segoe UI"/>
            <family val="2"/>
            <charset val="1"/>
          </rPr>
          <t xml:space="preserve"> Por tratar-se de hora considerada a mais, calcula-se pagamento de 100% da hora, acrescida do respectivo adicional noturno.</t>
        </r>
      </text>
    </comment>
    <comment ref="D165" authorId="0">
      <text>
        <r>
          <rPr>
            <sz val="11"/>
            <color rgb="FF000000"/>
            <rFont val="Calibri"/>
            <family val="2"/>
            <charset val="1"/>
          </rPr>
          <t xml:space="preserve">Seges: </t>
        </r>
        <r>
          <rPr>
            <sz val="9"/>
            <color rgb="FF000000"/>
            <rFont val="Segoe UI"/>
            <family val="2"/>
            <charset val="1"/>
          </rPr>
          <t xml:space="preserve">apenas sugerido, depende de disposições constantes na CCT.
</t>
        </r>
      </text>
    </comment>
    <comment ref="D452" authorId="0">
      <text>
        <r>
          <rPr>
            <sz val="11"/>
            <color rgb="FF000000"/>
            <rFont val="Calibri"/>
            <family val="2"/>
            <charset val="1"/>
          </rPr>
          <t xml:space="preserve">Seges:</t>
        </r>
        <r>
          <rPr>
            <sz val="9"/>
            <color rgb="FF000000"/>
            <rFont val="Segoe UI"/>
            <family val="2"/>
            <charset val="1"/>
          </rPr>
          <t xml:space="preserve"> todos os itens relacionados a insumos deverão ser objeto de pesquisa de preços conforme diretrizes da Instrução Normativa específica (IN n° 3, de 20 de abril de 2017).
</t>
        </r>
      </text>
    </comment>
  </commentList>
</comments>
</file>

<file path=xl/sharedStrings.xml><?xml version="1.0" encoding="utf-8"?>
<sst xmlns="http://schemas.openxmlformats.org/spreadsheetml/2006/main" count="702" uniqueCount="300">
  <si>
    <t xml:space="preserve">PLANILHA DE CUSTOS E FORMAÇÃO DE PREÇOS</t>
  </si>
  <si>
    <t xml:space="preserve">MODELO DE FORMAÇÃO DE CUSTO MENSAL PARA UM EMPREGADO </t>
  </si>
  <si>
    <t xml:space="preserve">* A planilha de custos e formação de preços é ferramenta de apoio à realização de estimativas da contratação e para a análise das propostas na fase de pregão e nas prorrogações contratuais.
* O modelo disponibilizado na Instrução Normativa n° 5, de 26 de maio de 2017, é inspiracional, devendo ser adaptado pelo órgão ou entidade contratante às suas necessidades.
* A presente proposta visa, tão somente, auxiliar aos órgão que não possuam um modelo definido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É responsábilidade do usuário que optar pela utilização deste modelo a conferência das fórmulas automatizadas em conformidade com as dispoções de CLT e CCT, para minimizar o risco de equívocos no cômputo das previsões financeiras.
* Dúvidas sobre a metodologia de cálculo poderão ser esclarecidas com a leitura dos Cadernos Técnicos de divulgação de valores limites em: https://www.comprasgovernamentais.gov.br/index.php/cadernos-tecnicos-e-valores-limites.</t>
  </si>
  <si>
    <t xml:space="preserve">MÓDULO 1 - REMUNERAÇÃO</t>
  </si>
  <si>
    <t xml:space="preserve">* A remuneração é definida no art. 457 da Consolidação das Leis do Trabalho. 
* É composta por Salário Base, Adicionais (noturno, de insalubridade ou periculosidade) e gratificações, quando houver.</t>
  </si>
  <si>
    <t xml:space="preserve">SALÁRIO BASE</t>
  </si>
  <si>
    <t xml:space="preserve">* O Salário Base vem definido na Convenção Coletiva de Trabalho da categoria profissional a ser contratada para o objeto da prestação de serviço. 
* O contratante deverá observar se a CCT abrange o município de prestação de serviço e se está vigente.</t>
  </si>
  <si>
    <t xml:space="preserve">Bombeiro Civil 12x36 Diurno (180h mensais)</t>
  </si>
  <si>
    <t xml:space="preserve">Bombeiro Civil 12x36 Noturno (180h mensais)</t>
  </si>
  <si>
    <t xml:space="preserve">GRATIFICAÇÃO DE FUNÇÃO</t>
  </si>
  <si>
    <t xml:space="preserve">* Gratificação de função, quando houver, virá informada na Convenção Coletiva de Trabalho da categoria profissional a ser contratada. 
* O órgão contrantante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</si>
  <si>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 xml:space="preserve">Categoria</t>
  </si>
  <si>
    <t xml:space="preserve">Base de cálculo</t>
  </si>
  <si>
    <t xml:space="preserve">Percentual</t>
  </si>
  <si>
    <t xml:space="preserve">Valor da Gratificação</t>
  </si>
  <si>
    <t xml:space="preserve">ADICIONAIS (periculosidade ou insalubridade, se houver)</t>
  </si>
  <si>
    <t xml:space="preserve">* Os adicionais de periculosidade ou insalubridade, em conformidade com os art. 192 e 193 da CLT, dependem da natureza do serviço a ser prestado. 
* O órgão contrantante deverá observar, além da existência de previsão em CLT, se há informações na Convenção Coletiva de Trabalho acerca dos adicionais, bem como seu percentual e a base de cálculo, devendo adaptar a planilha ao caso em concreto. </t>
  </si>
  <si>
    <t xml:space="preserve">ADICIONAL DE PERICULOSIDADE</t>
  </si>
  <si>
    <t xml:space="preserve">Valor</t>
  </si>
  <si>
    <t xml:space="preserve">Cargo A (12x36 Noturno)</t>
  </si>
  <si>
    <t xml:space="preserve">Cargo A (44h semanais)</t>
  </si>
  <si>
    <t xml:space="preserve">Cargo B (12x36 Noturno)</t>
  </si>
  <si>
    <t xml:space="preserve">Cargo B (44h semanais)</t>
  </si>
  <si>
    <t xml:space="preserve">ADICIONAL NOTURNO</t>
  </si>
  <si>
    <t xml:space="preserve">* O Adicional Noturno e a Hora Noturna Reduzida, conforme art. 73 da CLT, serão pagos entre 22h e 5h do dia seguinte, sem prorrogação quando da jornada 12x36h.
* O órgão contrantante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</si>
  <si>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t xml:space="preserve">Base de Cálculo</t>
  </si>
  <si>
    <t xml:space="preserve">Proporção</t>
  </si>
  <si>
    <t xml:space="preserve">HORA NOTURNA REDUZIDA</t>
  </si>
  <si>
    <t xml:space="preserve">ADICIONAL POR TRABALHO NOTURNO</t>
  </si>
  <si>
    <t xml:space="preserve">Adicional Noturno</t>
  </si>
  <si>
    <t xml:space="preserve">Hora Noturna
Reduzida</t>
  </si>
  <si>
    <t xml:space="preserve">ASSISTENCIA ODONTOLOGICA</t>
  </si>
  <si>
    <t xml:space="preserve">* Em caso de previsão de outros adicionais em Convenção Coletiva de Trabalho o órgão poderá utilizar este campo.</t>
  </si>
  <si>
    <t xml:space="preserve">Este quadro totaliza a remuneração devida ao trabalhador, conforme previsão da Consolidação das Leis do Trabalho e valores disponíveis na Convenção Coletiva para a categoria</t>
  </si>
  <si>
    <t xml:space="preserve">Salário Base</t>
  </si>
  <si>
    <t xml:space="preserve">Gratificação de função</t>
  </si>
  <si>
    <t xml:space="preserve">Adicional de Periculosidade ou Insalubridade</t>
  </si>
  <si>
    <t xml:space="preserve">Assistência Odontológica</t>
  </si>
  <si>
    <t xml:space="preserve">Total</t>
  </si>
  <si>
    <t xml:space="preserve">MÓDULO 2 - ENCARGOS E BENEFÍCIOS (ANUAIS, MENSAIS E DIÁRIOS)</t>
  </si>
  <si>
    <t xml:space="preserve">SUBMÓDULO 2.1 – 13° SALÁRIO, FÉRIAS E ADICIONAL DE FÉRIAS</t>
  </si>
  <si>
    <t xml:space="preserve">13° SALÁRIO
Previsto no Decreto 57.155, de 1965.</t>
  </si>
  <si>
    <t xml:space="preserve">Provisionamento Mensal</t>
  </si>
  <si>
    <t xml:space="preserve">FÉRIAS
Previsto no art. 7° da Constituição Federal</t>
  </si>
  <si>
    <t xml:space="preserve">ADICIONAL DE FÉRIAS - 1/3 CONSTITUCIONAL</t>
  </si>
  <si>
    <t xml:space="preserve">Alíquota Adicional</t>
  </si>
  <si>
    <t xml:space="preserve">13° Salário</t>
  </si>
  <si>
    <t xml:space="preserve">Férias </t>
  </si>
  <si>
    <t xml:space="preserve">1/3 Constitucional</t>
  </si>
  <si>
    <t xml:space="preserve">SUBMÓDULO 2.2 - ENCARGOS PREVIDENCIÁRIOS E FGTS</t>
  </si>
  <si>
    <t xml:space="preserve">* Previsto no art. 195 da Constituição Federal. 
* Os percentuais informados não são taxativos e deverão observar o enquadramento real das empresas prestadoras de serviço, em especial no que diz respeito ao SAT-GIIL/RAT.</t>
  </si>
  <si>
    <t xml:space="preserve">COMPOSIÇÃO DO GPS E FGTS</t>
  </si>
  <si>
    <t xml:space="preserve">Encargos</t>
  </si>
  <si>
    <t xml:space="preserve">INSS - empregador</t>
  </si>
  <si>
    <t xml:space="preserve">Salário-Educação</t>
  </si>
  <si>
    <t xml:space="preserve">SAT- GIL/RAT</t>
  </si>
  <si>
    <t xml:space="preserve">SESC</t>
  </si>
  <si>
    <t xml:space="preserve">SENAC</t>
  </si>
  <si>
    <t xml:space="preserve">SEBRAE</t>
  </si>
  <si>
    <t xml:space="preserve">INCRA</t>
  </si>
  <si>
    <t xml:space="preserve">FGTS</t>
  </si>
  <si>
    <t xml:space="preserve">TOTAL</t>
  </si>
  <si>
    <t xml:space="preserve">GPS - GUIA DA PREVIDÊNCIA SOCIAL</t>
  </si>
  <si>
    <t xml:space="preserve">FGTS - FUNDO DE GARANTIA POR TEMPO DE SERVIÇO</t>
  </si>
  <si>
    <t xml:space="preserve">GPS</t>
  </si>
  <si>
    <t xml:space="preserve">SUBMÓDULO 2.3 - BENEFÍCIOS MENSAIS E DIÁRIOS</t>
  </si>
  <si>
    <t xml:space="preserve">*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</si>
  <si>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 xml:space="preserve">VALE TRANSPORTE</t>
  </si>
  <si>
    <t xml:space="preserve">CUSTO DA PASSAGEM</t>
  </si>
  <si>
    <t xml:space="preserve">Vr. Unitário</t>
  </si>
  <si>
    <t xml:space="preserve">Vales por dia </t>
  </si>
  <si>
    <t xml:space="preserve">Dias efetivamente trabalhados</t>
  </si>
  <si>
    <t xml:space="preserve">Custo total</t>
  </si>
  <si>
    <t xml:space="preserve">DESCONTO DO VALE TRANSPORTE</t>
  </si>
  <si>
    <t xml:space="preserve">Proporcionalidade</t>
  </si>
  <si>
    <t xml:space="preserve">Desconto</t>
  </si>
  <si>
    <t xml:space="preserve">CUSTO EFETIVO DO VALE TRANSPORTE</t>
  </si>
  <si>
    <t xml:space="preserve">Valor do desconto</t>
  </si>
  <si>
    <t xml:space="preserve">Custo efetivo</t>
  </si>
  <si>
    <t xml:space="preserve">VALE ALIMENTAÇÃO/REFEIÇÃO</t>
  </si>
  <si>
    <t xml:space="preserve">Valor diário</t>
  </si>
  <si>
    <t xml:space="preserve">DESCONTO DO VALE ALIMENTAÇÃO/REFEIÇÃO</t>
  </si>
  <si>
    <t xml:space="preserve">CUSTO EFETIVO DO VALE ALIMENTAÇÃO/REFEIÇÃO + CESTA BASICA</t>
  </si>
  <si>
    <r>
      <rPr>
        <b val="true"/>
        <sz val="12"/>
        <color rgb="FF000000"/>
        <rFont val="Times New Roman"/>
        <family val="1"/>
        <charset val="1"/>
      </rPr>
      <t xml:space="preserve">BENEFÍCIO ADICIONAL DE GRATIFICAÇÃO
</t>
    </r>
    <r>
      <rPr>
        <sz val="12"/>
        <color rgb="FFFF0000"/>
        <rFont val="Times New Roman"/>
        <family val="1"/>
        <charset val="1"/>
      </rPr>
      <t xml:space="preserve">Utilizar este campo em caso de outros benefícios previstos em Convenção Coletiva, sempre especificando o tipo, finalidade e previsão legal do mesmo.</t>
    </r>
  </si>
  <si>
    <t xml:space="preserve">BENEFÍCIO ADICIONAL DE GRATIFICAÇÃO</t>
  </si>
  <si>
    <r>
      <rPr>
        <b val="true"/>
        <sz val="12"/>
        <color rgb="FF000000"/>
        <rFont val="Times New Roman"/>
        <family val="1"/>
        <charset val="1"/>
      </rPr>
      <t xml:space="preserve">BENEFÍCIO PARTICIPACAO NOS RESULTADOS
</t>
    </r>
    <r>
      <rPr>
        <sz val="12"/>
        <color rgb="FFFF0000"/>
        <rFont val="Times New Roman"/>
        <family val="1"/>
        <charset val="1"/>
      </rPr>
      <t xml:space="preserve">Utilizar este campo em caso de outros benefícios previstos em Convenção Coletiva, sempre especificando o tipo, finalidade e previsão legal do mesmo. </t>
    </r>
  </si>
  <si>
    <t xml:space="preserve">BENEFÍCIO CESTA BÁSICA ALIMENTOS</t>
  </si>
  <si>
    <t xml:space="preserve">Vale Transporte</t>
  </si>
  <si>
    <t xml:space="preserve">Vale Refeição</t>
  </si>
  <si>
    <t xml:space="preserve">Benefício Gratificação</t>
  </si>
  <si>
    <t xml:space="preserve">Benefício PR</t>
  </si>
  <si>
    <t xml:space="preserve">Submódulo 2.1</t>
  </si>
  <si>
    <t xml:space="preserve">Submódulo 2.2</t>
  </si>
  <si>
    <t xml:space="preserve">Submódulo 2.3</t>
  </si>
  <si>
    <t xml:space="preserve">MÓDULO 3 - PROVISÃO PARA RESCISÃO</t>
  </si>
  <si>
    <t xml:space="preserve">* Este módulo destina-se a calcular o custo de possível desligamento de um empregado vinculado ao contrato de prestação de seviços. 
* Na metodologia Seges calcula-se uma probabilidade de ocorrência, por tipos de desligamentos, como fator de ponderação do custo total.</t>
  </si>
  <si>
    <t xml:space="preserve">PERCENTUAIS POR TIPO DE
 DESLIGAMENTO</t>
  </si>
  <si>
    <t xml:space="preserve">Tipos</t>
  </si>
  <si>
    <t xml:space="preserve">Demissão 
SEM  justa Causa</t>
  </si>
  <si>
    <t xml:space="preserve">SEM justa Causa
AP INDENIZADO</t>
  </si>
  <si>
    <t xml:space="preserve">SEM justa Causa 
AP TRABALHADO</t>
  </si>
  <si>
    <t xml:space="preserve">Demissão
 COM  justa Causa</t>
  </si>
  <si>
    <t xml:space="preserve">Desligamentos 
OUTROS TIPOS</t>
  </si>
  <si>
    <t xml:space="preserve">SUBMÓDULO 3.1 - AVISO PRÉVIO INDENIZADO</t>
  </si>
  <si>
    <t xml:space="preserve">* Quando ocorrer a demissão de uma trabalhador e a empresa não conceder prazo de aviso prévio, o trabalhador terá direito a receber o salário referente ao mês completo, conforme dispõe o art. 487 § 1º da CLT.
* A metodologia utilizada pela Seges computa todos os direitos do trabalhador, aplicando a proporcionalidade estimada de ocorrência de aviso prévio indenizado, relizando provisionamento mensal do custo.
* Estes custos deverão ser apreciados atentamente nos casos de prorrogaçao contratual para verificar a necessidade de sua renovação ou não.
* Deverão, ainda, ser obsrvados os ditames da Lei nº 12.506, de 2011 e seus impactos no custo quando das prorrogações contratuais.</t>
  </si>
  <si>
    <t xml:space="preserve">AVISO PRÉVIO INDENIZADO</t>
  </si>
  <si>
    <t xml:space="preserve">MULTA DO FGTS E CONTRIBUIÇÃO SOCIAL SOBRE O AVISO PRÉVIO INDENIZADO</t>
  </si>
  <si>
    <t xml:space="preserve">Percentual da 
Multa</t>
  </si>
  <si>
    <t xml:space="preserve">SUBMÓDULO 3.1 - CUSTO DO AVISO PRÉVIO INDENIZADO</t>
  </si>
  <si>
    <t xml:space="preserve">SUBMÓDULO 3.2 - AVISO PRÉVIO TRABALHADO</t>
  </si>
  <si>
    <t xml:space="preserve">* Quando ocorrer a demissão de um trabalhador com aviso prévio, o trabalhador cumprirá os dias em atividade, e terá direito a receber o salário referente ao mês completo, conforme dispõe o art. 487 § 1º da CLT.
* A metodologia utilizada pela Seges computa todos os direitos do trabalhador, aplicando a proporcionalidade estimada de ocorrência de aviso prévio trabalhado,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</si>
  <si>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 xml:space="preserve">AVISO PRÉVIO TRABALHADO</t>
  </si>
  <si>
    <t xml:space="preserve">MULTA DO FGTS E CONTRIBUIÇÃO SOCIAL SOBRE O AVISO PRÉVIO TRABALHADO</t>
  </si>
  <si>
    <t xml:space="preserve">SUBMÓDULO 3.2 - CUSTO DO AVISO PRÉVIO TRABALHADO</t>
  </si>
  <si>
    <t xml:space="preserve">SUBMÓDULO 3.3 - DEMISSÃO POR JUSTA CAUSA</t>
  </si>
  <si>
    <t xml:space="preserve">*Na hipotese de demissão por justa causa o empregado perde o direito ao pagamento de 13° salário, férias e adicional de férias, como previsto no parágrafo único do art. 146 da CLT.
* Para estes casos,  na metodologia Seges, haverá o desconto dos valores que, por tratar-se de provisão mensal, deverão ser reduzidos da fatura da empresa contratada.
* Igualmente, o cômputo de custos com demissão por justa causa considera a probabilidade de ocorrência desta para provisionamento.</t>
  </si>
  <si>
    <t xml:space="preserve">BASE DE CÁLCULO PARA DEMISSÃO POR JUSTA CAUSA</t>
  </si>
  <si>
    <t xml:space="preserve">Valor provisionado do 13º Salário</t>
  </si>
  <si>
    <t xml:space="preserve">Valor provisionado das Férias</t>
  </si>
  <si>
    <t xml:space="preserve">Valor provisionado do Adicional de Férias</t>
  </si>
  <si>
    <t xml:space="preserve">SUBMÓDULO 3.3 - CUSTO DA DEMISSÃO COM JUSTA CAUSA</t>
  </si>
  <si>
    <t xml:space="preserve">Submódulo 3.1</t>
  </si>
  <si>
    <t xml:space="preserve">Submódulo 3.2</t>
  </si>
  <si>
    <t xml:space="preserve">Submódulo 3.3</t>
  </si>
  <si>
    <t xml:space="preserve">MÓDULO 4 - CUSTO DE REPOSIÇÃO DO PROFISSIONAL AUSENTE</t>
  </si>
  <si>
    <t xml:space="preserve">*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Seges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</si>
  <si>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 xml:space="preserve">Porobabilidade de ocorrência de ausências legais, conforme previsão do art. 473 da Consolidação das Leis do Trabalho.</t>
  </si>
  <si>
    <t xml:space="preserve">Memória de Cálculo - número de dias de reposição do profissional ausente para cada evento </t>
  </si>
  <si>
    <t xml:space="preserve">Incidencia anual</t>
  </si>
  <si>
    <t xml:space="preserve">Duração Legal  
da Ausência</t>
  </si>
  <si>
    <t xml:space="preserve">12x36</t>
  </si>
  <si>
    <t xml:space="preserve">44h</t>
  </si>
  <si>
    <t xml:space="preserve">Proporção dias afetados</t>
  </si>
  <si>
    <t xml:space="preserve">Dias de reposição</t>
  </si>
  <si>
    <t xml:space="preserve">Férias</t>
  </si>
  <si>
    <t xml:space="preserve">Ausência justificada</t>
  </si>
  <si>
    <t xml:space="preserve">Acidente trabalho</t>
  </si>
  <si>
    <t xml:space="preserve">Afastamento por doença</t>
  </si>
  <si>
    <t xml:space="preserve">Consulta médica filho</t>
  </si>
  <si>
    <t xml:space="preserve">Óbitos na família</t>
  </si>
  <si>
    <t xml:space="preserve">Casamento</t>
  </si>
  <si>
    <t xml:space="preserve">Doação de sangue</t>
  </si>
  <si>
    <t xml:space="preserve">Testemunho</t>
  </si>
  <si>
    <t xml:space="preserve">Paternidade</t>
  </si>
  <si>
    <t xml:space="preserve">Maternidade</t>
  </si>
  <si>
    <t xml:space="preserve">Consulta pré-natal</t>
  </si>
  <si>
    <t xml:space="preserve">ESTIMATIVA DA NECESSIDADE DE REPOSIÇÃO DE PROFISSIONAL</t>
  </si>
  <si>
    <t xml:space="preserve">Composição</t>
  </si>
  <si>
    <t xml:space="preserve">ESCALAS -  Cargo A</t>
  </si>
  <si>
    <t xml:space="preserve"> 12 x 36 D</t>
  </si>
  <si>
    <t xml:space="preserve">12 x 36 N</t>
  </si>
  <si>
    <t xml:space="preserve">44 SEM</t>
  </si>
  <si>
    <t xml:space="preserve">Total Para reposição</t>
  </si>
  <si>
    <t xml:space="preserve">SUBMÓDULO 4.1 - AUSÊNCIAS LEGAIS</t>
  </si>
  <si>
    <t xml:space="preserve">* O Submódulo 4.1 destina-se ao cálculo do custo estimado para a reposição de ausências legais do empregado residente.
* Na metodologia Seges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</si>
  <si>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 xml:space="preserve">CUSTO DIÁRIO PARA O REPOSITOR</t>
  </si>
  <si>
    <t xml:space="preserve">Divisor do dia</t>
  </si>
  <si>
    <t xml:space="preserve">Custo diário</t>
  </si>
  <si>
    <t xml:space="preserve">Necessidade de Reposição</t>
  </si>
  <si>
    <t xml:space="preserve">Custo anual</t>
  </si>
  <si>
    <t xml:space="preserve">Custo mensal</t>
  </si>
  <si>
    <t xml:space="preserve">SUBMÓDULO 4.2 - INTRAJORNADA</t>
  </si>
  <si>
    <t xml:space="preserve">* O submódulo 4.2 destina-se a calcular o custo de um repositor para cobertura do tempo de concessão do intervalo para repouso e alimentação, previsto no art. 71 da Consolidação das Leis do Trabalho, ao empregado residente. 
* Na metodologia Seges,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</si>
  <si>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 xml:space="preserve">CUSTO POR HORA DO REPOSITOR</t>
  </si>
  <si>
    <t xml:space="preserve">divisor de hora</t>
  </si>
  <si>
    <t xml:space="preserve">Valor da hora</t>
  </si>
  <si>
    <t xml:space="preserve">Necessidade de Reposição (horas)</t>
  </si>
  <si>
    <t xml:space="preserve">Submódulo 4.1</t>
  </si>
  <si>
    <t xml:space="preserve">Submódulo 4.2</t>
  </si>
  <si>
    <t xml:space="preserve">MÓDULO 5 - INSUMOS DE MÃO DE OBRA</t>
  </si>
  <si>
    <t xml:space="preserve">UNIFORMES - COMPOSIÇÃO - VALOR ANUAL </t>
  </si>
  <si>
    <t xml:space="preserve">Item</t>
  </si>
  <si>
    <t xml:space="preserve">qte</t>
  </si>
  <si>
    <t xml:space="preserve">Vr. Unitario</t>
  </si>
  <si>
    <t xml:space="preserve">CALÇA TÁTICA</t>
  </si>
  <si>
    <t xml:space="preserve">CAMISETA</t>
  </si>
  <si>
    <t xml:space="preserve">GANDOLA</t>
  </si>
  <si>
    <t xml:space="preserve">SAPATO DE SEGURANÇA</t>
  </si>
  <si>
    <t xml:space="preserve">KIT RÁDIO</t>
  </si>
  <si>
    <t xml:space="preserve">CAPACETE</t>
  </si>
  <si>
    <t xml:space="preserve">ROUPA ANT CHAMAS</t>
  </si>
  <si>
    <t xml:space="preserve">KIT DE RESPIRO</t>
  </si>
  <si>
    <t xml:space="preserve">KIT CORDA</t>
  </si>
  <si>
    <t xml:space="preserve">BASTÃO DE RONDA</t>
  </si>
  <si>
    <t xml:space="preserve">CONES</t>
  </si>
  <si>
    <t xml:space="preserve">KIT FUNCIONAL DE TREINAMENTO</t>
  </si>
  <si>
    <t xml:space="preserve">LANTERNA TÁTICA</t>
  </si>
  <si>
    <t xml:space="preserve">Custo anual total</t>
  </si>
  <si>
    <t xml:space="preserve">UNIFORMES</t>
  </si>
  <si>
    <t xml:space="preserve">Custo mensal </t>
  </si>
  <si>
    <t xml:space="preserve">Equipamentos  </t>
  </si>
  <si>
    <t xml:space="preserve">Descrição</t>
  </si>
  <si>
    <t xml:space="preserve">Cotação</t>
  </si>
  <si>
    <t xml:space="preserve">Duração dos itens 
(vida útil)</t>
  </si>
  <si>
    <t xml:space="preserve">12x36 h</t>
  </si>
  <si>
    <t xml:space="preserve">44 horas</t>
  </si>
  <si>
    <t xml:space="preserve">Valor total </t>
  </si>
  <si>
    <t xml:space="preserve">CUSTO MENSAL DOS EQUIPAMENTOS</t>
  </si>
  <si>
    <t xml:space="preserve">Valor por empregado</t>
  </si>
  <si>
    <t xml:space="preserve">Custo com Uniformes</t>
  </si>
  <si>
    <t xml:space="preserve">Custo com Equipamentos</t>
  </si>
  <si>
    <t xml:space="preserve">MÓDULO 6 - CUSTOS INDIRETOS, TRIBUTOS E LUCRO</t>
  </si>
  <si>
    <t xml:space="preserve">INFORMAÇÃO DE PERCENTUAIS ESTIMADOS DE CITL</t>
  </si>
  <si>
    <t xml:space="preserve">Custos Indiretos</t>
  </si>
  <si>
    <t xml:space="preserve">Tributos</t>
  </si>
  <si>
    <t xml:space="preserve">Lucro</t>
  </si>
  <si>
    <t xml:space="preserve">RATEIO DO Cargo B</t>
  </si>
  <si>
    <t xml:space="preserve">* Para os casos em que há Supervisor e este não for contratado como um posto de trabalho, a exemplo dos serviços de vigilância patrimonial, seu custo deverá ser rateado pelo total de empregados supervisionados, conforme disposição do Anexo VII-D da Insrução Normativa n° 5, de 2017.</t>
  </si>
  <si>
    <t xml:space="preserve">RATEIO DA CHEFIA DE CAMPO</t>
  </si>
  <si>
    <t xml:space="preserve">Subordinados</t>
  </si>
  <si>
    <t xml:space="preserve">Cargo B (12x36 Diurno)</t>
  </si>
  <si>
    <t xml:space="preserve">CUSTO DO TRABALHADOR</t>
  </si>
  <si>
    <t xml:space="preserve">CUSTO TOTAL POR TRABALHADOR</t>
  </si>
  <si>
    <t xml:space="preserve">Módulo</t>
  </si>
  <si>
    <t xml:space="preserve">44h Semanais</t>
  </si>
  <si>
    <t xml:space="preserve">Remuneração</t>
  </si>
  <si>
    <t xml:space="preserve">Encargos e Benefícios</t>
  </si>
  <si>
    <t xml:space="preserve">Rescisão</t>
  </si>
  <si>
    <t xml:space="preserve">Reposição do Profissional Ausente</t>
  </si>
  <si>
    <t xml:space="preserve">Insumos Diversos</t>
  </si>
  <si>
    <t xml:space="preserve">Custos Indiretos, Tributos e Lucro</t>
  </si>
  <si>
    <t xml:space="preserve">Rateio da Chefia de Campo</t>
  </si>
  <si>
    <t xml:space="preserve">Valor Mensal de Cada Posto de Trabalho</t>
  </si>
  <si>
    <t xml:space="preserve">Valor Total Mensal</t>
  </si>
  <si>
    <t xml:space="preserve">MODELO PARA A CONSOLIDAÇÃO E APRESENTAÇÃO DE PROPOSTAS</t>
  </si>
  <si>
    <t xml:space="preserve">Com ajustes após publicação da Lei n° 13.467, de 2017.</t>
  </si>
  <si>
    <t xml:space="preserve">Módulo 1 - Composição da Remuneração</t>
  </si>
  <si>
    <t xml:space="preserve">Composição da Remuneração</t>
  </si>
  <si>
    <t xml:space="preserve">Valor (R$)</t>
  </si>
  <si>
    <t xml:space="preserve">A</t>
  </si>
  <si>
    <t xml:space="preserve">Salário-Base</t>
  </si>
  <si>
    <t xml:space="preserve">B</t>
  </si>
  <si>
    <t xml:space="preserve">Adicional de Periculosidade</t>
  </si>
  <si>
    <t xml:space="preserve">C</t>
  </si>
  <si>
    <t xml:space="preserve">Adicional de Insalubridade</t>
  </si>
  <si>
    <t xml:space="preserve">D</t>
  </si>
  <si>
    <t xml:space="preserve">E</t>
  </si>
  <si>
    <t xml:space="preserve">Adicional de Hora Noturna Reduzida</t>
  </si>
  <si>
    <t xml:space="preserve">G</t>
  </si>
  <si>
    <t xml:space="preserve">Outros (especificar)</t>
  </si>
  <si>
    <t xml:space="preserve">Módulo 2 - Encargos e Benefícios Anuais, Mensais e Diários</t>
  </si>
  <si>
    <t xml:space="preserve">Submódulo 2.1 - 13º (décimo terceiro) Salário, Férias e Adicional de Férias</t>
  </si>
  <si>
    <t xml:space="preserve">2.1</t>
  </si>
  <si>
    <t xml:space="preserve">13º (décimo terceiro) Salário, Férias e Adicional de Férias</t>
  </si>
  <si>
    <t xml:space="preserve">13º (décimo terceiro) Salário</t>
  </si>
  <si>
    <t xml:space="preserve">Férias e Adicional de Férias</t>
  </si>
  <si>
    <t xml:space="preserve">Submódulo 2.2 - Encargos Previdenciários (GPS), Fundo de Garantia por Tempo de Serviço (FGTS) e outras contribuições.</t>
  </si>
  <si>
    <t xml:space="preserve">2.2</t>
  </si>
  <si>
    <t xml:space="preserve">GPS, FGTS e outras contribuições</t>
  </si>
  <si>
    <t xml:space="preserve">Percentual (%)</t>
  </si>
  <si>
    <t xml:space="preserve">INSS</t>
  </si>
  <si>
    <t xml:space="preserve">Salário Educação</t>
  </si>
  <si>
    <t xml:space="preserve">SAT</t>
  </si>
  <si>
    <t xml:space="preserve">SESC ou SESI</t>
  </si>
  <si>
    <t xml:space="preserve">SENAI - SENAC</t>
  </si>
  <si>
    <t xml:space="preserve">F</t>
  </si>
  <si>
    <t xml:space="preserve">H</t>
  </si>
  <si>
    <t xml:space="preserve">Total </t>
  </si>
  <si>
    <t xml:space="preserve">Submódulo 2.3 - Benefícios Mensais e Diários.</t>
  </si>
  <si>
    <t xml:space="preserve">2.3</t>
  </si>
  <si>
    <t xml:space="preserve">Benefícios Mensais e Diários</t>
  </si>
  <si>
    <t xml:space="preserve">Transporte</t>
  </si>
  <si>
    <t xml:space="preserve">Auxílio-Refeição/Alimentação</t>
  </si>
  <si>
    <t xml:space="preserve">Benefício xxx</t>
  </si>
  <si>
    <t xml:space="preserve">Quadro-Resumo do Módulo 2 - Encargos e Benefícios anuais, mensais e diários</t>
  </si>
  <si>
    <t xml:space="preserve">Encargos e Benefícios Anuais, Mensais e Diários</t>
  </si>
  <si>
    <t xml:space="preserve">Módulo 3 - Provisão para Rescisão</t>
  </si>
  <si>
    <t xml:space="preserve">Provisão para Rescisão</t>
  </si>
  <si>
    <t xml:space="preserve">Aviso Prévio Indenizado</t>
  </si>
  <si>
    <t xml:space="preserve">Incidência do FGTS sobre o Aviso Prévio Indenizado</t>
  </si>
  <si>
    <t xml:space="preserve">Multa do FGTS e contribuição social sobre o Aviso Prévio Indenizado</t>
  </si>
  <si>
    <t xml:space="preserve">Aviso Prévio Trabalhado</t>
  </si>
  <si>
    <t xml:space="preserve">Incidência dos encargos do submódulo 2.2 sobre o Aviso Prévio Trabalhado</t>
  </si>
  <si>
    <t xml:space="preserve">Multa do FGTS e contribuição social sobre o Aviso Prévio Trabalhado</t>
  </si>
  <si>
    <t xml:space="preserve">Módulo 4 - Custo de Reposição do Profissional Ausente</t>
  </si>
  <si>
    <t xml:space="preserve">Submódulo 4.1 - Ausências Legais</t>
  </si>
  <si>
    <t xml:space="preserve">4.1</t>
  </si>
  <si>
    <t xml:space="preserve">Ausências Legais</t>
  </si>
  <si>
    <t xml:space="preserve">Licença-Paternidade</t>
  </si>
  <si>
    <t xml:space="preserve">Ausência por acidente de trabalho</t>
  </si>
  <si>
    <t xml:space="preserve">Afastamento Maternidade</t>
  </si>
  <si>
    <t xml:space="preserve">Submódulo 4.2 - Intrajornada</t>
  </si>
  <si>
    <t xml:space="preserve">4.2</t>
  </si>
  <si>
    <t xml:space="preserve">Intrajornada</t>
  </si>
  <si>
    <t xml:space="preserve">Intervalo para repouso e alimentação</t>
  </si>
  <si>
    <t xml:space="preserve">Quadro-Resumo do Módulo 4 - Custo de Reposição do Profissional Ausente</t>
  </si>
  <si>
    <t xml:space="preserve">Custo de Reposição do Profissional Ausente</t>
  </si>
  <si>
    <t xml:space="preserve">Módulo 5 - Insumos Diversos</t>
  </si>
  <si>
    <t xml:space="preserve">Uniformes</t>
  </si>
  <si>
    <t xml:space="preserve">Materiais</t>
  </si>
  <si>
    <t xml:space="preserve">Equipamentos</t>
  </si>
  <si>
    <t xml:space="preserve">Módulo 6 - Custos Indiretos, Tributos e Lucro</t>
  </si>
  <si>
    <t xml:space="preserve">C.1. Tributos Federais (especificar)</t>
  </si>
  <si>
    <t xml:space="preserve">C.2. Tributos Estaduais (especificar)</t>
  </si>
  <si>
    <t xml:space="preserve">C.3. Tributos Municipais (especificar)</t>
  </si>
  <si>
    <t xml:space="preserve">2. QUADRO-RESUMO DO CUSTO POR EMPREGADO</t>
  </si>
  <si>
    <t xml:space="preserve">Mão de obra vinculada à execução contratual (valor por empregado)</t>
  </si>
  <si>
    <t xml:space="preserve">Subtotal (A + B +C+ D+E)</t>
  </si>
  <si>
    <t xml:space="preserve">Módulo 6 – Custos Indiretos, Tributos e Lucro</t>
  </si>
  <si>
    <t xml:space="preserve">Valor Total por Empregado </t>
  </si>
</sst>
</file>

<file path=xl/styles.xml><?xml version="1.0" encoding="utf-8"?>
<styleSheet xmlns="http://schemas.openxmlformats.org/spreadsheetml/2006/main">
  <numFmts count="16">
    <numFmt numFmtId="164" formatCode="General"/>
    <numFmt numFmtId="165" formatCode="_(* #,##0.00_);_(* \(#,##0.00\);_(* \-??_);_(@_)"/>
    <numFmt numFmtId="166" formatCode="_-* #,##0.00_-;\-* #,##0.00_-;_-* \-??_-;_-@_-"/>
    <numFmt numFmtId="167" formatCode="#,##0.00;[RED]#,##0.00"/>
    <numFmt numFmtId="168" formatCode="0%"/>
    <numFmt numFmtId="169" formatCode="0.00%"/>
    <numFmt numFmtId="170" formatCode="General"/>
    <numFmt numFmtId="171" formatCode="0.00"/>
    <numFmt numFmtId="172" formatCode="#,##0.00"/>
    <numFmt numFmtId="173" formatCode="0.0%"/>
    <numFmt numFmtId="174" formatCode="0"/>
    <numFmt numFmtId="175" formatCode="#,##0.00_);[RED]\(#,##0.00\)"/>
    <numFmt numFmtId="176" formatCode="0.0000"/>
    <numFmt numFmtId="177" formatCode="#,##0.0000_ ;\-#,##0.0000\ "/>
    <numFmt numFmtId="178" formatCode="#,##0"/>
    <numFmt numFmtId="179" formatCode="#,##0.00_);\(#,##0.00\)"/>
  </numFmts>
  <fonts count="17">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2"/>
      <color rgb="FF000000"/>
      <name val="Times New Roman"/>
      <family val="1"/>
      <charset val="1"/>
    </font>
    <font>
      <sz val="18"/>
      <color rgb="FFFFFFFF"/>
      <name val="Times New Roman"/>
      <family val="1"/>
      <charset val="1"/>
    </font>
    <font>
      <sz val="12"/>
      <color rgb="FFFF0000"/>
      <name val="Times New Roman"/>
      <family val="1"/>
      <charset val="1"/>
    </font>
    <font>
      <b val="true"/>
      <sz val="12"/>
      <color rgb="FF000000"/>
      <name val="Times New Roman"/>
      <family val="1"/>
      <charset val="1"/>
    </font>
    <font>
      <sz val="12"/>
      <name val="Times New Roman"/>
      <family val="1"/>
      <charset val="1"/>
    </font>
    <font>
      <b val="true"/>
      <sz val="12"/>
      <name val="Times New Roman"/>
      <family val="1"/>
      <charset val="1"/>
    </font>
    <font>
      <b val="true"/>
      <sz val="12"/>
      <color rgb="FFFF0000"/>
      <name val="Times New Roman"/>
      <family val="1"/>
      <charset val="1"/>
    </font>
    <font>
      <sz val="11"/>
      <name val="Times New Roman"/>
      <family val="1"/>
      <charset val="1"/>
    </font>
    <font>
      <sz val="10"/>
      <name val="Times New Roman"/>
      <family val="1"/>
      <charset val="1"/>
    </font>
    <font>
      <sz val="10"/>
      <color rgb="FF000000"/>
      <name val="Times New Roman"/>
      <family val="1"/>
      <charset val="1"/>
    </font>
    <font>
      <b val="true"/>
      <sz val="12"/>
      <color rgb="FF00B050"/>
      <name val="Times New Roman"/>
      <family val="1"/>
      <charset val="1"/>
    </font>
    <font>
      <sz val="9"/>
      <color rgb="FF000000"/>
      <name val="Segoe UI"/>
      <family val="2"/>
      <charset val="1"/>
    </font>
  </fonts>
  <fills count="11">
    <fill>
      <patternFill patternType="none"/>
    </fill>
    <fill>
      <patternFill patternType="gray125"/>
    </fill>
    <fill>
      <patternFill patternType="solid">
        <fgColor rgb="FF2E75B6"/>
        <bgColor rgb="FF0066CC"/>
      </patternFill>
    </fill>
    <fill>
      <patternFill patternType="solid">
        <fgColor rgb="FF9DC3E6"/>
        <bgColor rgb="FF9CC3E6"/>
      </patternFill>
    </fill>
    <fill>
      <patternFill patternType="solid">
        <fgColor rgb="FF9CC3E6"/>
        <bgColor rgb="FF9DC3E6"/>
      </patternFill>
    </fill>
    <fill>
      <patternFill patternType="solid">
        <fgColor rgb="FFF8CBAD"/>
        <bgColor rgb="FFFBE5D6"/>
      </patternFill>
    </fill>
    <fill>
      <patternFill patternType="solid">
        <fgColor rgb="FFBDD7EE"/>
        <bgColor rgb="FF9DC3E6"/>
      </patternFill>
    </fill>
    <fill>
      <patternFill patternType="solid">
        <fgColor rgb="FFF4B183"/>
        <bgColor rgb="FFF8CBAD"/>
      </patternFill>
    </fill>
    <fill>
      <patternFill patternType="solid">
        <fgColor rgb="FFFFFFFF"/>
        <bgColor rgb="FFDEEBF7"/>
      </patternFill>
    </fill>
    <fill>
      <patternFill patternType="solid">
        <fgColor rgb="FFFBE5D6"/>
        <bgColor rgb="FFDEEBF7"/>
      </patternFill>
    </fill>
    <fill>
      <patternFill patternType="solid">
        <fgColor rgb="FFDEEBF7"/>
        <bgColor rgb="FFCCFFFF"/>
      </patternFill>
    </fill>
  </fills>
  <borders count="32">
    <border diagonalUp="false" diagonalDown="false">
      <left/>
      <right/>
      <top/>
      <bottom/>
      <diagonal/>
    </border>
    <border diagonalUp="false" diagonalDown="false">
      <left style="medium"/>
      <right/>
      <top/>
      <bottom/>
      <diagonal/>
    </border>
    <border diagonalUp="false" diagonalDown="false">
      <left style="medium"/>
      <right style="medium"/>
      <top style="medium"/>
      <bottom style="medium"/>
      <diagonal/>
    </border>
    <border diagonalUp="false" diagonalDown="false">
      <left style="thin"/>
      <right style="thin"/>
      <top style="thin"/>
      <bottom style="thin"/>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medium"/>
      <right style="medium"/>
      <top style="medium"/>
      <bottom/>
      <diagonal/>
    </border>
    <border diagonalUp="false" diagonalDown="false">
      <left style="medium"/>
      <right style="medium"/>
      <top/>
      <bottom style="medium"/>
      <diagonal/>
    </border>
    <border diagonalUp="false" diagonalDown="false">
      <left/>
      <right style="medium"/>
      <top/>
      <bottom/>
      <diagonal/>
    </border>
    <border diagonalUp="false" diagonalDown="false">
      <left style="medium"/>
      <right style="medium"/>
      <top style="thin"/>
      <bottom style="medium"/>
      <diagonal/>
    </border>
    <border diagonalUp="false" diagonalDown="false">
      <left style="medium"/>
      <right/>
      <top style="medium"/>
      <bottom/>
      <diagonal/>
    </border>
    <border diagonalUp="false" diagonalDown="false">
      <left/>
      <right style="medium"/>
      <top style="medium"/>
      <botto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style="medium"/>
      <right/>
      <top/>
      <bottom style="medium"/>
      <diagonal/>
    </border>
    <border diagonalUp="false" diagonalDown="false">
      <left/>
      <right style="medium"/>
      <top/>
      <bottom style="medium"/>
      <diagonal/>
    </border>
    <border diagonalUp="false" diagonalDown="false">
      <left style="medium"/>
      <right style="thin"/>
      <top/>
      <bottom/>
      <diagonal/>
    </border>
    <border diagonalUp="false" diagonalDown="false">
      <left style="thin"/>
      <right style="thin"/>
      <top/>
      <bottom/>
      <diagonal/>
    </border>
    <border diagonalUp="false" diagonalDown="false">
      <left style="thin"/>
      <right style="medium"/>
      <top/>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style="medium"/>
      <top style="medium"/>
      <bottom style="thin"/>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8"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5" fontId="4"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165">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center" vertical="center" textRotation="0" wrapText="false" indent="0" shrinkToFit="false"/>
      <protection locked="true" hidden="false"/>
    </xf>
    <xf numFmtId="164" fontId="6" fillId="2"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true" applyAlignment="true" applyProtection="false">
      <alignment horizontal="left" vertical="center" textRotation="0" wrapText="true" indent="0" shrinkToFit="false"/>
      <protection locked="true" hidden="false"/>
    </xf>
    <xf numFmtId="164" fontId="7" fillId="0" borderId="0" xfId="0" applyFont="true" applyBorder="fals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center" vertical="center" textRotation="0" wrapText="false" indent="0" shrinkToFit="false"/>
      <protection locked="true" hidden="false"/>
    </xf>
    <xf numFmtId="164" fontId="8" fillId="2" borderId="0" xfId="0" applyFont="true" applyBorder="true" applyAlignment="true" applyProtection="false">
      <alignment horizontal="center" vertical="center" textRotation="0" wrapText="fals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8" fillId="3" borderId="2"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center" vertical="top" textRotation="0" wrapText="true" indent="0" shrinkToFit="false"/>
      <protection locked="true" hidden="false"/>
    </xf>
    <xf numFmtId="167" fontId="8" fillId="0" borderId="2" xfId="0" applyFont="true" applyBorder="true" applyAlignment="true" applyProtection="false">
      <alignment horizontal="center" vertical="center" textRotation="0" wrapText="false" indent="0" shrinkToFit="false"/>
      <protection locked="true" hidden="false"/>
    </xf>
    <xf numFmtId="167" fontId="5" fillId="0" borderId="2" xfId="0" applyFont="true" applyBorder="true" applyAlignment="true" applyProtection="false">
      <alignment horizontal="center" vertical="center" textRotation="0" wrapText="false" indent="0" shrinkToFit="false"/>
      <protection locked="true" hidden="false"/>
    </xf>
    <xf numFmtId="169" fontId="5" fillId="0" borderId="2" xfId="19" applyFont="true" applyBorder="true" applyAlignment="true" applyProtection="true">
      <alignment horizontal="center" vertical="center" textRotation="0" wrapText="false" indent="0" shrinkToFit="false"/>
      <protection locked="true" hidden="false"/>
    </xf>
    <xf numFmtId="164" fontId="10" fillId="4" borderId="3" xfId="0" applyFont="true" applyBorder="true" applyAlignment="true" applyProtection="false">
      <alignment horizontal="left" vertical="top" textRotation="0" wrapText="true" indent="15" shrinkToFit="false"/>
      <protection locked="true" hidden="false"/>
    </xf>
    <xf numFmtId="164" fontId="8" fillId="3" borderId="4" xfId="0" applyFont="true" applyBorder="true" applyAlignment="true" applyProtection="false">
      <alignment horizontal="center" vertical="center" textRotation="0" wrapText="false" indent="0" shrinkToFit="false"/>
      <protection locked="true" hidden="false"/>
    </xf>
    <xf numFmtId="164" fontId="8" fillId="3" borderId="5" xfId="0" applyFont="true" applyBorder="true" applyAlignment="true" applyProtection="false">
      <alignment horizontal="center" vertical="center" textRotation="0" wrapText="false" indent="0" shrinkToFit="false"/>
      <protection locked="true" hidden="false"/>
    </xf>
    <xf numFmtId="164" fontId="8" fillId="3" borderId="6" xfId="0" applyFont="true" applyBorder="true" applyAlignment="true" applyProtection="false">
      <alignment horizontal="center" vertical="center" textRotation="0" wrapText="false" indent="0" shrinkToFit="false"/>
      <protection locked="true" hidden="false"/>
    </xf>
    <xf numFmtId="170" fontId="9" fillId="0" borderId="7" xfId="0" applyFont="true" applyBorder="true" applyAlignment="true" applyProtection="false">
      <alignment horizontal="center" vertical="top" textRotation="0" wrapText="true" indent="0" shrinkToFit="false"/>
      <protection locked="true" hidden="false"/>
    </xf>
    <xf numFmtId="167" fontId="5" fillId="0" borderId="7" xfId="0" applyFont="true" applyBorder="true" applyAlignment="true" applyProtection="false">
      <alignment horizontal="center" vertical="center" textRotation="0" wrapText="false" indent="0" shrinkToFit="false"/>
      <protection locked="true" hidden="false"/>
    </xf>
    <xf numFmtId="168" fontId="5" fillId="0" borderId="7" xfId="19" applyFont="true" applyBorder="true" applyAlignment="true" applyProtection="true">
      <alignment horizontal="center" vertical="center" textRotation="0" wrapText="false" indent="0" shrinkToFit="false"/>
      <protection locked="true" hidden="false"/>
    </xf>
    <xf numFmtId="164" fontId="5" fillId="0" borderId="7" xfId="0" applyFont="true" applyBorder="true" applyAlignment="true" applyProtection="false">
      <alignment horizontal="center" vertical="center" textRotation="0" wrapText="false" indent="0" shrinkToFit="false"/>
      <protection locked="true" hidden="false"/>
    </xf>
    <xf numFmtId="168" fontId="5" fillId="0" borderId="2" xfId="19" applyFont="true" applyBorder="true" applyAlignment="true" applyProtection="true">
      <alignment horizontal="center" vertical="center" textRotation="0" wrapText="false" indent="0" shrinkToFit="false"/>
      <protection locked="true" hidden="false"/>
    </xf>
    <xf numFmtId="167" fontId="5" fillId="0" borderId="8" xfId="0" applyFont="true" applyBorder="true" applyAlignment="true" applyProtection="false">
      <alignment horizontal="center" vertical="center" textRotation="0" wrapText="false" indent="0" shrinkToFit="false"/>
      <protection locked="true" hidden="false"/>
    </xf>
    <xf numFmtId="168" fontId="5" fillId="0" borderId="8" xfId="19" applyFont="true" applyBorder="true" applyAlignment="true" applyProtection="true">
      <alignment horizontal="center" vertical="center" textRotation="0" wrapText="false" indent="0" shrinkToFit="false"/>
      <protection locked="true" hidden="false"/>
    </xf>
    <xf numFmtId="167" fontId="8" fillId="0" borderId="9" xfId="0" applyFont="true" applyBorder="true" applyAlignment="true" applyProtection="false">
      <alignment horizontal="center" vertical="center" textRotation="0" wrapText="false" indent="0" shrinkToFit="false"/>
      <protection locked="true" hidden="false"/>
    </xf>
    <xf numFmtId="170" fontId="9" fillId="0" borderId="10" xfId="0" applyFont="true" applyBorder="true" applyAlignment="true" applyProtection="false">
      <alignment horizontal="center" vertical="top" textRotation="0" wrapText="true" indent="0" shrinkToFit="false"/>
      <protection locked="true" hidden="false"/>
    </xf>
    <xf numFmtId="167" fontId="5" fillId="0" borderId="11" xfId="0" applyFont="true" applyBorder="true" applyAlignment="true" applyProtection="false">
      <alignment horizontal="center" vertical="center" textRotation="0" wrapText="false" indent="0" shrinkToFit="false"/>
      <protection locked="true" hidden="false"/>
    </xf>
    <xf numFmtId="167" fontId="8" fillId="0" borderId="12" xfId="0" applyFont="true" applyBorder="true" applyAlignment="true" applyProtection="false">
      <alignment horizontal="center" vertical="center" textRotation="0" wrapText="false" indent="0" shrinkToFit="false"/>
      <protection locked="true" hidden="false"/>
    </xf>
    <xf numFmtId="164" fontId="5" fillId="0" borderId="8" xfId="0" applyFont="true" applyBorder="true" applyAlignment="true" applyProtection="false">
      <alignment horizontal="center" vertical="center" textRotation="0" wrapText="false" indent="0" shrinkToFit="false"/>
      <protection locked="true" hidden="false"/>
    </xf>
    <xf numFmtId="167" fontId="5" fillId="0" borderId="13" xfId="0" applyFont="true" applyBorder="true" applyAlignment="true" applyProtection="false">
      <alignment horizontal="center" vertical="center" textRotation="0" wrapText="false" indent="0" shrinkToFit="false"/>
      <protection locked="true" hidden="false"/>
    </xf>
    <xf numFmtId="167" fontId="8" fillId="0" borderId="14" xfId="0" applyFont="true" applyBorder="true" applyAlignment="true" applyProtection="false">
      <alignment horizontal="center" vertical="center" textRotation="0" wrapText="false" indent="0" shrinkToFit="false"/>
      <protection locked="true" hidden="false"/>
    </xf>
    <xf numFmtId="167" fontId="5" fillId="0" borderId="15" xfId="0" applyFont="true" applyBorder="true" applyAlignment="true" applyProtection="false">
      <alignment horizontal="center" vertical="center" textRotation="0" wrapText="false" indent="0" shrinkToFit="false"/>
      <protection locked="true" hidden="false"/>
    </xf>
    <xf numFmtId="167" fontId="8" fillId="0" borderId="16" xfId="0" applyFont="true" applyBorder="true" applyAlignment="true" applyProtection="false">
      <alignment horizontal="center" vertical="center" textRotation="0" wrapText="false" indent="0" shrinkToFit="false"/>
      <protection locked="true" hidden="false"/>
    </xf>
    <xf numFmtId="167" fontId="9" fillId="0" borderId="2" xfId="0" applyFont="true" applyBorder="true" applyAlignment="true" applyProtection="false">
      <alignment horizontal="center" vertical="top" textRotation="0" wrapText="true" indent="0" shrinkToFit="false"/>
      <protection locked="true" hidden="false"/>
    </xf>
    <xf numFmtId="164" fontId="8" fillId="3" borderId="2" xfId="0" applyFont="true" applyBorder="true" applyAlignment="true" applyProtection="false">
      <alignment horizontal="center" vertical="center" textRotation="0" wrapText="true" indent="0" shrinkToFit="false"/>
      <protection locked="true" hidden="false"/>
    </xf>
    <xf numFmtId="170" fontId="9" fillId="0" borderId="2" xfId="0" applyFont="true" applyBorder="true" applyAlignment="true" applyProtection="false">
      <alignment horizontal="center" vertical="top" textRotation="0" wrapText="true" indent="0" shrinkToFit="false"/>
      <protection locked="true" hidden="false"/>
    </xf>
    <xf numFmtId="164" fontId="10" fillId="0" borderId="0" xfId="0" applyFont="true" applyBorder="true" applyAlignment="true" applyProtection="false">
      <alignment horizontal="left" vertical="top" textRotation="0" wrapText="true" indent="15" shrinkToFit="false"/>
      <protection locked="true" hidden="false"/>
    </xf>
    <xf numFmtId="164" fontId="5" fillId="0" borderId="2" xfId="0" applyFont="true" applyBorder="true" applyAlignment="true" applyProtection="false">
      <alignment horizontal="center" vertical="center" textRotation="0" wrapText="false" indent="0" shrinkToFit="false"/>
      <protection locked="true" hidden="false"/>
    </xf>
    <xf numFmtId="169" fontId="5" fillId="0" borderId="2" xfId="0" applyFont="true" applyBorder="true" applyAlignment="true" applyProtection="false">
      <alignment horizontal="center" vertical="center" textRotation="0" wrapText="false" indent="0" shrinkToFit="false"/>
      <protection locked="true" hidden="false"/>
    </xf>
    <xf numFmtId="171" fontId="5" fillId="0" borderId="2" xfId="0" applyFont="true" applyBorder="true" applyAlignment="true" applyProtection="false">
      <alignment horizontal="center" vertical="center" textRotation="0" wrapText="false" indent="0" shrinkToFit="false"/>
      <protection locked="true" hidden="false"/>
    </xf>
    <xf numFmtId="164" fontId="11" fillId="0" borderId="0" xfId="0" applyFont="true" applyBorder="true" applyAlignment="true" applyProtection="false">
      <alignment horizontal="center" vertical="center" textRotation="0" wrapText="true" indent="0" shrinkToFit="false"/>
      <protection locked="true" hidden="false"/>
    </xf>
    <xf numFmtId="172" fontId="5" fillId="0" borderId="2"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true" applyProtection="false">
      <alignment horizontal="center" vertical="center" textRotation="0" wrapText="false" indent="0" shrinkToFit="false"/>
      <protection locked="true" hidden="false"/>
    </xf>
    <xf numFmtId="164" fontId="8" fillId="3" borderId="17" xfId="0" applyFont="true" applyBorder="true" applyAlignment="true" applyProtection="false">
      <alignment horizontal="center" vertical="center" textRotation="0" wrapText="false" indent="0" shrinkToFit="false"/>
      <protection locked="true" hidden="false"/>
    </xf>
    <xf numFmtId="164" fontId="8" fillId="3" borderId="18" xfId="0" applyFont="true" applyBorder="true" applyAlignment="true" applyProtection="false">
      <alignment horizontal="center" vertical="center" textRotation="0" wrapText="false" indent="0" shrinkToFit="false"/>
      <protection locked="true" hidden="false"/>
    </xf>
    <xf numFmtId="164" fontId="8" fillId="3" borderId="18" xfId="0" applyFont="true" applyBorder="true" applyAlignment="true" applyProtection="false">
      <alignment horizontal="center" vertical="center" textRotation="0" wrapText="true" indent="0" shrinkToFit="false"/>
      <protection locked="true" hidden="false"/>
    </xf>
    <xf numFmtId="164" fontId="8" fillId="3" borderId="19" xfId="0" applyFont="true" applyBorder="true" applyAlignment="true" applyProtection="false">
      <alignment horizontal="center" vertical="center" textRotation="0" wrapText="false" indent="0" shrinkToFit="false"/>
      <protection locked="true" hidden="false"/>
    </xf>
    <xf numFmtId="170" fontId="9" fillId="0" borderId="20" xfId="0" applyFont="true" applyBorder="true" applyAlignment="true" applyProtection="false">
      <alignment horizontal="center" vertical="top" textRotation="0" wrapText="true" indent="0" shrinkToFit="false"/>
      <protection locked="true" hidden="false"/>
    </xf>
    <xf numFmtId="167" fontId="5" fillId="0" borderId="21" xfId="0" applyFont="true" applyBorder="true" applyAlignment="true" applyProtection="false">
      <alignment horizontal="center" vertical="center" textRotation="0" wrapText="false" indent="0" shrinkToFit="false"/>
      <protection locked="true" hidden="false"/>
    </xf>
    <xf numFmtId="169" fontId="5" fillId="0" borderId="21" xfId="19" applyFont="true" applyBorder="true" applyAlignment="true" applyProtection="true">
      <alignment horizontal="center" vertical="center" textRotation="0" wrapText="false" indent="0" shrinkToFit="false"/>
      <protection locked="true" hidden="false"/>
    </xf>
    <xf numFmtId="169" fontId="5" fillId="0" borderId="21" xfId="0" applyFont="true" applyBorder="true" applyAlignment="true" applyProtection="false">
      <alignment horizontal="center" vertical="center" textRotation="0" wrapText="false" indent="0" shrinkToFit="false"/>
      <protection locked="true" hidden="false"/>
    </xf>
    <xf numFmtId="167" fontId="8" fillId="0" borderId="22" xfId="0" applyFont="true" applyBorder="true" applyAlignment="true" applyProtection="false">
      <alignment horizontal="center" vertical="center" textRotation="0" wrapText="false" indent="0" shrinkToFit="false"/>
      <protection locked="true" hidden="false"/>
    </xf>
    <xf numFmtId="164" fontId="5" fillId="0" borderId="23" xfId="0" applyFont="true" applyBorder="true" applyAlignment="true" applyProtection="false">
      <alignment horizontal="center" vertical="center" textRotation="0" wrapText="false" indent="0" shrinkToFit="false"/>
      <protection locked="true" hidden="false"/>
    </xf>
    <xf numFmtId="167" fontId="5" fillId="0" borderId="3" xfId="0" applyFont="true" applyBorder="true" applyAlignment="true" applyProtection="false">
      <alignment horizontal="center" vertical="center" textRotation="0" wrapText="false" indent="0" shrinkToFit="false"/>
      <protection locked="true" hidden="false"/>
    </xf>
    <xf numFmtId="169" fontId="5" fillId="0" borderId="3" xfId="19" applyFont="true" applyBorder="true" applyAlignment="true" applyProtection="true">
      <alignment horizontal="center" vertical="center" textRotation="0" wrapText="false" indent="0" shrinkToFit="false"/>
      <protection locked="true" hidden="false"/>
    </xf>
    <xf numFmtId="169" fontId="5" fillId="0" borderId="3" xfId="0" applyFont="true" applyBorder="true" applyAlignment="true" applyProtection="false">
      <alignment horizontal="center" vertical="center" textRotation="0" wrapText="false" indent="0" shrinkToFit="false"/>
      <protection locked="true" hidden="false"/>
    </xf>
    <xf numFmtId="167" fontId="8" fillId="0" borderId="24" xfId="0" applyFont="true" applyBorder="true" applyAlignment="true" applyProtection="false">
      <alignment horizontal="center" vertical="center" textRotation="0" wrapText="false" indent="0" shrinkToFit="false"/>
      <protection locked="true" hidden="false"/>
    </xf>
    <xf numFmtId="170" fontId="9" fillId="0" borderId="23" xfId="0" applyFont="true" applyBorder="true" applyAlignment="true" applyProtection="false">
      <alignment horizontal="center" vertical="top" textRotation="0" wrapText="true" indent="0" shrinkToFit="false"/>
      <protection locked="true" hidden="false"/>
    </xf>
    <xf numFmtId="164" fontId="5" fillId="0" borderId="25" xfId="0" applyFont="true" applyBorder="true" applyAlignment="true" applyProtection="false">
      <alignment horizontal="center" vertical="center" textRotation="0" wrapText="false" indent="0" shrinkToFit="false"/>
      <protection locked="true" hidden="false"/>
    </xf>
    <xf numFmtId="167" fontId="5" fillId="0" borderId="26" xfId="0" applyFont="true" applyBorder="true" applyAlignment="true" applyProtection="false">
      <alignment horizontal="center" vertical="center" textRotation="0" wrapText="false" indent="0" shrinkToFit="false"/>
      <protection locked="true" hidden="false"/>
    </xf>
    <xf numFmtId="169" fontId="5" fillId="0" borderId="26" xfId="19" applyFont="true" applyBorder="true" applyAlignment="true" applyProtection="true">
      <alignment horizontal="center" vertical="center" textRotation="0" wrapText="false" indent="0" shrinkToFit="false"/>
      <protection locked="true" hidden="false"/>
    </xf>
    <xf numFmtId="169" fontId="5" fillId="0" borderId="26" xfId="0" applyFont="true" applyBorder="true" applyAlignment="true" applyProtection="false">
      <alignment horizontal="center" vertical="center" textRotation="0" wrapText="false" indent="0" shrinkToFit="false"/>
      <protection locked="true" hidden="false"/>
    </xf>
    <xf numFmtId="167" fontId="8" fillId="0" borderId="27" xfId="0" applyFont="true" applyBorder="true" applyAlignment="true" applyProtection="false">
      <alignment horizontal="center" vertical="center" textRotation="0" wrapText="false" indent="0" shrinkToFit="false"/>
      <protection locked="true" hidden="false"/>
    </xf>
    <xf numFmtId="170" fontId="9" fillId="0" borderId="3" xfId="0" applyFont="true" applyBorder="true" applyAlignment="true" applyProtection="false">
      <alignment horizontal="center" vertical="top" textRotation="0" wrapText="true" indent="0" shrinkToFit="false"/>
      <protection locked="true" hidden="false"/>
    </xf>
    <xf numFmtId="167" fontId="8" fillId="0" borderId="3" xfId="0" applyFont="true" applyBorder="true" applyAlignment="true" applyProtection="false">
      <alignment horizontal="center" vertical="center" textRotation="0" wrapText="false" indent="0" shrinkToFit="false"/>
      <protection locked="true" hidden="false"/>
    </xf>
    <xf numFmtId="164" fontId="5" fillId="0" borderId="3" xfId="0" applyFont="true" applyBorder="true" applyAlignment="true" applyProtection="false">
      <alignment horizontal="center" vertical="center" textRotation="0" wrapText="false" indent="0" shrinkToFit="false"/>
      <protection locked="true" hidden="false"/>
    </xf>
    <xf numFmtId="173" fontId="5" fillId="5" borderId="2" xfId="19" applyFont="true" applyBorder="true" applyAlignment="true" applyProtection="true">
      <alignment horizontal="center" vertical="center" textRotation="0" wrapText="false" indent="0" shrinkToFit="false"/>
      <protection locked="true" hidden="false"/>
    </xf>
    <xf numFmtId="164" fontId="8" fillId="6" borderId="2" xfId="0" applyFont="true" applyBorder="true" applyAlignment="true" applyProtection="false">
      <alignment horizontal="center" vertical="center" textRotation="0" wrapText="false" indent="0" shrinkToFit="false"/>
      <protection locked="true" hidden="false"/>
    </xf>
    <xf numFmtId="169" fontId="8" fillId="6" borderId="2" xfId="19" applyFont="true" applyBorder="true" applyAlignment="true" applyProtection="true">
      <alignment horizontal="center" vertical="center" textRotation="0" wrapText="false" indent="0" shrinkToFit="false"/>
      <protection locked="true" hidden="false"/>
    </xf>
    <xf numFmtId="169" fontId="5" fillId="5" borderId="2"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center" vertical="center" textRotation="0" wrapText="false" indent="0" shrinkToFit="false"/>
      <protection locked="true" hidden="false"/>
    </xf>
    <xf numFmtId="174" fontId="5" fillId="0" borderId="2"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8" fillId="3" borderId="28" xfId="0" applyFont="true" applyBorder="true" applyAlignment="true" applyProtection="false">
      <alignment horizontal="center" vertical="center" textRotation="0" wrapText="false" indent="0" shrinkToFit="false"/>
      <protection locked="true" hidden="false"/>
    </xf>
    <xf numFmtId="164" fontId="8" fillId="3" borderId="23" xfId="0" applyFont="true" applyBorder="true" applyAlignment="true" applyProtection="false">
      <alignment horizontal="center" vertical="center" textRotation="0" wrapText="false" indent="0" shrinkToFit="false"/>
      <protection locked="true" hidden="false"/>
    </xf>
    <xf numFmtId="164" fontId="8" fillId="3" borderId="3" xfId="0" applyFont="true" applyBorder="true" applyAlignment="true" applyProtection="false">
      <alignment horizontal="center" vertical="center" textRotation="0" wrapText="false" indent="0" shrinkToFit="false"/>
      <protection locked="true" hidden="false"/>
    </xf>
    <xf numFmtId="164" fontId="8" fillId="3" borderId="24" xfId="0" applyFont="true" applyBorder="true" applyAlignment="true" applyProtection="false">
      <alignment horizontal="center" vertical="center" textRotation="0" wrapText="false" indent="0" shrinkToFit="false"/>
      <protection locked="true" hidden="false"/>
    </xf>
    <xf numFmtId="164" fontId="8" fillId="3" borderId="28" xfId="0" applyFont="true" applyBorder="true" applyAlignment="true" applyProtection="false">
      <alignment horizontal="center" vertical="center" textRotation="0" wrapText="true" indent="0" shrinkToFit="false"/>
      <protection locked="true" hidden="false"/>
    </xf>
    <xf numFmtId="164" fontId="5" fillId="0" borderId="23" xfId="0" applyFont="true" applyBorder="true" applyAlignment="true" applyProtection="false">
      <alignment horizontal="center" vertical="center" textRotation="0" wrapText="true" indent="0" shrinkToFit="false"/>
      <protection locked="true" hidden="false"/>
    </xf>
    <xf numFmtId="168" fontId="5" fillId="0" borderId="24" xfId="19" applyFont="true" applyBorder="true" applyAlignment="true" applyProtection="true">
      <alignment horizontal="center" vertical="center" textRotation="0" wrapText="false" indent="0" shrinkToFit="false"/>
      <protection locked="true" hidden="false"/>
    </xf>
    <xf numFmtId="164" fontId="5" fillId="7" borderId="23" xfId="0" applyFont="true" applyBorder="true" applyAlignment="true" applyProtection="false">
      <alignment horizontal="center" vertical="center" textRotation="0" wrapText="true" indent="0" shrinkToFit="false"/>
      <protection locked="true" hidden="false"/>
    </xf>
    <xf numFmtId="169" fontId="5" fillId="7" borderId="24" xfId="19" applyFont="true" applyBorder="true" applyAlignment="true" applyProtection="true">
      <alignment horizontal="center" vertical="center" textRotation="0" wrapText="false" indent="0" shrinkToFit="false"/>
      <protection locked="true" hidden="false"/>
    </xf>
    <xf numFmtId="169" fontId="5" fillId="0" borderId="24" xfId="19" applyFont="true" applyBorder="true" applyAlignment="true" applyProtection="true">
      <alignment horizontal="center" vertical="center" textRotation="0" wrapText="false" indent="0" shrinkToFit="false"/>
      <protection locked="true" hidden="false"/>
    </xf>
    <xf numFmtId="164" fontId="8" fillId="3" borderId="25" xfId="0" applyFont="true" applyBorder="true" applyAlignment="true" applyProtection="false">
      <alignment horizontal="center" vertical="center" textRotation="0" wrapText="false" indent="0" shrinkToFit="false"/>
      <protection locked="true" hidden="false"/>
    </xf>
    <xf numFmtId="169" fontId="8" fillId="3" borderId="27" xfId="0" applyFont="true" applyBorder="true" applyAlignment="true" applyProtection="false">
      <alignment horizontal="center" vertical="center" textRotation="0" wrapText="false" indent="0" shrinkToFit="false"/>
      <protection locked="true" hidden="false"/>
    </xf>
    <xf numFmtId="164" fontId="8" fillId="3" borderId="3"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true" applyAlignment="true" applyProtection="false">
      <alignment horizontal="general" vertical="center" textRotation="0" wrapText="false" indent="0" shrinkToFit="false"/>
      <protection locked="true" hidden="false"/>
    </xf>
    <xf numFmtId="168" fontId="5" fillId="0" borderId="3" xfId="19" applyFont="true" applyBorder="true" applyAlignment="true" applyProtection="true">
      <alignment horizontal="center" vertical="center" textRotation="0" wrapText="false" indent="0" shrinkToFit="false"/>
      <protection locked="true" hidden="false"/>
    </xf>
    <xf numFmtId="164" fontId="7" fillId="8" borderId="0" xfId="0" applyFont="true" applyBorder="true" applyAlignment="true" applyProtection="false">
      <alignment horizontal="left" vertical="center" textRotation="0" wrapText="true" indent="0" shrinkToFit="false"/>
      <protection locked="true" hidden="false"/>
    </xf>
    <xf numFmtId="175" fontId="5" fillId="0" borderId="2" xfId="0" applyFont="true" applyBorder="true" applyAlignment="true" applyProtection="false">
      <alignment horizontal="center" vertical="center" textRotation="0" wrapText="false" indent="0" shrinkToFit="false"/>
      <protection locked="true" hidden="false"/>
    </xf>
    <xf numFmtId="175" fontId="8" fillId="0" borderId="2" xfId="0" applyFont="true" applyBorder="true" applyAlignment="true" applyProtection="false">
      <alignment horizontal="center" vertical="center" textRotation="0" wrapText="false" indent="0" shrinkToFit="false"/>
      <protection locked="true" hidden="false"/>
    </xf>
    <xf numFmtId="164" fontId="5" fillId="0" borderId="2" xfId="0" applyFont="true" applyBorder="true" applyAlignment="true" applyProtection="false">
      <alignment horizontal="center" vertical="center" textRotation="0" wrapText="true" indent="0" shrinkToFit="false"/>
      <protection locked="true" hidden="false"/>
    </xf>
    <xf numFmtId="176" fontId="5" fillId="0" borderId="2" xfId="0" applyFont="true" applyBorder="true" applyAlignment="true" applyProtection="false">
      <alignment horizontal="center" vertical="center" textRotation="0" wrapText="true" indent="0" shrinkToFit="false"/>
      <protection locked="true" hidden="false"/>
    </xf>
    <xf numFmtId="168" fontId="5" fillId="0" borderId="2" xfId="19" applyFont="true" applyBorder="true" applyAlignment="true" applyProtection="true">
      <alignment horizontal="center" vertical="center" textRotation="0" wrapText="true" indent="0" shrinkToFit="false"/>
      <protection locked="true" hidden="false"/>
    </xf>
    <xf numFmtId="177" fontId="8" fillId="0" borderId="2" xfId="15" applyFont="true" applyBorder="true" applyAlignment="true" applyProtection="true">
      <alignment horizontal="center" vertical="center" textRotation="0" wrapText="true" indent="0" shrinkToFit="false"/>
      <protection locked="true" hidden="false"/>
    </xf>
    <xf numFmtId="169" fontId="5" fillId="0" borderId="2" xfId="19" applyFont="true" applyBorder="true" applyAlignment="true" applyProtection="true">
      <alignment horizontal="center" vertical="center" textRotation="0" wrapText="true" indent="0" shrinkToFit="false"/>
      <protection locked="true" hidden="false"/>
    </xf>
    <xf numFmtId="164" fontId="8" fillId="3" borderId="14" xfId="0" applyFont="true" applyBorder="true" applyAlignment="true" applyProtection="false">
      <alignment horizontal="center" vertical="center" textRotation="0" wrapText="true" indent="0" shrinkToFit="false"/>
      <protection locked="true" hidden="false"/>
    </xf>
    <xf numFmtId="176" fontId="8" fillId="3" borderId="2" xfId="0" applyFont="true" applyBorder="true" applyAlignment="true" applyProtection="false">
      <alignment horizontal="center" vertical="center" textRotation="0" wrapText="true" indent="0" shrinkToFit="false"/>
      <protection locked="true" hidden="false"/>
    </xf>
    <xf numFmtId="170" fontId="12" fillId="0" borderId="2" xfId="0" applyFont="true" applyBorder="true" applyAlignment="true" applyProtection="false">
      <alignment horizontal="center" vertical="top" textRotation="0" wrapText="true" indent="0" shrinkToFit="false"/>
      <protection locked="true" hidden="false"/>
    </xf>
    <xf numFmtId="176" fontId="5" fillId="0" borderId="2" xfId="0" applyFont="true" applyBorder="true" applyAlignment="true" applyProtection="false">
      <alignment horizontal="center" vertical="center" textRotation="0" wrapText="false" indent="0" shrinkToFit="false"/>
      <protection locked="true" hidden="false"/>
    </xf>
    <xf numFmtId="170" fontId="5" fillId="0" borderId="2" xfId="0" applyFont="true" applyBorder="true" applyAlignment="true" applyProtection="false">
      <alignment horizontal="center" vertical="center" textRotation="0" wrapText="false" indent="0" shrinkToFit="false"/>
      <protection locked="true" hidden="false"/>
    </xf>
    <xf numFmtId="164" fontId="10" fillId="3" borderId="2"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general" vertical="center" textRotation="0" wrapText="false" indent="0" shrinkToFit="false"/>
      <protection locked="true" hidden="false"/>
    </xf>
    <xf numFmtId="165" fontId="10" fillId="3" borderId="2" xfId="21" applyFont="true" applyBorder="true" applyAlignment="true" applyProtection="true">
      <alignment horizontal="center" vertical="center" textRotation="0" wrapText="false" indent="0" shrinkToFit="false"/>
      <protection locked="true" hidden="false"/>
    </xf>
    <xf numFmtId="164" fontId="13" fillId="0" borderId="2" xfId="0" applyFont="true" applyBorder="true" applyAlignment="true" applyProtection="false">
      <alignment horizontal="center" vertical="top" textRotation="0" wrapText="true" indent="0" shrinkToFit="false"/>
      <protection locked="true" hidden="false"/>
    </xf>
    <xf numFmtId="174" fontId="14" fillId="0" borderId="2" xfId="0" applyFont="true" applyBorder="true" applyAlignment="true" applyProtection="false">
      <alignment horizontal="center" vertical="top" textRotation="0" wrapText="false" indent="0" shrinkToFit="true"/>
      <protection locked="true" hidden="false"/>
    </xf>
    <xf numFmtId="172" fontId="14" fillId="0" borderId="2" xfId="0" applyFont="true" applyBorder="true" applyAlignment="true" applyProtection="false">
      <alignment horizontal="center" vertical="top" textRotation="0" wrapText="false" indent="0" shrinkToFit="true"/>
      <protection locked="true" hidden="false"/>
    </xf>
    <xf numFmtId="172" fontId="13" fillId="0" borderId="2" xfId="0" applyFont="true" applyBorder="true" applyAlignment="true" applyProtection="false">
      <alignment horizontal="center" vertical="top" textRotation="0" wrapText="true" indent="0" shrinkToFit="false"/>
      <protection locked="true" hidden="false"/>
    </xf>
    <xf numFmtId="178" fontId="5" fillId="0" borderId="2" xfId="21" applyFont="true" applyBorder="true" applyAlignment="true" applyProtection="true">
      <alignment horizontal="center" vertical="center" textRotation="0" wrapText="false" indent="0" shrinkToFit="false"/>
      <protection locked="true" hidden="false"/>
    </xf>
    <xf numFmtId="172" fontId="5" fillId="0" borderId="2" xfId="21" applyFont="true" applyBorder="true" applyAlignment="true" applyProtection="true">
      <alignment horizontal="center" vertical="center" textRotation="0" wrapText="false" indent="0" shrinkToFit="false"/>
      <protection locked="true" hidden="false"/>
    </xf>
    <xf numFmtId="172" fontId="10" fillId="3" borderId="2"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true" applyAlignment="true" applyProtection="false">
      <alignment horizontal="center" vertical="center" textRotation="0" wrapText="false" indent="0" shrinkToFit="false"/>
      <protection locked="true" hidden="false"/>
    </xf>
    <xf numFmtId="165" fontId="5" fillId="0" borderId="0" xfId="21" applyFont="true" applyBorder="true" applyAlignment="true" applyProtection="true">
      <alignment horizontal="center" vertical="center" textRotation="0" wrapText="false" indent="0" shrinkToFit="false"/>
      <protection locked="true" hidden="false"/>
    </xf>
    <xf numFmtId="165" fontId="5" fillId="0" borderId="0"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center" vertical="center" textRotation="0" wrapText="false" indent="0" shrinkToFit="false"/>
      <protection locked="true" hidden="false"/>
    </xf>
    <xf numFmtId="172" fontId="10" fillId="0" borderId="2" xfId="21" applyFont="true" applyBorder="true" applyAlignment="true" applyProtection="true">
      <alignment horizontal="center" vertical="center" textRotation="0" wrapText="false" indent="0" shrinkToFit="false"/>
      <protection locked="true" hidden="false"/>
    </xf>
    <xf numFmtId="172" fontId="5" fillId="9" borderId="2" xfId="21" applyFont="true" applyBorder="true" applyAlignment="true" applyProtection="true">
      <alignment horizontal="center" vertical="center" textRotation="0" wrapText="false" indent="0" shrinkToFit="false"/>
      <protection locked="true" hidden="false"/>
    </xf>
    <xf numFmtId="174" fontId="5" fillId="0" borderId="2" xfId="21" applyFont="true" applyBorder="true" applyAlignment="true" applyProtection="true">
      <alignment horizontal="center" vertical="center" textRotation="0" wrapText="false" indent="0" shrinkToFit="false"/>
      <protection locked="true" hidden="false"/>
    </xf>
    <xf numFmtId="171" fontId="5" fillId="0" borderId="2" xfId="21" applyFont="true" applyBorder="true" applyAlignment="true" applyProtection="true">
      <alignment horizontal="center" vertical="center" textRotation="0" wrapText="false" indent="0" shrinkToFit="false"/>
      <protection locked="true" hidden="false"/>
    </xf>
    <xf numFmtId="172" fontId="8" fillId="0" borderId="2" xfId="0" applyFont="true" applyBorder="true" applyAlignment="true" applyProtection="false">
      <alignment horizontal="center"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72" fontId="8" fillId="3" borderId="2" xfId="0" applyFont="true" applyBorder="true" applyAlignment="true" applyProtection="false">
      <alignment horizontal="center" vertical="center" textRotation="0" wrapText="false" indent="0" shrinkToFit="false"/>
      <protection locked="true" hidden="false"/>
    </xf>
    <xf numFmtId="165" fontId="10" fillId="3" borderId="2" xfId="0" applyFont="true" applyBorder="true" applyAlignment="true" applyProtection="false">
      <alignment horizontal="center" vertical="center" textRotation="0" wrapText="true" indent="0" shrinkToFit="false"/>
      <protection locked="true" hidden="false"/>
    </xf>
    <xf numFmtId="172" fontId="10" fillId="0" borderId="2" xfId="0" applyFont="true" applyBorder="true" applyAlignment="true" applyProtection="false">
      <alignment horizontal="center" vertical="center" textRotation="0" wrapText="false" indent="0" shrinkToFit="false"/>
      <protection locked="true" hidden="false"/>
    </xf>
    <xf numFmtId="164" fontId="10" fillId="3" borderId="2" xfId="0" applyFont="true" applyBorder="true" applyAlignment="true" applyProtection="false">
      <alignment horizontal="center" vertical="center" textRotation="0" wrapText="true" indent="0" shrinkToFit="false"/>
      <protection locked="true" hidden="false"/>
    </xf>
    <xf numFmtId="172" fontId="9" fillId="0" borderId="2"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true" applyAlignment="true" applyProtection="false">
      <alignment horizontal="center" vertical="center" textRotation="0" wrapText="false" indent="0" shrinkToFit="false"/>
      <protection locked="true" hidden="false"/>
    </xf>
    <xf numFmtId="164" fontId="10" fillId="3" borderId="28" xfId="0" applyFont="true" applyBorder="true" applyAlignment="true" applyProtection="false">
      <alignment horizontal="center" vertical="center" textRotation="0" wrapText="true" indent="0" shrinkToFit="false"/>
      <protection locked="true" hidden="false"/>
    </xf>
    <xf numFmtId="164" fontId="9" fillId="0" borderId="23" xfId="0" applyFont="true" applyBorder="true" applyAlignment="true" applyProtection="false">
      <alignment horizontal="center" vertical="center" textRotation="0" wrapText="false" indent="0" shrinkToFit="false"/>
      <protection locked="true" hidden="false"/>
    </xf>
    <xf numFmtId="173" fontId="9" fillId="0" borderId="24" xfId="19" applyFont="true" applyBorder="true" applyAlignment="true" applyProtection="true">
      <alignment horizontal="center" vertical="center" textRotation="0" wrapText="false" indent="0" shrinkToFit="false"/>
      <protection locked="true" hidden="false"/>
    </xf>
    <xf numFmtId="169" fontId="9" fillId="0" borderId="24" xfId="19" applyFont="true" applyBorder="true" applyAlignment="true" applyProtection="true">
      <alignment horizontal="center" vertical="center" textRotation="0" wrapText="false" indent="0" shrinkToFit="false"/>
      <protection locked="true" hidden="false"/>
    </xf>
    <xf numFmtId="164" fontId="9" fillId="0" borderId="25" xfId="0" applyFont="true" applyBorder="true" applyAlignment="true" applyProtection="false">
      <alignment horizontal="center" vertical="center" textRotation="0" wrapText="false" indent="0" shrinkToFit="false"/>
      <protection locked="true" hidden="false"/>
    </xf>
    <xf numFmtId="169" fontId="9" fillId="0" borderId="27" xfId="19" applyFont="true" applyBorder="true" applyAlignment="true" applyProtection="true">
      <alignment horizontal="center" vertical="center" textRotation="0" wrapText="false" indent="0" shrinkToFit="false"/>
      <protection locked="true" hidden="false"/>
    </xf>
    <xf numFmtId="179" fontId="5" fillId="0" borderId="2" xfId="22" applyFont="true" applyBorder="true" applyAlignment="true" applyProtection="true">
      <alignment horizontal="center" vertical="center" textRotation="0" wrapText="false" indent="0" shrinkToFit="false"/>
      <protection locked="true" hidden="false"/>
    </xf>
    <xf numFmtId="164" fontId="8" fillId="3" borderId="7" xfId="0" applyFont="true" applyBorder="true" applyAlignment="true" applyProtection="false">
      <alignment horizontal="center" vertical="center" textRotation="0" wrapText="false" indent="0" shrinkToFit="false"/>
      <protection locked="true" hidden="false"/>
    </xf>
    <xf numFmtId="164" fontId="8" fillId="3" borderId="4" xfId="0" applyFont="true" applyBorder="true" applyAlignment="true" applyProtection="false">
      <alignment horizontal="center" vertical="center" textRotation="0" wrapText="true" indent="0" shrinkToFit="false"/>
      <protection locked="true" hidden="false"/>
    </xf>
    <xf numFmtId="170" fontId="8" fillId="3" borderId="5" xfId="0" applyFont="true" applyBorder="true" applyAlignment="true" applyProtection="false">
      <alignment horizontal="center" vertical="center" textRotation="0" wrapText="true" indent="0" shrinkToFit="false"/>
      <protection locked="true" hidden="false"/>
    </xf>
    <xf numFmtId="164" fontId="8" fillId="3" borderId="6" xfId="0" applyFont="tru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false">
      <alignment horizontal="center" vertical="center" textRotation="0" wrapText="true" indent="0" shrinkToFit="false"/>
      <protection locked="true" hidden="false"/>
    </xf>
    <xf numFmtId="164" fontId="5" fillId="0" borderId="20" xfId="0" applyFont="true" applyBorder="true" applyAlignment="true" applyProtection="false">
      <alignment horizontal="center" vertical="center" textRotation="0" wrapText="true" indent="0" shrinkToFit="false"/>
      <protection locked="true" hidden="false"/>
    </xf>
    <xf numFmtId="167" fontId="5" fillId="0" borderId="22" xfId="0" applyFont="true" applyBorder="true" applyAlignment="true" applyProtection="false">
      <alignment horizontal="center" vertical="center" textRotation="0" wrapText="false" indent="0" shrinkToFit="false"/>
      <protection locked="true" hidden="false"/>
    </xf>
    <xf numFmtId="167" fontId="5" fillId="0" borderId="24" xfId="0" applyFont="true" applyBorder="true" applyAlignment="true" applyProtection="false">
      <alignment horizontal="center" vertical="center" textRotation="0" wrapText="false" indent="0" shrinkToFit="false"/>
      <protection locked="true" hidden="false"/>
    </xf>
    <xf numFmtId="164" fontId="15" fillId="0" borderId="25" xfId="0" applyFont="true" applyBorder="true" applyAlignment="true" applyProtection="false">
      <alignment horizontal="center" vertical="center" textRotation="0" wrapText="true" indent="0" shrinkToFit="false"/>
      <protection locked="true" hidden="false"/>
    </xf>
    <xf numFmtId="167" fontId="15" fillId="0" borderId="26" xfId="0" applyFont="true" applyBorder="true" applyAlignment="true" applyProtection="false">
      <alignment horizontal="center" vertical="center" textRotation="0" wrapText="false" indent="0" shrinkToFit="false"/>
      <protection locked="true" hidden="false"/>
    </xf>
    <xf numFmtId="167" fontId="15" fillId="0" borderId="27" xfId="0" applyFont="true" applyBorder="true" applyAlignment="true" applyProtection="false">
      <alignment horizontal="center" vertical="center" textRotation="0" wrapText="false" indent="0" shrinkToFit="false"/>
      <protection locked="true" hidden="false"/>
    </xf>
    <xf numFmtId="164" fontId="8" fillId="3" borderId="29" xfId="0" applyFont="true" applyBorder="true" applyAlignment="true" applyProtection="false">
      <alignment horizontal="center" vertical="center" textRotation="0" wrapText="true" indent="0" shrinkToFit="false"/>
      <protection locked="true" hidden="false"/>
    </xf>
    <xf numFmtId="167" fontId="8" fillId="3" borderId="30" xfId="0" applyFont="true" applyBorder="true" applyAlignment="true" applyProtection="false">
      <alignment horizontal="center" vertical="center" textRotation="0" wrapText="false" indent="0" shrinkToFit="false"/>
      <protection locked="true" hidden="false"/>
    </xf>
    <xf numFmtId="167" fontId="8" fillId="3" borderId="31"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true" applyAlignment="true" applyProtection="false">
      <alignment horizontal="center" vertical="bottom" textRotation="0" wrapText="false" indent="0" shrinkToFit="false"/>
      <protection locked="true" hidden="false"/>
    </xf>
    <xf numFmtId="164" fontId="8" fillId="3" borderId="0" xfId="0" applyFont="true" applyBorder="true" applyAlignment="true" applyProtection="false">
      <alignment horizontal="center" vertical="center" textRotation="0" wrapText="false" indent="0" shrinkToFit="false"/>
      <protection locked="true" hidden="false"/>
    </xf>
    <xf numFmtId="164" fontId="8" fillId="0" borderId="2" xfId="0" applyFont="true" applyBorder="true" applyAlignment="true" applyProtection="false">
      <alignment horizontal="center" vertical="center" textRotation="0" wrapText="true" indent="0" shrinkToFit="false"/>
      <protection locked="true" hidden="false"/>
    </xf>
    <xf numFmtId="164" fontId="8" fillId="0" borderId="14" xfId="0" applyFont="true" applyBorder="true" applyAlignment="true" applyProtection="false">
      <alignment horizontal="center" vertical="center" textRotation="0" wrapText="true" indent="0" shrinkToFit="false"/>
      <protection locked="true" hidden="false"/>
    </xf>
    <xf numFmtId="164" fontId="5" fillId="0" borderId="8" xfId="0" applyFont="true" applyBorder="true" applyAlignment="true" applyProtection="false">
      <alignment horizontal="center" vertical="center" textRotation="0" wrapText="true" indent="0" shrinkToFit="false"/>
      <protection locked="true" hidden="false"/>
    </xf>
    <xf numFmtId="164" fontId="5" fillId="0" borderId="16" xfId="0" applyFont="true" applyBorder="true" applyAlignment="true" applyProtection="false">
      <alignment horizontal="general" vertical="center" textRotation="0" wrapText="true" indent="0" shrinkToFit="false"/>
      <protection locked="true" hidden="false"/>
    </xf>
    <xf numFmtId="164" fontId="5" fillId="0" borderId="16"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general" vertical="center" textRotation="0" wrapText="false" indent="0" shrinkToFit="false"/>
      <protection locked="true" hidden="false"/>
    </xf>
    <xf numFmtId="164" fontId="8" fillId="10" borderId="0" xfId="0" applyFont="true" applyBorder="true" applyAlignment="true" applyProtection="false">
      <alignment horizontal="center" vertical="center" textRotation="0" wrapText="false" indent="0" shrinkToFit="false"/>
      <protection locked="true" hidden="false"/>
    </xf>
    <xf numFmtId="164" fontId="8" fillId="10" borderId="0" xfId="0" applyFont="true" applyBorder="true" applyAlignment="true" applyProtection="false">
      <alignment horizontal="center" vertical="center" textRotation="0" wrapText="true" indent="0" shrinkToFit="false"/>
      <protection locked="true" hidden="false"/>
    </xf>
    <xf numFmtId="169" fontId="5" fillId="0" borderId="16" xfId="0" applyFont="true" applyBorder="true" applyAlignment="true" applyProtection="false">
      <alignment horizontal="center" vertical="center" textRotation="0" wrapText="true" indent="0" shrinkToFit="false"/>
      <protection locked="true" hidden="false"/>
    </xf>
    <xf numFmtId="164" fontId="5" fillId="5" borderId="16" xfId="0" applyFont="true" applyBorder="true" applyAlignment="true" applyProtection="false">
      <alignment horizontal="center" vertical="center" textRotation="0" wrapText="true" indent="0" shrinkToFit="false"/>
      <protection locked="true" hidden="false"/>
    </xf>
    <xf numFmtId="164" fontId="5" fillId="0" borderId="16" xfId="0" applyFont="true" applyBorder="true" applyAlignment="true" applyProtection="false">
      <alignment horizontal="justify" vertical="center" textRotation="0" wrapText="true" indent="0" shrinkToFit="false"/>
      <protection locked="true" hidden="false"/>
    </xf>
    <xf numFmtId="164" fontId="8" fillId="0" borderId="14" xfId="0" applyFont="true" applyBorder="true" applyAlignment="true" applyProtection="false">
      <alignment horizontal="general" vertical="center" textRotation="0" wrapText="true" indent="0" shrinkToFit="false"/>
      <protection locked="true" hidden="false"/>
    </xf>
    <xf numFmtId="164" fontId="8" fillId="0" borderId="8" xfId="0" applyFont="true" applyBorder="true" applyAlignment="true" applyProtection="false">
      <alignment horizontal="center" vertical="center" textRotation="0" wrapText="tru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 name="Vírgula 2" xfId="21"/>
    <cellStyle name="Vírgula 3" xfId="22"/>
    <cellStyle name="Vírgula 3 2" xfId="23"/>
    <cellStyle name="Vírgula 4" xfId="24"/>
    <cellStyle name="Vírgula 4 2" xfId="25"/>
    <cellStyle name="Vírgula 5" xfId="26"/>
    <cellStyle name="Vírgula 5 2" xfId="27"/>
    <cellStyle name="Vírgula 6" xfId="2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9DC3E6"/>
      <rgbColor rgb="FF808080"/>
      <rgbColor rgb="FF9999FF"/>
      <rgbColor rgb="FF993366"/>
      <rgbColor rgb="FFFBE5D6"/>
      <rgbColor rgb="FFDEEBF7"/>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FF99"/>
      <rgbColor rgb="FF9CC3E6"/>
      <rgbColor rgb="FFF4B183"/>
      <rgbColor rgb="FFCC99FF"/>
      <rgbColor rgb="FFF8CBAD"/>
      <rgbColor rgb="FF2E75B6"/>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553"/>
  <sheetViews>
    <sheetView showFormulas="false" showGridLines="false" showRowColHeaders="true" showZeros="true" rightToLeft="false" tabSelected="true" showOutlineSymbols="true" defaultGridColor="true" view="normal" topLeftCell="A371" colorId="64" zoomScale="90" zoomScaleNormal="90" zoomScalePageLayoutView="100" workbookViewId="0">
      <selection pane="topLeft" activeCell="B452" activeCellId="0" sqref="B452"/>
    </sheetView>
  </sheetViews>
  <sheetFormatPr defaultColWidth="9.13671875" defaultRowHeight="15" zeroHeight="false" outlineLevelRow="0" outlineLevelCol="0"/>
  <cols>
    <col collapsed="false" customWidth="true" hidden="false" outlineLevel="0" max="1" min="1" style="1" width="38.9"/>
    <col collapsed="false" customWidth="true" hidden="false" outlineLevel="0" max="2" min="2" style="1" width="19.31"/>
    <col collapsed="false" customWidth="true" hidden="false" outlineLevel="0" max="4" min="3" style="1" width="22.28"/>
    <col collapsed="false" customWidth="true" hidden="false" outlineLevel="0" max="5" min="5" style="1" width="18.58"/>
    <col collapsed="false" customWidth="true" hidden="false" outlineLevel="0" max="6" min="6" style="1" width="17.71"/>
    <col collapsed="false" customWidth="true" hidden="false" outlineLevel="0" max="7" min="7" style="1" width="15.88"/>
    <col collapsed="false" customWidth="false" hidden="false" outlineLevel="0" max="1023" min="8" style="1" width="9.13"/>
    <col collapsed="false" customWidth="true" hidden="false" outlineLevel="0" max="1024" min="1024" style="0" width="11.52"/>
  </cols>
  <sheetData>
    <row r="1" customFormat="false" ht="24" hidden="false" customHeight="true" outlineLevel="0" collapsed="false">
      <c r="A1" s="2" t="s">
        <v>0</v>
      </c>
      <c r="B1" s="2"/>
      <c r="C1" s="2"/>
      <c r="D1" s="2"/>
      <c r="E1" s="2"/>
      <c r="F1" s="2"/>
      <c r="G1" s="2"/>
      <c r="H1" s="2"/>
    </row>
    <row r="2" customFormat="false" ht="24" hidden="false" customHeight="true" outlineLevel="0" collapsed="false">
      <c r="A2" s="2" t="s">
        <v>1</v>
      </c>
      <c r="B2" s="2"/>
      <c r="C2" s="2"/>
      <c r="D2" s="2"/>
      <c r="E2" s="2"/>
      <c r="F2" s="2"/>
      <c r="G2" s="2"/>
      <c r="H2" s="2"/>
    </row>
    <row r="3" customFormat="false" ht="128.5" hidden="false" customHeight="true" outlineLevel="0" collapsed="false">
      <c r="A3" s="3" t="s">
        <v>2</v>
      </c>
      <c r="B3" s="3"/>
      <c r="C3" s="3"/>
      <c r="D3" s="3"/>
      <c r="E3" s="3"/>
      <c r="F3" s="3"/>
      <c r="G3" s="3"/>
      <c r="H3" s="3"/>
    </row>
    <row r="4" customFormat="false" ht="24" hidden="false" customHeight="true" outlineLevel="0" collapsed="false">
      <c r="A4" s="4"/>
      <c r="B4" s="4"/>
      <c r="C4" s="4"/>
      <c r="D4" s="4"/>
      <c r="E4" s="4"/>
      <c r="F4" s="4"/>
      <c r="G4" s="5"/>
      <c r="H4" s="5"/>
    </row>
    <row r="5" customFormat="false" ht="24" hidden="false" customHeight="true" outlineLevel="0" collapsed="false">
      <c r="A5" s="6" t="s">
        <v>3</v>
      </c>
      <c r="B5" s="6"/>
      <c r="C5" s="6"/>
      <c r="D5" s="6"/>
      <c r="E5" s="6"/>
      <c r="F5" s="6"/>
      <c r="G5" s="6"/>
      <c r="H5" s="6"/>
    </row>
    <row r="6" customFormat="false" ht="27.35" hidden="false" customHeight="true" outlineLevel="0" collapsed="false">
      <c r="A6" s="3" t="s">
        <v>4</v>
      </c>
      <c r="B6" s="3"/>
      <c r="C6" s="3"/>
      <c r="D6" s="3"/>
      <c r="E6" s="3"/>
      <c r="F6" s="3"/>
      <c r="G6" s="3"/>
      <c r="H6" s="3"/>
    </row>
    <row r="7" customFormat="false" ht="15" hidden="false" customHeight="false" outlineLevel="0" collapsed="false">
      <c r="A7" s="4"/>
      <c r="B7" s="4"/>
      <c r="C7" s="4"/>
      <c r="D7" s="4"/>
      <c r="E7" s="4"/>
      <c r="F7" s="4"/>
      <c r="G7" s="5"/>
      <c r="H7" s="5"/>
    </row>
    <row r="8" customFormat="false" ht="15" hidden="false" customHeight="true" outlineLevel="0" collapsed="false">
      <c r="A8" s="7" t="s">
        <v>5</v>
      </c>
      <c r="B8" s="7"/>
      <c r="C8" s="7"/>
      <c r="D8" s="7"/>
      <c r="E8" s="7"/>
      <c r="F8" s="7"/>
      <c r="G8" s="7"/>
      <c r="H8" s="7"/>
    </row>
    <row r="9" customFormat="false" ht="27.35" hidden="false" customHeight="true" outlineLevel="0" collapsed="false">
      <c r="A9" s="3" t="s">
        <v>6</v>
      </c>
      <c r="B9" s="3"/>
      <c r="C9" s="3"/>
      <c r="D9" s="3"/>
      <c r="E9" s="3"/>
      <c r="F9" s="3"/>
      <c r="G9" s="3"/>
      <c r="H9" s="3"/>
    </row>
    <row r="11" customFormat="false" ht="24" hidden="false" customHeight="true" outlineLevel="0" collapsed="false">
      <c r="A11" s="8" t="s">
        <v>5</v>
      </c>
      <c r="B11" s="8"/>
    </row>
    <row r="12" customFormat="false" ht="27.35" hidden="false" customHeight="false" outlineLevel="0" collapsed="false">
      <c r="A12" s="9" t="s">
        <v>7</v>
      </c>
      <c r="B12" s="10" t="n">
        <f aca="false">+2262.5/220*180</f>
        <v>1851.13636363636</v>
      </c>
    </row>
    <row r="13" customFormat="false" ht="27.35" hidden="false" customHeight="false" outlineLevel="0" collapsed="false">
      <c r="A13" s="9" t="s">
        <v>8</v>
      </c>
      <c r="B13" s="10" t="n">
        <f aca="false">+2262.5/220*180</f>
        <v>1851.13636363636</v>
      </c>
    </row>
    <row r="15" customFormat="false" ht="24" hidden="false" customHeight="true" outlineLevel="0" collapsed="false">
      <c r="A15" s="7" t="s">
        <v>9</v>
      </c>
      <c r="B15" s="7"/>
      <c r="C15" s="7"/>
      <c r="D15" s="7"/>
      <c r="E15" s="7"/>
      <c r="F15" s="7"/>
      <c r="G15" s="7"/>
      <c r="H15" s="7"/>
    </row>
    <row r="16" customFormat="false" ht="39.8" hidden="false" customHeight="true" outlineLevel="0" collapsed="false">
      <c r="A16" s="3" t="s">
        <v>10</v>
      </c>
      <c r="B16" s="3"/>
      <c r="C16" s="3"/>
      <c r="D16" s="3"/>
      <c r="E16" s="3"/>
      <c r="F16" s="3"/>
      <c r="G16" s="3"/>
      <c r="H16" s="3"/>
    </row>
    <row r="17" customFormat="false" ht="24" hidden="false" customHeight="true" outlineLevel="0" collapsed="false">
      <c r="A17" s="4"/>
      <c r="B17" s="4"/>
      <c r="C17" s="4"/>
      <c r="D17" s="4"/>
      <c r="E17" s="4"/>
      <c r="F17" s="4"/>
    </row>
    <row r="18" customFormat="false" ht="24" hidden="false" customHeight="true" outlineLevel="0" collapsed="false">
      <c r="A18" s="8" t="s">
        <v>9</v>
      </c>
      <c r="B18" s="8"/>
      <c r="C18" s="8"/>
      <c r="D18" s="8"/>
    </row>
    <row r="19" customFormat="false" ht="24" hidden="false" customHeight="true" outlineLevel="0" collapsed="false">
      <c r="A19" s="8" t="s">
        <v>11</v>
      </c>
      <c r="B19" s="8" t="s">
        <v>12</v>
      </c>
      <c r="C19" s="8" t="s">
        <v>13</v>
      </c>
      <c r="D19" s="8" t="s">
        <v>14</v>
      </c>
    </row>
    <row r="20" customFormat="false" ht="27.35" hidden="false" customHeight="false" outlineLevel="0" collapsed="false">
      <c r="A20" s="9" t="str">
        <f aca="false">A12</f>
        <v>Bombeiro Civil 12x36 Diurno (180h mensais)</v>
      </c>
      <c r="B20" s="11" t="n">
        <v>2262.49</v>
      </c>
      <c r="C20" s="12" t="n">
        <v>0.1</v>
      </c>
      <c r="D20" s="11" t="n">
        <f aca="false">B20*C20</f>
        <v>226.249</v>
      </c>
      <c r="E20" s="5"/>
      <c r="G20" s="5"/>
      <c r="H20" s="5"/>
    </row>
    <row r="21" customFormat="false" ht="27.35" hidden="false" customHeight="false" outlineLevel="0" collapsed="false">
      <c r="A21" s="9" t="str">
        <f aca="false">A13</f>
        <v>Bombeiro Civil 12x36 Noturno (180h mensais)</v>
      </c>
      <c r="B21" s="11" t="n">
        <v>2262.49</v>
      </c>
      <c r="C21" s="12" t="n">
        <v>0.1</v>
      </c>
      <c r="D21" s="11" t="n">
        <f aca="false">B21*C21</f>
        <v>226.249</v>
      </c>
      <c r="E21" s="5"/>
      <c r="G21" s="5"/>
      <c r="H21" s="5"/>
    </row>
    <row r="23" customFormat="false" ht="24" hidden="false" customHeight="true" outlineLevel="0" collapsed="false">
      <c r="A23" s="7" t="s">
        <v>15</v>
      </c>
      <c r="B23" s="7"/>
      <c r="C23" s="7"/>
      <c r="D23" s="7"/>
      <c r="E23" s="7"/>
      <c r="F23" s="7"/>
      <c r="G23" s="7"/>
      <c r="H23" s="7"/>
    </row>
    <row r="24" customFormat="false" ht="39.8" hidden="false" customHeight="true" outlineLevel="0" collapsed="false">
      <c r="A24" s="3" t="s">
        <v>16</v>
      </c>
      <c r="B24" s="3"/>
      <c r="C24" s="3"/>
      <c r="D24" s="3"/>
      <c r="E24" s="3"/>
      <c r="F24" s="3"/>
      <c r="G24" s="3"/>
      <c r="H24" s="3"/>
    </row>
    <row r="25" customFormat="false" ht="24" hidden="false" customHeight="true" outlineLevel="0" collapsed="false">
      <c r="A25" s="5"/>
      <c r="B25" s="5"/>
      <c r="C25" s="5"/>
      <c r="D25" s="5"/>
      <c r="F25" s="5"/>
    </row>
    <row r="26" customFormat="false" ht="24" hidden="false" customHeight="true" outlineLevel="0" collapsed="false">
      <c r="A26" s="13" t="s">
        <v>17</v>
      </c>
      <c r="B26" s="13"/>
      <c r="C26" s="13"/>
      <c r="D26" s="13"/>
    </row>
    <row r="27" customFormat="false" ht="24" hidden="false" customHeight="true" outlineLevel="0" collapsed="false">
      <c r="A27" s="14" t="s">
        <v>11</v>
      </c>
      <c r="B27" s="15" t="s">
        <v>12</v>
      </c>
      <c r="C27" s="15" t="s">
        <v>13</v>
      </c>
      <c r="D27" s="16" t="s">
        <v>18</v>
      </c>
    </row>
    <row r="28" customFormat="false" ht="24" hidden="false" customHeight="true" outlineLevel="0" collapsed="false">
      <c r="A28" s="17" t="str">
        <f aca="false">A12</f>
        <v>Bombeiro Civil 12x36 Diurno (180h mensais)</v>
      </c>
      <c r="B28" s="18" t="n">
        <f aca="false">B12</f>
        <v>1851.13636363636</v>
      </c>
      <c r="C28" s="19" t="n">
        <v>0.3</v>
      </c>
      <c r="D28" s="10" t="n">
        <f aca="false">B28*C28</f>
        <v>555.340909090909</v>
      </c>
    </row>
    <row r="29" customFormat="false" ht="24" hidden="false" customHeight="true" outlineLevel="0" collapsed="false">
      <c r="A29" s="20" t="s">
        <v>19</v>
      </c>
      <c r="B29" s="11"/>
      <c r="C29" s="21" t="n">
        <f aca="false">C28</f>
        <v>0.3</v>
      </c>
      <c r="D29" s="10" t="n">
        <f aca="false">B29*C29</f>
        <v>0</v>
      </c>
    </row>
    <row r="30" customFormat="false" ht="24" hidden="false" customHeight="true" outlineLevel="0" collapsed="false">
      <c r="A30" s="20" t="s">
        <v>20</v>
      </c>
      <c r="B30" s="22"/>
      <c r="C30" s="23" t="n">
        <f aca="false">C29</f>
        <v>0.3</v>
      </c>
      <c r="D30" s="24" t="n">
        <f aca="false">B30*C30</f>
        <v>0</v>
      </c>
    </row>
    <row r="31" customFormat="false" ht="24" hidden="false" customHeight="true" outlineLevel="0" collapsed="false">
      <c r="A31" s="25" t="str">
        <f aca="false">A13</f>
        <v>Bombeiro Civil 12x36 Noturno (180h mensais)</v>
      </c>
      <c r="B31" s="26" t="n">
        <f aca="false">B13</f>
        <v>1851.13636363636</v>
      </c>
      <c r="C31" s="19" t="n">
        <f aca="false">C30</f>
        <v>0.3</v>
      </c>
      <c r="D31" s="27" t="n">
        <f aca="false">B31*C31</f>
        <v>555.340909090909</v>
      </c>
    </row>
    <row r="32" customFormat="false" ht="24" hidden="false" customHeight="true" outlineLevel="0" collapsed="false">
      <c r="A32" s="28" t="s">
        <v>21</v>
      </c>
      <c r="B32" s="29"/>
      <c r="C32" s="21" t="n">
        <f aca="false">C31</f>
        <v>0.3</v>
      </c>
      <c r="D32" s="30" t="n">
        <f aca="false">B32*C32</f>
        <v>0</v>
      </c>
    </row>
    <row r="33" customFormat="false" ht="24" hidden="false" customHeight="true" outlineLevel="0" collapsed="false">
      <c r="A33" s="28" t="s">
        <v>22</v>
      </c>
      <c r="B33" s="31"/>
      <c r="C33" s="21" t="n">
        <f aca="false">C32</f>
        <v>0.3</v>
      </c>
      <c r="D33" s="32" t="n">
        <f aca="false">B33*C33</f>
        <v>0</v>
      </c>
      <c r="G33" s="5"/>
      <c r="H33" s="5"/>
    </row>
    <row r="35" customFormat="false" ht="24" hidden="false" customHeight="true" outlineLevel="0" collapsed="false">
      <c r="A35" s="7" t="s">
        <v>23</v>
      </c>
      <c r="B35" s="7"/>
      <c r="C35" s="7"/>
      <c r="D35" s="7"/>
      <c r="E35" s="7"/>
      <c r="F35" s="7"/>
      <c r="G35" s="7"/>
      <c r="H35" s="7"/>
    </row>
    <row r="36" customFormat="false" ht="39.8" hidden="false" customHeight="true" outlineLevel="0" collapsed="false">
      <c r="A36" s="3" t="s">
        <v>24</v>
      </c>
      <c r="B36" s="3"/>
      <c r="C36" s="3"/>
      <c r="D36" s="3"/>
      <c r="E36" s="3"/>
      <c r="F36" s="3"/>
      <c r="G36" s="3"/>
      <c r="H36" s="3"/>
    </row>
    <row r="38" customFormat="false" ht="24" hidden="false" customHeight="true" outlineLevel="0" collapsed="false">
      <c r="A38" s="8" t="s">
        <v>23</v>
      </c>
      <c r="B38" s="8"/>
      <c r="C38" s="8"/>
      <c r="D38" s="8"/>
      <c r="E38" s="8"/>
    </row>
    <row r="39" customFormat="false" ht="24" hidden="false" customHeight="true" outlineLevel="0" collapsed="false">
      <c r="A39" s="8" t="s">
        <v>11</v>
      </c>
      <c r="B39" s="8" t="s">
        <v>25</v>
      </c>
      <c r="C39" s="8" t="s">
        <v>26</v>
      </c>
      <c r="D39" s="8" t="s">
        <v>13</v>
      </c>
      <c r="E39" s="8" t="s">
        <v>18</v>
      </c>
    </row>
    <row r="40" customFormat="false" ht="24" hidden="false" customHeight="true" outlineLevel="0" collapsed="false">
      <c r="A40" s="33" t="str">
        <f aca="false">A12</f>
        <v>Bombeiro Civil 12x36 Diurno (180h mensais)</v>
      </c>
      <c r="B40" s="11" t="n">
        <f aca="false">B12+D28</f>
        <v>2406.47727272727</v>
      </c>
      <c r="C40" s="12" t="n">
        <f aca="false">7/12</f>
        <v>0.583333333333333</v>
      </c>
      <c r="D40" s="21" t="n">
        <v>0</v>
      </c>
      <c r="E40" s="10" t="n">
        <f aca="false">B40*C40*D40</f>
        <v>0</v>
      </c>
    </row>
    <row r="41" customFormat="false" ht="24" hidden="false" customHeight="true" outlineLevel="0" collapsed="false">
      <c r="A41" s="9" t="str">
        <f aca="false">A13</f>
        <v>Bombeiro Civil 12x36 Noturno (180h mensais)</v>
      </c>
      <c r="B41" s="11" t="n">
        <f aca="false">B13+D31</f>
        <v>2406.47727272727</v>
      </c>
      <c r="C41" s="12" t="n">
        <f aca="false">7/12</f>
        <v>0.583333333333333</v>
      </c>
      <c r="D41" s="21" t="n">
        <v>0.2</v>
      </c>
      <c r="E41" s="10" t="n">
        <f aca="false">B41*C41*D41</f>
        <v>280.755681818182</v>
      </c>
    </row>
    <row r="42" customFormat="false" ht="24" hidden="false" customHeight="true" outlineLevel="0" collapsed="false">
      <c r="A42" s="8" t="s">
        <v>27</v>
      </c>
      <c r="B42" s="8"/>
      <c r="C42" s="8"/>
      <c r="D42" s="8"/>
      <c r="E42" s="8"/>
    </row>
    <row r="43" customFormat="false" ht="24" hidden="false" customHeight="true" outlineLevel="0" collapsed="false">
      <c r="A43" s="8" t="s">
        <v>11</v>
      </c>
      <c r="B43" s="8" t="s">
        <v>25</v>
      </c>
      <c r="C43" s="8" t="s">
        <v>26</v>
      </c>
      <c r="D43" s="8" t="s">
        <v>13</v>
      </c>
      <c r="E43" s="8" t="s">
        <v>18</v>
      </c>
    </row>
    <row r="44" customFormat="false" ht="24" hidden="false" customHeight="true" outlineLevel="0" collapsed="false">
      <c r="A44" s="9" t="str">
        <f aca="false">A12</f>
        <v>Bombeiro Civil 12x36 Diurno (180h mensais)</v>
      </c>
      <c r="B44" s="11" t="n">
        <f aca="false">B12+D29</f>
        <v>1851.13636363636</v>
      </c>
      <c r="C44" s="12" t="n">
        <v>0</v>
      </c>
      <c r="D44" s="21" t="n">
        <v>0</v>
      </c>
      <c r="E44" s="10" t="n">
        <f aca="false">B44*C44*D44</f>
        <v>0</v>
      </c>
    </row>
    <row r="45" customFormat="false" ht="24" hidden="false" customHeight="true" outlineLevel="0" collapsed="false">
      <c r="A45" s="9" t="str">
        <f aca="false">A13</f>
        <v>Bombeiro Civil 12x36 Noturno (180h mensais)</v>
      </c>
      <c r="B45" s="11" t="n">
        <f aca="false">B13+D31</f>
        <v>2406.47727272727</v>
      </c>
      <c r="C45" s="12" t="n">
        <f aca="false">1/12</f>
        <v>0.0833333333333333</v>
      </c>
      <c r="D45" s="21" t="n">
        <f aca="false">1+D41</f>
        <v>1.2</v>
      </c>
      <c r="E45" s="10" t="n">
        <f aca="false">B45*C45*D45</f>
        <v>240.647727272727</v>
      </c>
    </row>
    <row r="47" customFormat="false" ht="24" hidden="false" customHeight="true" outlineLevel="0" collapsed="false">
      <c r="A47" s="8" t="s">
        <v>28</v>
      </c>
      <c r="B47" s="8"/>
      <c r="C47" s="8"/>
      <c r="D47" s="8"/>
    </row>
    <row r="48" customFormat="false" ht="30.75" hidden="false" customHeight="true" outlineLevel="0" collapsed="false">
      <c r="A48" s="8" t="s">
        <v>11</v>
      </c>
      <c r="B48" s="8" t="s">
        <v>29</v>
      </c>
      <c r="C48" s="34" t="s">
        <v>30</v>
      </c>
      <c r="D48" s="8" t="s">
        <v>18</v>
      </c>
    </row>
    <row r="49" customFormat="false" ht="24" hidden="false" customHeight="true" outlineLevel="0" collapsed="false">
      <c r="A49" s="35" t="str">
        <f aca="false">A12</f>
        <v>Bombeiro Civil 12x36 Diurno (180h mensais)</v>
      </c>
      <c r="B49" s="11" t="n">
        <f aca="false">E40</f>
        <v>0</v>
      </c>
      <c r="C49" s="11" t="n">
        <f aca="false">E44</f>
        <v>0</v>
      </c>
      <c r="D49" s="10" t="n">
        <f aca="false">SUM(B49:C49)</f>
        <v>0</v>
      </c>
    </row>
    <row r="50" customFormat="false" ht="24" hidden="false" customHeight="true" outlineLevel="0" collapsed="false">
      <c r="A50" s="9" t="str">
        <f aca="false">A13</f>
        <v>Bombeiro Civil 12x36 Noturno (180h mensais)</v>
      </c>
      <c r="B50" s="11" t="n">
        <f aca="false">E41</f>
        <v>280.755681818182</v>
      </c>
      <c r="C50" s="11" t="n">
        <f aca="false">E45</f>
        <v>240.647727272727</v>
      </c>
      <c r="D50" s="10" t="n">
        <f aca="false">SUM(B50:C50)</f>
        <v>521.403409090909</v>
      </c>
      <c r="G50" s="5"/>
      <c r="H50" s="5"/>
    </row>
    <row r="52" customFormat="false" ht="24" hidden="false" customHeight="true" outlineLevel="0" collapsed="false">
      <c r="A52" s="36" t="s">
        <v>31</v>
      </c>
      <c r="B52" s="36"/>
      <c r="C52" s="36"/>
      <c r="D52" s="36"/>
      <c r="E52" s="36"/>
      <c r="F52" s="36"/>
      <c r="G52" s="36"/>
      <c r="H52" s="36"/>
    </row>
    <row r="53" customFormat="false" ht="15" hidden="false" customHeight="true" outlineLevel="0" collapsed="false">
      <c r="A53" s="3" t="s">
        <v>32</v>
      </c>
      <c r="B53" s="3"/>
      <c r="C53" s="3"/>
      <c r="D53" s="3"/>
      <c r="E53" s="3"/>
      <c r="F53" s="3"/>
    </row>
    <row r="55" customFormat="false" ht="24" hidden="false" customHeight="true" outlineLevel="0" collapsed="false">
      <c r="A55" s="8" t="s">
        <v>31</v>
      </c>
      <c r="B55" s="8"/>
      <c r="C55" s="8"/>
      <c r="D55" s="8"/>
    </row>
    <row r="56" customFormat="false" ht="24" hidden="false" customHeight="true" outlineLevel="0" collapsed="false">
      <c r="A56" s="8" t="s">
        <v>11</v>
      </c>
      <c r="B56" s="8" t="s">
        <v>12</v>
      </c>
      <c r="C56" s="8" t="s">
        <v>13</v>
      </c>
      <c r="D56" s="8" t="s">
        <v>18</v>
      </c>
    </row>
    <row r="57" customFormat="false" ht="24" hidden="false" customHeight="true" outlineLevel="0" collapsed="false">
      <c r="A57" s="35" t="str">
        <f aca="false">A12</f>
        <v>Bombeiro Civil 12x36 Diurno (180h mensais)</v>
      </c>
      <c r="B57" s="37" t="n">
        <v>36.51</v>
      </c>
      <c r="C57" s="38" t="n">
        <v>0.5</v>
      </c>
      <c r="D57" s="39" t="n">
        <f aca="false">B57*C57</f>
        <v>18.255</v>
      </c>
    </row>
    <row r="58" customFormat="false" ht="24" hidden="false" customHeight="true" outlineLevel="0" collapsed="false">
      <c r="A58" s="37" t="s">
        <v>19</v>
      </c>
      <c r="B58" s="37" t="n">
        <v>0</v>
      </c>
      <c r="C58" s="38" t="n">
        <v>1</v>
      </c>
      <c r="D58" s="39" t="n">
        <f aca="false">B58*C58</f>
        <v>0</v>
      </c>
    </row>
    <row r="59" customFormat="false" ht="24" hidden="false" customHeight="true" outlineLevel="0" collapsed="false">
      <c r="A59" s="37" t="s">
        <v>20</v>
      </c>
      <c r="B59" s="37" t="n">
        <v>0</v>
      </c>
      <c r="C59" s="38" t="n">
        <v>1</v>
      </c>
      <c r="D59" s="39" t="n">
        <f aca="false">B59*C59</f>
        <v>0</v>
      </c>
    </row>
    <row r="60" customFormat="false" ht="24" hidden="false" customHeight="true" outlineLevel="0" collapsed="false">
      <c r="A60" s="35" t="str">
        <f aca="false">A13</f>
        <v>Bombeiro Civil 12x36 Noturno (180h mensais)</v>
      </c>
      <c r="B60" s="37" t="n">
        <v>36.51</v>
      </c>
      <c r="C60" s="38" t="n">
        <v>0.5</v>
      </c>
      <c r="D60" s="39" t="n">
        <f aca="false">B60*C60</f>
        <v>18.255</v>
      </c>
    </row>
    <row r="61" customFormat="false" ht="24" hidden="false" customHeight="true" outlineLevel="0" collapsed="false">
      <c r="A61" s="37" t="s">
        <v>21</v>
      </c>
      <c r="B61" s="37" t="n">
        <v>0</v>
      </c>
      <c r="C61" s="38" t="n">
        <v>1</v>
      </c>
      <c r="D61" s="39" t="n">
        <f aca="false">B61*C61</f>
        <v>0</v>
      </c>
    </row>
    <row r="62" customFormat="false" ht="24" hidden="false" customHeight="true" outlineLevel="0" collapsed="false">
      <c r="A62" s="37" t="s">
        <v>22</v>
      </c>
      <c r="B62" s="37" t="n">
        <v>0</v>
      </c>
      <c r="C62" s="38" t="n">
        <v>1</v>
      </c>
      <c r="D62" s="39" t="n">
        <f aca="false">B62*C62</f>
        <v>0</v>
      </c>
      <c r="H62" s="5"/>
    </row>
    <row r="64" customFormat="false" ht="24" hidden="false" customHeight="true" outlineLevel="0" collapsed="false">
      <c r="A64" s="6" t="s">
        <v>3</v>
      </c>
      <c r="B64" s="6"/>
      <c r="C64" s="6"/>
      <c r="D64" s="6"/>
      <c r="E64" s="6"/>
      <c r="F64" s="6"/>
      <c r="G64" s="6"/>
      <c r="H64" s="6"/>
    </row>
    <row r="65" customFormat="false" ht="27.35" hidden="false" customHeight="true" outlineLevel="0" collapsed="false">
      <c r="A65" s="40" t="s">
        <v>33</v>
      </c>
      <c r="B65" s="40"/>
      <c r="C65" s="40"/>
      <c r="D65" s="40"/>
      <c r="E65" s="40"/>
      <c r="F65" s="40"/>
      <c r="G65" s="40"/>
      <c r="H65" s="40"/>
    </row>
    <row r="67" customFormat="false" ht="24" hidden="false" customHeight="true" outlineLevel="0" collapsed="false">
      <c r="A67" s="8" t="s">
        <v>3</v>
      </c>
      <c r="B67" s="8"/>
      <c r="C67" s="8"/>
      <c r="D67" s="8"/>
      <c r="E67" s="8"/>
      <c r="F67" s="8"/>
      <c r="G67" s="8"/>
    </row>
    <row r="68" customFormat="false" ht="39.8" hidden="false" customHeight="false" outlineLevel="0" collapsed="false">
      <c r="A68" s="8" t="s">
        <v>11</v>
      </c>
      <c r="B68" s="8" t="s">
        <v>34</v>
      </c>
      <c r="C68" s="34" t="s">
        <v>35</v>
      </c>
      <c r="D68" s="34" t="s">
        <v>36</v>
      </c>
      <c r="E68" s="8" t="s">
        <v>29</v>
      </c>
      <c r="F68" s="34" t="s">
        <v>37</v>
      </c>
      <c r="G68" s="8" t="s">
        <v>38</v>
      </c>
    </row>
    <row r="69" customFormat="false" ht="24" hidden="false" customHeight="true" outlineLevel="0" collapsed="false">
      <c r="A69" s="9" t="str">
        <f aca="false">A12</f>
        <v>Bombeiro Civil 12x36 Diurno (180h mensais)</v>
      </c>
      <c r="B69" s="11" t="n">
        <f aca="false">B12</f>
        <v>1851.13636363636</v>
      </c>
      <c r="C69" s="11" t="n">
        <f aca="false">D20</f>
        <v>226.249</v>
      </c>
      <c r="D69" s="11" t="n">
        <f aca="false">D28</f>
        <v>555.340909090909</v>
      </c>
      <c r="E69" s="11" t="n">
        <f aca="false">D49</f>
        <v>0</v>
      </c>
      <c r="F69" s="41" t="n">
        <f aca="false">D57</f>
        <v>18.255</v>
      </c>
      <c r="G69" s="10" t="n">
        <f aca="false">SUM(B69:F69)</f>
        <v>2650.98127272727</v>
      </c>
    </row>
    <row r="70" customFormat="false" ht="24" hidden="false" customHeight="true" outlineLevel="0" collapsed="false">
      <c r="A70" s="37" t="s">
        <v>19</v>
      </c>
      <c r="B70" s="11" t="n">
        <v>0</v>
      </c>
      <c r="C70" s="11" t="n">
        <v>0</v>
      </c>
      <c r="D70" s="11" t="n">
        <f aca="false">D29</f>
        <v>0</v>
      </c>
      <c r="E70" s="11" t="n">
        <v>0</v>
      </c>
      <c r="F70" s="41" t="n">
        <f aca="false">D58</f>
        <v>0</v>
      </c>
      <c r="G70" s="10" t="n">
        <f aca="false">SUM(B70:F70)</f>
        <v>0</v>
      </c>
    </row>
    <row r="71" customFormat="false" ht="24" hidden="false" customHeight="true" outlineLevel="0" collapsed="false">
      <c r="A71" s="37" t="s">
        <v>20</v>
      </c>
      <c r="B71" s="11" t="n">
        <v>0</v>
      </c>
      <c r="C71" s="11" t="n">
        <v>0</v>
      </c>
      <c r="D71" s="11" t="n">
        <f aca="false">D30</f>
        <v>0</v>
      </c>
      <c r="E71" s="37" t="n">
        <v>0</v>
      </c>
      <c r="F71" s="41" t="n">
        <f aca="false">D59</f>
        <v>0</v>
      </c>
      <c r="G71" s="10" t="n">
        <f aca="false">SUM(B71:F71)</f>
        <v>0</v>
      </c>
    </row>
    <row r="72" customFormat="false" ht="24" hidden="false" customHeight="true" outlineLevel="0" collapsed="false">
      <c r="A72" s="9" t="str">
        <f aca="false">A13</f>
        <v>Bombeiro Civil 12x36 Noturno (180h mensais)</v>
      </c>
      <c r="B72" s="11" t="n">
        <f aca="false">B13</f>
        <v>1851.13636363636</v>
      </c>
      <c r="C72" s="11" t="n">
        <f aca="false">D21</f>
        <v>226.249</v>
      </c>
      <c r="D72" s="11" t="n">
        <f aca="false">D31</f>
        <v>555.340909090909</v>
      </c>
      <c r="E72" s="11" t="n">
        <f aca="false">D50</f>
        <v>521.403409090909</v>
      </c>
      <c r="F72" s="41" t="n">
        <f aca="false">D60</f>
        <v>18.255</v>
      </c>
      <c r="G72" s="10" t="n">
        <f aca="false">SUM(B72:F72)</f>
        <v>3172.38468181818</v>
      </c>
    </row>
    <row r="73" customFormat="false" ht="24" hidden="false" customHeight="true" outlineLevel="0" collapsed="false">
      <c r="A73" s="37" t="s">
        <v>21</v>
      </c>
      <c r="B73" s="11" t="n">
        <v>0</v>
      </c>
      <c r="C73" s="11" t="n">
        <v>0</v>
      </c>
      <c r="D73" s="11" t="n">
        <f aca="false">D32</f>
        <v>0</v>
      </c>
      <c r="E73" s="11" t="n">
        <v>0</v>
      </c>
      <c r="F73" s="41" t="n">
        <f aca="false">D61</f>
        <v>0</v>
      </c>
      <c r="G73" s="10" t="n">
        <f aca="false">SUM(B73:F73)</f>
        <v>0</v>
      </c>
    </row>
    <row r="74" customFormat="false" ht="24" hidden="false" customHeight="true" outlineLevel="0" collapsed="false">
      <c r="A74" s="37" t="s">
        <v>22</v>
      </c>
      <c r="B74" s="11" t="n">
        <v>0</v>
      </c>
      <c r="C74" s="11" t="n">
        <v>0</v>
      </c>
      <c r="D74" s="11" t="n">
        <f aca="false">D33</f>
        <v>0</v>
      </c>
      <c r="E74" s="37" t="n">
        <v>0</v>
      </c>
      <c r="F74" s="41" t="n">
        <f aca="false">D62</f>
        <v>0</v>
      </c>
      <c r="G74" s="10" t="n">
        <f aca="false">SUM(B74:F74)</f>
        <v>0</v>
      </c>
      <c r="H74" s="5"/>
    </row>
    <row r="76" customFormat="false" ht="24" hidden="false" customHeight="true" outlineLevel="0" collapsed="false">
      <c r="A76" s="6" t="s">
        <v>39</v>
      </c>
      <c r="B76" s="6"/>
      <c r="C76" s="6"/>
      <c r="D76" s="6"/>
      <c r="E76" s="6"/>
      <c r="F76" s="6"/>
      <c r="G76" s="6"/>
      <c r="H76" s="6"/>
    </row>
    <row r="78" customFormat="false" ht="24" hidden="false" customHeight="true" outlineLevel="0" collapsed="false">
      <c r="A78" s="7" t="s">
        <v>40</v>
      </c>
      <c r="B78" s="7"/>
      <c r="C78" s="7"/>
      <c r="D78" s="7"/>
      <c r="E78" s="7"/>
      <c r="F78" s="7"/>
      <c r="G78" s="7"/>
      <c r="H78" s="7"/>
    </row>
    <row r="80" customFormat="false" ht="31.5" hidden="false" customHeight="true" outlineLevel="0" collapsed="false">
      <c r="A80" s="34" t="s">
        <v>41</v>
      </c>
      <c r="B80" s="34"/>
      <c r="C80" s="34"/>
      <c r="D80" s="34"/>
      <c r="E80" s="42"/>
    </row>
    <row r="81" customFormat="false" ht="26.85" hidden="false" customHeight="false" outlineLevel="0" collapsed="false">
      <c r="A81" s="8" t="s">
        <v>11</v>
      </c>
      <c r="B81" s="8" t="s">
        <v>12</v>
      </c>
      <c r="C81" s="34" t="s">
        <v>42</v>
      </c>
      <c r="D81" s="8" t="s">
        <v>18</v>
      </c>
    </row>
    <row r="82" customFormat="false" ht="24" hidden="false" customHeight="true" outlineLevel="0" collapsed="false">
      <c r="A82" s="9" t="str">
        <f aca="false">A12</f>
        <v>Bombeiro Civil 12x36 Diurno (180h mensais)</v>
      </c>
      <c r="B82" s="11" t="n">
        <f aca="false">G69</f>
        <v>2650.98127272727</v>
      </c>
      <c r="C82" s="38" t="n">
        <f aca="false">1/12</f>
        <v>0.0833333333333333</v>
      </c>
      <c r="D82" s="10" t="n">
        <f aca="false">B82*C82</f>
        <v>220.915106060606</v>
      </c>
    </row>
    <row r="83" customFormat="false" ht="24" hidden="false" customHeight="true" outlineLevel="0" collapsed="false">
      <c r="A83" s="37" t="s">
        <v>19</v>
      </c>
      <c r="B83" s="11" t="n">
        <v>0</v>
      </c>
      <c r="C83" s="38" t="n">
        <f aca="false">1/12</f>
        <v>0.0833333333333333</v>
      </c>
      <c r="D83" s="10" t="n">
        <f aca="false">B83*C83</f>
        <v>0</v>
      </c>
    </row>
    <row r="84" customFormat="false" ht="24" hidden="false" customHeight="true" outlineLevel="0" collapsed="false">
      <c r="A84" s="37" t="s">
        <v>20</v>
      </c>
      <c r="B84" s="11" t="n">
        <v>0</v>
      </c>
      <c r="C84" s="38" t="n">
        <f aca="false">1/12</f>
        <v>0.0833333333333333</v>
      </c>
      <c r="D84" s="10" t="n">
        <f aca="false">B84*C84</f>
        <v>0</v>
      </c>
    </row>
    <row r="85" customFormat="false" ht="24" hidden="false" customHeight="true" outlineLevel="0" collapsed="false">
      <c r="A85" s="9" t="str">
        <f aca="false">A13</f>
        <v>Bombeiro Civil 12x36 Noturno (180h mensais)</v>
      </c>
      <c r="B85" s="11" t="n">
        <f aca="false">G72</f>
        <v>3172.38468181818</v>
      </c>
      <c r="C85" s="38" t="n">
        <f aca="false">1/12</f>
        <v>0.0833333333333333</v>
      </c>
      <c r="D85" s="10" t="n">
        <f aca="false">B85*C85</f>
        <v>264.365390151515</v>
      </c>
    </row>
    <row r="86" customFormat="false" ht="24" hidden="false" customHeight="true" outlineLevel="0" collapsed="false">
      <c r="A86" s="37" t="s">
        <v>21</v>
      </c>
      <c r="B86" s="11" t="n">
        <v>0</v>
      </c>
      <c r="C86" s="38" t="n">
        <f aca="false">1/12</f>
        <v>0.0833333333333333</v>
      </c>
      <c r="D86" s="10" t="n">
        <f aca="false">B86*C86</f>
        <v>0</v>
      </c>
    </row>
    <row r="87" customFormat="false" ht="24" hidden="false" customHeight="true" outlineLevel="0" collapsed="false">
      <c r="A87" s="37" t="s">
        <v>22</v>
      </c>
      <c r="B87" s="11" t="n">
        <v>0</v>
      </c>
      <c r="C87" s="38" t="n">
        <f aca="false">1/12</f>
        <v>0.0833333333333333</v>
      </c>
      <c r="D87" s="10" t="n">
        <f aca="false">B87*C87</f>
        <v>0</v>
      </c>
    </row>
    <row r="89" customFormat="false" ht="36.75" hidden="false" customHeight="true" outlineLevel="0" collapsed="false">
      <c r="A89" s="34" t="s">
        <v>43</v>
      </c>
      <c r="B89" s="34"/>
      <c r="C89" s="34"/>
      <c r="D89" s="34"/>
    </row>
    <row r="90" customFormat="false" ht="30.75" hidden="false" customHeight="true" outlineLevel="0" collapsed="false">
      <c r="A90" s="8" t="s">
        <v>11</v>
      </c>
      <c r="B90" s="8" t="s">
        <v>12</v>
      </c>
      <c r="C90" s="34" t="s">
        <v>42</v>
      </c>
      <c r="D90" s="8" t="s">
        <v>18</v>
      </c>
    </row>
    <row r="91" customFormat="false" ht="24" hidden="false" customHeight="true" outlineLevel="0" collapsed="false">
      <c r="A91" s="9" t="str">
        <f aca="false">A12</f>
        <v>Bombeiro Civil 12x36 Diurno (180h mensais)</v>
      </c>
      <c r="B91" s="11" t="n">
        <f aca="false">G69</f>
        <v>2650.98127272727</v>
      </c>
      <c r="C91" s="38" t="n">
        <f aca="false">1/12</f>
        <v>0.0833333333333333</v>
      </c>
      <c r="D91" s="10" t="n">
        <f aca="false">B91*C91</f>
        <v>220.915106060606</v>
      </c>
    </row>
    <row r="92" customFormat="false" ht="24" hidden="false" customHeight="true" outlineLevel="0" collapsed="false">
      <c r="A92" s="37" t="s">
        <v>19</v>
      </c>
      <c r="B92" s="11" t="n">
        <f aca="false">G70</f>
        <v>0</v>
      </c>
      <c r="C92" s="38" t="n">
        <f aca="false">1/12</f>
        <v>0.0833333333333333</v>
      </c>
      <c r="D92" s="10" t="n">
        <f aca="false">B92*C92</f>
        <v>0</v>
      </c>
    </row>
    <row r="93" customFormat="false" ht="24" hidden="false" customHeight="true" outlineLevel="0" collapsed="false">
      <c r="A93" s="37" t="s">
        <v>20</v>
      </c>
      <c r="B93" s="11" t="n">
        <f aca="false">G71</f>
        <v>0</v>
      </c>
      <c r="C93" s="38" t="n">
        <f aca="false">1/12</f>
        <v>0.0833333333333333</v>
      </c>
      <c r="D93" s="10" t="n">
        <f aca="false">B93*C93</f>
        <v>0</v>
      </c>
    </row>
    <row r="94" customFormat="false" ht="24" hidden="false" customHeight="true" outlineLevel="0" collapsed="false">
      <c r="A94" s="9" t="str">
        <f aca="false">A13</f>
        <v>Bombeiro Civil 12x36 Noturno (180h mensais)</v>
      </c>
      <c r="B94" s="11" t="n">
        <f aca="false">G72</f>
        <v>3172.38468181818</v>
      </c>
      <c r="C94" s="38" t="n">
        <f aca="false">1/12</f>
        <v>0.0833333333333333</v>
      </c>
      <c r="D94" s="10" t="n">
        <f aca="false">B94*C94</f>
        <v>264.365390151515</v>
      </c>
    </row>
    <row r="95" customFormat="false" ht="24" hidden="false" customHeight="true" outlineLevel="0" collapsed="false">
      <c r="A95" s="37" t="s">
        <v>21</v>
      </c>
      <c r="B95" s="11" t="n">
        <f aca="false">G73</f>
        <v>0</v>
      </c>
      <c r="C95" s="38" t="n">
        <f aca="false">1/12</f>
        <v>0.0833333333333333</v>
      </c>
      <c r="D95" s="10" t="n">
        <f aca="false">B95*C95</f>
        <v>0</v>
      </c>
    </row>
    <row r="96" customFormat="false" ht="24" hidden="false" customHeight="true" outlineLevel="0" collapsed="false">
      <c r="A96" s="37" t="s">
        <v>22</v>
      </c>
      <c r="B96" s="11" t="n">
        <f aca="false">G74</f>
        <v>0</v>
      </c>
      <c r="C96" s="38" t="n">
        <f aca="false">1/12</f>
        <v>0.0833333333333333</v>
      </c>
      <c r="D96" s="10" t="n">
        <f aca="false">B96*C96</f>
        <v>0</v>
      </c>
    </row>
    <row r="98" customFormat="false" ht="24" hidden="false" customHeight="true" outlineLevel="0" collapsed="false">
      <c r="A98" s="34" t="s">
        <v>44</v>
      </c>
      <c r="B98" s="34"/>
      <c r="C98" s="34"/>
      <c r="D98" s="34"/>
      <c r="E98" s="34"/>
    </row>
    <row r="99" customFormat="false" ht="30" hidden="false" customHeight="true" outlineLevel="0" collapsed="false">
      <c r="A99" s="43" t="s">
        <v>11</v>
      </c>
      <c r="B99" s="44" t="s">
        <v>12</v>
      </c>
      <c r="C99" s="45" t="s">
        <v>45</v>
      </c>
      <c r="D99" s="45" t="s">
        <v>42</v>
      </c>
      <c r="E99" s="46" t="s">
        <v>18</v>
      </c>
    </row>
    <row r="100" customFormat="false" ht="24" hidden="false" customHeight="true" outlineLevel="0" collapsed="false">
      <c r="A100" s="47" t="str">
        <f aca="false">A12</f>
        <v>Bombeiro Civil 12x36 Diurno (180h mensais)</v>
      </c>
      <c r="B100" s="48" t="n">
        <f aca="false">G69</f>
        <v>2650.98127272727</v>
      </c>
      <c r="C100" s="49" t="n">
        <f aca="false">1/3</f>
        <v>0.333333333333333</v>
      </c>
      <c r="D100" s="50" t="n">
        <f aca="false">1/12</f>
        <v>0.0833333333333333</v>
      </c>
      <c r="E100" s="51" t="n">
        <f aca="false">B100*C100*D100</f>
        <v>73.6383686868685</v>
      </c>
    </row>
    <row r="101" customFormat="false" ht="24" hidden="false" customHeight="true" outlineLevel="0" collapsed="false">
      <c r="A101" s="52" t="s">
        <v>19</v>
      </c>
      <c r="B101" s="53" t="n">
        <f aca="false">G70</f>
        <v>0</v>
      </c>
      <c r="C101" s="54" t="n">
        <f aca="false">1/3</f>
        <v>0.333333333333333</v>
      </c>
      <c r="D101" s="55" t="n">
        <f aca="false">1/12</f>
        <v>0.0833333333333333</v>
      </c>
      <c r="E101" s="56" t="n">
        <f aca="false">B101*C101*D101</f>
        <v>0</v>
      </c>
    </row>
    <row r="102" customFormat="false" ht="24" hidden="false" customHeight="true" outlineLevel="0" collapsed="false">
      <c r="A102" s="52" t="s">
        <v>20</v>
      </c>
      <c r="B102" s="53" t="n">
        <f aca="false">G71</f>
        <v>0</v>
      </c>
      <c r="C102" s="54" t="n">
        <f aca="false">1/3</f>
        <v>0.333333333333333</v>
      </c>
      <c r="D102" s="55" t="n">
        <f aca="false">1/12</f>
        <v>0.0833333333333333</v>
      </c>
      <c r="E102" s="56" t="n">
        <f aca="false">B102*C102*D102</f>
        <v>0</v>
      </c>
    </row>
    <row r="103" customFormat="false" ht="24" hidden="false" customHeight="true" outlineLevel="0" collapsed="false">
      <c r="A103" s="57" t="str">
        <f aca="false">A13</f>
        <v>Bombeiro Civil 12x36 Noturno (180h mensais)</v>
      </c>
      <c r="B103" s="53" t="n">
        <f aca="false">G72</f>
        <v>3172.38468181818</v>
      </c>
      <c r="C103" s="54" t="n">
        <f aca="false">1/3</f>
        <v>0.333333333333333</v>
      </c>
      <c r="D103" s="55" t="n">
        <f aca="false">1/12</f>
        <v>0.0833333333333333</v>
      </c>
      <c r="E103" s="56" t="n">
        <f aca="false">B103*C103*D103</f>
        <v>88.1217967171715</v>
      </c>
    </row>
    <row r="104" customFormat="false" ht="24" hidden="false" customHeight="true" outlineLevel="0" collapsed="false">
      <c r="A104" s="52" t="s">
        <v>21</v>
      </c>
      <c r="B104" s="53" t="n">
        <f aca="false">G73</f>
        <v>0</v>
      </c>
      <c r="C104" s="54" t="n">
        <f aca="false">1/3</f>
        <v>0.333333333333333</v>
      </c>
      <c r="D104" s="55" t="n">
        <f aca="false">1/12</f>
        <v>0.0833333333333333</v>
      </c>
      <c r="E104" s="56" t="n">
        <f aca="false">B104*C104*D104</f>
        <v>0</v>
      </c>
    </row>
    <row r="105" customFormat="false" ht="24" hidden="false" customHeight="true" outlineLevel="0" collapsed="false">
      <c r="A105" s="58" t="s">
        <v>22</v>
      </c>
      <c r="B105" s="59" t="n">
        <f aca="false">G74</f>
        <v>0</v>
      </c>
      <c r="C105" s="60" t="n">
        <f aca="false">1/3</f>
        <v>0.333333333333333</v>
      </c>
      <c r="D105" s="61" t="n">
        <f aca="false">1/12</f>
        <v>0.0833333333333333</v>
      </c>
      <c r="E105" s="62" t="n">
        <f aca="false">B105*C105*D105</f>
        <v>0</v>
      </c>
    </row>
    <row r="107" customFormat="false" ht="24" hidden="false" customHeight="true" outlineLevel="0" collapsed="false">
      <c r="A107" s="8" t="s">
        <v>40</v>
      </c>
      <c r="B107" s="8"/>
      <c r="C107" s="8"/>
      <c r="D107" s="8"/>
      <c r="E107" s="8"/>
    </row>
    <row r="108" customFormat="false" ht="24" hidden="false" customHeight="true" outlineLevel="0" collapsed="false">
      <c r="A108" s="43" t="s">
        <v>11</v>
      </c>
      <c r="B108" s="44" t="s">
        <v>46</v>
      </c>
      <c r="C108" s="44" t="s">
        <v>47</v>
      </c>
      <c r="D108" s="44" t="s">
        <v>48</v>
      </c>
      <c r="E108" s="46" t="s">
        <v>38</v>
      </c>
    </row>
    <row r="109" customFormat="false" ht="24" hidden="false" customHeight="true" outlineLevel="0" collapsed="false">
      <c r="A109" s="63" t="str">
        <f aca="false">A12</f>
        <v>Bombeiro Civil 12x36 Diurno (180h mensais)</v>
      </c>
      <c r="B109" s="53" t="n">
        <f aca="false">D82</f>
        <v>220.915106060606</v>
      </c>
      <c r="C109" s="53" t="n">
        <f aca="false">D91</f>
        <v>220.915106060606</v>
      </c>
      <c r="D109" s="53" t="n">
        <f aca="false">E100</f>
        <v>73.6383686868685</v>
      </c>
      <c r="E109" s="64" t="n">
        <f aca="false">SUM(B109:D109)</f>
        <v>515.46858080808</v>
      </c>
    </row>
    <row r="110" customFormat="false" ht="24" hidden="false" customHeight="true" outlineLevel="0" collapsed="false">
      <c r="A110" s="65" t="s">
        <v>19</v>
      </c>
      <c r="B110" s="53" t="n">
        <f aca="false">D83</f>
        <v>0</v>
      </c>
      <c r="C110" s="53" t="n">
        <f aca="false">D92</f>
        <v>0</v>
      </c>
      <c r="D110" s="53" t="n">
        <f aca="false">E101</f>
        <v>0</v>
      </c>
      <c r="E110" s="64" t="n">
        <f aca="false">SUM(B110:D110)</f>
        <v>0</v>
      </c>
    </row>
    <row r="111" customFormat="false" ht="24" hidden="false" customHeight="true" outlineLevel="0" collapsed="false">
      <c r="A111" s="65" t="s">
        <v>20</v>
      </c>
      <c r="B111" s="53" t="n">
        <f aca="false">D84</f>
        <v>0</v>
      </c>
      <c r="C111" s="53" t="n">
        <f aca="false">D93</f>
        <v>0</v>
      </c>
      <c r="D111" s="53" t="n">
        <f aca="false">E102</f>
        <v>0</v>
      </c>
      <c r="E111" s="64" t="n">
        <f aca="false">SUM(B111:D111)</f>
        <v>0</v>
      </c>
    </row>
    <row r="112" customFormat="false" ht="24" hidden="false" customHeight="true" outlineLevel="0" collapsed="false">
      <c r="A112" s="63" t="str">
        <f aca="false">A13</f>
        <v>Bombeiro Civil 12x36 Noturno (180h mensais)</v>
      </c>
      <c r="B112" s="53" t="n">
        <f aca="false">D85</f>
        <v>264.365390151515</v>
      </c>
      <c r="C112" s="53" t="n">
        <f aca="false">D94</f>
        <v>264.365390151515</v>
      </c>
      <c r="D112" s="53" t="n">
        <f aca="false">E103</f>
        <v>88.1217967171715</v>
      </c>
      <c r="E112" s="64" t="n">
        <f aca="false">SUM(B112:D112)</f>
        <v>616.852577020201</v>
      </c>
    </row>
    <row r="113" customFormat="false" ht="24" hidden="false" customHeight="true" outlineLevel="0" collapsed="false">
      <c r="A113" s="65" t="s">
        <v>21</v>
      </c>
      <c r="B113" s="53" t="n">
        <f aca="false">D86</f>
        <v>0</v>
      </c>
      <c r="C113" s="53" t="n">
        <f aca="false">D95</f>
        <v>0</v>
      </c>
      <c r="D113" s="53" t="n">
        <f aca="false">E104</f>
        <v>0</v>
      </c>
      <c r="E113" s="64" t="n">
        <f aca="false">SUM(B113:D113)</f>
        <v>0</v>
      </c>
    </row>
    <row r="114" customFormat="false" ht="24" hidden="false" customHeight="true" outlineLevel="0" collapsed="false">
      <c r="A114" s="65" t="s">
        <v>22</v>
      </c>
      <c r="B114" s="53" t="n">
        <f aca="false">D87</f>
        <v>0</v>
      </c>
      <c r="C114" s="53" t="n">
        <f aca="false">D96</f>
        <v>0</v>
      </c>
      <c r="D114" s="53" t="n">
        <f aca="false">E105</f>
        <v>0</v>
      </c>
      <c r="E114" s="64" t="n">
        <f aca="false">SUM(B114:D114)</f>
        <v>0</v>
      </c>
      <c r="H114" s="5"/>
    </row>
    <row r="116" customFormat="false" ht="24" hidden="false" customHeight="true" outlineLevel="0" collapsed="false">
      <c r="A116" s="7" t="s">
        <v>49</v>
      </c>
      <c r="B116" s="7"/>
      <c r="C116" s="7"/>
      <c r="D116" s="7"/>
      <c r="E116" s="7"/>
      <c r="F116" s="7"/>
      <c r="G116" s="7"/>
      <c r="H116" s="7"/>
    </row>
    <row r="117" customFormat="false" ht="27.35" hidden="false" customHeight="true" outlineLevel="0" collapsed="false">
      <c r="A117" s="3" t="s">
        <v>50</v>
      </c>
      <c r="B117" s="3"/>
      <c r="C117" s="3"/>
      <c r="D117" s="3"/>
      <c r="E117" s="3"/>
      <c r="F117" s="3"/>
      <c r="G117" s="3"/>
      <c r="H117" s="3"/>
    </row>
    <row r="119" customFormat="false" ht="24" hidden="false" customHeight="true" outlineLevel="0" collapsed="false">
      <c r="A119" s="8" t="s">
        <v>51</v>
      </c>
      <c r="B119" s="8"/>
    </row>
    <row r="120" customFormat="false" ht="24" hidden="false" customHeight="true" outlineLevel="0" collapsed="false">
      <c r="A120" s="8" t="s">
        <v>52</v>
      </c>
      <c r="B120" s="8" t="s">
        <v>13</v>
      </c>
    </row>
    <row r="121" customFormat="false" ht="24" hidden="false" customHeight="true" outlineLevel="0" collapsed="false">
      <c r="A121" s="37" t="s">
        <v>53</v>
      </c>
      <c r="B121" s="12" t="n">
        <v>0.2</v>
      </c>
    </row>
    <row r="122" customFormat="false" ht="24" hidden="false" customHeight="true" outlineLevel="0" collapsed="false">
      <c r="A122" s="37" t="s">
        <v>54</v>
      </c>
      <c r="B122" s="12" t="n">
        <v>0.025</v>
      </c>
    </row>
    <row r="123" customFormat="false" ht="24" hidden="false" customHeight="true" outlineLevel="0" collapsed="false">
      <c r="A123" s="37" t="s">
        <v>55</v>
      </c>
      <c r="B123" s="66" t="n">
        <v>0.06</v>
      </c>
    </row>
    <row r="124" customFormat="false" ht="24" hidden="false" customHeight="true" outlineLevel="0" collapsed="false">
      <c r="A124" s="37" t="s">
        <v>56</v>
      </c>
      <c r="B124" s="12" t="n">
        <v>0.015</v>
      </c>
    </row>
    <row r="125" customFormat="false" ht="24" hidden="false" customHeight="true" outlineLevel="0" collapsed="false">
      <c r="A125" s="37" t="s">
        <v>57</v>
      </c>
      <c r="B125" s="12" t="n">
        <v>0.01</v>
      </c>
    </row>
    <row r="126" customFormat="false" ht="24" hidden="false" customHeight="true" outlineLevel="0" collapsed="false">
      <c r="A126" s="37" t="s">
        <v>58</v>
      </c>
      <c r="B126" s="12" t="n">
        <v>0.006</v>
      </c>
    </row>
    <row r="127" customFormat="false" ht="24" hidden="false" customHeight="true" outlineLevel="0" collapsed="false">
      <c r="A127" s="37" t="s">
        <v>59</v>
      </c>
      <c r="B127" s="12" t="n">
        <v>0.002</v>
      </c>
    </row>
    <row r="128" customFormat="false" ht="24" hidden="false" customHeight="true" outlineLevel="0" collapsed="false">
      <c r="A128" s="37" t="s">
        <v>60</v>
      </c>
      <c r="B128" s="12" t="n">
        <v>0.08</v>
      </c>
    </row>
    <row r="129" customFormat="false" ht="24" hidden="false" customHeight="true" outlineLevel="0" collapsed="false">
      <c r="A129" s="67" t="s">
        <v>61</v>
      </c>
      <c r="B129" s="68" t="n">
        <f aca="false">SUM(B121:B128)</f>
        <v>0.398</v>
      </c>
    </row>
    <row r="131" customFormat="false" ht="24" hidden="false" customHeight="true" outlineLevel="0" collapsed="false">
      <c r="A131" s="8" t="s">
        <v>62</v>
      </c>
      <c r="B131" s="8"/>
      <c r="C131" s="8"/>
      <c r="D131" s="8"/>
    </row>
    <row r="132" customFormat="false" ht="24" hidden="false" customHeight="true" outlineLevel="0" collapsed="false">
      <c r="A132" s="8" t="s">
        <v>11</v>
      </c>
      <c r="B132" s="8" t="s">
        <v>12</v>
      </c>
      <c r="C132" s="8" t="s">
        <v>13</v>
      </c>
      <c r="D132" s="8" t="s">
        <v>18</v>
      </c>
    </row>
    <row r="133" customFormat="false" ht="24" hidden="false" customHeight="true" outlineLevel="0" collapsed="false">
      <c r="A133" s="9" t="str">
        <f aca="false">A12</f>
        <v>Bombeiro Civil 12x36 Diurno (180h mensais)</v>
      </c>
      <c r="B133" s="11" t="n">
        <f aca="false">G69+E109</f>
        <v>3166.44985353535</v>
      </c>
      <c r="C133" s="69" t="n">
        <f aca="false">SUM($B$121:$B$127)</f>
        <v>0.318</v>
      </c>
      <c r="D133" s="10" t="n">
        <f aca="false">B133*C133</f>
        <v>1006.93105342424</v>
      </c>
    </row>
    <row r="134" customFormat="false" ht="24" hidden="false" customHeight="true" outlineLevel="0" collapsed="false">
      <c r="A134" s="37" t="s">
        <v>19</v>
      </c>
      <c r="B134" s="11" t="n">
        <f aca="false">G70+E110</f>
        <v>0</v>
      </c>
      <c r="C134" s="69" t="n">
        <f aca="false">SUM($B$121:$B$127)</f>
        <v>0.318</v>
      </c>
      <c r="D134" s="10" t="n">
        <f aca="false">B134*C134</f>
        <v>0</v>
      </c>
    </row>
    <row r="135" customFormat="false" ht="24" hidden="false" customHeight="true" outlineLevel="0" collapsed="false">
      <c r="A135" s="37" t="s">
        <v>20</v>
      </c>
      <c r="B135" s="11" t="n">
        <f aca="false">G71+E111</f>
        <v>0</v>
      </c>
      <c r="C135" s="69" t="n">
        <f aca="false">SUM($B$121:$B$127)</f>
        <v>0.318</v>
      </c>
      <c r="D135" s="10" t="n">
        <f aca="false">B135*C135</f>
        <v>0</v>
      </c>
    </row>
    <row r="136" customFormat="false" ht="24" hidden="false" customHeight="true" outlineLevel="0" collapsed="false">
      <c r="A136" s="9" t="str">
        <f aca="false">A13</f>
        <v>Bombeiro Civil 12x36 Noturno (180h mensais)</v>
      </c>
      <c r="B136" s="11" t="n">
        <f aca="false">G72+E112</f>
        <v>3789.23725883838</v>
      </c>
      <c r="C136" s="69" t="n">
        <f aca="false">SUM($B$121:$B$127)</f>
        <v>0.318</v>
      </c>
      <c r="D136" s="10" t="n">
        <f aca="false">B136*C136</f>
        <v>1204.9774483106</v>
      </c>
    </row>
    <row r="137" customFormat="false" ht="24" hidden="false" customHeight="true" outlineLevel="0" collapsed="false">
      <c r="A137" s="37" t="s">
        <v>21</v>
      </c>
      <c r="B137" s="11" t="n">
        <f aca="false">G73+E113</f>
        <v>0</v>
      </c>
      <c r="C137" s="69" t="n">
        <f aca="false">SUM($B$121:$B$127)</f>
        <v>0.318</v>
      </c>
      <c r="D137" s="10" t="n">
        <f aca="false">B137*C137</f>
        <v>0</v>
      </c>
    </row>
    <row r="138" customFormat="false" ht="24" hidden="false" customHeight="true" outlineLevel="0" collapsed="false">
      <c r="A138" s="37" t="s">
        <v>22</v>
      </c>
      <c r="B138" s="11" t="n">
        <f aca="false">G74+E114</f>
        <v>0</v>
      </c>
      <c r="C138" s="69" t="n">
        <f aca="false">SUM($B$121:$B$127)</f>
        <v>0.318</v>
      </c>
      <c r="D138" s="10" t="n">
        <f aca="false">B138*C138</f>
        <v>0</v>
      </c>
    </row>
    <row r="140" customFormat="false" ht="24" hidden="false" customHeight="true" outlineLevel="0" collapsed="false">
      <c r="A140" s="8" t="s">
        <v>63</v>
      </c>
      <c r="B140" s="8"/>
      <c r="C140" s="8"/>
      <c r="D140" s="8"/>
    </row>
    <row r="141" customFormat="false" ht="24" hidden="false" customHeight="true" outlineLevel="0" collapsed="false">
      <c r="A141" s="8" t="s">
        <v>11</v>
      </c>
      <c r="B141" s="8" t="s">
        <v>12</v>
      </c>
      <c r="C141" s="8" t="s">
        <v>13</v>
      </c>
      <c r="D141" s="8" t="s">
        <v>18</v>
      </c>
    </row>
    <row r="142" customFormat="false" ht="24" hidden="false" customHeight="true" outlineLevel="0" collapsed="false">
      <c r="A142" s="9" t="str">
        <f aca="false">A12</f>
        <v>Bombeiro Civil 12x36 Diurno (180h mensais)</v>
      </c>
      <c r="B142" s="11" t="n">
        <f aca="false">G69+E109</f>
        <v>3166.44985353535</v>
      </c>
      <c r="C142" s="38" t="n">
        <f aca="false">$B$128</f>
        <v>0.08</v>
      </c>
      <c r="D142" s="10" t="n">
        <f aca="false">B142*C142</f>
        <v>253.315988282828</v>
      </c>
    </row>
    <row r="143" customFormat="false" ht="24" hidden="false" customHeight="true" outlineLevel="0" collapsed="false">
      <c r="A143" s="37" t="s">
        <v>19</v>
      </c>
      <c r="B143" s="11" t="n">
        <f aca="false">G70+E110</f>
        <v>0</v>
      </c>
      <c r="C143" s="38" t="n">
        <f aca="false">$B$128</f>
        <v>0.08</v>
      </c>
      <c r="D143" s="10" t="n">
        <f aca="false">B143*C143</f>
        <v>0</v>
      </c>
    </row>
    <row r="144" customFormat="false" ht="24" hidden="false" customHeight="true" outlineLevel="0" collapsed="false">
      <c r="A144" s="37" t="s">
        <v>20</v>
      </c>
      <c r="B144" s="11" t="n">
        <f aca="false">G71+E111</f>
        <v>0</v>
      </c>
      <c r="C144" s="38" t="n">
        <f aca="false">$B$128</f>
        <v>0.08</v>
      </c>
      <c r="D144" s="10" t="n">
        <f aca="false">B144*C144</f>
        <v>0</v>
      </c>
    </row>
    <row r="145" customFormat="false" ht="24" hidden="false" customHeight="true" outlineLevel="0" collapsed="false">
      <c r="A145" s="9" t="str">
        <f aca="false">A13</f>
        <v>Bombeiro Civil 12x36 Noturno (180h mensais)</v>
      </c>
      <c r="B145" s="11" t="n">
        <f aca="false">G72+E112</f>
        <v>3789.23725883838</v>
      </c>
      <c r="C145" s="38" t="n">
        <f aca="false">$B$128</f>
        <v>0.08</v>
      </c>
      <c r="D145" s="10" t="n">
        <f aca="false">B145*C145</f>
        <v>303.13898070707</v>
      </c>
    </row>
    <row r="146" customFormat="false" ht="24" hidden="false" customHeight="true" outlineLevel="0" collapsed="false">
      <c r="A146" s="37" t="s">
        <v>21</v>
      </c>
      <c r="B146" s="11" t="n">
        <f aca="false">G73+E113</f>
        <v>0</v>
      </c>
      <c r="C146" s="38" t="n">
        <f aca="false">$B$128</f>
        <v>0.08</v>
      </c>
      <c r="D146" s="10" t="n">
        <f aca="false">B146*C146</f>
        <v>0</v>
      </c>
    </row>
    <row r="147" customFormat="false" ht="24" hidden="false" customHeight="true" outlineLevel="0" collapsed="false">
      <c r="A147" s="37" t="s">
        <v>22</v>
      </c>
      <c r="B147" s="11" t="n">
        <f aca="false">G74+E114</f>
        <v>0</v>
      </c>
      <c r="C147" s="38" t="n">
        <f aca="false">$B$128</f>
        <v>0.08</v>
      </c>
      <c r="D147" s="10" t="n">
        <f aca="false">B147*C147</f>
        <v>0</v>
      </c>
    </row>
    <row r="149" customFormat="false" ht="24" hidden="false" customHeight="true" outlineLevel="0" collapsed="false">
      <c r="A149" s="8" t="s">
        <v>49</v>
      </c>
      <c r="B149" s="8"/>
      <c r="C149" s="8"/>
      <c r="D149" s="8"/>
    </row>
    <row r="150" customFormat="false" ht="24" hidden="false" customHeight="true" outlineLevel="0" collapsed="false">
      <c r="A150" s="8" t="s">
        <v>11</v>
      </c>
      <c r="B150" s="8" t="s">
        <v>64</v>
      </c>
      <c r="C150" s="8" t="s">
        <v>60</v>
      </c>
      <c r="D150" s="8" t="s">
        <v>38</v>
      </c>
    </row>
    <row r="151" customFormat="false" ht="24" hidden="false" customHeight="true" outlineLevel="0" collapsed="false">
      <c r="A151" s="9" t="str">
        <f aca="false">A12</f>
        <v>Bombeiro Civil 12x36 Diurno (180h mensais)</v>
      </c>
      <c r="B151" s="11" t="n">
        <f aca="false">D133</f>
        <v>1006.93105342424</v>
      </c>
      <c r="C151" s="11" t="n">
        <f aca="false">D142</f>
        <v>253.315988282828</v>
      </c>
      <c r="D151" s="10" t="n">
        <f aca="false">B151+C151</f>
        <v>1260.24704170707</v>
      </c>
    </row>
    <row r="152" customFormat="false" ht="24" hidden="false" customHeight="true" outlineLevel="0" collapsed="false">
      <c r="A152" s="37" t="s">
        <v>19</v>
      </c>
      <c r="B152" s="11" t="n">
        <f aca="false">D134</f>
        <v>0</v>
      </c>
      <c r="C152" s="11" t="n">
        <f aca="false">D143</f>
        <v>0</v>
      </c>
      <c r="D152" s="10" t="n">
        <f aca="false">B152+C152</f>
        <v>0</v>
      </c>
    </row>
    <row r="153" customFormat="false" ht="24" hidden="false" customHeight="true" outlineLevel="0" collapsed="false">
      <c r="A153" s="37" t="s">
        <v>20</v>
      </c>
      <c r="B153" s="11" t="n">
        <f aca="false">D135</f>
        <v>0</v>
      </c>
      <c r="C153" s="11" t="n">
        <f aca="false">D144</f>
        <v>0</v>
      </c>
      <c r="D153" s="10" t="n">
        <f aca="false">B153+C153</f>
        <v>0</v>
      </c>
    </row>
    <row r="154" customFormat="false" ht="24" hidden="false" customHeight="true" outlineLevel="0" collapsed="false">
      <c r="A154" s="9" t="str">
        <f aca="false">A13</f>
        <v>Bombeiro Civil 12x36 Noturno (180h mensais)</v>
      </c>
      <c r="B154" s="11" t="n">
        <f aca="false">D136</f>
        <v>1204.9774483106</v>
      </c>
      <c r="C154" s="11" t="n">
        <f aca="false">D145</f>
        <v>303.13898070707</v>
      </c>
      <c r="D154" s="10" t="n">
        <f aca="false">B154+C154</f>
        <v>1508.11642901767</v>
      </c>
    </row>
    <row r="155" customFormat="false" ht="24" hidden="false" customHeight="true" outlineLevel="0" collapsed="false">
      <c r="A155" s="37" t="s">
        <v>21</v>
      </c>
      <c r="B155" s="11" t="n">
        <f aca="false">D137</f>
        <v>0</v>
      </c>
      <c r="C155" s="11" t="n">
        <f aca="false">D146</f>
        <v>0</v>
      </c>
      <c r="D155" s="10" t="n">
        <f aca="false">B155+C155</f>
        <v>0</v>
      </c>
    </row>
    <row r="156" customFormat="false" ht="24" hidden="false" customHeight="true" outlineLevel="0" collapsed="false">
      <c r="A156" s="37" t="s">
        <v>22</v>
      </c>
      <c r="B156" s="11" t="n">
        <f aca="false">D138</f>
        <v>0</v>
      </c>
      <c r="C156" s="11" t="n">
        <f aca="false">D147</f>
        <v>0</v>
      </c>
      <c r="D156" s="10" t="n">
        <f aca="false">B156+C156</f>
        <v>0</v>
      </c>
      <c r="H156" s="5"/>
    </row>
    <row r="158" customFormat="false" ht="24" hidden="false" customHeight="true" outlineLevel="0" collapsed="false">
      <c r="A158" s="7" t="s">
        <v>65</v>
      </c>
      <c r="B158" s="7"/>
      <c r="C158" s="7"/>
      <c r="D158" s="7"/>
      <c r="E158" s="7"/>
      <c r="F158" s="7"/>
      <c r="G158" s="7"/>
      <c r="H158" s="7"/>
    </row>
    <row r="159" customFormat="false" ht="27.35" hidden="false" customHeight="true" outlineLevel="0" collapsed="false">
      <c r="A159" s="3" t="s">
        <v>66</v>
      </c>
      <c r="B159" s="3"/>
      <c r="C159" s="3"/>
      <c r="D159" s="3"/>
      <c r="E159" s="3"/>
      <c r="F159" s="3"/>
      <c r="G159" s="3"/>
      <c r="H159" s="3"/>
    </row>
    <row r="161" customFormat="false" ht="24" hidden="false" customHeight="true" outlineLevel="0" collapsed="false">
      <c r="A161" s="70" t="s">
        <v>67</v>
      </c>
      <c r="B161" s="70"/>
      <c r="C161" s="70"/>
      <c r="D161" s="70"/>
      <c r="E161" s="70"/>
      <c r="F161" s="70"/>
      <c r="G161" s="5"/>
    </row>
    <row r="163" customFormat="false" ht="24" hidden="false" customHeight="true" outlineLevel="0" collapsed="false">
      <c r="A163" s="8" t="s">
        <v>68</v>
      </c>
      <c r="B163" s="8"/>
      <c r="C163" s="8"/>
      <c r="D163" s="8"/>
      <c r="E163" s="8"/>
    </row>
    <row r="164" customFormat="false" ht="26.85" hidden="false" customHeight="false" outlineLevel="0" collapsed="false">
      <c r="A164" s="8" t="s">
        <v>11</v>
      </c>
      <c r="B164" s="8" t="s">
        <v>69</v>
      </c>
      <c r="C164" s="8" t="s">
        <v>70</v>
      </c>
      <c r="D164" s="34" t="s">
        <v>71</v>
      </c>
      <c r="E164" s="8" t="s">
        <v>72</v>
      </c>
    </row>
    <row r="165" customFormat="false" ht="24" hidden="false" customHeight="true" outlineLevel="0" collapsed="false">
      <c r="A165" s="9" t="str">
        <f aca="false">A12</f>
        <v>Bombeiro Civil 12x36 Diurno (180h mensais)</v>
      </c>
      <c r="B165" s="11" t="n">
        <v>4</v>
      </c>
      <c r="C165" s="71" t="n">
        <v>4</v>
      </c>
      <c r="D165" s="71" t="n">
        <v>15</v>
      </c>
      <c r="E165" s="10" t="n">
        <f aca="false">B165*C165*D165</f>
        <v>240</v>
      </c>
    </row>
    <row r="166" customFormat="false" ht="24" hidden="false" customHeight="true" outlineLevel="0" collapsed="false">
      <c r="A166" s="37" t="s">
        <v>19</v>
      </c>
      <c r="B166" s="11" t="n">
        <v>0</v>
      </c>
      <c r="C166" s="71" t="n">
        <f aca="false">C165</f>
        <v>4</v>
      </c>
      <c r="D166" s="71" t="n">
        <v>15</v>
      </c>
      <c r="E166" s="10" t="n">
        <f aca="false">B166*C166*D166</f>
        <v>0</v>
      </c>
    </row>
    <row r="167" customFormat="false" ht="24" hidden="false" customHeight="true" outlineLevel="0" collapsed="false">
      <c r="A167" s="37" t="s">
        <v>20</v>
      </c>
      <c r="B167" s="11" t="n">
        <v>0</v>
      </c>
      <c r="C167" s="71" t="n">
        <f aca="false">C166</f>
        <v>4</v>
      </c>
      <c r="D167" s="71" t="n">
        <v>22</v>
      </c>
      <c r="E167" s="10" t="n">
        <f aca="false">B167*C167*D167</f>
        <v>0</v>
      </c>
    </row>
    <row r="168" customFormat="false" ht="24" hidden="false" customHeight="true" outlineLevel="0" collapsed="false">
      <c r="A168" s="9" t="str">
        <f aca="false">A13</f>
        <v>Bombeiro Civil 12x36 Noturno (180h mensais)</v>
      </c>
      <c r="B168" s="11" t="n">
        <v>4</v>
      </c>
      <c r="C168" s="71" t="n">
        <f aca="false">C167</f>
        <v>4</v>
      </c>
      <c r="D168" s="71" t="n">
        <v>15</v>
      </c>
      <c r="E168" s="10" t="n">
        <f aca="false">B168*C168*D168</f>
        <v>240</v>
      </c>
    </row>
    <row r="169" customFormat="false" ht="24" hidden="false" customHeight="true" outlineLevel="0" collapsed="false">
      <c r="A169" s="37" t="s">
        <v>21</v>
      </c>
      <c r="B169" s="11" t="n">
        <v>0</v>
      </c>
      <c r="C169" s="71" t="n">
        <f aca="false">C168</f>
        <v>4</v>
      </c>
      <c r="D169" s="71" t="n">
        <v>15</v>
      </c>
      <c r="E169" s="10" t="n">
        <f aca="false">B169*C169*D169</f>
        <v>0</v>
      </c>
    </row>
    <row r="170" customFormat="false" ht="24" hidden="false" customHeight="true" outlineLevel="0" collapsed="false">
      <c r="A170" s="37" t="s">
        <v>22</v>
      </c>
      <c r="B170" s="11" t="n">
        <v>0</v>
      </c>
      <c r="C170" s="71" t="n">
        <f aca="false">C169</f>
        <v>4</v>
      </c>
      <c r="D170" s="71" t="n">
        <v>22</v>
      </c>
      <c r="E170" s="10" t="n">
        <f aca="false">B170*C170*D170</f>
        <v>0</v>
      </c>
    </row>
    <row r="172" customFormat="false" ht="24" hidden="false" customHeight="true" outlineLevel="0" collapsed="false">
      <c r="A172" s="8" t="s">
        <v>73</v>
      </c>
      <c r="B172" s="8"/>
      <c r="C172" s="8"/>
      <c r="D172" s="8"/>
      <c r="E172" s="8"/>
    </row>
    <row r="173" customFormat="false" ht="24" hidden="false" customHeight="true" outlineLevel="0" collapsed="false">
      <c r="A173" s="8" t="s">
        <v>11</v>
      </c>
      <c r="B173" s="8" t="s">
        <v>12</v>
      </c>
      <c r="C173" s="8" t="s">
        <v>74</v>
      </c>
      <c r="D173" s="8" t="s">
        <v>13</v>
      </c>
      <c r="E173" s="8" t="s">
        <v>75</v>
      </c>
    </row>
    <row r="174" customFormat="false" ht="24" hidden="false" customHeight="true" outlineLevel="0" collapsed="false">
      <c r="A174" s="9" t="str">
        <f aca="false">A12</f>
        <v>Bombeiro Civil 12x36 Diurno (180h mensais)</v>
      </c>
      <c r="B174" s="11" t="n">
        <f aca="false">B12</f>
        <v>1851.13636363636</v>
      </c>
      <c r="C174" s="21" t="n">
        <v>1</v>
      </c>
      <c r="D174" s="21" t="n">
        <v>0.06</v>
      </c>
      <c r="E174" s="10" t="n">
        <f aca="false">B174*C174*D174</f>
        <v>111.068181818182</v>
      </c>
    </row>
    <row r="175" customFormat="false" ht="24" hidden="false" customHeight="true" outlineLevel="0" collapsed="false">
      <c r="A175" s="37" t="s">
        <v>19</v>
      </c>
      <c r="B175" s="11" t="n">
        <v>0</v>
      </c>
      <c r="C175" s="21" t="n">
        <v>1</v>
      </c>
      <c r="D175" s="21" t="n">
        <v>0.06</v>
      </c>
      <c r="E175" s="10" t="n">
        <f aca="false">B175*C175*D175</f>
        <v>0</v>
      </c>
    </row>
    <row r="176" customFormat="false" ht="24" hidden="false" customHeight="true" outlineLevel="0" collapsed="false">
      <c r="A176" s="37" t="s">
        <v>20</v>
      </c>
      <c r="B176" s="11" t="n">
        <v>0</v>
      </c>
      <c r="C176" s="21" t="n">
        <v>1</v>
      </c>
      <c r="D176" s="21" t="n">
        <v>0.06</v>
      </c>
      <c r="E176" s="10" t="n">
        <f aca="false">B176*C176*D176</f>
        <v>0</v>
      </c>
    </row>
    <row r="177" customFormat="false" ht="24" hidden="false" customHeight="true" outlineLevel="0" collapsed="false">
      <c r="A177" s="9" t="str">
        <f aca="false">A13</f>
        <v>Bombeiro Civil 12x36 Noturno (180h mensais)</v>
      </c>
      <c r="B177" s="11" t="n">
        <f aca="false">B13</f>
        <v>1851.13636363636</v>
      </c>
      <c r="C177" s="21" t="n">
        <v>1</v>
      </c>
      <c r="D177" s="21" t="n">
        <v>0.06</v>
      </c>
      <c r="E177" s="10" t="n">
        <f aca="false">B177*C177*D177</f>
        <v>111.068181818182</v>
      </c>
    </row>
    <row r="178" customFormat="false" ht="24" hidden="false" customHeight="true" outlineLevel="0" collapsed="false">
      <c r="A178" s="37" t="s">
        <v>21</v>
      </c>
      <c r="B178" s="11" t="n">
        <v>0</v>
      </c>
      <c r="C178" s="21" t="n">
        <v>1</v>
      </c>
      <c r="D178" s="21" t="n">
        <v>0.06</v>
      </c>
      <c r="E178" s="10" t="n">
        <f aca="false">B178*C178*D178</f>
        <v>0</v>
      </c>
    </row>
    <row r="179" customFormat="false" ht="24" hidden="false" customHeight="true" outlineLevel="0" collapsed="false">
      <c r="A179" s="37" t="s">
        <v>22</v>
      </c>
      <c r="B179" s="11" t="n">
        <v>0</v>
      </c>
      <c r="C179" s="21" t="n">
        <v>1</v>
      </c>
      <c r="D179" s="21" t="n">
        <v>0.06</v>
      </c>
      <c r="E179" s="10" t="n">
        <f aca="false">B179*C179*D179</f>
        <v>0</v>
      </c>
    </row>
    <row r="181" customFormat="false" ht="24" hidden="false" customHeight="true" outlineLevel="0" collapsed="false">
      <c r="A181" s="8" t="s">
        <v>76</v>
      </c>
      <c r="B181" s="8"/>
      <c r="C181" s="8"/>
      <c r="D181" s="8"/>
    </row>
    <row r="182" customFormat="false" ht="24" hidden="false" customHeight="true" outlineLevel="0" collapsed="false">
      <c r="A182" s="8" t="s">
        <v>11</v>
      </c>
      <c r="B182" s="8" t="s">
        <v>72</v>
      </c>
      <c r="C182" s="8" t="s">
        <v>77</v>
      </c>
      <c r="D182" s="8" t="s">
        <v>78</v>
      </c>
    </row>
    <row r="183" customFormat="false" ht="24" hidden="false" customHeight="true" outlineLevel="0" collapsed="false">
      <c r="A183" s="9" t="str">
        <f aca="false">A12</f>
        <v>Bombeiro Civil 12x36 Diurno (180h mensais)</v>
      </c>
      <c r="B183" s="11" t="n">
        <f aca="false">E165</f>
        <v>240</v>
      </c>
      <c r="C183" s="11" t="n">
        <f aca="false">E174</f>
        <v>111.068181818182</v>
      </c>
      <c r="D183" s="10" t="n">
        <f aca="false">B183-C183</f>
        <v>128.931818181818</v>
      </c>
    </row>
    <row r="184" customFormat="false" ht="24" hidden="false" customHeight="true" outlineLevel="0" collapsed="false">
      <c r="A184" s="37" t="s">
        <v>19</v>
      </c>
      <c r="B184" s="11" t="n">
        <f aca="false">E166</f>
        <v>0</v>
      </c>
      <c r="C184" s="11" t="n">
        <f aca="false">E175</f>
        <v>0</v>
      </c>
      <c r="D184" s="10" t="n">
        <f aca="false">B184-C184</f>
        <v>0</v>
      </c>
    </row>
    <row r="185" customFormat="false" ht="24" hidden="false" customHeight="true" outlineLevel="0" collapsed="false">
      <c r="A185" s="37" t="s">
        <v>20</v>
      </c>
      <c r="B185" s="11" t="n">
        <f aca="false">E167</f>
        <v>0</v>
      </c>
      <c r="C185" s="11" t="n">
        <f aca="false">E176</f>
        <v>0</v>
      </c>
      <c r="D185" s="10" t="n">
        <f aca="false">B185-C185</f>
        <v>0</v>
      </c>
    </row>
    <row r="186" customFormat="false" ht="24" hidden="false" customHeight="true" outlineLevel="0" collapsed="false">
      <c r="A186" s="9" t="str">
        <f aca="false">A13</f>
        <v>Bombeiro Civil 12x36 Noturno (180h mensais)</v>
      </c>
      <c r="B186" s="11" t="n">
        <f aca="false">E168</f>
        <v>240</v>
      </c>
      <c r="C186" s="11" t="n">
        <f aca="false">E177</f>
        <v>111.068181818182</v>
      </c>
      <c r="D186" s="10" t="n">
        <f aca="false">B186-C186</f>
        <v>128.931818181818</v>
      </c>
    </row>
    <row r="187" customFormat="false" ht="24" hidden="false" customHeight="true" outlineLevel="0" collapsed="false">
      <c r="A187" s="37" t="s">
        <v>21</v>
      </c>
      <c r="B187" s="11" t="n">
        <f aca="false">E169</f>
        <v>0</v>
      </c>
      <c r="C187" s="11" t="n">
        <f aca="false">E178</f>
        <v>0</v>
      </c>
      <c r="D187" s="10" t="n">
        <f aca="false">B187-C187</f>
        <v>0</v>
      </c>
    </row>
    <row r="188" customFormat="false" ht="24" hidden="false" customHeight="true" outlineLevel="0" collapsed="false">
      <c r="A188" s="37" t="s">
        <v>22</v>
      </c>
      <c r="B188" s="11" t="n">
        <f aca="false">E170</f>
        <v>0</v>
      </c>
      <c r="C188" s="11" t="n">
        <f aca="false">E179</f>
        <v>0</v>
      </c>
      <c r="D188" s="10" t="n">
        <f aca="false">B188-C188</f>
        <v>0</v>
      </c>
      <c r="H188" s="5"/>
    </row>
    <row r="190" customFormat="false" ht="24" hidden="false" customHeight="true" outlineLevel="0" collapsed="false">
      <c r="A190" s="70" t="s">
        <v>79</v>
      </c>
      <c r="B190" s="70"/>
      <c r="C190" s="70"/>
      <c r="D190" s="70"/>
      <c r="E190" s="70"/>
      <c r="F190" s="70"/>
      <c r="G190" s="5"/>
    </row>
    <row r="192" customFormat="false" ht="24" hidden="false" customHeight="true" outlineLevel="0" collapsed="false">
      <c r="A192" s="8" t="s">
        <v>79</v>
      </c>
      <c r="B192" s="8"/>
      <c r="C192" s="8"/>
      <c r="D192" s="8"/>
    </row>
    <row r="193" customFormat="false" ht="27" hidden="false" customHeight="true" outlineLevel="0" collapsed="false">
      <c r="A193" s="8" t="s">
        <v>11</v>
      </c>
      <c r="B193" s="8" t="s">
        <v>80</v>
      </c>
      <c r="C193" s="34" t="s">
        <v>71</v>
      </c>
      <c r="D193" s="8" t="s">
        <v>18</v>
      </c>
    </row>
    <row r="194" customFormat="false" ht="24" hidden="false" customHeight="true" outlineLevel="0" collapsed="false">
      <c r="A194" s="9" t="str">
        <f aca="false">A12</f>
        <v>Bombeiro Civil 12x36 Diurno (180h mensais)</v>
      </c>
      <c r="B194" s="11" t="n">
        <v>28.65</v>
      </c>
      <c r="C194" s="71" t="n">
        <f aca="false">D165</f>
        <v>15</v>
      </c>
      <c r="D194" s="10" t="n">
        <f aca="false">B194*C194</f>
        <v>429.75</v>
      </c>
    </row>
    <row r="195" customFormat="false" ht="24" hidden="false" customHeight="true" outlineLevel="0" collapsed="false">
      <c r="A195" s="37" t="s">
        <v>19</v>
      </c>
      <c r="B195" s="11" t="n">
        <v>0</v>
      </c>
      <c r="C195" s="71" t="n">
        <f aca="false">D166</f>
        <v>15</v>
      </c>
      <c r="D195" s="10" t="n">
        <f aca="false">B195*C195</f>
        <v>0</v>
      </c>
    </row>
    <row r="196" customFormat="false" ht="24" hidden="false" customHeight="true" outlineLevel="0" collapsed="false">
      <c r="A196" s="37" t="s">
        <v>20</v>
      </c>
      <c r="B196" s="11" t="n">
        <f aca="false">B195</f>
        <v>0</v>
      </c>
      <c r="C196" s="71" t="n">
        <f aca="false">D167</f>
        <v>22</v>
      </c>
      <c r="D196" s="10" t="n">
        <f aca="false">B196*C196</f>
        <v>0</v>
      </c>
    </row>
    <row r="197" customFormat="false" ht="24" hidden="false" customHeight="true" outlineLevel="0" collapsed="false">
      <c r="A197" s="9" t="str">
        <f aca="false">A13</f>
        <v>Bombeiro Civil 12x36 Noturno (180h mensais)</v>
      </c>
      <c r="B197" s="11" t="n">
        <v>28.65</v>
      </c>
      <c r="C197" s="71" t="n">
        <f aca="false">D168</f>
        <v>15</v>
      </c>
      <c r="D197" s="10" t="n">
        <f aca="false">B197*C197</f>
        <v>429.75</v>
      </c>
    </row>
    <row r="198" customFormat="false" ht="24" hidden="false" customHeight="true" outlineLevel="0" collapsed="false">
      <c r="A198" s="37" t="s">
        <v>21</v>
      </c>
      <c r="B198" s="11" t="n">
        <v>0</v>
      </c>
      <c r="C198" s="71" t="n">
        <f aca="false">D169</f>
        <v>15</v>
      </c>
      <c r="D198" s="10" t="n">
        <f aca="false">B198*C198</f>
        <v>0</v>
      </c>
    </row>
    <row r="199" customFormat="false" ht="24" hidden="false" customHeight="true" outlineLevel="0" collapsed="false">
      <c r="A199" s="37" t="s">
        <v>22</v>
      </c>
      <c r="B199" s="11" t="n">
        <f aca="false">B198</f>
        <v>0</v>
      </c>
      <c r="C199" s="71" t="n">
        <f aca="false">D170</f>
        <v>22</v>
      </c>
      <c r="D199" s="10" t="n">
        <f aca="false">B199*C199</f>
        <v>0</v>
      </c>
    </row>
    <row r="201" customFormat="false" ht="24" hidden="false" customHeight="true" outlineLevel="0" collapsed="false">
      <c r="A201" s="8" t="s">
        <v>81</v>
      </c>
      <c r="B201" s="8"/>
      <c r="C201" s="8"/>
      <c r="D201" s="8"/>
    </row>
    <row r="202" customFormat="false" ht="24" hidden="false" customHeight="true" outlineLevel="0" collapsed="false">
      <c r="A202" s="8" t="s">
        <v>11</v>
      </c>
      <c r="B202" s="8" t="s">
        <v>12</v>
      </c>
      <c r="C202" s="8" t="s">
        <v>13</v>
      </c>
      <c r="D202" s="8" t="s">
        <v>75</v>
      </c>
    </row>
    <row r="203" customFormat="false" ht="24" hidden="false" customHeight="true" outlineLevel="0" collapsed="false">
      <c r="A203" s="9" t="str">
        <f aca="false">A12</f>
        <v>Bombeiro Civil 12x36 Diurno (180h mensais)</v>
      </c>
      <c r="B203" s="11" t="n">
        <f aca="false">D194</f>
        <v>429.75</v>
      </c>
      <c r="C203" s="21" t="n">
        <v>0.2</v>
      </c>
      <c r="D203" s="10" t="n">
        <f aca="false">B203*C203</f>
        <v>85.95</v>
      </c>
    </row>
    <row r="204" customFormat="false" ht="24" hidden="false" customHeight="true" outlineLevel="0" collapsed="false">
      <c r="A204" s="37" t="s">
        <v>19</v>
      </c>
      <c r="B204" s="11" t="n">
        <f aca="false">D195</f>
        <v>0</v>
      </c>
      <c r="C204" s="21" t="n">
        <f aca="false">C203</f>
        <v>0.2</v>
      </c>
      <c r="D204" s="10" t="n">
        <f aca="false">B204*C204</f>
        <v>0</v>
      </c>
    </row>
    <row r="205" customFormat="false" ht="24" hidden="false" customHeight="true" outlineLevel="0" collapsed="false">
      <c r="A205" s="37" t="s">
        <v>20</v>
      </c>
      <c r="B205" s="11" t="n">
        <f aca="false">D196</f>
        <v>0</v>
      </c>
      <c r="C205" s="21" t="n">
        <f aca="false">C204</f>
        <v>0.2</v>
      </c>
      <c r="D205" s="10" t="n">
        <f aca="false">B205*C205</f>
        <v>0</v>
      </c>
    </row>
    <row r="206" customFormat="false" ht="24" hidden="false" customHeight="true" outlineLevel="0" collapsed="false">
      <c r="A206" s="9" t="str">
        <f aca="false">A13</f>
        <v>Bombeiro Civil 12x36 Noturno (180h mensais)</v>
      </c>
      <c r="B206" s="11" t="n">
        <f aca="false">D197</f>
        <v>429.75</v>
      </c>
      <c r="C206" s="21" t="n">
        <f aca="false">C205</f>
        <v>0.2</v>
      </c>
      <c r="D206" s="10" t="n">
        <f aca="false">B206*C206</f>
        <v>85.95</v>
      </c>
    </row>
    <row r="207" customFormat="false" ht="24" hidden="false" customHeight="true" outlineLevel="0" collapsed="false">
      <c r="A207" s="37" t="s">
        <v>21</v>
      </c>
      <c r="B207" s="11" t="n">
        <f aca="false">D198</f>
        <v>0</v>
      </c>
      <c r="C207" s="21" t="n">
        <f aca="false">C206</f>
        <v>0.2</v>
      </c>
      <c r="D207" s="10" t="n">
        <f aca="false">B207*C207</f>
        <v>0</v>
      </c>
    </row>
    <row r="208" customFormat="false" ht="24" hidden="false" customHeight="true" outlineLevel="0" collapsed="false">
      <c r="A208" s="37" t="s">
        <v>22</v>
      </c>
      <c r="B208" s="11" t="n">
        <f aca="false">D199</f>
        <v>0</v>
      </c>
      <c r="C208" s="21" t="n">
        <f aca="false">C207</f>
        <v>0.2</v>
      </c>
      <c r="D208" s="10" t="n">
        <f aca="false">B208*C208</f>
        <v>0</v>
      </c>
    </row>
    <row r="210" customFormat="false" ht="24" hidden="false" customHeight="true" outlineLevel="0" collapsed="false">
      <c r="A210" s="8" t="s">
        <v>82</v>
      </c>
      <c r="B210" s="8"/>
      <c r="C210" s="8"/>
      <c r="D210" s="8"/>
    </row>
    <row r="211" customFormat="false" ht="24" hidden="false" customHeight="true" outlineLevel="0" collapsed="false">
      <c r="A211" s="8" t="s">
        <v>11</v>
      </c>
      <c r="B211" s="8" t="s">
        <v>72</v>
      </c>
      <c r="C211" s="8" t="s">
        <v>75</v>
      </c>
      <c r="D211" s="8" t="s">
        <v>78</v>
      </c>
    </row>
    <row r="212" customFormat="false" ht="24" hidden="false" customHeight="true" outlineLevel="0" collapsed="false">
      <c r="A212" s="9" t="str">
        <f aca="false">A12</f>
        <v>Bombeiro Civil 12x36 Diurno (180h mensais)</v>
      </c>
      <c r="B212" s="11" t="n">
        <f aca="false">D194</f>
        <v>429.75</v>
      </c>
      <c r="C212" s="11" t="n">
        <f aca="false">D203</f>
        <v>85.95</v>
      </c>
      <c r="D212" s="10" t="n">
        <f aca="false">B212-C212+178.45</f>
        <v>522.25</v>
      </c>
    </row>
    <row r="213" customFormat="false" ht="24" hidden="false" customHeight="true" outlineLevel="0" collapsed="false">
      <c r="A213" s="37" t="s">
        <v>19</v>
      </c>
      <c r="B213" s="11" t="n">
        <f aca="false">D195</f>
        <v>0</v>
      </c>
      <c r="C213" s="11" t="n">
        <f aca="false">D204</f>
        <v>0</v>
      </c>
      <c r="D213" s="10" t="n">
        <f aca="false">B213-C213</f>
        <v>0</v>
      </c>
    </row>
    <row r="214" customFormat="false" ht="24" hidden="false" customHeight="true" outlineLevel="0" collapsed="false">
      <c r="A214" s="37" t="s">
        <v>20</v>
      </c>
      <c r="B214" s="11" t="n">
        <f aca="false">D196</f>
        <v>0</v>
      </c>
      <c r="C214" s="11" t="n">
        <f aca="false">D205</f>
        <v>0</v>
      </c>
      <c r="D214" s="10" t="n">
        <f aca="false">B214-C214</f>
        <v>0</v>
      </c>
    </row>
    <row r="215" customFormat="false" ht="24" hidden="false" customHeight="true" outlineLevel="0" collapsed="false">
      <c r="A215" s="9" t="str">
        <f aca="false">A13</f>
        <v>Bombeiro Civil 12x36 Noturno (180h mensais)</v>
      </c>
      <c r="B215" s="11" t="n">
        <f aca="false">D197</f>
        <v>429.75</v>
      </c>
      <c r="C215" s="11" t="n">
        <f aca="false">D206</f>
        <v>85.95</v>
      </c>
      <c r="D215" s="10" t="n">
        <f aca="false">B215-C215+178.45</f>
        <v>522.25</v>
      </c>
    </row>
    <row r="216" customFormat="false" ht="24" hidden="false" customHeight="true" outlineLevel="0" collapsed="false">
      <c r="A216" s="37" t="s">
        <v>21</v>
      </c>
      <c r="B216" s="11" t="n">
        <f aca="false">D198</f>
        <v>0</v>
      </c>
      <c r="C216" s="11" t="n">
        <f aca="false">D207</f>
        <v>0</v>
      </c>
      <c r="D216" s="10" t="n">
        <f aca="false">B216-C216</f>
        <v>0</v>
      </c>
    </row>
    <row r="217" customFormat="false" ht="24" hidden="false" customHeight="true" outlineLevel="0" collapsed="false">
      <c r="A217" s="37" t="s">
        <v>22</v>
      </c>
      <c r="B217" s="11" t="n">
        <f aca="false">D199</f>
        <v>0</v>
      </c>
      <c r="C217" s="11" t="n">
        <f aca="false">D208</f>
        <v>0</v>
      </c>
      <c r="D217" s="10" t="n">
        <f aca="false">B217-C217</f>
        <v>0</v>
      </c>
      <c r="H217" s="5"/>
    </row>
    <row r="219" customFormat="false" ht="26.85" hidden="false" customHeight="true" outlineLevel="0" collapsed="false">
      <c r="A219" s="72" t="s">
        <v>83</v>
      </c>
      <c r="B219" s="72"/>
      <c r="C219" s="72"/>
      <c r="D219" s="72"/>
      <c r="E219" s="72"/>
      <c r="F219" s="72"/>
      <c r="G219" s="72"/>
      <c r="H219" s="72"/>
    </row>
    <row r="221" customFormat="false" ht="24" hidden="false" customHeight="true" outlineLevel="0" collapsed="false">
      <c r="A221" s="8" t="s">
        <v>84</v>
      </c>
      <c r="B221" s="8"/>
      <c r="C221" s="8"/>
      <c r="D221" s="8"/>
    </row>
    <row r="222" customFormat="false" ht="24" hidden="false" customHeight="true" outlineLevel="0" collapsed="false">
      <c r="A222" s="8" t="s">
        <v>11</v>
      </c>
      <c r="B222" s="8" t="s">
        <v>12</v>
      </c>
      <c r="C222" s="8" t="s">
        <v>13</v>
      </c>
      <c r="D222" s="8" t="s">
        <v>18</v>
      </c>
    </row>
    <row r="223" customFormat="false" ht="24" hidden="false" customHeight="true" outlineLevel="0" collapsed="false">
      <c r="A223" s="9" t="str">
        <f aca="false">A12</f>
        <v>Bombeiro Civil 12x36 Diurno (180h mensais)</v>
      </c>
      <c r="B223" s="11" t="n">
        <f aca="false">B12</f>
        <v>1851.13636363636</v>
      </c>
      <c r="C223" s="11" t="n">
        <v>0.1</v>
      </c>
      <c r="D223" s="10" t="n">
        <f aca="false">B223*C223</f>
        <v>185.113636363636</v>
      </c>
    </row>
    <row r="224" customFormat="false" ht="24" hidden="false" customHeight="true" outlineLevel="0" collapsed="false">
      <c r="A224" s="37" t="s">
        <v>19</v>
      </c>
      <c r="B224" s="11"/>
      <c r="C224" s="11"/>
      <c r="D224" s="10"/>
    </row>
    <row r="225" customFormat="false" ht="24" hidden="false" customHeight="true" outlineLevel="0" collapsed="false">
      <c r="A225" s="37" t="s">
        <v>20</v>
      </c>
      <c r="B225" s="11"/>
      <c r="C225" s="11"/>
      <c r="D225" s="10"/>
    </row>
    <row r="226" customFormat="false" ht="24" hidden="false" customHeight="true" outlineLevel="0" collapsed="false">
      <c r="A226" s="9" t="str">
        <f aca="false">A13</f>
        <v>Bombeiro Civil 12x36 Noturno (180h mensais)</v>
      </c>
      <c r="B226" s="11" t="n">
        <f aca="false">B13</f>
        <v>1851.13636363636</v>
      </c>
      <c r="C226" s="11" t="n">
        <v>0.1</v>
      </c>
      <c r="D226" s="10" t="n">
        <f aca="false">B226*C226</f>
        <v>185.113636363636</v>
      </c>
    </row>
    <row r="227" customFormat="false" ht="24" hidden="false" customHeight="true" outlineLevel="0" collapsed="false">
      <c r="A227" s="37" t="s">
        <v>21</v>
      </c>
      <c r="B227" s="11"/>
      <c r="C227" s="11"/>
      <c r="D227" s="10"/>
    </row>
    <row r="228" customFormat="false" ht="24" hidden="false" customHeight="true" outlineLevel="0" collapsed="false">
      <c r="A228" s="37" t="s">
        <v>22</v>
      </c>
      <c r="B228" s="11"/>
      <c r="C228" s="11"/>
      <c r="D228" s="10"/>
      <c r="H228" s="5"/>
    </row>
    <row r="230" customFormat="false" ht="46.5" hidden="false" customHeight="true" outlineLevel="0" collapsed="false">
      <c r="A230" s="72" t="s">
        <v>85</v>
      </c>
      <c r="B230" s="72"/>
      <c r="C230" s="72"/>
      <c r="D230" s="72"/>
      <c r="E230" s="72"/>
      <c r="F230" s="72"/>
      <c r="G230" s="72"/>
      <c r="H230" s="72"/>
    </row>
    <row r="232" customFormat="false" ht="24" hidden="false" customHeight="true" outlineLevel="0" collapsed="false">
      <c r="A232" s="8" t="s">
        <v>86</v>
      </c>
      <c r="B232" s="8"/>
      <c r="C232" s="8"/>
      <c r="D232" s="8"/>
    </row>
    <row r="233" customFormat="false" ht="24" hidden="false" customHeight="true" outlineLevel="0" collapsed="false">
      <c r="A233" s="8" t="s">
        <v>11</v>
      </c>
      <c r="B233" s="8" t="s">
        <v>12</v>
      </c>
      <c r="C233" s="8" t="s">
        <v>13</v>
      </c>
      <c r="D233" s="8" t="s">
        <v>18</v>
      </c>
    </row>
    <row r="234" customFormat="false" ht="24" hidden="false" customHeight="true" outlineLevel="0" collapsed="false">
      <c r="A234" s="9" t="str">
        <f aca="false">A12</f>
        <v>Bombeiro Civil 12x36 Diurno (180h mensais)</v>
      </c>
      <c r="B234" s="11" t="n">
        <v>309.58</v>
      </c>
      <c r="C234" s="11" t="n">
        <v>1</v>
      </c>
      <c r="D234" s="10" t="n">
        <f aca="false">B234*C234</f>
        <v>309.58</v>
      </c>
    </row>
    <row r="235" customFormat="false" ht="24" hidden="false" customHeight="true" outlineLevel="0" collapsed="false">
      <c r="A235" s="37" t="s">
        <v>19</v>
      </c>
      <c r="B235" s="11"/>
      <c r="C235" s="11"/>
      <c r="D235" s="10"/>
    </row>
    <row r="236" customFormat="false" ht="24" hidden="false" customHeight="true" outlineLevel="0" collapsed="false">
      <c r="A236" s="37" t="s">
        <v>20</v>
      </c>
      <c r="B236" s="11"/>
      <c r="C236" s="11"/>
      <c r="D236" s="10"/>
    </row>
    <row r="237" customFormat="false" ht="24" hidden="false" customHeight="true" outlineLevel="0" collapsed="false">
      <c r="A237" s="9" t="str">
        <f aca="false">A13</f>
        <v>Bombeiro Civil 12x36 Noturno (180h mensais)</v>
      </c>
      <c r="B237" s="11" t="n">
        <v>309.58</v>
      </c>
      <c r="C237" s="11" t="n">
        <v>1</v>
      </c>
      <c r="D237" s="10" t="n">
        <f aca="false">B237*C237</f>
        <v>309.58</v>
      </c>
    </row>
    <row r="238" customFormat="false" ht="24" hidden="false" customHeight="true" outlineLevel="0" collapsed="false">
      <c r="A238" s="37" t="s">
        <v>21</v>
      </c>
      <c r="B238" s="11"/>
      <c r="C238" s="11"/>
      <c r="D238" s="10"/>
    </row>
    <row r="239" customFormat="false" ht="24" hidden="false" customHeight="true" outlineLevel="0" collapsed="false">
      <c r="A239" s="37" t="s">
        <v>22</v>
      </c>
      <c r="B239" s="11"/>
      <c r="C239" s="11"/>
      <c r="D239" s="10"/>
      <c r="H239" s="73"/>
    </row>
    <row r="241" customFormat="false" ht="24" hidden="false" customHeight="true" outlineLevel="0" collapsed="false">
      <c r="A241" s="74" t="s">
        <v>65</v>
      </c>
      <c r="B241" s="74"/>
      <c r="C241" s="74"/>
      <c r="D241" s="74"/>
      <c r="E241" s="74"/>
      <c r="F241" s="74"/>
      <c r="G241" s="73"/>
    </row>
    <row r="242" customFormat="false" ht="24" hidden="false" customHeight="true" outlineLevel="0" collapsed="false">
      <c r="A242" s="75" t="s">
        <v>11</v>
      </c>
      <c r="B242" s="76" t="s">
        <v>87</v>
      </c>
      <c r="C242" s="76" t="s">
        <v>88</v>
      </c>
      <c r="D242" s="76" t="s">
        <v>89</v>
      </c>
      <c r="E242" s="76" t="s">
        <v>90</v>
      </c>
      <c r="F242" s="77" t="s">
        <v>38</v>
      </c>
    </row>
    <row r="243" customFormat="false" ht="24" hidden="false" customHeight="true" outlineLevel="0" collapsed="false">
      <c r="A243" s="57" t="str">
        <f aca="false">A12</f>
        <v>Bombeiro Civil 12x36 Diurno (180h mensais)</v>
      </c>
      <c r="B243" s="53" t="n">
        <f aca="false">D183</f>
        <v>128.931818181818</v>
      </c>
      <c r="C243" s="53" t="n">
        <f aca="false">D212</f>
        <v>522.25</v>
      </c>
      <c r="D243" s="53" t="n">
        <f aca="false">D223</f>
        <v>185.113636363636</v>
      </c>
      <c r="E243" s="53" t="n">
        <f aca="false">D234</f>
        <v>309.58</v>
      </c>
      <c r="F243" s="56" t="n">
        <f aca="false">SUM(B243:E243)</f>
        <v>1145.87545454545</v>
      </c>
    </row>
    <row r="244" customFormat="false" ht="24" hidden="false" customHeight="true" outlineLevel="0" collapsed="false">
      <c r="A244" s="52" t="s">
        <v>19</v>
      </c>
      <c r="B244" s="53" t="n">
        <f aca="false">D184</f>
        <v>0</v>
      </c>
      <c r="C244" s="53" t="n">
        <f aca="false">D213</f>
        <v>0</v>
      </c>
      <c r="D244" s="53" t="n">
        <f aca="false">D224</f>
        <v>0</v>
      </c>
      <c r="E244" s="53" t="n">
        <f aca="false">D235</f>
        <v>0</v>
      </c>
      <c r="F244" s="56" t="n">
        <f aca="false">SUM(B244:E244)</f>
        <v>0</v>
      </c>
    </row>
    <row r="245" customFormat="false" ht="24" hidden="false" customHeight="true" outlineLevel="0" collapsed="false">
      <c r="A245" s="52" t="s">
        <v>20</v>
      </c>
      <c r="B245" s="53" t="n">
        <f aca="false">D185</f>
        <v>0</v>
      </c>
      <c r="C245" s="53" t="n">
        <f aca="false">D214</f>
        <v>0</v>
      </c>
      <c r="D245" s="53" t="n">
        <f aca="false">D225</f>
        <v>0</v>
      </c>
      <c r="E245" s="53" t="n">
        <f aca="false">D236</f>
        <v>0</v>
      </c>
      <c r="F245" s="56" t="n">
        <f aca="false">SUM(B245:E245)</f>
        <v>0</v>
      </c>
    </row>
    <row r="246" customFormat="false" ht="24" hidden="false" customHeight="true" outlineLevel="0" collapsed="false">
      <c r="A246" s="57" t="str">
        <f aca="false">A13</f>
        <v>Bombeiro Civil 12x36 Noturno (180h mensais)</v>
      </c>
      <c r="B246" s="53" t="n">
        <f aca="false">D186</f>
        <v>128.931818181818</v>
      </c>
      <c r="C246" s="53" t="n">
        <f aca="false">D215</f>
        <v>522.25</v>
      </c>
      <c r="D246" s="53" t="n">
        <f aca="false">D226</f>
        <v>185.113636363636</v>
      </c>
      <c r="E246" s="53" t="n">
        <f aca="false">D237</f>
        <v>309.58</v>
      </c>
      <c r="F246" s="56" t="n">
        <f aca="false">SUM(B246:E246)</f>
        <v>1145.87545454545</v>
      </c>
    </row>
    <row r="247" customFormat="false" ht="24" hidden="false" customHeight="true" outlineLevel="0" collapsed="false">
      <c r="A247" s="52" t="s">
        <v>21</v>
      </c>
      <c r="B247" s="53" t="n">
        <f aca="false">D187</f>
        <v>0</v>
      </c>
      <c r="C247" s="53" t="n">
        <f aca="false">D216</f>
        <v>0</v>
      </c>
      <c r="D247" s="53" t="n">
        <f aca="false">D227</f>
        <v>0</v>
      </c>
      <c r="E247" s="53" t="n">
        <f aca="false">D238</f>
        <v>0</v>
      </c>
      <c r="F247" s="56" t="n">
        <f aca="false">SUM(B247:E247)</f>
        <v>0</v>
      </c>
    </row>
    <row r="248" customFormat="false" ht="24" hidden="false" customHeight="true" outlineLevel="0" collapsed="false">
      <c r="A248" s="58" t="s">
        <v>22</v>
      </c>
      <c r="B248" s="59" t="n">
        <f aca="false">D188</f>
        <v>0</v>
      </c>
      <c r="C248" s="59" t="n">
        <f aca="false">D217</f>
        <v>0</v>
      </c>
      <c r="D248" s="59" t="n">
        <f aca="false">D228</f>
        <v>0</v>
      </c>
      <c r="E248" s="59" t="n">
        <f aca="false">D239</f>
        <v>0</v>
      </c>
      <c r="F248" s="62" t="n">
        <f aca="false">SUM(B248:E248)</f>
        <v>0</v>
      </c>
      <c r="H248" s="5"/>
    </row>
    <row r="250" customFormat="false" ht="24" hidden="false" customHeight="true" outlineLevel="0" collapsed="false">
      <c r="A250" s="6" t="s">
        <v>39</v>
      </c>
      <c r="B250" s="6"/>
      <c r="C250" s="6"/>
      <c r="D250" s="6"/>
      <c r="E250" s="6"/>
      <c r="F250" s="6"/>
      <c r="G250" s="6"/>
      <c r="H250" s="6"/>
    </row>
    <row r="252" customFormat="false" ht="24" hidden="false" customHeight="true" outlineLevel="0" collapsed="false">
      <c r="A252" s="76" t="s">
        <v>39</v>
      </c>
      <c r="B252" s="76"/>
      <c r="C252" s="76"/>
      <c r="D252" s="76"/>
      <c r="E252" s="76"/>
    </row>
    <row r="253" customFormat="false" ht="24" hidden="false" customHeight="true" outlineLevel="0" collapsed="false">
      <c r="A253" s="76" t="s">
        <v>11</v>
      </c>
      <c r="B253" s="76" t="s">
        <v>91</v>
      </c>
      <c r="C253" s="76" t="s">
        <v>92</v>
      </c>
      <c r="D253" s="76" t="s">
        <v>93</v>
      </c>
      <c r="E253" s="76" t="s">
        <v>38</v>
      </c>
    </row>
    <row r="254" customFormat="false" ht="24" hidden="false" customHeight="true" outlineLevel="0" collapsed="false">
      <c r="A254" s="63" t="str">
        <f aca="false">A12</f>
        <v>Bombeiro Civil 12x36 Diurno (180h mensais)</v>
      </c>
      <c r="B254" s="53" t="n">
        <f aca="false">E109</f>
        <v>515.46858080808</v>
      </c>
      <c r="C254" s="53" t="n">
        <f aca="false">D151</f>
        <v>1260.24704170707</v>
      </c>
      <c r="D254" s="53" t="n">
        <f aca="false">F243</f>
        <v>1145.87545454545</v>
      </c>
      <c r="E254" s="64" t="n">
        <f aca="false">SUM(B254:D254)</f>
        <v>2921.5910770606</v>
      </c>
    </row>
    <row r="255" customFormat="false" ht="24" hidden="false" customHeight="true" outlineLevel="0" collapsed="false">
      <c r="A255" s="65" t="s">
        <v>19</v>
      </c>
      <c r="B255" s="53" t="n">
        <f aca="false">E110</f>
        <v>0</v>
      </c>
      <c r="C255" s="53" t="n">
        <f aca="false">D152</f>
        <v>0</v>
      </c>
      <c r="D255" s="53" t="n">
        <f aca="false">F244</f>
        <v>0</v>
      </c>
      <c r="E255" s="64" t="n">
        <f aca="false">SUM(B255:D255)</f>
        <v>0</v>
      </c>
    </row>
    <row r="256" customFormat="false" ht="24" hidden="false" customHeight="true" outlineLevel="0" collapsed="false">
      <c r="A256" s="65" t="s">
        <v>20</v>
      </c>
      <c r="B256" s="53" t="n">
        <f aca="false">E111</f>
        <v>0</v>
      </c>
      <c r="C256" s="53" t="n">
        <f aca="false">D153</f>
        <v>0</v>
      </c>
      <c r="D256" s="53" t="n">
        <f aca="false">F245</f>
        <v>0</v>
      </c>
      <c r="E256" s="64" t="n">
        <f aca="false">SUM(B256:D256)</f>
        <v>0</v>
      </c>
    </row>
    <row r="257" customFormat="false" ht="24" hidden="false" customHeight="true" outlineLevel="0" collapsed="false">
      <c r="A257" s="63" t="str">
        <f aca="false">A13</f>
        <v>Bombeiro Civil 12x36 Noturno (180h mensais)</v>
      </c>
      <c r="B257" s="53" t="n">
        <f aca="false">E112</f>
        <v>616.852577020201</v>
      </c>
      <c r="C257" s="53" t="n">
        <f aca="false">D154</f>
        <v>1508.11642901767</v>
      </c>
      <c r="D257" s="53" t="n">
        <f aca="false">F246</f>
        <v>1145.87545454545</v>
      </c>
      <c r="E257" s="64" t="n">
        <f aca="false">SUM(B257:D257)</f>
        <v>3270.84446058333</v>
      </c>
    </row>
    <row r="258" customFormat="false" ht="24" hidden="false" customHeight="true" outlineLevel="0" collapsed="false">
      <c r="A258" s="65" t="s">
        <v>21</v>
      </c>
      <c r="B258" s="53" t="n">
        <f aca="false">E113</f>
        <v>0</v>
      </c>
      <c r="C258" s="53" t="n">
        <f aca="false">D155</f>
        <v>0</v>
      </c>
      <c r="D258" s="53" t="n">
        <f aca="false">F247</f>
        <v>0</v>
      </c>
      <c r="E258" s="64" t="n">
        <f aca="false">SUM(B258:D258)</f>
        <v>0</v>
      </c>
    </row>
    <row r="259" customFormat="false" ht="24" hidden="false" customHeight="true" outlineLevel="0" collapsed="false">
      <c r="A259" s="65" t="s">
        <v>22</v>
      </c>
      <c r="B259" s="53" t="n">
        <f aca="false">E114</f>
        <v>0</v>
      </c>
      <c r="C259" s="53" t="n">
        <f aca="false">D156</f>
        <v>0</v>
      </c>
      <c r="D259" s="53" t="n">
        <f aca="false">F248</f>
        <v>0</v>
      </c>
      <c r="E259" s="64" t="n">
        <f aca="false">SUM(B259:D259)</f>
        <v>0</v>
      </c>
      <c r="H259" s="5"/>
    </row>
    <row r="261" customFormat="false" ht="24" hidden="false" customHeight="true" outlineLevel="0" collapsed="false">
      <c r="A261" s="6" t="s">
        <v>94</v>
      </c>
      <c r="B261" s="6"/>
      <c r="C261" s="6"/>
      <c r="D261" s="6"/>
      <c r="E261" s="6"/>
      <c r="F261" s="6"/>
      <c r="G261" s="6"/>
      <c r="H261" s="6"/>
    </row>
    <row r="262" customFormat="false" ht="53.25" hidden="false" customHeight="true" outlineLevel="0" collapsed="false">
      <c r="A262" s="3" t="s">
        <v>95</v>
      </c>
      <c r="B262" s="3"/>
      <c r="C262" s="3"/>
      <c r="D262" s="3"/>
      <c r="E262" s="3"/>
      <c r="F262" s="3"/>
      <c r="G262" s="3"/>
      <c r="H262" s="3"/>
    </row>
    <row r="264" customFormat="false" ht="27.35" hidden="false" customHeight="true" outlineLevel="0" collapsed="false">
      <c r="A264" s="78" t="s">
        <v>96</v>
      </c>
      <c r="B264" s="78"/>
    </row>
    <row r="265" customFormat="false" ht="15" hidden="false" customHeight="false" outlineLevel="0" collapsed="false">
      <c r="A265" s="75" t="s">
        <v>97</v>
      </c>
      <c r="B265" s="77" t="s">
        <v>13</v>
      </c>
    </row>
    <row r="266" customFormat="false" ht="26.85" hidden="false" customHeight="false" outlineLevel="0" collapsed="false">
      <c r="A266" s="79" t="s">
        <v>98</v>
      </c>
      <c r="B266" s="80" t="n">
        <v>0</v>
      </c>
    </row>
    <row r="267" customFormat="false" ht="26.85" hidden="false" customHeight="false" outlineLevel="0" collapsed="false">
      <c r="A267" s="81" t="s">
        <v>99</v>
      </c>
      <c r="B267" s="82" t="n">
        <v>0.45</v>
      </c>
    </row>
    <row r="268" customFormat="false" ht="26.85" hidden="false" customHeight="false" outlineLevel="0" collapsed="false">
      <c r="A268" s="81" t="s">
        <v>100</v>
      </c>
      <c r="B268" s="82" t="n">
        <v>0.55</v>
      </c>
    </row>
    <row r="269" customFormat="false" ht="32.25" hidden="false" customHeight="true" outlineLevel="0" collapsed="false">
      <c r="A269" s="79" t="s">
        <v>101</v>
      </c>
      <c r="B269" s="83"/>
    </row>
    <row r="270" customFormat="false" ht="30" hidden="false" customHeight="true" outlineLevel="0" collapsed="false">
      <c r="A270" s="79" t="s">
        <v>102</v>
      </c>
      <c r="B270" s="83"/>
    </row>
    <row r="271" customFormat="false" ht="24" hidden="false" customHeight="true" outlineLevel="0" collapsed="false">
      <c r="A271" s="84" t="s">
        <v>61</v>
      </c>
      <c r="B271" s="85" t="n">
        <f aca="false">SUM(B267:B270)</f>
        <v>1</v>
      </c>
      <c r="H271" s="5"/>
    </row>
    <row r="273" customFormat="false" ht="24" hidden="false" customHeight="true" outlineLevel="0" collapsed="false">
      <c r="A273" s="7" t="s">
        <v>103</v>
      </c>
      <c r="B273" s="7"/>
      <c r="C273" s="7"/>
      <c r="D273" s="7"/>
      <c r="E273" s="7"/>
      <c r="F273" s="7"/>
      <c r="G273" s="7"/>
      <c r="H273" s="7"/>
    </row>
    <row r="274" customFormat="false" ht="77.9" hidden="false" customHeight="true" outlineLevel="0" collapsed="false">
      <c r="A274" s="3" t="s">
        <v>104</v>
      </c>
      <c r="B274" s="3"/>
      <c r="C274" s="3"/>
      <c r="D274" s="3"/>
      <c r="E274" s="3"/>
      <c r="F274" s="3"/>
      <c r="G274" s="3"/>
      <c r="H274" s="3"/>
    </row>
    <row r="276" customFormat="false" ht="24" hidden="false" customHeight="true" outlineLevel="0" collapsed="false">
      <c r="A276" s="76" t="s">
        <v>105</v>
      </c>
      <c r="B276" s="76"/>
      <c r="C276" s="76"/>
      <c r="D276" s="76"/>
    </row>
    <row r="277" customFormat="false" ht="30" hidden="false" customHeight="true" outlineLevel="0" collapsed="false">
      <c r="A277" s="76" t="s">
        <v>11</v>
      </c>
      <c r="B277" s="76" t="s">
        <v>12</v>
      </c>
      <c r="C277" s="86" t="s">
        <v>42</v>
      </c>
      <c r="D277" s="76" t="s">
        <v>18</v>
      </c>
    </row>
    <row r="278" customFormat="false" ht="24" hidden="false" customHeight="true" outlineLevel="0" collapsed="false">
      <c r="A278" s="63" t="str">
        <f aca="false">A12</f>
        <v>Bombeiro Civil 12x36 Diurno (180h mensais)</v>
      </c>
      <c r="B278" s="53" t="n">
        <f aca="false">G69+(E254-D133)</f>
        <v>4565.64129636363</v>
      </c>
      <c r="C278" s="65" t="n">
        <v>12</v>
      </c>
      <c r="D278" s="64" t="n">
        <f aca="false">B278/C278</f>
        <v>380.470108030302</v>
      </c>
    </row>
    <row r="279" customFormat="false" ht="24" hidden="false" customHeight="true" outlineLevel="0" collapsed="false">
      <c r="A279" s="65" t="s">
        <v>19</v>
      </c>
      <c r="B279" s="53" t="n">
        <f aca="false">G70+(E255-D134)</f>
        <v>0</v>
      </c>
      <c r="C279" s="65" t="n">
        <f aca="false">C278</f>
        <v>12</v>
      </c>
      <c r="D279" s="64" t="n">
        <f aca="false">B279/C279</f>
        <v>0</v>
      </c>
    </row>
    <row r="280" customFormat="false" ht="24" hidden="false" customHeight="true" outlineLevel="0" collapsed="false">
      <c r="A280" s="65" t="s">
        <v>20</v>
      </c>
      <c r="B280" s="53" t="n">
        <f aca="false">G71+(E256-D135)</f>
        <v>0</v>
      </c>
      <c r="C280" s="65" t="n">
        <f aca="false">C279</f>
        <v>12</v>
      </c>
      <c r="D280" s="64" t="n">
        <f aca="false">B280/C280</f>
        <v>0</v>
      </c>
    </row>
    <row r="281" customFormat="false" ht="24" hidden="false" customHeight="true" outlineLevel="0" collapsed="false">
      <c r="A281" s="63" t="str">
        <f aca="false">A13</f>
        <v>Bombeiro Civil 12x36 Noturno (180h mensais)</v>
      </c>
      <c r="B281" s="53" t="n">
        <f aca="false">G72+(E257-D136)</f>
        <v>5238.2516940909</v>
      </c>
      <c r="C281" s="65" t="n">
        <f aca="false">C280</f>
        <v>12</v>
      </c>
      <c r="D281" s="64" t="n">
        <f aca="false">B281/C281</f>
        <v>436.520974507575</v>
      </c>
    </row>
    <row r="282" customFormat="false" ht="24" hidden="false" customHeight="true" outlineLevel="0" collapsed="false">
      <c r="A282" s="65" t="s">
        <v>21</v>
      </c>
      <c r="B282" s="53" t="n">
        <f aca="false">G73+(E258-D137)</f>
        <v>0</v>
      </c>
      <c r="C282" s="65" t="n">
        <f aca="false">C281</f>
        <v>12</v>
      </c>
      <c r="D282" s="64" t="n">
        <f aca="false">B282/C282</f>
        <v>0</v>
      </c>
    </row>
    <row r="283" customFormat="false" ht="33" hidden="false" customHeight="true" outlineLevel="0" collapsed="false">
      <c r="A283" s="65" t="s">
        <v>22</v>
      </c>
      <c r="B283" s="53" t="n">
        <f aca="false">G74+(E259-D138)</f>
        <v>0</v>
      </c>
      <c r="C283" s="65" t="n">
        <f aca="false">C282</f>
        <v>12</v>
      </c>
      <c r="D283" s="64" t="n">
        <f aca="false">B283/C283</f>
        <v>0</v>
      </c>
    </row>
    <row r="285" customFormat="false" ht="25.5" hidden="false" customHeight="true" outlineLevel="0" collapsed="false">
      <c r="A285" s="86" t="s">
        <v>106</v>
      </c>
      <c r="B285" s="86"/>
      <c r="C285" s="86"/>
      <c r="D285" s="86"/>
      <c r="E285" s="87"/>
    </row>
    <row r="286" customFormat="false" ht="28.5" hidden="false" customHeight="true" outlineLevel="0" collapsed="false">
      <c r="A286" s="76" t="s">
        <v>11</v>
      </c>
      <c r="B286" s="76" t="s">
        <v>12</v>
      </c>
      <c r="C286" s="86" t="s">
        <v>107</v>
      </c>
      <c r="D286" s="76" t="s">
        <v>18</v>
      </c>
    </row>
    <row r="287" customFormat="false" ht="24" hidden="false" customHeight="true" outlineLevel="0" collapsed="false">
      <c r="A287" s="63" t="str">
        <f aca="false">A12</f>
        <v>Bombeiro Civil 12x36 Diurno (180h mensais)</v>
      </c>
      <c r="B287" s="53" t="n">
        <f aca="false">D142</f>
        <v>253.315988282828</v>
      </c>
      <c r="C287" s="88" t="n">
        <v>0.5</v>
      </c>
      <c r="D287" s="64" t="n">
        <f aca="false">B287*C287</f>
        <v>126.657994141414</v>
      </c>
    </row>
    <row r="288" customFormat="false" ht="24" hidden="false" customHeight="true" outlineLevel="0" collapsed="false">
      <c r="A288" s="65" t="s">
        <v>19</v>
      </c>
      <c r="B288" s="53" t="n">
        <f aca="false">D143</f>
        <v>0</v>
      </c>
      <c r="C288" s="88" t="n">
        <v>0.5</v>
      </c>
      <c r="D288" s="64" t="n">
        <f aca="false">B288*C288</f>
        <v>0</v>
      </c>
    </row>
    <row r="289" customFormat="false" ht="24" hidden="false" customHeight="true" outlineLevel="0" collapsed="false">
      <c r="A289" s="65" t="s">
        <v>20</v>
      </c>
      <c r="B289" s="53" t="n">
        <f aca="false">D144</f>
        <v>0</v>
      </c>
      <c r="C289" s="88" t="n">
        <v>0.5</v>
      </c>
      <c r="D289" s="64" t="n">
        <f aca="false">B289*C289</f>
        <v>0</v>
      </c>
    </row>
    <row r="290" customFormat="false" ht="24" hidden="false" customHeight="true" outlineLevel="0" collapsed="false">
      <c r="A290" s="63" t="str">
        <f aca="false">A13</f>
        <v>Bombeiro Civil 12x36 Noturno (180h mensais)</v>
      </c>
      <c r="B290" s="53" t="n">
        <f aca="false">D145</f>
        <v>303.13898070707</v>
      </c>
      <c r="C290" s="88" t="n">
        <v>0.5</v>
      </c>
      <c r="D290" s="64" t="n">
        <f aca="false">B290*C290</f>
        <v>151.569490353535</v>
      </c>
    </row>
    <row r="291" customFormat="false" ht="24" hidden="false" customHeight="true" outlineLevel="0" collapsed="false">
      <c r="A291" s="65" t="s">
        <v>21</v>
      </c>
      <c r="B291" s="53" t="n">
        <f aca="false">D146</f>
        <v>0</v>
      </c>
      <c r="C291" s="88" t="n">
        <v>0.5</v>
      </c>
      <c r="D291" s="64" t="n">
        <f aca="false">B291*C291</f>
        <v>0</v>
      </c>
    </row>
    <row r="292" customFormat="false" ht="24" hidden="false" customHeight="true" outlineLevel="0" collapsed="false">
      <c r="A292" s="65" t="s">
        <v>22</v>
      </c>
      <c r="B292" s="53" t="n">
        <f aca="false">D147</f>
        <v>0</v>
      </c>
      <c r="C292" s="88" t="n">
        <v>0.5</v>
      </c>
      <c r="D292" s="64" t="n">
        <f aca="false">B292*C292</f>
        <v>0</v>
      </c>
    </row>
    <row r="294" customFormat="false" ht="24" hidden="false" customHeight="true" outlineLevel="0" collapsed="false">
      <c r="A294" s="74" t="s">
        <v>108</v>
      </c>
      <c r="B294" s="74"/>
      <c r="C294" s="74"/>
      <c r="D294" s="74"/>
    </row>
    <row r="295" customFormat="false" ht="24" hidden="false" customHeight="true" outlineLevel="0" collapsed="false">
      <c r="A295" s="75" t="s">
        <v>11</v>
      </c>
      <c r="B295" s="76" t="s">
        <v>12</v>
      </c>
      <c r="C295" s="76" t="s">
        <v>13</v>
      </c>
      <c r="D295" s="77" t="s">
        <v>18</v>
      </c>
    </row>
    <row r="296" customFormat="false" ht="24" hidden="false" customHeight="true" outlineLevel="0" collapsed="false">
      <c r="A296" s="57" t="str">
        <f aca="false">A12</f>
        <v>Bombeiro Civil 12x36 Diurno (180h mensais)</v>
      </c>
      <c r="B296" s="53" t="n">
        <f aca="false">D278+D287</f>
        <v>507.128102171716</v>
      </c>
      <c r="C296" s="55" t="n">
        <f aca="false">$B$267</f>
        <v>0.45</v>
      </c>
      <c r="D296" s="56" t="n">
        <f aca="false">B296*C296</f>
        <v>228.207645977272</v>
      </c>
    </row>
    <row r="297" customFormat="false" ht="24" hidden="false" customHeight="true" outlineLevel="0" collapsed="false">
      <c r="A297" s="52" t="s">
        <v>19</v>
      </c>
      <c r="B297" s="53" t="n">
        <f aca="false">D279+D288</f>
        <v>0</v>
      </c>
      <c r="C297" s="55" t="n">
        <f aca="false">$B$267</f>
        <v>0.45</v>
      </c>
      <c r="D297" s="56" t="n">
        <f aca="false">B297*C297</f>
        <v>0</v>
      </c>
    </row>
    <row r="298" customFormat="false" ht="24" hidden="false" customHeight="true" outlineLevel="0" collapsed="false">
      <c r="A298" s="52" t="s">
        <v>20</v>
      </c>
      <c r="B298" s="53" t="n">
        <f aca="false">D280+D289</f>
        <v>0</v>
      </c>
      <c r="C298" s="55" t="n">
        <f aca="false">$B$267</f>
        <v>0.45</v>
      </c>
      <c r="D298" s="56" t="n">
        <f aca="false">B298*C298</f>
        <v>0</v>
      </c>
    </row>
    <row r="299" customFormat="false" ht="24" hidden="false" customHeight="true" outlineLevel="0" collapsed="false">
      <c r="A299" s="57" t="str">
        <f aca="false">A13</f>
        <v>Bombeiro Civil 12x36 Noturno (180h mensais)</v>
      </c>
      <c r="B299" s="53" t="n">
        <f aca="false">D281+D290</f>
        <v>588.09046486111</v>
      </c>
      <c r="C299" s="55" t="n">
        <f aca="false">$B$267</f>
        <v>0.45</v>
      </c>
      <c r="D299" s="56" t="n">
        <f aca="false">B299*C299</f>
        <v>264.6407091875</v>
      </c>
    </row>
    <row r="300" customFormat="false" ht="24" hidden="false" customHeight="true" outlineLevel="0" collapsed="false">
      <c r="A300" s="52" t="s">
        <v>21</v>
      </c>
      <c r="B300" s="53" t="n">
        <f aca="false">D282+D291</f>
        <v>0</v>
      </c>
      <c r="C300" s="55" t="n">
        <f aca="false">$B$267</f>
        <v>0.45</v>
      </c>
      <c r="D300" s="56" t="n">
        <f aca="false">B300*C300</f>
        <v>0</v>
      </c>
    </row>
    <row r="301" customFormat="false" ht="24" hidden="false" customHeight="true" outlineLevel="0" collapsed="false">
      <c r="A301" s="58" t="s">
        <v>22</v>
      </c>
      <c r="B301" s="59" t="n">
        <f aca="false">D283+D292</f>
        <v>0</v>
      </c>
      <c r="C301" s="61" t="n">
        <f aca="false">$B$267</f>
        <v>0.45</v>
      </c>
      <c r="D301" s="62" t="n">
        <f aca="false">B301*C301</f>
        <v>0</v>
      </c>
      <c r="H301" s="5"/>
    </row>
    <row r="303" customFormat="false" ht="24" hidden="false" customHeight="true" outlineLevel="0" collapsed="false">
      <c r="A303" s="7" t="s">
        <v>109</v>
      </c>
      <c r="B303" s="7"/>
      <c r="C303" s="7"/>
      <c r="D303" s="7"/>
      <c r="E303" s="7"/>
      <c r="F303" s="7"/>
      <c r="G303" s="7"/>
      <c r="H303" s="7"/>
    </row>
    <row r="304" customFormat="false" ht="77.9" hidden="false" customHeight="true" outlineLevel="0" collapsed="false">
      <c r="A304" s="3" t="s">
        <v>110</v>
      </c>
      <c r="B304" s="3"/>
      <c r="C304" s="3"/>
      <c r="D304" s="3"/>
      <c r="E304" s="3"/>
      <c r="F304" s="3"/>
      <c r="G304" s="3"/>
      <c r="H304" s="3"/>
    </row>
    <row r="306" customFormat="false" ht="24" hidden="false" customHeight="true" outlineLevel="0" collapsed="false">
      <c r="A306" s="8" t="s">
        <v>111</v>
      </c>
      <c r="B306" s="8"/>
      <c r="C306" s="8"/>
      <c r="D306" s="8"/>
    </row>
    <row r="307" customFormat="false" ht="33" hidden="false" customHeight="true" outlineLevel="0" collapsed="false">
      <c r="A307" s="8" t="s">
        <v>11</v>
      </c>
      <c r="B307" s="8" t="s">
        <v>12</v>
      </c>
      <c r="C307" s="34" t="s">
        <v>42</v>
      </c>
      <c r="D307" s="8" t="s">
        <v>18</v>
      </c>
    </row>
    <row r="308" customFormat="false" ht="24" hidden="false" customHeight="true" outlineLevel="0" collapsed="false">
      <c r="A308" s="9" t="str">
        <f aca="false">A12</f>
        <v>Bombeiro Civil 12x36 Diurno (180h mensais)</v>
      </c>
      <c r="B308" s="11" t="n">
        <f aca="false">G69+E254</f>
        <v>5572.57234978787</v>
      </c>
      <c r="C308" s="37" t="n">
        <v>12</v>
      </c>
      <c r="D308" s="10" t="n">
        <f aca="false">B308/C308</f>
        <v>464.381029148989</v>
      </c>
    </row>
    <row r="309" customFormat="false" ht="24" hidden="false" customHeight="true" outlineLevel="0" collapsed="false">
      <c r="A309" s="37" t="s">
        <v>19</v>
      </c>
      <c r="B309" s="11" t="n">
        <f aca="false">G70+E255</f>
        <v>0</v>
      </c>
      <c r="C309" s="37" t="n">
        <v>12</v>
      </c>
      <c r="D309" s="10" t="n">
        <f aca="false">B309/C309</f>
        <v>0</v>
      </c>
    </row>
    <row r="310" customFormat="false" ht="24" hidden="false" customHeight="true" outlineLevel="0" collapsed="false">
      <c r="A310" s="37" t="s">
        <v>20</v>
      </c>
      <c r="B310" s="11" t="n">
        <f aca="false">G71+E256</f>
        <v>0</v>
      </c>
      <c r="C310" s="37" t="n">
        <v>12</v>
      </c>
      <c r="D310" s="10" t="n">
        <f aca="false">B310/C310</f>
        <v>0</v>
      </c>
    </row>
    <row r="311" customFormat="false" ht="24" hidden="false" customHeight="true" outlineLevel="0" collapsed="false">
      <c r="A311" s="9" t="str">
        <f aca="false">A13</f>
        <v>Bombeiro Civil 12x36 Noturno (180h mensais)</v>
      </c>
      <c r="B311" s="11" t="n">
        <f aca="false">G72+E257</f>
        <v>6443.2291424015</v>
      </c>
      <c r="C311" s="37" t="n">
        <v>12</v>
      </c>
      <c r="D311" s="10" t="n">
        <f aca="false">B311/C311</f>
        <v>536.935761866792</v>
      </c>
    </row>
    <row r="312" customFormat="false" ht="24" hidden="false" customHeight="true" outlineLevel="0" collapsed="false">
      <c r="A312" s="37" t="s">
        <v>21</v>
      </c>
      <c r="B312" s="11" t="n">
        <f aca="false">G73+E258</f>
        <v>0</v>
      </c>
      <c r="C312" s="37" t="n">
        <v>12</v>
      </c>
      <c r="D312" s="10" t="n">
        <f aca="false">B312/C312</f>
        <v>0</v>
      </c>
    </row>
    <row r="313" customFormat="false" ht="36.75" hidden="false" customHeight="true" outlineLevel="0" collapsed="false">
      <c r="A313" s="37" t="s">
        <v>22</v>
      </c>
      <c r="B313" s="11" t="n">
        <f aca="false">G74+E259</f>
        <v>0</v>
      </c>
      <c r="C313" s="37" t="n">
        <v>12</v>
      </c>
      <c r="D313" s="10" t="n">
        <f aca="false">B313/C313</f>
        <v>0</v>
      </c>
    </row>
    <row r="315" customFormat="false" ht="31.5" hidden="false" customHeight="true" outlineLevel="0" collapsed="false">
      <c r="A315" s="34" t="s">
        <v>112</v>
      </c>
      <c r="B315" s="34"/>
      <c r="C315" s="34"/>
      <c r="D315" s="34"/>
    </row>
    <row r="316" customFormat="false" ht="34.5" hidden="false" customHeight="true" outlineLevel="0" collapsed="false">
      <c r="A316" s="8" t="s">
        <v>11</v>
      </c>
      <c r="B316" s="8" t="s">
        <v>12</v>
      </c>
      <c r="C316" s="34" t="s">
        <v>107</v>
      </c>
      <c r="D316" s="8" t="s">
        <v>18</v>
      </c>
    </row>
    <row r="317" customFormat="false" ht="24" hidden="false" customHeight="true" outlineLevel="0" collapsed="false">
      <c r="A317" s="9" t="str">
        <f aca="false">A12</f>
        <v>Bombeiro Civil 12x36 Diurno (180h mensais)</v>
      </c>
      <c r="B317" s="11" t="n">
        <f aca="false">D142</f>
        <v>253.315988282828</v>
      </c>
      <c r="C317" s="21" t="n">
        <v>0.5</v>
      </c>
      <c r="D317" s="10" t="n">
        <f aca="false">B317*C317</f>
        <v>126.657994141414</v>
      </c>
    </row>
    <row r="318" customFormat="false" ht="24" hidden="false" customHeight="true" outlineLevel="0" collapsed="false">
      <c r="A318" s="37" t="s">
        <v>19</v>
      </c>
      <c r="B318" s="11" t="n">
        <f aca="false">D143</f>
        <v>0</v>
      </c>
      <c r="C318" s="21" t="n">
        <v>0.5</v>
      </c>
      <c r="D318" s="10" t="n">
        <f aca="false">B318*C318</f>
        <v>0</v>
      </c>
    </row>
    <row r="319" customFormat="false" ht="24" hidden="false" customHeight="true" outlineLevel="0" collapsed="false">
      <c r="A319" s="37" t="s">
        <v>20</v>
      </c>
      <c r="B319" s="11" t="n">
        <f aca="false">D144</f>
        <v>0</v>
      </c>
      <c r="C319" s="21" t="n">
        <v>0.5</v>
      </c>
      <c r="D319" s="10" t="n">
        <f aca="false">B319*C319</f>
        <v>0</v>
      </c>
    </row>
    <row r="320" customFormat="false" ht="24" hidden="false" customHeight="true" outlineLevel="0" collapsed="false">
      <c r="A320" s="9" t="str">
        <f aca="false">A13</f>
        <v>Bombeiro Civil 12x36 Noturno (180h mensais)</v>
      </c>
      <c r="B320" s="11" t="n">
        <f aca="false">D145</f>
        <v>303.13898070707</v>
      </c>
      <c r="C320" s="21" t="n">
        <v>0.5</v>
      </c>
      <c r="D320" s="10" t="n">
        <f aca="false">B320*C320</f>
        <v>151.569490353535</v>
      </c>
    </row>
    <row r="321" customFormat="false" ht="24" hidden="false" customHeight="true" outlineLevel="0" collapsed="false">
      <c r="A321" s="37" t="s">
        <v>21</v>
      </c>
      <c r="B321" s="11" t="n">
        <f aca="false">D146</f>
        <v>0</v>
      </c>
      <c r="C321" s="21" t="n">
        <v>0.5</v>
      </c>
      <c r="D321" s="10" t="n">
        <f aca="false">B321*C321</f>
        <v>0</v>
      </c>
    </row>
    <row r="322" customFormat="false" ht="24" hidden="false" customHeight="true" outlineLevel="0" collapsed="false">
      <c r="A322" s="37" t="s">
        <v>22</v>
      </c>
      <c r="B322" s="11" t="n">
        <f aca="false">D147</f>
        <v>0</v>
      </c>
      <c r="C322" s="21" t="n">
        <v>0.5</v>
      </c>
      <c r="D322" s="10" t="n">
        <f aca="false">B322*C322</f>
        <v>0</v>
      </c>
    </row>
    <row r="324" customFormat="false" ht="24" hidden="false" customHeight="true" outlineLevel="0" collapsed="false">
      <c r="A324" s="8" t="s">
        <v>113</v>
      </c>
      <c r="B324" s="8"/>
      <c r="C324" s="8"/>
      <c r="D324" s="8"/>
    </row>
    <row r="325" customFormat="false" ht="24" hidden="false" customHeight="true" outlineLevel="0" collapsed="false">
      <c r="A325" s="8" t="s">
        <v>11</v>
      </c>
      <c r="B325" s="8" t="s">
        <v>12</v>
      </c>
      <c r="C325" s="8" t="s">
        <v>13</v>
      </c>
      <c r="D325" s="8" t="s">
        <v>18</v>
      </c>
    </row>
    <row r="326" customFormat="false" ht="24" hidden="false" customHeight="true" outlineLevel="0" collapsed="false">
      <c r="A326" s="9" t="str">
        <f aca="false">A12</f>
        <v>Bombeiro Civil 12x36 Diurno (180h mensais)</v>
      </c>
      <c r="B326" s="11" t="n">
        <f aca="false">D308+D317</f>
        <v>591.039023290403</v>
      </c>
      <c r="C326" s="38" t="n">
        <f aca="false">$B$268</f>
        <v>0.55</v>
      </c>
      <c r="D326" s="10" t="n">
        <f aca="false">B326*C326</f>
        <v>325.071462809722</v>
      </c>
    </row>
    <row r="327" customFormat="false" ht="24" hidden="false" customHeight="true" outlineLevel="0" collapsed="false">
      <c r="A327" s="37" t="s">
        <v>19</v>
      </c>
      <c r="B327" s="11" t="n">
        <f aca="false">D309+D318</f>
        <v>0</v>
      </c>
      <c r="C327" s="38" t="n">
        <f aca="false">$B$268</f>
        <v>0.55</v>
      </c>
      <c r="D327" s="10" t="n">
        <f aca="false">B327*C327</f>
        <v>0</v>
      </c>
    </row>
    <row r="328" customFormat="false" ht="24" hidden="false" customHeight="true" outlineLevel="0" collapsed="false">
      <c r="A328" s="37" t="s">
        <v>20</v>
      </c>
      <c r="B328" s="11" t="n">
        <f aca="false">D310+D319</f>
        <v>0</v>
      </c>
      <c r="C328" s="38" t="n">
        <f aca="false">$B$268</f>
        <v>0.55</v>
      </c>
      <c r="D328" s="10" t="n">
        <f aca="false">B328*C328</f>
        <v>0</v>
      </c>
    </row>
    <row r="329" customFormat="false" ht="24" hidden="false" customHeight="true" outlineLevel="0" collapsed="false">
      <c r="A329" s="9" t="str">
        <f aca="false">A13</f>
        <v>Bombeiro Civil 12x36 Noturno (180h mensais)</v>
      </c>
      <c r="B329" s="11" t="n">
        <f aca="false">D311+D320</f>
        <v>688.505252220327</v>
      </c>
      <c r="C329" s="38" t="n">
        <f aca="false">$B$268</f>
        <v>0.55</v>
      </c>
      <c r="D329" s="10" t="n">
        <f aca="false">B329*C329</f>
        <v>378.67788872118</v>
      </c>
    </row>
    <row r="330" customFormat="false" ht="24" hidden="false" customHeight="true" outlineLevel="0" collapsed="false">
      <c r="A330" s="37" t="s">
        <v>21</v>
      </c>
      <c r="B330" s="11" t="n">
        <f aca="false">D312+D321</f>
        <v>0</v>
      </c>
      <c r="C330" s="38" t="n">
        <f aca="false">$B$268</f>
        <v>0.55</v>
      </c>
      <c r="D330" s="10" t="n">
        <f aca="false">B330*C330</f>
        <v>0</v>
      </c>
    </row>
    <row r="331" customFormat="false" ht="24" hidden="false" customHeight="true" outlineLevel="0" collapsed="false">
      <c r="A331" s="37" t="s">
        <v>22</v>
      </c>
      <c r="B331" s="11" t="n">
        <f aca="false">D313+D322</f>
        <v>0</v>
      </c>
      <c r="C331" s="38" t="n">
        <f aca="false">$B$268</f>
        <v>0.55</v>
      </c>
      <c r="D331" s="10" t="n">
        <f aca="false">B331*C331</f>
        <v>0</v>
      </c>
      <c r="H331" s="5"/>
    </row>
    <row r="333" customFormat="false" ht="24" hidden="false" customHeight="true" outlineLevel="0" collapsed="false">
      <c r="A333" s="7" t="s">
        <v>114</v>
      </c>
      <c r="B333" s="7"/>
      <c r="C333" s="7"/>
      <c r="D333" s="7"/>
      <c r="E333" s="7"/>
      <c r="F333" s="7"/>
      <c r="G333" s="7"/>
      <c r="H333" s="7"/>
    </row>
    <row r="334" customFormat="false" ht="52.2" hidden="false" customHeight="true" outlineLevel="0" collapsed="false">
      <c r="A334" s="89" t="s">
        <v>115</v>
      </c>
      <c r="B334" s="89"/>
      <c r="C334" s="89"/>
      <c r="D334" s="89"/>
      <c r="E334" s="89"/>
      <c r="F334" s="89"/>
      <c r="G334" s="89"/>
      <c r="H334" s="89"/>
    </row>
    <row r="335" customFormat="false" ht="20.25" hidden="false" customHeight="true" outlineLevel="0" collapsed="false"/>
    <row r="336" customFormat="false" ht="24" hidden="false" customHeight="true" outlineLevel="0" collapsed="false">
      <c r="A336" s="8" t="s">
        <v>116</v>
      </c>
      <c r="B336" s="8"/>
      <c r="C336" s="8"/>
      <c r="D336" s="8"/>
      <c r="E336" s="8"/>
    </row>
    <row r="337" customFormat="false" ht="46.5" hidden="false" customHeight="true" outlineLevel="0" collapsed="false">
      <c r="A337" s="8" t="s">
        <v>11</v>
      </c>
      <c r="B337" s="34" t="s">
        <v>117</v>
      </c>
      <c r="C337" s="34" t="s">
        <v>118</v>
      </c>
      <c r="D337" s="34" t="s">
        <v>119</v>
      </c>
      <c r="E337" s="8" t="s">
        <v>18</v>
      </c>
    </row>
    <row r="338" customFormat="false" ht="24" hidden="false" customHeight="true" outlineLevel="0" collapsed="false">
      <c r="A338" s="9" t="str">
        <f aca="false">A12</f>
        <v>Bombeiro Civil 12x36 Diurno (180h mensais)</v>
      </c>
      <c r="B338" s="90" t="n">
        <f aca="false">-D82</f>
        <v>-220.915106060606</v>
      </c>
      <c r="C338" s="90" t="n">
        <f aca="false">-D91</f>
        <v>-220.915106060606</v>
      </c>
      <c r="D338" s="90" t="n">
        <f aca="false">-E100</f>
        <v>-73.6383686868685</v>
      </c>
      <c r="E338" s="91" t="n">
        <f aca="false">SUM(B338:D338)</f>
        <v>-515.46858080808</v>
      </c>
    </row>
    <row r="339" customFormat="false" ht="24" hidden="false" customHeight="true" outlineLevel="0" collapsed="false">
      <c r="A339" s="37" t="s">
        <v>19</v>
      </c>
      <c r="B339" s="90" t="n">
        <f aca="false">-D83</f>
        <v>-0</v>
      </c>
      <c r="C339" s="90" t="n">
        <f aca="false">-D92</f>
        <v>-0</v>
      </c>
      <c r="D339" s="90" t="n">
        <f aca="false">-E101</f>
        <v>-0</v>
      </c>
      <c r="E339" s="91" t="n">
        <f aca="false">SUM(B339:D339)</f>
        <v>0</v>
      </c>
    </row>
    <row r="340" customFormat="false" ht="24" hidden="false" customHeight="true" outlineLevel="0" collapsed="false">
      <c r="A340" s="37" t="s">
        <v>20</v>
      </c>
      <c r="B340" s="90" t="n">
        <f aca="false">-D84</f>
        <v>-0</v>
      </c>
      <c r="C340" s="90" t="n">
        <f aca="false">-D93</f>
        <v>-0</v>
      </c>
      <c r="D340" s="90" t="n">
        <f aca="false">-E102</f>
        <v>-0</v>
      </c>
      <c r="E340" s="91" t="n">
        <f aca="false">SUM(B340:D340)</f>
        <v>0</v>
      </c>
    </row>
    <row r="341" customFormat="false" ht="24" hidden="false" customHeight="true" outlineLevel="0" collapsed="false">
      <c r="A341" s="9" t="str">
        <f aca="false">A13</f>
        <v>Bombeiro Civil 12x36 Noturno (180h mensais)</v>
      </c>
      <c r="B341" s="90" t="n">
        <f aca="false">-D85</f>
        <v>-264.365390151515</v>
      </c>
      <c r="C341" s="90" t="n">
        <f aca="false">-D94</f>
        <v>-264.365390151515</v>
      </c>
      <c r="D341" s="90" t="n">
        <f aca="false">-E103</f>
        <v>-88.1217967171715</v>
      </c>
      <c r="E341" s="91" t="n">
        <f aca="false">SUM(B341:D341)</f>
        <v>-616.852577020201</v>
      </c>
    </row>
    <row r="342" customFormat="false" ht="24" hidden="false" customHeight="true" outlineLevel="0" collapsed="false">
      <c r="A342" s="37" t="s">
        <v>21</v>
      </c>
      <c r="B342" s="90" t="n">
        <f aca="false">-D86</f>
        <v>-0</v>
      </c>
      <c r="C342" s="90" t="n">
        <f aca="false">-D95</f>
        <v>-0</v>
      </c>
      <c r="D342" s="90" t="n">
        <f aca="false">-E104</f>
        <v>-0</v>
      </c>
      <c r="E342" s="91" t="n">
        <f aca="false">SUM(B342:D342)</f>
        <v>0</v>
      </c>
    </row>
    <row r="343" customFormat="false" ht="24" hidden="false" customHeight="true" outlineLevel="0" collapsed="false">
      <c r="A343" s="37" t="s">
        <v>22</v>
      </c>
      <c r="B343" s="90" t="n">
        <f aca="false">-D87</f>
        <v>-0</v>
      </c>
      <c r="C343" s="90" t="n">
        <f aca="false">-D96</f>
        <v>-0</v>
      </c>
      <c r="D343" s="90" t="n">
        <f aca="false">-E105</f>
        <v>-0</v>
      </c>
      <c r="E343" s="91" t="n">
        <f aca="false">SUM(B343:D343)</f>
        <v>0</v>
      </c>
    </row>
    <row r="345" customFormat="false" ht="24" hidden="false" customHeight="true" outlineLevel="0" collapsed="false">
      <c r="A345" s="8" t="s">
        <v>120</v>
      </c>
      <c r="B345" s="8"/>
      <c r="C345" s="8"/>
      <c r="D345" s="8"/>
    </row>
    <row r="346" customFormat="false" ht="24" hidden="false" customHeight="true" outlineLevel="0" collapsed="false">
      <c r="A346" s="8" t="s">
        <v>11</v>
      </c>
      <c r="B346" s="8" t="s">
        <v>25</v>
      </c>
      <c r="C346" s="8" t="s">
        <v>13</v>
      </c>
      <c r="D346" s="8" t="s">
        <v>18</v>
      </c>
    </row>
    <row r="347" customFormat="false" ht="24" hidden="false" customHeight="true" outlineLevel="0" collapsed="false">
      <c r="A347" s="9" t="str">
        <f aca="false">A12</f>
        <v>Bombeiro Civil 12x36 Diurno (180h mensais)</v>
      </c>
      <c r="B347" s="90" t="n">
        <f aca="false">E338</f>
        <v>-515.46858080808</v>
      </c>
      <c r="C347" s="38" t="n">
        <f aca="false">$B$269</f>
        <v>0</v>
      </c>
      <c r="D347" s="91" t="n">
        <f aca="false">B347*C347</f>
        <v>-0</v>
      </c>
    </row>
    <row r="348" customFormat="false" ht="24" hidden="false" customHeight="true" outlineLevel="0" collapsed="false">
      <c r="A348" s="37" t="s">
        <v>19</v>
      </c>
      <c r="B348" s="90" t="n">
        <f aca="false">E339</f>
        <v>0</v>
      </c>
      <c r="C348" s="38" t="n">
        <f aca="false">$B$269</f>
        <v>0</v>
      </c>
      <c r="D348" s="91" t="n">
        <f aca="false">B348*C348</f>
        <v>0</v>
      </c>
    </row>
    <row r="349" customFormat="false" ht="24" hidden="false" customHeight="true" outlineLevel="0" collapsed="false">
      <c r="A349" s="37" t="s">
        <v>20</v>
      </c>
      <c r="B349" s="90" t="n">
        <f aca="false">E340</f>
        <v>0</v>
      </c>
      <c r="C349" s="38" t="n">
        <f aca="false">$B$269</f>
        <v>0</v>
      </c>
      <c r="D349" s="91" t="n">
        <f aca="false">B349*C349</f>
        <v>0</v>
      </c>
    </row>
    <row r="350" customFormat="false" ht="24" hidden="false" customHeight="true" outlineLevel="0" collapsed="false">
      <c r="A350" s="9" t="str">
        <f aca="false">A13</f>
        <v>Bombeiro Civil 12x36 Noturno (180h mensais)</v>
      </c>
      <c r="B350" s="90" t="n">
        <f aca="false">E341</f>
        <v>-616.852577020201</v>
      </c>
      <c r="C350" s="38" t="n">
        <f aca="false">$B$269</f>
        <v>0</v>
      </c>
      <c r="D350" s="91" t="n">
        <f aca="false">B350*C350</f>
        <v>-0</v>
      </c>
    </row>
    <row r="351" customFormat="false" ht="24" hidden="false" customHeight="true" outlineLevel="0" collapsed="false">
      <c r="A351" s="37" t="s">
        <v>21</v>
      </c>
      <c r="B351" s="90" t="n">
        <f aca="false">E342</f>
        <v>0</v>
      </c>
      <c r="C351" s="38" t="n">
        <f aca="false">$B$269</f>
        <v>0</v>
      </c>
      <c r="D351" s="91" t="n">
        <f aca="false">B351*C351</f>
        <v>0</v>
      </c>
    </row>
    <row r="352" customFormat="false" ht="24" hidden="false" customHeight="true" outlineLevel="0" collapsed="false">
      <c r="A352" s="37" t="s">
        <v>22</v>
      </c>
      <c r="B352" s="90" t="n">
        <f aca="false">E343</f>
        <v>0</v>
      </c>
      <c r="C352" s="38" t="n">
        <f aca="false">$B$269</f>
        <v>0</v>
      </c>
      <c r="D352" s="91" t="n">
        <f aca="false">B352*C352</f>
        <v>0</v>
      </c>
      <c r="H352" s="5"/>
    </row>
    <row r="354" customFormat="false" ht="24" hidden="false" customHeight="true" outlineLevel="0" collapsed="false">
      <c r="A354" s="6" t="s">
        <v>94</v>
      </c>
      <c r="B354" s="6"/>
      <c r="C354" s="6"/>
      <c r="D354" s="6"/>
      <c r="E354" s="6"/>
      <c r="F354" s="6"/>
      <c r="G354" s="6"/>
      <c r="H354" s="6"/>
    </row>
    <row r="356" customFormat="false" ht="24" hidden="false" customHeight="true" outlineLevel="0" collapsed="false">
      <c r="A356" s="8" t="s">
        <v>94</v>
      </c>
      <c r="B356" s="8"/>
      <c r="C356" s="8"/>
      <c r="D356" s="8"/>
      <c r="E356" s="8"/>
    </row>
    <row r="357" customFormat="false" ht="24" hidden="false" customHeight="true" outlineLevel="0" collapsed="false">
      <c r="A357" s="8" t="s">
        <v>11</v>
      </c>
      <c r="B357" s="8" t="s">
        <v>121</v>
      </c>
      <c r="C357" s="8" t="s">
        <v>122</v>
      </c>
      <c r="D357" s="8" t="s">
        <v>123</v>
      </c>
      <c r="E357" s="8" t="s">
        <v>38</v>
      </c>
    </row>
    <row r="358" customFormat="false" ht="24" hidden="false" customHeight="true" outlineLevel="0" collapsed="false">
      <c r="A358" s="9" t="str">
        <f aca="false">A12</f>
        <v>Bombeiro Civil 12x36 Diurno (180h mensais)</v>
      </c>
      <c r="B358" s="11" t="n">
        <f aca="false">D296</f>
        <v>228.207645977272</v>
      </c>
      <c r="C358" s="11" t="n">
        <f aca="false">D326</f>
        <v>325.071462809722</v>
      </c>
      <c r="D358" s="90" t="n">
        <f aca="false">D347</f>
        <v>-0</v>
      </c>
      <c r="E358" s="10" t="n">
        <f aca="false">SUM(B358:D358)</f>
        <v>553.279108786994</v>
      </c>
    </row>
    <row r="359" customFormat="false" ht="24" hidden="false" customHeight="true" outlineLevel="0" collapsed="false">
      <c r="A359" s="37" t="s">
        <v>19</v>
      </c>
      <c r="B359" s="11" t="n">
        <f aca="false">D297</f>
        <v>0</v>
      </c>
      <c r="C359" s="11" t="n">
        <f aca="false">D327</f>
        <v>0</v>
      </c>
      <c r="D359" s="90" t="n">
        <f aca="false">D348</f>
        <v>0</v>
      </c>
      <c r="E359" s="10" t="n">
        <f aca="false">SUM(B359:D359)</f>
        <v>0</v>
      </c>
    </row>
    <row r="360" customFormat="false" ht="24" hidden="false" customHeight="true" outlineLevel="0" collapsed="false">
      <c r="A360" s="37" t="s">
        <v>20</v>
      </c>
      <c r="B360" s="11" t="n">
        <f aca="false">D298</f>
        <v>0</v>
      </c>
      <c r="C360" s="11" t="n">
        <f aca="false">D328</f>
        <v>0</v>
      </c>
      <c r="D360" s="90" t="n">
        <f aca="false">D349</f>
        <v>0</v>
      </c>
      <c r="E360" s="10" t="n">
        <f aca="false">SUM(B360:D360)</f>
        <v>0</v>
      </c>
    </row>
    <row r="361" customFormat="false" ht="24" hidden="false" customHeight="true" outlineLevel="0" collapsed="false">
      <c r="A361" s="9" t="str">
        <f aca="false">A13</f>
        <v>Bombeiro Civil 12x36 Noturno (180h mensais)</v>
      </c>
      <c r="B361" s="11" t="n">
        <f aca="false">D299</f>
        <v>264.6407091875</v>
      </c>
      <c r="C361" s="11" t="n">
        <f aca="false">D329</f>
        <v>378.67788872118</v>
      </c>
      <c r="D361" s="90" t="n">
        <f aca="false">D350</f>
        <v>-0</v>
      </c>
      <c r="E361" s="10" t="n">
        <f aca="false">SUM(B361:D361)</f>
        <v>643.31859790868</v>
      </c>
    </row>
    <row r="362" customFormat="false" ht="24" hidden="false" customHeight="true" outlineLevel="0" collapsed="false">
      <c r="A362" s="37" t="s">
        <v>21</v>
      </c>
      <c r="B362" s="11" t="n">
        <f aca="false">D300</f>
        <v>0</v>
      </c>
      <c r="C362" s="11" t="n">
        <f aca="false">D330</f>
        <v>0</v>
      </c>
      <c r="D362" s="90" t="n">
        <f aca="false">D351</f>
        <v>0</v>
      </c>
      <c r="E362" s="10" t="n">
        <f aca="false">SUM(B362:D362)</f>
        <v>0</v>
      </c>
    </row>
    <row r="363" customFormat="false" ht="24" hidden="false" customHeight="true" outlineLevel="0" collapsed="false">
      <c r="A363" s="37" t="s">
        <v>22</v>
      </c>
      <c r="B363" s="11" t="n">
        <f aca="false">D301</f>
        <v>0</v>
      </c>
      <c r="C363" s="11" t="n">
        <f aca="false">D331</f>
        <v>0</v>
      </c>
      <c r="D363" s="90" t="n">
        <f aca="false">D352</f>
        <v>0</v>
      </c>
      <c r="E363" s="10" t="n">
        <f aca="false">SUM(B363:D363)</f>
        <v>0</v>
      </c>
      <c r="H363" s="5"/>
    </row>
    <row r="365" customFormat="false" ht="24" hidden="false" customHeight="true" outlineLevel="0" collapsed="false">
      <c r="A365" s="6" t="s">
        <v>124</v>
      </c>
      <c r="B365" s="6"/>
      <c r="C365" s="6"/>
      <c r="D365" s="6"/>
      <c r="E365" s="6"/>
      <c r="F365" s="6"/>
      <c r="G365" s="6"/>
      <c r="H365" s="6"/>
    </row>
    <row r="366" customFormat="false" ht="90.35" hidden="false" customHeight="true" outlineLevel="0" collapsed="false">
      <c r="A366" s="3" t="s">
        <v>125</v>
      </c>
      <c r="B366" s="3"/>
      <c r="C366" s="3"/>
      <c r="D366" s="3"/>
      <c r="E366" s="3"/>
      <c r="F366" s="3"/>
      <c r="G366" s="3"/>
      <c r="H366" s="3"/>
    </row>
    <row r="368" customFormat="false" ht="24" hidden="false" customHeight="true" outlineLevel="0" collapsed="false">
      <c r="A368" s="34" t="s">
        <v>126</v>
      </c>
      <c r="B368" s="34"/>
      <c r="C368" s="34"/>
      <c r="D368" s="34"/>
      <c r="E368" s="34"/>
      <c r="F368" s="34"/>
      <c r="G368" s="34"/>
    </row>
    <row r="369" customFormat="false" ht="16.5" hidden="false" customHeight="true" outlineLevel="0" collapsed="false">
      <c r="A369" s="34" t="s">
        <v>127</v>
      </c>
      <c r="B369" s="34"/>
      <c r="C369" s="34"/>
      <c r="D369" s="34"/>
      <c r="E369" s="34"/>
      <c r="F369" s="34"/>
      <c r="G369" s="34"/>
    </row>
    <row r="370" customFormat="false" ht="24" hidden="false" customHeight="true" outlineLevel="0" collapsed="false">
      <c r="A370" s="34" t="s">
        <v>11</v>
      </c>
      <c r="B370" s="34" t="s">
        <v>128</v>
      </c>
      <c r="C370" s="34" t="s">
        <v>129</v>
      </c>
      <c r="D370" s="34" t="s">
        <v>130</v>
      </c>
      <c r="E370" s="34"/>
      <c r="F370" s="34" t="s">
        <v>131</v>
      </c>
      <c r="G370" s="34"/>
    </row>
    <row r="371" customFormat="false" ht="31.5" hidden="false" customHeight="true" outlineLevel="0" collapsed="false">
      <c r="A371" s="34"/>
      <c r="B371" s="34"/>
      <c r="C371" s="34"/>
      <c r="D371" s="34" t="s">
        <v>132</v>
      </c>
      <c r="E371" s="34" t="s">
        <v>133</v>
      </c>
      <c r="F371" s="34" t="s">
        <v>132</v>
      </c>
      <c r="G371" s="34" t="s">
        <v>133</v>
      </c>
    </row>
    <row r="372" customFormat="false" ht="24" hidden="false" customHeight="true" outlineLevel="0" collapsed="false">
      <c r="A372" s="92" t="s">
        <v>134</v>
      </c>
      <c r="B372" s="93" t="n">
        <v>0.1</v>
      </c>
      <c r="C372" s="92" t="n">
        <v>1</v>
      </c>
      <c r="D372" s="94" t="n">
        <v>0.5</v>
      </c>
      <c r="E372" s="95" t="n">
        <f aca="false">(B372*C372)*D372</f>
        <v>0.05</v>
      </c>
      <c r="F372" s="96" t="n">
        <f aca="false">(252/365)</f>
        <v>0.69041095890411</v>
      </c>
      <c r="G372" s="95" t="n">
        <f aca="false">(B372*C372)*F372</f>
        <v>0.069041095890411</v>
      </c>
    </row>
    <row r="373" customFormat="false" ht="24" hidden="false" customHeight="true" outlineLevel="0" collapsed="false">
      <c r="A373" s="92" t="s">
        <v>135</v>
      </c>
      <c r="B373" s="93" t="n">
        <v>0.1</v>
      </c>
      <c r="C373" s="92" t="n">
        <v>1</v>
      </c>
      <c r="D373" s="94" t="n">
        <v>1</v>
      </c>
      <c r="E373" s="95" t="n">
        <f aca="false">(B373*C373)*D373</f>
        <v>0.1</v>
      </c>
      <c r="F373" s="96" t="n">
        <v>1</v>
      </c>
      <c r="G373" s="95" t="n">
        <f aca="false">(B373*C373)*F373</f>
        <v>0.1</v>
      </c>
    </row>
    <row r="374" customFormat="false" ht="24" hidden="false" customHeight="true" outlineLevel="0" collapsed="false">
      <c r="A374" s="92" t="s">
        <v>136</v>
      </c>
      <c r="B374" s="93" t="n">
        <v>0.1</v>
      </c>
      <c r="C374" s="92" t="n">
        <v>1</v>
      </c>
      <c r="D374" s="94" t="n">
        <v>0.5</v>
      </c>
      <c r="E374" s="95" t="n">
        <f aca="false">(B374*C374)*D374</f>
        <v>0.05</v>
      </c>
      <c r="F374" s="96" t="n">
        <f aca="false">(252/365)</f>
        <v>0.69041095890411</v>
      </c>
      <c r="G374" s="95" t="n">
        <f aca="false">(B374*C374)*F374</f>
        <v>0.069041095890411</v>
      </c>
    </row>
    <row r="375" customFormat="false" ht="24" hidden="false" customHeight="true" outlineLevel="0" collapsed="false">
      <c r="A375" s="92" t="s">
        <v>137</v>
      </c>
      <c r="B375" s="93" t="n">
        <v>0.1</v>
      </c>
      <c r="C375" s="92" t="n">
        <v>1</v>
      </c>
      <c r="D375" s="94" t="n">
        <v>0.5</v>
      </c>
      <c r="E375" s="95" t="n">
        <f aca="false">(B375*C375)*D375</f>
        <v>0.05</v>
      </c>
      <c r="F375" s="96" t="n">
        <f aca="false">(252/365)</f>
        <v>0.69041095890411</v>
      </c>
      <c r="G375" s="95" t="n">
        <f aca="false">(B375*C375)*F375</f>
        <v>0.069041095890411</v>
      </c>
    </row>
    <row r="376" customFormat="false" ht="24" hidden="false" customHeight="true" outlineLevel="0" collapsed="false">
      <c r="A376" s="92" t="s">
        <v>138</v>
      </c>
      <c r="B376" s="93" t="n">
        <v>0.1</v>
      </c>
      <c r="C376" s="92" t="n">
        <v>1</v>
      </c>
      <c r="D376" s="94" t="n">
        <v>1</v>
      </c>
      <c r="E376" s="95" t="n">
        <f aca="false">(B376*C376)*D376</f>
        <v>0.1</v>
      </c>
      <c r="F376" s="96" t="n">
        <v>1</v>
      </c>
      <c r="G376" s="95" t="n">
        <f aca="false">(B376*C376)*F376</f>
        <v>0.1</v>
      </c>
    </row>
    <row r="377" customFormat="false" ht="24" hidden="false" customHeight="true" outlineLevel="0" collapsed="false">
      <c r="A377" s="92" t="s">
        <v>139</v>
      </c>
      <c r="B377" s="93" t="n">
        <v>0.1</v>
      </c>
      <c r="C377" s="92" t="n">
        <v>1</v>
      </c>
      <c r="D377" s="94" t="n">
        <v>0.5</v>
      </c>
      <c r="E377" s="95" t="n">
        <f aca="false">(B377*C377)*D377</f>
        <v>0.05</v>
      </c>
      <c r="F377" s="96" t="n">
        <f aca="false">(252/365)</f>
        <v>0.69041095890411</v>
      </c>
      <c r="G377" s="95" t="n">
        <f aca="false">(B377*C377)*F377</f>
        <v>0.069041095890411</v>
      </c>
    </row>
    <row r="378" customFormat="false" ht="24" hidden="false" customHeight="true" outlineLevel="0" collapsed="false">
      <c r="A378" s="92" t="s">
        <v>140</v>
      </c>
      <c r="B378" s="93" t="n">
        <v>0.1</v>
      </c>
      <c r="C378" s="92" t="n">
        <v>1</v>
      </c>
      <c r="D378" s="94" t="n">
        <v>0.5</v>
      </c>
      <c r="E378" s="95" t="n">
        <f aca="false">(B378*C378)*D378</f>
        <v>0.05</v>
      </c>
      <c r="F378" s="96" t="n">
        <v>1</v>
      </c>
      <c r="G378" s="95" t="n">
        <f aca="false">(B378*C378)*F378</f>
        <v>0.1</v>
      </c>
    </row>
    <row r="379" customFormat="false" ht="24" hidden="false" customHeight="true" outlineLevel="0" collapsed="false">
      <c r="A379" s="92" t="s">
        <v>141</v>
      </c>
      <c r="B379" s="93" t="n">
        <v>0.1</v>
      </c>
      <c r="C379" s="92" t="n">
        <v>1</v>
      </c>
      <c r="D379" s="94" t="n">
        <v>1</v>
      </c>
      <c r="E379" s="95" t="n">
        <f aca="false">(B379*C379)*D379</f>
        <v>0.1</v>
      </c>
      <c r="F379" s="96" t="n">
        <v>1</v>
      </c>
      <c r="G379" s="95" t="n">
        <f aca="false">(B379*C379)*F379</f>
        <v>0.1</v>
      </c>
    </row>
    <row r="380" customFormat="false" ht="24" hidden="false" customHeight="true" outlineLevel="0" collapsed="false">
      <c r="A380" s="92" t="s">
        <v>142</v>
      </c>
      <c r="B380" s="93" t="n">
        <v>0.1</v>
      </c>
      <c r="C380" s="92" t="n">
        <v>1</v>
      </c>
      <c r="D380" s="94" t="n">
        <v>1</v>
      </c>
      <c r="E380" s="95" t="n">
        <f aca="false">(B380*C380)*D380</f>
        <v>0.1</v>
      </c>
      <c r="F380" s="96" t="n">
        <v>1</v>
      </c>
      <c r="G380" s="95" t="n">
        <f aca="false">(B380*C380)*F380</f>
        <v>0.1</v>
      </c>
    </row>
    <row r="381" customFormat="false" ht="24" hidden="false" customHeight="true" outlineLevel="0" collapsed="false">
      <c r="A381" s="92" t="s">
        <v>143</v>
      </c>
      <c r="B381" s="93" t="n">
        <v>0.1</v>
      </c>
      <c r="C381" s="92" t="n">
        <v>1</v>
      </c>
      <c r="D381" s="94" t="n">
        <v>0.5</v>
      </c>
      <c r="E381" s="95" t="n">
        <f aca="false">(B381*C381)*D381</f>
        <v>0.05</v>
      </c>
      <c r="F381" s="96" t="n">
        <f aca="false">(252/365)</f>
        <v>0.69041095890411</v>
      </c>
      <c r="G381" s="95" t="n">
        <f aca="false">(B381*C381)*F381</f>
        <v>0.069041095890411</v>
      </c>
    </row>
    <row r="382" customFormat="false" ht="24" hidden="false" customHeight="true" outlineLevel="0" collapsed="false">
      <c r="A382" s="92" t="s">
        <v>144</v>
      </c>
      <c r="B382" s="93" t="n">
        <v>0.1</v>
      </c>
      <c r="C382" s="92" t="n">
        <v>1</v>
      </c>
      <c r="D382" s="94" t="n">
        <v>0.5</v>
      </c>
      <c r="E382" s="95" t="n">
        <f aca="false">(B382*C382)*D382</f>
        <v>0.05</v>
      </c>
      <c r="F382" s="96" t="n">
        <f aca="false">(252/365)</f>
        <v>0.69041095890411</v>
      </c>
      <c r="G382" s="95" t="n">
        <f aca="false">(B382*C382)*F382</f>
        <v>0.069041095890411</v>
      </c>
    </row>
    <row r="383" customFormat="false" ht="24" hidden="false" customHeight="true" outlineLevel="0" collapsed="false">
      <c r="A383" s="92" t="s">
        <v>145</v>
      </c>
      <c r="B383" s="93" t="n">
        <v>0.1</v>
      </c>
      <c r="C383" s="92" t="n">
        <v>1</v>
      </c>
      <c r="D383" s="94" t="n">
        <v>1</v>
      </c>
      <c r="E383" s="95" t="n">
        <f aca="false">(B383*C383)*D383</f>
        <v>0.1</v>
      </c>
      <c r="F383" s="96" t="n">
        <v>1</v>
      </c>
      <c r="G383" s="95" t="n">
        <f aca="false">(B383*C383)*F383</f>
        <v>0.1</v>
      </c>
    </row>
    <row r="385" customFormat="false" ht="24" hidden="false" customHeight="true" outlineLevel="0" collapsed="false">
      <c r="A385" s="34" t="s">
        <v>146</v>
      </c>
      <c r="B385" s="34"/>
      <c r="C385" s="34"/>
      <c r="D385" s="34"/>
    </row>
    <row r="386" customFormat="false" ht="24" hidden="false" customHeight="true" outlineLevel="0" collapsed="false">
      <c r="A386" s="97" t="s">
        <v>147</v>
      </c>
      <c r="B386" s="34" t="s">
        <v>148</v>
      </c>
      <c r="C386" s="34"/>
      <c r="D386" s="34"/>
    </row>
    <row r="387" customFormat="false" ht="26.25" hidden="false" customHeight="true" outlineLevel="0" collapsed="false">
      <c r="A387" s="97"/>
      <c r="B387" s="34" t="s">
        <v>149</v>
      </c>
      <c r="C387" s="34" t="s">
        <v>150</v>
      </c>
      <c r="D387" s="34" t="s">
        <v>151</v>
      </c>
    </row>
    <row r="388" customFormat="false" ht="24" hidden="false" customHeight="true" outlineLevel="0" collapsed="false">
      <c r="A388" s="92" t="s">
        <v>134</v>
      </c>
      <c r="B388" s="93" t="n">
        <f aca="false">E372</f>
        <v>0.05</v>
      </c>
      <c r="C388" s="93" t="n">
        <f aca="false">E372</f>
        <v>0.05</v>
      </c>
      <c r="D388" s="93" t="n">
        <f aca="false">G372</f>
        <v>0.069041095890411</v>
      </c>
    </row>
    <row r="389" customFormat="false" ht="24" hidden="false" customHeight="true" outlineLevel="0" collapsed="false">
      <c r="A389" s="92" t="s">
        <v>135</v>
      </c>
      <c r="B389" s="93" t="n">
        <f aca="false">E373</f>
        <v>0.1</v>
      </c>
      <c r="C389" s="93" t="n">
        <f aca="false">E373</f>
        <v>0.1</v>
      </c>
      <c r="D389" s="93" t="n">
        <f aca="false">G373</f>
        <v>0.1</v>
      </c>
    </row>
    <row r="390" customFormat="false" ht="24" hidden="false" customHeight="true" outlineLevel="0" collapsed="false">
      <c r="A390" s="92" t="s">
        <v>136</v>
      </c>
      <c r="B390" s="93" t="n">
        <f aca="false">E374</f>
        <v>0.05</v>
      </c>
      <c r="C390" s="93" t="n">
        <f aca="false">E374</f>
        <v>0.05</v>
      </c>
      <c r="D390" s="93" t="n">
        <f aca="false">G374</f>
        <v>0.069041095890411</v>
      </c>
    </row>
    <row r="391" customFormat="false" ht="24" hidden="false" customHeight="true" outlineLevel="0" collapsed="false">
      <c r="A391" s="92" t="s">
        <v>137</v>
      </c>
      <c r="B391" s="93" t="n">
        <f aca="false">E375</f>
        <v>0.05</v>
      </c>
      <c r="C391" s="93" t="n">
        <f aca="false">E375</f>
        <v>0.05</v>
      </c>
      <c r="D391" s="93" t="n">
        <f aca="false">G375</f>
        <v>0.069041095890411</v>
      </c>
    </row>
    <row r="392" customFormat="false" ht="24" hidden="false" customHeight="true" outlineLevel="0" collapsed="false">
      <c r="A392" s="92" t="s">
        <v>138</v>
      </c>
      <c r="B392" s="93" t="n">
        <f aca="false">E376</f>
        <v>0.1</v>
      </c>
      <c r="C392" s="93" t="n">
        <f aca="false">E376</f>
        <v>0.1</v>
      </c>
      <c r="D392" s="93" t="n">
        <f aca="false">G376</f>
        <v>0.1</v>
      </c>
    </row>
    <row r="393" customFormat="false" ht="24" hidden="false" customHeight="true" outlineLevel="0" collapsed="false">
      <c r="A393" s="92" t="s">
        <v>139</v>
      </c>
      <c r="B393" s="93" t="n">
        <f aca="false">E377</f>
        <v>0.05</v>
      </c>
      <c r="C393" s="93" t="n">
        <f aca="false">E377</f>
        <v>0.05</v>
      </c>
      <c r="D393" s="93" t="n">
        <f aca="false">G377</f>
        <v>0.069041095890411</v>
      </c>
    </row>
    <row r="394" customFormat="false" ht="24" hidden="false" customHeight="true" outlineLevel="0" collapsed="false">
      <c r="A394" s="92" t="s">
        <v>140</v>
      </c>
      <c r="B394" s="93" t="n">
        <f aca="false">E378</f>
        <v>0.05</v>
      </c>
      <c r="C394" s="93" t="n">
        <f aca="false">E378</f>
        <v>0.05</v>
      </c>
      <c r="D394" s="93" t="n">
        <f aca="false">G378</f>
        <v>0.1</v>
      </c>
    </row>
    <row r="395" customFormat="false" ht="24" hidden="false" customHeight="true" outlineLevel="0" collapsed="false">
      <c r="A395" s="92" t="s">
        <v>141</v>
      </c>
      <c r="B395" s="93" t="n">
        <f aca="false">E379</f>
        <v>0.1</v>
      </c>
      <c r="C395" s="93" t="n">
        <f aca="false">E379</f>
        <v>0.1</v>
      </c>
      <c r="D395" s="93" t="n">
        <f aca="false">G379</f>
        <v>0.1</v>
      </c>
    </row>
    <row r="396" customFormat="false" ht="24" hidden="false" customHeight="true" outlineLevel="0" collapsed="false">
      <c r="A396" s="92" t="s">
        <v>142</v>
      </c>
      <c r="B396" s="93" t="n">
        <f aca="false">E380</f>
        <v>0.1</v>
      </c>
      <c r="C396" s="93" t="n">
        <f aca="false">E380</f>
        <v>0.1</v>
      </c>
      <c r="D396" s="93" t="n">
        <f aca="false">G380</f>
        <v>0.1</v>
      </c>
    </row>
    <row r="397" customFormat="false" ht="24" hidden="false" customHeight="true" outlineLevel="0" collapsed="false">
      <c r="A397" s="92" t="s">
        <v>143</v>
      </c>
      <c r="B397" s="93" t="n">
        <f aca="false">E381</f>
        <v>0.05</v>
      </c>
      <c r="C397" s="93" t="n">
        <f aca="false">E381</f>
        <v>0.05</v>
      </c>
      <c r="D397" s="93" t="n">
        <f aca="false">G381</f>
        <v>0.069041095890411</v>
      </c>
    </row>
    <row r="398" customFormat="false" ht="24" hidden="false" customHeight="true" outlineLevel="0" collapsed="false">
      <c r="A398" s="92" t="s">
        <v>144</v>
      </c>
      <c r="B398" s="93" t="n">
        <f aca="false">E382</f>
        <v>0.05</v>
      </c>
      <c r="C398" s="93" t="n">
        <f aca="false">E382</f>
        <v>0.05</v>
      </c>
      <c r="D398" s="93" t="n">
        <f aca="false">G382</f>
        <v>0.069041095890411</v>
      </c>
    </row>
    <row r="399" customFormat="false" ht="24" hidden="false" customHeight="true" outlineLevel="0" collapsed="false">
      <c r="A399" s="92" t="s">
        <v>145</v>
      </c>
      <c r="B399" s="93" t="n">
        <f aca="false">E383</f>
        <v>0.1</v>
      </c>
      <c r="C399" s="93" t="n">
        <f aca="false">E383</f>
        <v>0.1</v>
      </c>
      <c r="D399" s="93" t="n">
        <f aca="false">G383</f>
        <v>0.1</v>
      </c>
    </row>
    <row r="400" customFormat="false" ht="24" hidden="false" customHeight="true" outlineLevel="0" collapsed="false">
      <c r="A400" s="34" t="s">
        <v>152</v>
      </c>
      <c r="B400" s="98" t="n">
        <f aca="false">SUM(B388:B399)</f>
        <v>0.85</v>
      </c>
      <c r="C400" s="98" t="n">
        <f aca="false">SUM(C388:C399)</f>
        <v>0.85</v>
      </c>
      <c r="D400" s="98" t="n">
        <f aca="false">SUM(D388:D399)</f>
        <v>1.01424657534247</v>
      </c>
      <c r="H400" s="5"/>
    </row>
    <row r="402" customFormat="false" ht="24" hidden="false" customHeight="true" outlineLevel="0" collapsed="false">
      <c r="A402" s="7" t="s">
        <v>153</v>
      </c>
      <c r="B402" s="7"/>
      <c r="C402" s="7"/>
      <c r="D402" s="7"/>
      <c r="E402" s="7"/>
      <c r="F402" s="7"/>
      <c r="G402" s="7"/>
      <c r="H402" s="7"/>
    </row>
    <row r="403" customFormat="false" ht="52.2" hidden="false" customHeight="true" outlineLevel="0" collapsed="false">
      <c r="A403" s="3" t="s">
        <v>154</v>
      </c>
      <c r="B403" s="3"/>
      <c r="C403" s="3"/>
      <c r="D403" s="3"/>
      <c r="E403" s="3"/>
      <c r="F403" s="3"/>
      <c r="G403" s="3"/>
      <c r="H403" s="3"/>
    </row>
    <row r="405" customFormat="false" ht="24" hidden="false" customHeight="true" outlineLevel="0" collapsed="false">
      <c r="A405" s="8" t="s">
        <v>155</v>
      </c>
      <c r="B405" s="8"/>
      <c r="C405" s="8"/>
      <c r="D405" s="8"/>
    </row>
    <row r="406" customFormat="false" ht="24" hidden="false" customHeight="true" outlineLevel="0" collapsed="false">
      <c r="A406" s="8" t="s">
        <v>11</v>
      </c>
      <c r="B406" s="8" t="s">
        <v>12</v>
      </c>
      <c r="C406" s="8" t="s">
        <v>156</v>
      </c>
      <c r="D406" s="8" t="s">
        <v>157</v>
      </c>
    </row>
    <row r="407" customFormat="false" ht="24" hidden="false" customHeight="true" outlineLevel="0" collapsed="false">
      <c r="A407" s="99" t="str">
        <f aca="false">A12</f>
        <v>Bombeiro Civil 12x36 Diurno (180h mensais)</v>
      </c>
      <c r="B407" s="11" t="n">
        <f aca="false">G69+E254+E358</f>
        <v>6125.85145857486</v>
      </c>
      <c r="C407" s="71" t="n">
        <v>30</v>
      </c>
      <c r="D407" s="10" t="n">
        <f aca="false">B407/C407</f>
        <v>204.195048619162</v>
      </c>
    </row>
    <row r="408" customFormat="false" ht="24" hidden="false" customHeight="true" outlineLevel="0" collapsed="false">
      <c r="A408" s="37" t="s">
        <v>19</v>
      </c>
      <c r="B408" s="11" t="n">
        <f aca="false">G70+E255+E359</f>
        <v>0</v>
      </c>
      <c r="C408" s="71" t="n">
        <f aca="false">C407</f>
        <v>30</v>
      </c>
      <c r="D408" s="10" t="n">
        <f aca="false">B408/C408</f>
        <v>0</v>
      </c>
    </row>
    <row r="409" customFormat="false" ht="24" hidden="false" customHeight="true" outlineLevel="0" collapsed="false">
      <c r="A409" s="37" t="s">
        <v>20</v>
      </c>
      <c r="B409" s="11" t="n">
        <f aca="false">G71+E256+E360</f>
        <v>0</v>
      </c>
      <c r="C409" s="71" t="n">
        <f aca="false">C408</f>
        <v>30</v>
      </c>
      <c r="D409" s="10" t="n">
        <f aca="false">B409/C409</f>
        <v>0</v>
      </c>
    </row>
    <row r="410" customFormat="false" ht="24" hidden="false" customHeight="true" outlineLevel="0" collapsed="false">
      <c r="A410" s="99" t="str">
        <f aca="false">A13</f>
        <v>Bombeiro Civil 12x36 Noturno (180h mensais)</v>
      </c>
      <c r="B410" s="11" t="n">
        <f aca="false">G72+E257+E361</f>
        <v>7086.54774031018</v>
      </c>
      <c r="C410" s="71" t="n">
        <f aca="false">C409</f>
        <v>30</v>
      </c>
      <c r="D410" s="10" t="n">
        <f aca="false">B410/C410</f>
        <v>236.218258010339</v>
      </c>
    </row>
    <row r="411" customFormat="false" ht="24" hidden="false" customHeight="true" outlineLevel="0" collapsed="false">
      <c r="A411" s="37" t="s">
        <v>21</v>
      </c>
      <c r="B411" s="11" t="n">
        <f aca="false">G73+E258+E362</f>
        <v>0</v>
      </c>
      <c r="C411" s="71" t="n">
        <f aca="false">C410</f>
        <v>30</v>
      </c>
      <c r="D411" s="10" t="n">
        <f aca="false">B411/C411</f>
        <v>0</v>
      </c>
    </row>
    <row r="412" customFormat="false" ht="24" hidden="false" customHeight="true" outlineLevel="0" collapsed="false">
      <c r="A412" s="37" t="s">
        <v>22</v>
      </c>
      <c r="B412" s="11" t="n">
        <f aca="false">G74+E259+E363</f>
        <v>0</v>
      </c>
      <c r="C412" s="71" t="n">
        <f aca="false">C411</f>
        <v>30</v>
      </c>
      <c r="D412" s="10" t="n">
        <f aca="false">B412/C412</f>
        <v>0</v>
      </c>
    </row>
    <row r="414" customFormat="false" ht="24" hidden="false" customHeight="true" outlineLevel="0" collapsed="false">
      <c r="A414" s="34" t="s">
        <v>153</v>
      </c>
      <c r="B414" s="34"/>
      <c r="C414" s="34"/>
      <c r="D414" s="34"/>
      <c r="E414" s="34"/>
    </row>
    <row r="415" customFormat="false" ht="33.75" hidden="false" customHeight="true" outlineLevel="0" collapsed="false">
      <c r="A415" s="8" t="s">
        <v>11</v>
      </c>
      <c r="B415" s="8" t="s">
        <v>157</v>
      </c>
      <c r="C415" s="34" t="s">
        <v>158</v>
      </c>
      <c r="D415" s="8" t="s">
        <v>159</v>
      </c>
      <c r="E415" s="8" t="s">
        <v>160</v>
      </c>
    </row>
    <row r="416" customFormat="false" ht="24" hidden="false" customHeight="true" outlineLevel="0" collapsed="false">
      <c r="A416" s="99" t="str">
        <f aca="false">A12</f>
        <v>Bombeiro Civil 12x36 Diurno (180h mensais)</v>
      </c>
      <c r="B416" s="11" t="n">
        <f aca="false">D407</f>
        <v>204.195048619162</v>
      </c>
      <c r="C416" s="100" t="n">
        <f aca="false">B400</f>
        <v>0.85</v>
      </c>
      <c r="D416" s="11" t="n">
        <f aca="false">B416*C416</f>
        <v>173.565791326288</v>
      </c>
      <c r="E416" s="10" t="n">
        <f aca="false">D416/12</f>
        <v>14.4638159438573</v>
      </c>
    </row>
    <row r="417" customFormat="false" ht="24" hidden="false" customHeight="true" outlineLevel="0" collapsed="false">
      <c r="A417" s="37" t="s">
        <v>19</v>
      </c>
      <c r="B417" s="11" t="n">
        <f aca="false">D408</f>
        <v>0</v>
      </c>
      <c r="C417" s="100" t="n">
        <f aca="false">C400</f>
        <v>0.85</v>
      </c>
      <c r="D417" s="11" t="n">
        <f aca="false">B417*C417</f>
        <v>0</v>
      </c>
      <c r="E417" s="10" t="n">
        <f aca="false">D417/12</f>
        <v>0</v>
      </c>
    </row>
    <row r="418" customFormat="false" ht="24" hidden="false" customHeight="true" outlineLevel="0" collapsed="false">
      <c r="A418" s="37" t="s">
        <v>20</v>
      </c>
      <c r="B418" s="11" t="n">
        <f aca="false">D409</f>
        <v>0</v>
      </c>
      <c r="C418" s="100" t="n">
        <f aca="false">D400</f>
        <v>1.01424657534247</v>
      </c>
      <c r="D418" s="11" t="n">
        <f aca="false">B418*C418</f>
        <v>0</v>
      </c>
      <c r="E418" s="10" t="n">
        <f aca="false">D418/12</f>
        <v>0</v>
      </c>
    </row>
    <row r="419" customFormat="false" ht="24" hidden="false" customHeight="true" outlineLevel="0" collapsed="false">
      <c r="A419" s="99" t="str">
        <f aca="false">A13</f>
        <v>Bombeiro Civil 12x36 Noturno (180h mensais)</v>
      </c>
      <c r="B419" s="11" t="n">
        <f aca="false">D410</f>
        <v>236.218258010339</v>
      </c>
      <c r="C419" s="100" t="n">
        <f aca="false">B400</f>
        <v>0.85</v>
      </c>
      <c r="D419" s="11" t="n">
        <f aca="false">B419*C419</f>
        <v>200.785519308788</v>
      </c>
      <c r="E419" s="10" t="n">
        <f aca="false">D419/12</f>
        <v>16.7321266090657</v>
      </c>
    </row>
    <row r="420" customFormat="false" ht="24" hidden="false" customHeight="true" outlineLevel="0" collapsed="false">
      <c r="A420" s="37" t="s">
        <v>21</v>
      </c>
      <c r="B420" s="11" t="n">
        <f aca="false">D411</f>
        <v>0</v>
      </c>
      <c r="C420" s="100" t="n">
        <f aca="false">C400</f>
        <v>0.85</v>
      </c>
      <c r="D420" s="11" t="n">
        <f aca="false">B420*C420</f>
        <v>0</v>
      </c>
      <c r="E420" s="10" t="n">
        <f aca="false">D420/12</f>
        <v>0</v>
      </c>
    </row>
    <row r="421" customFormat="false" ht="24" hidden="false" customHeight="true" outlineLevel="0" collapsed="false">
      <c r="A421" s="37" t="s">
        <v>22</v>
      </c>
      <c r="B421" s="11" t="n">
        <f aca="false">D412</f>
        <v>0</v>
      </c>
      <c r="C421" s="100" t="n">
        <f aca="false">D400</f>
        <v>1.01424657534247</v>
      </c>
      <c r="D421" s="11" t="n">
        <f aca="false">B421*C421</f>
        <v>0</v>
      </c>
      <c r="E421" s="10" t="n">
        <f aca="false">D421/12</f>
        <v>0</v>
      </c>
      <c r="H421" s="5"/>
    </row>
    <row r="423" customFormat="false" ht="24" hidden="false" customHeight="true" outlineLevel="0" collapsed="false">
      <c r="A423" s="7" t="s">
        <v>161</v>
      </c>
      <c r="B423" s="7"/>
      <c r="C423" s="7"/>
      <c r="D423" s="7"/>
      <c r="E423" s="7"/>
      <c r="F423" s="7"/>
      <c r="G423" s="7"/>
      <c r="H423" s="7"/>
    </row>
    <row r="424" customFormat="false" ht="90.35" hidden="false" customHeight="true" outlineLevel="0" collapsed="false">
      <c r="A424" s="3" t="s">
        <v>162</v>
      </c>
      <c r="B424" s="3"/>
      <c r="C424" s="3"/>
      <c r="D424" s="3"/>
      <c r="E424" s="3"/>
      <c r="F424" s="3"/>
      <c r="G424" s="3"/>
      <c r="H424" s="3"/>
    </row>
    <row r="425" customFormat="false" ht="22.5" hidden="false" customHeight="true" outlineLevel="0" collapsed="false"/>
    <row r="426" customFormat="false" ht="22.5" hidden="false" customHeight="true" outlineLevel="0" collapsed="false">
      <c r="A426" s="8" t="s">
        <v>163</v>
      </c>
      <c r="B426" s="8"/>
      <c r="C426" s="8"/>
      <c r="D426" s="8"/>
    </row>
    <row r="427" customFormat="false" ht="22.5" hidden="false" customHeight="true" outlineLevel="0" collapsed="false">
      <c r="A427" s="8" t="s">
        <v>11</v>
      </c>
      <c r="B427" s="8" t="s">
        <v>12</v>
      </c>
      <c r="C427" s="8" t="s">
        <v>164</v>
      </c>
      <c r="D427" s="8" t="s">
        <v>18</v>
      </c>
    </row>
    <row r="428" customFormat="false" ht="22.5" hidden="false" customHeight="true" outlineLevel="0" collapsed="false">
      <c r="A428" s="99" t="str">
        <f aca="false">A12</f>
        <v>Bombeiro Civil 12x36 Diurno (180h mensais)</v>
      </c>
      <c r="B428" s="11" t="n">
        <f aca="false">G69+E254+E358</f>
        <v>6125.85145857486</v>
      </c>
      <c r="C428" s="37" t="n">
        <v>180</v>
      </c>
      <c r="D428" s="10" t="n">
        <f aca="false">B428/C428</f>
        <v>34.0325081031937</v>
      </c>
    </row>
    <row r="429" customFormat="false" ht="24" hidden="false" customHeight="true" outlineLevel="0" collapsed="false">
      <c r="A429" s="101" t="str">
        <f aca="false">A13</f>
        <v>Bombeiro Civil 12x36 Noturno (180h mensais)</v>
      </c>
      <c r="B429" s="11" t="n">
        <f aca="false">G72+E257+E361</f>
        <v>7086.54774031018</v>
      </c>
      <c r="C429" s="101" t="n">
        <f aca="false">C428</f>
        <v>180</v>
      </c>
      <c r="D429" s="10" t="n">
        <f aca="false">B429/C429</f>
        <v>39.3697096683899</v>
      </c>
    </row>
    <row r="430" customFormat="false" ht="24" hidden="false" customHeight="true" outlineLevel="0" collapsed="false">
      <c r="A430" s="37" t="s">
        <v>20</v>
      </c>
      <c r="B430" s="11" t="n">
        <f aca="false">G71+E256+E360</f>
        <v>0</v>
      </c>
      <c r="C430" s="37" t="n">
        <f aca="false">C429</f>
        <v>180</v>
      </c>
      <c r="D430" s="10" t="n">
        <f aca="false">B430/C430</f>
        <v>0</v>
      </c>
    </row>
    <row r="432" customFormat="false" ht="24" hidden="false" customHeight="true" outlineLevel="0" collapsed="false">
      <c r="A432" s="8" t="s">
        <v>161</v>
      </c>
      <c r="B432" s="8"/>
      <c r="C432" s="8"/>
      <c r="D432" s="8"/>
    </row>
    <row r="433" customFormat="false" ht="30" hidden="false" customHeight="true" outlineLevel="0" collapsed="false">
      <c r="A433" s="8" t="s">
        <v>11</v>
      </c>
      <c r="B433" s="8" t="s">
        <v>165</v>
      </c>
      <c r="C433" s="34" t="s">
        <v>166</v>
      </c>
      <c r="D433" s="8" t="s">
        <v>18</v>
      </c>
    </row>
    <row r="434" customFormat="false" ht="24" hidden="false" customHeight="true" outlineLevel="0" collapsed="false">
      <c r="A434" s="99" t="str">
        <f aca="false">A12</f>
        <v>Bombeiro Civil 12x36 Diurno (180h mensais)</v>
      </c>
      <c r="B434" s="11" t="n">
        <f aca="false">D428</f>
        <v>34.0325081031937</v>
      </c>
      <c r="C434" s="37" t="n">
        <v>15</v>
      </c>
      <c r="D434" s="10" t="n">
        <f aca="false">B434*C434</f>
        <v>510.487621547905</v>
      </c>
    </row>
    <row r="435" customFormat="false" ht="24" hidden="false" customHeight="true" outlineLevel="0" collapsed="false">
      <c r="A435" s="101" t="str">
        <f aca="false">A13</f>
        <v>Bombeiro Civil 12x36 Noturno (180h mensais)</v>
      </c>
      <c r="B435" s="11" t="n">
        <f aca="false">D429</f>
        <v>39.3697096683899</v>
      </c>
      <c r="C435" s="37" t="n">
        <v>15</v>
      </c>
      <c r="D435" s="10" t="n">
        <f aca="false">B435*C435</f>
        <v>590.545645025849</v>
      </c>
    </row>
    <row r="436" customFormat="false" ht="24" hidden="false" customHeight="true" outlineLevel="0" collapsed="false">
      <c r="A436" s="37" t="s">
        <v>20</v>
      </c>
      <c r="B436" s="11" t="n">
        <f aca="false">D430</f>
        <v>0</v>
      </c>
      <c r="C436" s="37" t="n">
        <v>22</v>
      </c>
      <c r="D436" s="10" t="n">
        <f aca="false">B436*C436</f>
        <v>0</v>
      </c>
      <c r="H436" s="5"/>
    </row>
    <row r="438" customFormat="false" ht="24" hidden="false" customHeight="true" outlineLevel="0" collapsed="false">
      <c r="A438" s="6" t="s">
        <v>124</v>
      </c>
      <c r="B438" s="6"/>
      <c r="C438" s="6"/>
      <c r="D438" s="6"/>
      <c r="E438" s="6"/>
      <c r="F438" s="6"/>
      <c r="G438" s="6"/>
      <c r="H438" s="6"/>
    </row>
    <row r="440" customFormat="false" ht="24" hidden="false" customHeight="true" outlineLevel="0" collapsed="false">
      <c r="A440" s="8" t="s">
        <v>124</v>
      </c>
      <c r="B440" s="8"/>
      <c r="C440" s="8"/>
      <c r="D440" s="8"/>
    </row>
    <row r="441" customFormat="false" ht="24" hidden="false" customHeight="true" outlineLevel="0" collapsed="false">
      <c r="A441" s="8" t="s">
        <v>11</v>
      </c>
      <c r="B441" s="8" t="s">
        <v>167</v>
      </c>
      <c r="C441" s="8" t="s">
        <v>168</v>
      </c>
      <c r="D441" s="8" t="s">
        <v>38</v>
      </c>
    </row>
    <row r="442" customFormat="false" ht="24" hidden="false" customHeight="true" outlineLevel="0" collapsed="false">
      <c r="A442" s="99" t="str">
        <f aca="false">A12</f>
        <v>Bombeiro Civil 12x36 Diurno (180h mensais)</v>
      </c>
      <c r="B442" s="11" t="n">
        <f aca="false">E416</f>
        <v>14.4638159438573</v>
      </c>
      <c r="C442" s="11" t="n">
        <f aca="false">D434</f>
        <v>510.487621547905</v>
      </c>
      <c r="D442" s="10" t="n">
        <f aca="false">B442+C442</f>
        <v>524.951437491762</v>
      </c>
    </row>
    <row r="443" customFormat="false" ht="24" hidden="false" customHeight="true" outlineLevel="0" collapsed="false">
      <c r="A443" s="37" t="s">
        <v>19</v>
      </c>
      <c r="B443" s="11" t="n">
        <f aca="false">E417</f>
        <v>0</v>
      </c>
      <c r="C443" s="11" t="n">
        <v>0</v>
      </c>
      <c r="D443" s="10" t="n">
        <f aca="false">B443+C443</f>
        <v>0</v>
      </c>
    </row>
    <row r="444" customFormat="false" ht="24" hidden="false" customHeight="true" outlineLevel="0" collapsed="false">
      <c r="A444" s="37" t="s">
        <v>20</v>
      </c>
      <c r="B444" s="11" t="n">
        <f aca="false">E418</f>
        <v>0</v>
      </c>
      <c r="C444" s="11" t="n">
        <f aca="false">D436</f>
        <v>0</v>
      </c>
      <c r="D444" s="10" t="n">
        <f aca="false">B444+C444</f>
        <v>0</v>
      </c>
    </row>
    <row r="445" customFormat="false" ht="24" hidden="false" customHeight="true" outlineLevel="0" collapsed="false">
      <c r="A445" s="99" t="str">
        <f aca="false">A13</f>
        <v>Bombeiro Civil 12x36 Noturno (180h mensais)</v>
      </c>
      <c r="B445" s="11" t="n">
        <f aca="false">E419</f>
        <v>16.7321266090657</v>
      </c>
      <c r="C445" s="11" t="n">
        <f aca="false">D435</f>
        <v>590.545645025849</v>
      </c>
      <c r="D445" s="10" t="n">
        <f aca="false">B445+C445</f>
        <v>607.277771634914</v>
      </c>
    </row>
    <row r="446" customFormat="false" ht="24" hidden="false" customHeight="true" outlineLevel="0" collapsed="false">
      <c r="A446" s="37" t="s">
        <v>21</v>
      </c>
      <c r="B446" s="11" t="n">
        <f aca="false">E420</f>
        <v>0</v>
      </c>
      <c r="C446" s="37" t="n">
        <v>0</v>
      </c>
      <c r="D446" s="10" t="n">
        <f aca="false">B446+C446</f>
        <v>0</v>
      </c>
    </row>
    <row r="447" customFormat="false" ht="24" hidden="false" customHeight="true" outlineLevel="0" collapsed="false">
      <c r="A447" s="37" t="s">
        <v>22</v>
      </c>
      <c r="B447" s="11" t="n">
        <f aca="false">E421</f>
        <v>0</v>
      </c>
      <c r="C447" s="37" t="n">
        <v>0</v>
      </c>
      <c r="D447" s="10" t="n">
        <f aca="false">B447+C447</f>
        <v>0</v>
      </c>
    </row>
    <row r="449" customFormat="false" ht="24" hidden="false" customHeight="true" outlineLevel="0" collapsed="false">
      <c r="A449" s="6" t="s">
        <v>169</v>
      </c>
      <c r="B449" s="6"/>
      <c r="C449" s="6"/>
      <c r="D449" s="6"/>
      <c r="E449" s="6"/>
      <c r="F449" s="6"/>
      <c r="G449" s="6"/>
      <c r="H449" s="6"/>
    </row>
    <row r="450" customFormat="false" ht="24" hidden="false" customHeight="true" outlineLevel="0" collapsed="false">
      <c r="A450" s="5"/>
      <c r="B450" s="5"/>
      <c r="C450" s="5"/>
      <c r="E450" s="5"/>
    </row>
    <row r="451" customFormat="false" ht="24" hidden="false" customHeight="true" outlineLevel="0" collapsed="false">
      <c r="A451" s="102" t="s">
        <v>170</v>
      </c>
      <c r="B451" s="102"/>
      <c r="C451" s="102"/>
      <c r="D451" s="102"/>
      <c r="E451" s="103"/>
    </row>
    <row r="452" customFormat="false" ht="24" hidden="false" customHeight="true" outlineLevel="0" collapsed="false">
      <c r="A452" s="102" t="s">
        <v>171</v>
      </c>
      <c r="B452" s="104" t="s">
        <v>172</v>
      </c>
      <c r="C452" s="104" t="s">
        <v>173</v>
      </c>
      <c r="D452" s="8" t="s">
        <v>18</v>
      </c>
    </row>
    <row r="453" customFormat="false" ht="24" hidden="false" customHeight="true" outlineLevel="0" collapsed="false">
      <c r="A453" s="105" t="s">
        <v>174</v>
      </c>
      <c r="B453" s="106" t="n">
        <v>16</v>
      </c>
      <c r="C453" s="107" t="n">
        <v>172.53</v>
      </c>
      <c r="D453" s="107" t="n">
        <f aca="false">B453*C453</f>
        <v>2760.48</v>
      </c>
    </row>
    <row r="454" customFormat="false" ht="24" hidden="false" customHeight="true" outlineLevel="0" collapsed="false">
      <c r="A454" s="105" t="s">
        <v>175</v>
      </c>
      <c r="B454" s="106" t="n">
        <v>16</v>
      </c>
      <c r="C454" s="107" t="n">
        <v>54.41</v>
      </c>
      <c r="D454" s="107" t="n">
        <f aca="false">B454*C454</f>
        <v>870.56</v>
      </c>
    </row>
    <row r="455" customFormat="false" ht="24" hidden="false" customHeight="true" outlineLevel="0" collapsed="false">
      <c r="A455" s="105" t="s">
        <v>176</v>
      </c>
      <c r="B455" s="106" t="n">
        <v>16</v>
      </c>
      <c r="C455" s="108" t="n">
        <v>193</v>
      </c>
      <c r="D455" s="107" t="n">
        <f aca="false">B455*C455</f>
        <v>3088</v>
      </c>
    </row>
    <row r="456" customFormat="false" ht="24" hidden="false" customHeight="true" outlineLevel="0" collapsed="false">
      <c r="A456" s="105" t="s">
        <v>177</v>
      </c>
      <c r="B456" s="106" t="n">
        <v>16</v>
      </c>
      <c r="C456" s="107" t="n">
        <v>146.43</v>
      </c>
      <c r="D456" s="107" t="n">
        <f aca="false">B456*C456</f>
        <v>2342.88</v>
      </c>
    </row>
    <row r="457" customFormat="false" ht="24" hidden="false" customHeight="true" outlineLevel="0" collapsed="false">
      <c r="A457" s="105" t="s">
        <v>178</v>
      </c>
      <c r="B457" s="106" t="n">
        <v>4</v>
      </c>
      <c r="C457" s="107" t="n">
        <v>567.08</v>
      </c>
      <c r="D457" s="107" t="n">
        <f aca="false">B457*C457</f>
        <v>2268.32</v>
      </c>
    </row>
    <row r="458" customFormat="false" ht="24" hidden="false" customHeight="true" outlineLevel="0" collapsed="false">
      <c r="A458" s="37" t="s">
        <v>179</v>
      </c>
      <c r="B458" s="109" t="n">
        <v>8</v>
      </c>
      <c r="C458" s="110" t="n">
        <v>173.67</v>
      </c>
      <c r="D458" s="107" t="n">
        <f aca="false">B458*C458</f>
        <v>1389.36</v>
      </c>
    </row>
    <row r="459" customFormat="false" ht="24" hidden="false" customHeight="true" outlineLevel="0" collapsed="false">
      <c r="A459" s="37" t="s">
        <v>180</v>
      </c>
      <c r="B459" s="109" t="n">
        <v>2</v>
      </c>
      <c r="C459" s="110" t="n">
        <v>443.52</v>
      </c>
      <c r="D459" s="107" t="n">
        <f aca="false">B459*C459</f>
        <v>887.04</v>
      </c>
    </row>
    <row r="460" customFormat="false" ht="24" hidden="false" customHeight="true" outlineLevel="0" collapsed="false">
      <c r="A460" s="37" t="s">
        <v>181</v>
      </c>
      <c r="B460" s="109" t="n">
        <v>2</v>
      </c>
      <c r="C460" s="110" t="n">
        <v>9715.66</v>
      </c>
      <c r="D460" s="107" t="n">
        <f aca="false">B460*C460</f>
        <v>19431.32</v>
      </c>
    </row>
    <row r="461" customFormat="false" ht="24" hidden="false" customHeight="true" outlineLevel="0" collapsed="false">
      <c r="A461" s="37" t="s">
        <v>182</v>
      </c>
      <c r="B461" s="109" t="n">
        <v>2</v>
      </c>
      <c r="C461" s="110" t="n">
        <v>935.75</v>
      </c>
      <c r="D461" s="107" t="n">
        <f aca="false">B461*C461</f>
        <v>1871.5</v>
      </c>
    </row>
    <row r="462" customFormat="false" ht="24" hidden="false" customHeight="true" outlineLevel="0" collapsed="false">
      <c r="A462" s="37" t="s">
        <v>183</v>
      </c>
      <c r="B462" s="109" t="n">
        <v>2</v>
      </c>
      <c r="C462" s="110" t="n">
        <v>778.49</v>
      </c>
      <c r="D462" s="107" t="n">
        <f aca="false">B462*C462</f>
        <v>1556.98</v>
      </c>
    </row>
    <row r="463" customFormat="false" ht="24" hidden="false" customHeight="true" outlineLevel="0" collapsed="false">
      <c r="A463" s="37" t="s">
        <v>184</v>
      </c>
      <c r="B463" s="109" t="n">
        <v>10</v>
      </c>
      <c r="C463" s="110" t="n">
        <v>53.37</v>
      </c>
      <c r="D463" s="107" t="n">
        <f aca="false">B463*C463</f>
        <v>533.7</v>
      </c>
    </row>
    <row r="464" customFormat="false" ht="24" hidden="false" customHeight="true" outlineLevel="0" collapsed="false">
      <c r="A464" s="37" t="s">
        <v>185</v>
      </c>
      <c r="B464" s="109" t="n">
        <v>16</v>
      </c>
      <c r="C464" s="110" t="n">
        <v>94</v>
      </c>
      <c r="D464" s="107" t="n">
        <f aca="false">B464*C464</f>
        <v>1504</v>
      </c>
    </row>
    <row r="465" customFormat="false" ht="24" hidden="false" customHeight="true" outlineLevel="0" collapsed="false">
      <c r="A465" s="37" t="s">
        <v>186</v>
      </c>
      <c r="B465" s="109" t="n">
        <v>4</v>
      </c>
      <c r="C465" s="110" t="n">
        <v>88.07</v>
      </c>
      <c r="D465" s="107" t="n">
        <f aca="false">B465*C465</f>
        <v>352.28</v>
      </c>
    </row>
    <row r="466" customFormat="false" ht="24" hidden="false" customHeight="true" outlineLevel="0" collapsed="false">
      <c r="A466" s="102" t="s">
        <v>187</v>
      </c>
      <c r="B466" s="102"/>
      <c r="C466" s="102"/>
      <c r="D466" s="111" t="n">
        <f aca="false">SUM(D453:D465)</f>
        <v>38856.42</v>
      </c>
    </row>
    <row r="467" customFormat="false" ht="24" hidden="false" customHeight="true" outlineLevel="0" collapsed="false">
      <c r="A467" s="112"/>
      <c r="B467" s="113"/>
      <c r="C467" s="113"/>
      <c r="D467" s="113"/>
      <c r="E467" s="114"/>
    </row>
    <row r="468" customFormat="false" ht="24" hidden="false" customHeight="true" outlineLevel="0" collapsed="false">
      <c r="A468" s="102" t="s">
        <v>188</v>
      </c>
      <c r="B468" s="102"/>
      <c r="C468" s="102"/>
      <c r="D468" s="115"/>
      <c r="E468" s="115"/>
    </row>
    <row r="469" customFormat="false" ht="24" hidden="false" customHeight="true" outlineLevel="0" collapsed="false">
      <c r="A469" s="102" t="s">
        <v>11</v>
      </c>
      <c r="B469" s="102" t="s">
        <v>159</v>
      </c>
      <c r="C469" s="102" t="s">
        <v>189</v>
      </c>
      <c r="D469" s="115"/>
      <c r="E469" s="115"/>
    </row>
    <row r="470" customFormat="false" ht="24" hidden="false" customHeight="true" outlineLevel="0" collapsed="false">
      <c r="A470" s="99" t="str">
        <f aca="false">A12</f>
        <v>Bombeiro Civil 12x36 Diurno (180h mensais)</v>
      </c>
      <c r="B470" s="110" t="n">
        <f aca="false">D466/2</f>
        <v>19428.21</v>
      </c>
      <c r="C470" s="116" t="n">
        <f aca="false">B470/12</f>
        <v>1619.0175</v>
      </c>
      <c r="D470" s="113"/>
      <c r="E470" s="112"/>
    </row>
    <row r="471" customFormat="false" ht="24" hidden="false" customHeight="true" outlineLevel="0" collapsed="false">
      <c r="A471" s="37" t="s">
        <v>19</v>
      </c>
      <c r="B471" s="110" t="n">
        <v>0</v>
      </c>
      <c r="C471" s="116" t="n">
        <v>0</v>
      </c>
      <c r="D471" s="113"/>
      <c r="E471" s="112"/>
    </row>
    <row r="472" customFormat="false" ht="24" hidden="false" customHeight="true" outlineLevel="0" collapsed="false">
      <c r="A472" s="37" t="s">
        <v>20</v>
      </c>
      <c r="B472" s="110" t="n">
        <v>0</v>
      </c>
      <c r="C472" s="116" t="n">
        <v>0</v>
      </c>
      <c r="D472" s="113"/>
      <c r="E472" s="112"/>
    </row>
    <row r="473" customFormat="false" ht="24" hidden="false" customHeight="true" outlineLevel="0" collapsed="false">
      <c r="A473" s="99" t="str">
        <f aca="false">A13</f>
        <v>Bombeiro Civil 12x36 Noturno (180h mensais)</v>
      </c>
      <c r="B473" s="110" t="n">
        <f aca="false">D466/2</f>
        <v>19428.21</v>
      </c>
      <c r="C473" s="116" t="n">
        <f aca="false">B473/12</f>
        <v>1619.0175</v>
      </c>
      <c r="D473" s="113"/>
      <c r="E473" s="112"/>
    </row>
    <row r="474" customFormat="false" ht="24" hidden="false" customHeight="true" outlineLevel="0" collapsed="false">
      <c r="A474" s="37" t="s">
        <v>21</v>
      </c>
      <c r="B474" s="110" t="n">
        <v>0</v>
      </c>
      <c r="C474" s="116" t="n">
        <v>0</v>
      </c>
      <c r="D474" s="113"/>
      <c r="E474" s="112"/>
    </row>
    <row r="475" customFormat="false" ht="24" hidden="false" customHeight="true" outlineLevel="0" collapsed="false">
      <c r="A475" s="37" t="s">
        <v>22</v>
      </c>
      <c r="B475" s="110" t="n">
        <v>0</v>
      </c>
      <c r="C475" s="116" t="n">
        <v>0</v>
      </c>
      <c r="D475" s="113"/>
      <c r="E475" s="112"/>
    </row>
    <row r="476" customFormat="false" ht="24" hidden="false" customHeight="true" outlineLevel="0" collapsed="false">
      <c r="A476" s="112"/>
      <c r="B476" s="113"/>
      <c r="C476" s="113"/>
      <c r="D476" s="113"/>
      <c r="E476" s="112"/>
    </row>
    <row r="477" customFormat="false" ht="24" hidden="false" customHeight="true" outlineLevel="0" collapsed="false">
      <c r="A477" s="8" t="s">
        <v>190</v>
      </c>
      <c r="B477" s="8"/>
      <c r="C477" s="8"/>
      <c r="D477" s="8"/>
      <c r="E477" s="8"/>
      <c r="F477" s="8"/>
    </row>
    <row r="478" customFormat="false" ht="41.25" hidden="false" customHeight="true" outlineLevel="0" collapsed="false">
      <c r="A478" s="8" t="s">
        <v>191</v>
      </c>
      <c r="B478" s="8" t="s">
        <v>192</v>
      </c>
      <c r="C478" s="34" t="s">
        <v>172</v>
      </c>
      <c r="D478" s="34" t="s">
        <v>193</v>
      </c>
      <c r="E478" s="34" t="s">
        <v>194</v>
      </c>
      <c r="F478" s="8" t="s">
        <v>195</v>
      </c>
    </row>
    <row r="479" customFormat="false" ht="24" hidden="false" customHeight="true" outlineLevel="0" collapsed="false">
      <c r="A479" s="37"/>
      <c r="B479" s="117"/>
      <c r="C479" s="118"/>
      <c r="D479" s="119"/>
      <c r="E479" s="110"/>
      <c r="F479" s="41"/>
    </row>
    <row r="480" customFormat="false" ht="24" hidden="false" customHeight="true" outlineLevel="0" collapsed="false">
      <c r="A480" s="37"/>
      <c r="B480" s="117"/>
      <c r="C480" s="118"/>
      <c r="D480" s="119"/>
      <c r="E480" s="110"/>
      <c r="F480" s="41"/>
    </row>
    <row r="481" customFormat="false" ht="24" hidden="false" customHeight="true" outlineLevel="0" collapsed="false">
      <c r="A481" s="37"/>
      <c r="B481" s="117"/>
      <c r="C481" s="118"/>
      <c r="D481" s="119"/>
      <c r="E481" s="110"/>
      <c r="F481" s="120"/>
      <c r="G481" s="5"/>
      <c r="H481" s="5"/>
      <c r="I481" s="5"/>
      <c r="J481" s="5"/>
    </row>
    <row r="482" customFormat="false" ht="24" hidden="false" customHeight="true" outlineLevel="0" collapsed="false">
      <c r="A482" s="37"/>
      <c r="B482" s="117"/>
      <c r="C482" s="118"/>
      <c r="D482" s="119"/>
      <c r="E482" s="110"/>
      <c r="F482" s="41"/>
    </row>
    <row r="483" customFormat="false" ht="24" hidden="false" customHeight="true" outlineLevel="0" collapsed="false">
      <c r="A483" s="37"/>
      <c r="B483" s="117"/>
      <c r="C483" s="118"/>
      <c r="D483" s="119"/>
      <c r="E483" s="110"/>
      <c r="F483" s="41"/>
    </row>
    <row r="484" customFormat="false" ht="24" hidden="false" customHeight="true" outlineLevel="0" collapsed="false">
      <c r="A484" s="37"/>
      <c r="B484" s="117"/>
      <c r="C484" s="118"/>
      <c r="D484" s="119"/>
      <c r="E484" s="110"/>
      <c r="F484" s="41"/>
    </row>
    <row r="485" customFormat="false" ht="24" hidden="false" customHeight="true" outlineLevel="0" collapsed="false">
      <c r="A485" s="37"/>
      <c r="B485" s="117"/>
      <c r="C485" s="118"/>
      <c r="D485" s="119"/>
      <c r="E485" s="110"/>
      <c r="F485" s="41"/>
    </row>
    <row r="486" customFormat="false" ht="24" hidden="false" customHeight="true" outlineLevel="0" collapsed="false">
      <c r="A486" s="37"/>
      <c r="B486" s="117"/>
      <c r="C486" s="118"/>
      <c r="D486" s="119"/>
      <c r="E486" s="110"/>
      <c r="F486" s="41"/>
    </row>
    <row r="487" customFormat="false" ht="24" hidden="false" customHeight="true" outlineLevel="0" collapsed="false">
      <c r="A487" s="37"/>
      <c r="B487" s="117"/>
      <c r="C487" s="118"/>
      <c r="D487" s="119"/>
      <c r="E487" s="110"/>
      <c r="F487" s="41"/>
    </row>
    <row r="488" customFormat="false" ht="24" hidden="false" customHeight="true" outlineLevel="0" collapsed="false">
      <c r="A488" s="37"/>
      <c r="B488" s="117"/>
      <c r="C488" s="118"/>
      <c r="D488" s="119"/>
      <c r="E488" s="110"/>
      <c r="F488" s="41"/>
    </row>
    <row r="489" customFormat="false" ht="24" hidden="false" customHeight="true" outlineLevel="0" collapsed="false">
      <c r="A489" s="121"/>
      <c r="B489" s="117"/>
      <c r="C489" s="71"/>
      <c r="D489" s="39"/>
      <c r="E489" s="110"/>
      <c r="F489" s="41"/>
    </row>
    <row r="490" customFormat="false" ht="24" hidden="false" customHeight="true" outlineLevel="0" collapsed="false">
      <c r="A490" s="37"/>
      <c r="B490" s="117"/>
      <c r="C490" s="118"/>
      <c r="D490" s="119"/>
      <c r="E490" s="110"/>
      <c r="F490" s="41"/>
    </row>
    <row r="491" customFormat="false" ht="24" hidden="false" customHeight="true" outlineLevel="0" collapsed="false">
      <c r="A491" s="37"/>
      <c r="B491" s="117"/>
      <c r="C491" s="118"/>
      <c r="D491" s="119"/>
      <c r="E491" s="110"/>
      <c r="F491" s="41"/>
    </row>
    <row r="492" customFormat="false" ht="24" hidden="false" customHeight="true" outlineLevel="0" collapsed="false">
      <c r="A492" s="37"/>
      <c r="B492" s="117"/>
      <c r="C492" s="118"/>
      <c r="D492" s="119"/>
      <c r="E492" s="110"/>
      <c r="F492" s="41"/>
    </row>
    <row r="493" customFormat="false" ht="24" hidden="false" customHeight="true" outlineLevel="0" collapsed="false">
      <c r="A493" s="8" t="s">
        <v>196</v>
      </c>
      <c r="B493" s="8"/>
      <c r="C493" s="8"/>
      <c r="D493" s="8"/>
      <c r="E493" s="111"/>
      <c r="F493" s="122"/>
    </row>
    <row r="494" customFormat="false" ht="24" hidden="false" customHeight="true" outlineLevel="0" collapsed="false">
      <c r="A494" s="112"/>
      <c r="B494" s="113"/>
      <c r="C494" s="113"/>
      <c r="D494" s="113"/>
      <c r="E494" s="112"/>
    </row>
    <row r="495" customFormat="false" ht="24" hidden="false" customHeight="true" outlineLevel="0" collapsed="false">
      <c r="A495" s="102" t="s">
        <v>197</v>
      </c>
      <c r="B495" s="102"/>
      <c r="C495" s="102"/>
      <c r="D495" s="102"/>
    </row>
    <row r="496" customFormat="false" ht="27.75" hidden="false" customHeight="true" outlineLevel="0" collapsed="false">
      <c r="A496" s="102" t="s">
        <v>11</v>
      </c>
      <c r="B496" s="102" t="s">
        <v>159</v>
      </c>
      <c r="C496" s="102" t="s">
        <v>160</v>
      </c>
      <c r="D496" s="123" t="s">
        <v>198</v>
      </c>
    </row>
    <row r="497" customFormat="false" ht="24" hidden="false" customHeight="true" outlineLevel="0" collapsed="false">
      <c r="A497" s="99" t="str">
        <f aca="false">A12</f>
        <v>Bombeiro Civil 12x36 Diurno (180h mensais)</v>
      </c>
      <c r="B497" s="110"/>
      <c r="C497" s="110"/>
      <c r="D497" s="124"/>
    </row>
    <row r="498" customFormat="false" ht="24" hidden="false" customHeight="true" outlineLevel="0" collapsed="false">
      <c r="A498" s="37" t="s">
        <v>19</v>
      </c>
      <c r="B498" s="110"/>
      <c r="C498" s="110"/>
      <c r="D498" s="124"/>
    </row>
    <row r="499" customFormat="false" ht="24" hidden="false" customHeight="true" outlineLevel="0" collapsed="false">
      <c r="A499" s="37" t="s">
        <v>20</v>
      </c>
      <c r="B499" s="110"/>
      <c r="C499" s="110"/>
      <c r="D499" s="124"/>
    </row>
    <row r="500" customFormat="false" ht="24" hidden="false" customHeight="true" outlineLevel="0" collapsed="false">
      <c r="A500" s="99" t="str">
        <f aca="false">A13</f>
        <v>Bombeiro Civil 12x36 Noturno (180h mensais)</v>
      </c>
      <c r="B500" s="110"/>
      <c r="C500" s="110"/>
      <c r="D500" s="124"/>
    </row>
    <row r="501" customFormat="false" ht="24" hidden="false" customHeight="true" outlineLevel="0" collapsed="false">
      <c r="A501" s="37" t="s">
        <v>21</v>
      </c>
      <c r="B501" s="110"/>
      <c r="C501" s="110"/>
      <c r="D501" s="124"/>
    </row>
    <row r="502" customFormat="false" ht="24" hidden="false" customHeight="true" outlineLevel="0" collapsed="false">
      <c r="A502" s="37" t="s">
        <v>22</v>
      </c>
      <c r="B502" s="110"/>
      <c r="C502" s="110"/>
      <c r="D502" s="124"/>
    </row>
    <row r="504" customFormat="false" ht="24" hidden="false" customHeight="true" outlineLevel="0" collapsed="false">
      <c r="A504" s="102" t="s">
        <v>169</v>
      </c>
      <c r="B504" s="102"/>
      <c r="C504" s="102"/>
      <c r="D504" s="102"/>
    </row>
    <row r="505" customFormat="false" ht="39.75" hidden="false" customHeight="true" outlineLevel="0" collapsed="false">
      <c r="A505" s="102" t="s">
        <v>11</v>
      </c>
      <c r="B505" s="125" t="s">
        <v>199</v>
      </c>
      <c r="C505" s="125" t="s">
        <v>200</v>
      </c>
      <c r="D505" s="102" t="s">
        <v>18</v>
      </c>
    </row>
    <row r="506" customFormat="false" ht="24" hidden="false" customHeight="true" outlineLevel="0" collapsed="false">
      <c r="A506" s="99" t="str">
        <f aca="false">A12</f>
        <v>Bombeiro Civil 12x36 Diurno (180h mensais)</v>
      </c>
      <c r="B506" s="126" t="n">
        <f aca="false">C470</f>
        <v>1619.0175</v>
      </c>
      <c r="C506" s="126" t="n">
        <f aca="false">D497</f>
        <v>0</v>
      </c>
      <c r="D506" s="124" t="n">
        <f aca="false">SUM(B506:C506)</f>
        <v>1619.0175</v>
      </c>
    </row>
    <row r="507" customFormat="false" ht="24" hidden="false" customHeight="true" outlineLevel="0" collapsed="false">
      <c r="A507" s="37" t="s">
        <v>19</v>
      </c>
      <c r="B507" s="126" t="n">
        <f aca="false">C471</f>
        <v>0</v>
      </c>
      <c r="C507" s="126" t="n">
        <f aca="false">D498</f>
        <v>0</v>
      </c>
      <c r="D507" s="124" t="n">
        <f aca="false">SUM(B507:C507)</f>
        <v>0</v>
      </c>
    </row>
    <row r="508" customFormat="false" ht="24" hidden="false" customHeight="true" outlineLevel="0" collapsed="false">
      <c r="A508" s="37" t="s">
        <v>20</v>
      </c>
      <c r="B508" s="126" t="n">
        <f aca="false">C472</f>
        <v>0</v>
      </c>
      <c r="C508" s="126" t="n">
        <f aca="false">D499</f>
        <v>0</v>
      </c>
      <c r="D508" s="124" t="n">
        <f aca="false">SUM(B508:C508)</f>
        <v>0</v>
      </c>
    </row>
    <row r="509" customFormat="false" ht="24" hidden="false" customHeight="true" outlineLevel="0" collapsed="false">
      <c r="A509" s="99" t="str">
        <f aca="false">A13</f>
        <v>Bombeiro Civil 12x36 Noturno (180h mensais)</v>
      </c>
      <c r="B509" s="126" t="n">
        <f aca="false">C473</f>
        <v>1619.0175</v>
      </c>
      <c r="C509" s="126" t="n">
        <f aca="false">D500</f>
        <v>0</v>
      </c>
      <c r="D509" s="124" t="n">
        <f aca="false">SUM(B509:C509)</f>
        <v>1619.0175</v>
      </c>
    </row>
    <row r="510" customFormat="false" ht="24" hidden="false" customHeight="true" outlineLevel="0" collapsed="false">
      <c r="A510" s="37" t="s">
        <v>21</v>
      </c>
      <c r="B510" s="126" t="n">
        <f aca="false">C474</f>
        <v>0</v>
      </c>
      <c r="C510" s="126" t="n">
        <f aca="false">D501</f>
        <v>0</v>
      </c>
      <c r="D510" s="124" t="n">
        <f aca="false">SUM(B510:C510)</f>
        <v>0</v>
      </c>
    </row>
    <row r="511" customFormat="false" ht="24" hidden="false" customHeight="true" outlineLevel="0" collapsed="false">
      <c r="A511" s="37" t="s">
        <v>22</v>
      </c>
      <c r="B511" s="126" t="n">
        <f aca="false">C475</f>
        <v>0</v>
      </c>
      <c r="C511" s="126" t="n">
        <f aca="false">D502</f>
        <v>0</v>
      </c>
      <c r="D511" s="124" t="n">
        <f aca="false">SUM(B511:C511)</f>
        <v>0</v>
      </c>
      <c r="H511" s="5"/>
    </row>
    <row r="513" customFormat="false" ht="24" hidden="false" customHeight="true" outlineLevel="0" collapsed="false">
      <c r="A513" s="6" t="s">
        <v>201</v>
      </c>
      <c r="B513" s="6"/>
      <c r="C513" s="6"/>
      <c r="D513" s="6"/>
      <c r="E513" s="6"/>
      <c r="F513" s="6"/>
      <c r="G513" s="6"/>
      <c r="H513" s="6"/>
    </row>
    <row r="514" customFormat="false" ht="24" hidden="false" customHeight="true" outlineLevel="0" collapsed="false">
      <c r="A514" s="127"/>
      <c r="B514" s="127"/>
      <c r="C514" s="127"/>
      <c r="D514" s="127"/>
      <c r="E514" s="127"/>
      <c r="F514" s="127"/>
    </row>
    <row r="515" customFormat="false" ht="49.5" hidden="false" customHeight="true" outlineLevel="0" collapsed="false">
      <c r="A515" s="128" t="s">
        <v>202</v>
      </c>
      <c r="B515" s="128"/>
      <c r="C515" s="42"/>
      <c r="D515" s="42"/>
      <c r="E515" s="42"/>
      <c r="F515" s="42"/>
    </row>
    <row r="516" customFormat="false" ht="24" hidden="false" customHeight="true" outlineLevel="0" collapsed="false">
      <c r="A516" s="129" t="s">
        <v>203</v>
      </c>
      <c r="B516" s="130" t="n">
        <v>0</v>
      </c>
      <c r="C516" s="42"/>
      <c r="D516" s="42"/>
      <c r="E516" s="42"/>
      <c r="F516" s="42"/>
    </row>
    <row r="517" customFormat="false" ht="24" hidden="false" customHeight="true" outlineLevel="0" collapsed="false">
      <c r="A517" s="129" t="s">
        <v>204</v>
      </c>
      <c r="B517" s="131" t="n">
        <v>0</v>
      </c>
      <c r="C517" s="42"/>
      <c r="D517" s="42"/>
      <c r="E517" s="42"/>
      <c r="F517" s="42"/>
    </row>
    <row r="518" customFormat="false" ht="24" hidden="false" customHeight="true" outlineLevel="0" collapsed="false">
      <c r="A518" s="132" t="s">
        <v>205</v>
      </c>
      <c r="B518" s="133" t="n">
        <v>0</v>
      </c>
      <c r="C518" s="42"/>
      <c r="D518" s="42"/>
      <c r="E518" s="42"/>
      <c r="F518" s="42"/>
    </row>
    <row r="520" customFormat="false" ht="24" hidden="false" customHeight="true" outlineLevel="0" collapsed="false">
      <c r="A520" s="8" t="s">
        <v>201</v>
      </c>
      <c r="B520" s="8"/>
      <c r="C520" s="8"/>
      <c r="D520" s="8"/>
    </row>
    <row r="521" customFormat="false" ht="24" hidden="false" customHeight="true" outlineLevel="0" collapsed="false">
      <c r="A521" s="8" t="s">
        <v>11</v>
      </c>
      <c r="B521" s="8" t="s">
        <v>12</v>
      </c>
      <c r="C521" s="8" t="s">
        <v>13</v>
      </c>
      <c r="D521" s="8" t="s">
        <v>18</v>
      </c>
    </row>
    <row r="522" customFormat="false" ht="24" hidden="false" customHeight="true" outlineLevel="0" collapsed="false">
      <c r="A522" s="99" t="str">
        <f aca="false">A12</f>
        <v>Bombeiro Civil 12x36 Diurno (180h mensais)</v>
      </c>
      <c r="B522" s="134" t="n">
        <f aca="false">G69+E254+E358+D442+D506</f>
        <v>8269.82039606663</v>
      </c>
      <c r="C522" s="12" t="n">
        <f aca="false">((1+$B$516)/(1-$B$517-$B$518))-1</f>
        <v>0</v>
      </c>
      <c r="D522" s="10" t="n">
        <f aca="false">B522*C522</f>
        <v>0</v>
      </c>
    </row>
    <row r="523" customFormat="false" ht="24" hidden="false" customHeight="true" outlineLevel="0" collapsed="false">
      <c r="A523" s="37" t="s">
        <v>19</v>
      </c>
      <c r="B523" s="134" t="n">
        <f aca="false">G70+E255+E359+D443+D507</f>
        <v>0</v>
      </c>
      <c r="C523" s="12" t="n">
        <f aca="false">((1+$B$516)/(1-$B$517-$B$518))-1</f>
        <v>0</v>
      </c>
      <c r="D523" s="10" t="n">
        <f aca="false">B523*C523</f>
        <v>0</v>
      </c>
    </row>
    <row r="524" customFormat="false" ht="24" hidden="false" customHeight="true" outlineLevel="0" collapsed="false">
      <c r="A524" s="37" t="s">
        <v>20</v>
      </c>
      <c r="B524" s="134" t="n">
        <f aca="false">G71+E256+E360+D444+D508</f>
        <v>0</v>
      </c>
      <c r="C524" s="12" t="n">
        <f aca="false">((1+$B$516)/(1-$B$517-$B$518))-1</f>
        <v>0</v>
      </c>
      <c r="D524" s="10" t="n">
        <f aca="false">B524*C524</f>
        <v>0</v>
      </c>
    </row>
    <row r="525" customFormat="false" ht="24" hidden="false" customHeight="true" outlineLevel="0" collapsed="false">
      <c r="A525" s="99" t="str">
        <f aca="false">A13</f>
        <v>Bombeiro Civil 12x36 Noturno (180h mensais)</v>
      </c>
      <c r="B525" s="134" t="n">
        <f aca="false">G72+E257+E361+D445+D509</f>
        <v>9312.8430119451</v>
      </c>
      <c r="C525" s="12" t="n">
        <f aca="false">((1+$B$516)/(1-$B$517-$B$518))-1</f>
        <v>0</v>
      </c>
      <c r="D525" s="10" t="n">
        <f aca="false">B525*C525</f>
        <v>0</v>
      </c>
    </row>
    <row r="526" customFormat="false" ht="24" hidden="false" customHeight="true" outlineLevel="0" collapsed="false">
      <c r="A526" s="37" t="s">
        <v>21</v>
      </c>
      <c r="B526" s="134" t="n">
        <f aca="false">G73+E258+E362+D446+D510</f>
        <v>0</v>
      </c>
      <c r="C526" s="12" t="n">
        <f aca="false">((1+$B$516)/(1-$B$517-$B$518))-1</f>
        <v>0</v>
      </c>
      <c r="D526" s="10" t="n">
        <f aca="false">B526*C526</f>
        <v>0</v>
      </c>
    </row>
    <row r="527" customFormat="false" ht="24" hidden="false" customHeight="true" outlineLevel="0" collapsed="false">
      <c r="A527" s="37" t="s">
        <v>22</v>
      </c>
      <c r="B527" s="134" t="n">
        <f aca="false">G74+E259+E363+D447+D511</f>
        <v>0</v>
      </c>
      <c r="C527" s="12" t="n">
        <f aca="false">((1+$B$516)/(1-$B$517-$B$518))-1</f>
        <v>0</v>
      </c>
      <c r="D527" s="10" t="n">
        <f aca="false">B527*C527</f>
        <v>0</v>
      </c>
      <c r="H527" s="5"/>
    </row>
    <row r="529" customFormat="false" ht="24" hidden="false" customHeight="true" outlineLevel="0" collapsed="false">
      <c r="A529" s="6" t="s">
        <v>206</v>
      </c>
      <c r="B529" s="6"/>
      <c r="C529" s="6"/>
      <c r="D529" s="6"/>
      <c r="E529" s="6"/>
      <c r="F529" s="6"/>
      <c r="G529" s="6"/>
      <c r="H529" s="6"/>
    </row>
    <row r="530" customFormat="false" ht="51" hidden="false" customHeight="true" outlineLevel="0" collapsed="false">
      <c r="A530" s="3" t="s">
        <v>207</v>
      </c>
      <c r="B530" s="3"/>
      <c r="C530" s="3"/>
      <c r="D530" s="3"/>
      <c r="E530" s="3"/>
      <c r="F530" s="3"/>
    </row>
    <row r="532" customFormat="false" ht="24" hidden="false" customHeight="true" outlineLevel="0" collapsed="false">
      <c r="A532" s="8" t="s">
        <v>208</v>
      </c>
      <c r="B532" s="8"/>
      <c r="C532" s="8"/>
      <c r="D532" s="8"/>
    </row>
    <row r="533" customFormat="false" ht="24" hidden="false" customHeight="true" outlineLevel="0" collapsed="false">
      <c r="A533" s="8" t="s">
        <v>11</v>
      </c>
      <c r="B533" s="8" t="s">
        <v>12</v>
      </c>
      <c r="C533" s="8" t="s">
        <v>209</v>
      </c>
      <c r="D533" s="8" t="s">
        <v>18</v>
      </c>
    </row>
    <row r="534" customFormat="false" ht="24" hidden="false" customHeight="true" outlineLevel="0" collapsed="false">
      <c r="A534" s="37" t="s">
        <v>210</v>
      </c>
      <c r="B534" s="11" t="n">
        <v>0</v>
      </c>
      <c r="C534" s="37" t="n">
        <v>40</v>
      </c>
      <c r="D534" s="10" t="n">
        <f aca="false">B534/C534</f>
        <v>0</v>
      </c>
    </row>
    <row r="535" customFormat="false" ht="24" hidden="false" customHeight="true" outlineLevel="0" collapsed="false">
      <c r="A535" s="37" t="s">
        <v>21</v>
      </c>
      <c r="B535" s="11" t="n">
        <f aca="false">G73+E258+E362+D446+D510+D526</f>
        <v>0</v>
      </c>
      <c r="C535" s="37" t="n">
        <f aca="false">C534</f>
        <v>40</v>
      </c>
      <c r="D535" s="10" t="n">
        <f aca="false">B535/C535</f>
        <v>0</v>
      </c>
    </row>
    <row r="536" customFormat="false" ht="24" hidden="false" customHeight="true" outlineLevel="0" collapsed="false">
      <c r="A536" s="37" t="s">
        <v>22</v>
      </c>
      <c r="B536" s="11" t="n">
        <f aca="false">G74+E259+E363+D447+D511+D527</f>
        <v>0</v>
      </c>
      <c r="C536" s="37" t="n">
        <f aca="false">C535</f>
        <v>40</v>
      </c>
      <c r="D536" s="10" t="n">
        <f aca="false">B536/C536</f>
        <v>0</v>
      </c>
      <c r="H536" s="5"/>
    </row>
    <row r="538" customFormat="false" ht="24" hidden="false" customHeight="true" outlineLevel="0" collapsed="false">
      <c r="A538" s="6" t="s">
        <v>211</v>
      </c>
      <c r="B538" s="6"/>
      <c r="C538" s="6"/>
      <c r="D538" s="6"/>
      <c r="E538" s="6"/>
      <c r="F538" s="6"/>
      <c r="G538" s="6"/>
      <c r="H538" s="6"/>
    </row>
    <row r="540" customFormat="false" ht="24" hidden="false" customHeight="true" outlineLevel="0" collapsed="false">
      <c r="A540" s="135" t="s">
        <v>212</v>
      </c>
      <c r="B540" s="135"/>
      <c r="C540" s="135"/>
      <c r="D540" s="135"/>
    </row>
    <row r="541" s="139" customFormat="true" ht="39.8" hidden="false" customHeight="true" outlineLevel="0" collapsed="false">
      <c r="A541" s="136" t="s">
        <v>213</v>
      </c>
      <c r="B541" s="137" t="str">
        <f aca="false">A12&amp;"(4un)"</f>
        <v>Bombeiro Civil 12x36 Diurno (180h mensais)(4un)</v>
      </c>
      <c r="C541" s="137" t="str">
        <f aca="false">A13&amp;"(4un)"</f>
        <v>Bombeiro Civil 12x36 Noturno (180h mensais)(4un)</v>
      </c>
      <c r="D541" s="138" t="s">
        <v>214</v>
      </c>
      <c r="AMJ541" s="0"/>
    </row>
    <row r="542" customFormat="false" ht="32.1" hidden="false" customHeight="true" outlineLevel="0" collapsed="false">
      <c r="A542" s="140" t="s">
        <v>215</v>
      </c>
      <c r="B542" s="48" t="n">
        <f aca="false">G69</f>
        <v>2650.98127272727</v>
      </c>
      <c r="C542" s="48" t="n">
        <f aca="false">G72</f>
        <v>3172.38468181818</v>
      </c>
      <c r="D542" s="141" t="n">
        <f aca="false">G71</f>
        <v>0</v>
      </c>
    </row>
    <row r="543" customFormat="false" ht="32.1" hidden="false" customHeight="true" outlineLevel="0" collapsed="false">
      <c r="A543" s="79" t="s">
        <v>216</v>
      </c>
      <c r="B543" s="53" t="n">
        <f aca="false">E254</f>
        <v>2921.5910770606</v>
      </c>
      <c r="C543" s="53" t="n">
        <f aca="false">E257</f>
        <v>3270.84446058333</v>
      </c>
      <c r="D543" s="142" t="n">
        <f aca="false">E256</f>
        <v>0</v>
      </c>
    </row>
    <row r="544" customFormat="false" ht="32.1" hidden="false" customHeight="true" outlineLevel="0" collapsed="false">
      <c r="A544" s="79" t="s">
        <v>217</v>
      </c>
      <c r="B544" s="53" t="n">
        <f aca="false">E358</f>
        <v>553.279108786994</v>
      </c>
      <c r="C544" s="53" t="n">
        <f aca="false">E361</f>
        <v>643.31859790868</v>
      </c>
      <c r="D544" s="142" t="n">
        <f aca="false">E360</f>
        <v>0</v>
      </c>
    </row>
    <row r="545" customFormat="false" ht="32.1" hidden="false" customHeight="true" outlineLevel="0" collapsed="false">
      <c r="A545" s="79" t="s">
        <v>218</v>
      </c>
      <c r="B545" s="53" t="n">
        <f aca="false">D442</f>
        <v>524.951437491762</v>
      </c>
      <c r="C545" s="53" t="n">
        <f aca="false">D445</f>
        <v>607.277771634914</v>
      </c>
      <c r="D545" s="142" t="n">
        <f aca="false">D444</f>
        <v>0</v>
      </c>
    </row>
    <row r="546" customFormat="false" ht="32.1" hidden="false" customHeight="true" outlineLevel="0" collapsed="false">
      <c r="A546" s="79" t="s">
        <v>219</v>
      </c>
      <c r="B546" s="53" t="n">
        <f aca="false">D506</f>
        <v>1619.0175</v>
      </c>
      <c r="C546" s="53" t="n">
        <f aca="false">D509</f>
        <v>1619.0175</v>
      </c>
      <c r="D546" s="142" t="n">
        <f aca="false">D508</f>
        <v>0</v>
      </c>
    </row>
    <row r="547" customFormat="false" ht="32.1" hidden="false" customHeight="true" outlineLevel="0" collapsed="false">
      <c r="A547" s="79" t="s">
        <v>220</v>
      </c>
      <c r="B547" s="53" t="n">
        <f aca="false">D522</f>
        <v>0</v>
      </c>
      <c r="C547" s="53" t="n">
        <f aca="false">D523</f>
        <v>0</v>
      </c>
      <c r="D547" s="142" t="n">
        <f aca="false">D524</f>
        <v>0</v>
      </c>
    </row>
    <row r="548" customFormat="false" ht="32.1" hidden="false" customHeight="true" outlineLevel="0" collapsed="false">
      <c r="A548" s="79" t="s">
        <v>221</v>
      </c>
      <c r="B548" s="53" t="n">
        <f aca="false">D534</f>
        <v>0</v>
      </c>
      <c r="C548" s="53" t="n">
        <f aca="false">D535</f>
        <v>0</v>
      </c>
      <c r="D548" s="142" t="n">
        <f aca="false">D536</f>
        <v>0</v>
      </c>
    </row>
    <row r="549" customFormat="false" ht="32.1" hidden="false" customHeight="true" outlineLevel="0" collapsed="false">
      <c r="A549" s="143" t="s">
        <v>222</v>
      </c>
      <c r="B549" s="144" t="n">
        <f aca="false">SUM(B542:B548)</f>
        <v>8269.82039606663</v>
      </c>
      <c r="C549" s="144" t="n">
        <f aca="false">SUM(C542:C548)</f>
        <v>9312.8430119451</v>
      </c>
      <c r="D549" s="145" t="n">
        <f aca="false">SUM(D542:D548)</f>
        <v>0</v>
      </c>
    </row>
    <row r="550" customFormat="false" ht="32.1" hidden="false" customHeight="true" outlineLevel="0" collapsed="false">
      <c r="A550" s="146" t="s">
        <v>223</v>
      </c>
      <c r="B550" s="147" t="n">
        <f aca="false">B549*4</f>
        <v>33079.2815842665</v>
      </c>
      <c r="C550" s="147" t="n">
        <f aca="false">C549*4</f>
        <v>37251.3720477804</v>
      </c>
      <c r="D550" s="148" t="n">
        <f aca="false">D549*1</f>
        <v>0</v>
      </c>
    </row>
    <row r="551" customFormat="false" ht="24" hidden="false" customHeight="true" outlineLevel="0" collapsed="false">
      <c r="A551" s="139"/>
    </row>
    <row r="552" customFormat="false" ht="24" hidden="false" customHeight="true" outlineLevel="0" collapsed="false">
      <c r="A552" s="139"/>
    </row>
    <row r="553" customFormat="false" ht="24" hidden="false" customHeight="true" outlineLevel="0" collapsed="false">
      <c r="A553" s="139"/>
    </row>
  </sheetData>
  <mergeCells count="110">
    <mergeCell ref="A1:H1"/>
    <mergeCell ref="A2:H2"/>
    <mergeCell ref="A3:H3"/>
    <mergeCell ref="A5:H5"/>
    <mergeCell ref="A6:H6"/>
    <mergeCell ref="A8:H8"/>
    <mergeCell ref="A9:H9"/>
    <mergeCell ref="A11:B11"/>
    <mergeCell ref="A15:H15"/>
    <mergeCell ref="A16:H16"/>
    <mergeCell ref="A18:D18"/>
    <mergeCell ref="A23:H23"/>
    <mergeCell ref="A24:H24"/>
    <mergeCell ref="A26:D26"/>
    <mergeCell ref="A35:H35"/>
    <mergeCell ref="A36:H36"/>
    <mergeCell ref="A38:E38"/>
    <mergeCell ref="A42:E42"/>
    <mergeCell ref="A47:D47"/>
    <mergeCell ref="A52:H52"/>
    <mergeCell ref="A53:F53"/>
    <mergeCell ref="A55:D55"/>
    <mergeCell ref="A64:H64"/>
    <mergeCell ref="A65:H65"/>
    <mergeCell ref="A67:G67"/>
    <mergeCell ref="A76:H76"/>
    <mergeCell ref="A78:H78"/>
    <mergeCell ref="A80:D80"/>
    <mergeCell ref="A89:D89"/>
    <mergeCell ref="A98:E98"/>
    <mergeCell ref="A107:E107"/>
    <mergeCell ref="A116:H116"/>
    <mergeCell ref="A117:H117"/>
    <mergeCell ref="A119:B119"/>
    <mergeCell ref="A131:D131"/>
    <mergeCell ref="A140:D140"/>
    <mergeCell ref="A149:D149"/>
    <mergeCell ref="A158:H158"/>
    <mergeCell ref="A159:H159"/>
    <mergeCell ref="A161:F161"/>
    <mergeCell ref="A163:E163"/>
    <mergeCell ref="A172:E172"/>
    <mergeCell ref="A181:D181"/>
    <mergeCell ref="A190:F190"/>
    <mergeCell ref="A192:D192"/>
    <mergeCell ref="A201:D201"/>
    <mergeCell ref="A210:D210"/>
    <mergeCell ref="A219:H219"/>
    <mergeCell ref="A221:D221"/>
    <mergeCell ref="A230:H230"/>
    <mergeCell ref="A232:D232"/>
    <mergeCell ref="A241:F241"/>
    <mergeCell ref="A250:H250"/>
    <mergeCell ref="A252:E252"/>
    <mergeCell ref="A261:H261"/>
    <mergeCell ref="A262:H262"/>
    <mergeCell ref="A264:B264"/>
    <mergeCell ref="A273:H273"/>
    <mergeCell ref="A274:H274"/>
    <mergeCell ref="A276:D276"/>
    <mergeCell ref="A285:D285"/>
    <mergeCell ref="A294:D294"/>
    <mergeCell ref="A303:H303"/>
    <mergeCell ref="A304:H304"/>
    <mergeCell ref="A306:D306"/>
    <mergeCell ref="A315:D315"/>
    <mergeCell ref="A324:D324"/>
    <mergeCell ref="A333:H333"/>
    <mergeCell ref="A334:H334"/>
    <mergeCell ref="A336:E336"/>
    <mergeCell ref="A345:D345"/>
    <mergeCell ref="A354:H354"/>
    <mergeCell ref="A356:E356"/>
    <mergeCell ref="A365:H365"/>
    <mergeCell ref="A366:H366"/>
    <mergeCell ref="A368:G368"/>
    <mergeCell ref="A369:G369"/>
    <mergeCell ref="A370:A371"/>
    <mergeCell ref="B370:B371"/>
    <mergeCell ref="C370:C371"/>
    <mergeCell ref="A385:D385"/>
    <mergeCell ref="A386:A387"/>
    <mergeCell ref="B386:D386"/>
    <mergeCell ref="A402:H402"/>
    <mergeCell ref="A403:H403"/>
    <mergeCell ref="A405:D405"/>
    <mergeCell ref="A414:E414"/>
    <mergeCell ref="A423:H423"/>
    <mergeCell ref="A424:H424"/>
    <mergeCell ref="A426:D426"/>
    <mergeCell ref="A432:D432"/>
    <mergeCell ref="A438:H438"/>
    <mergeCell ref="A440:D440"/>
    <mergeCell ref="A449:H449"/>
    <mergeCell ref="A451:D451"/>
    <mergeCell ref="A466:C466"/>
    <mergeCell ref="A468:C468"/>
    <mergeCell ref="A477:F477"/>
    <mergeCell ref="A493:D493"/>
    <mergeCell ref="A495:D495"/>
    <mergeCell ref="A504:D504"/>
    <mergeCell ref="A513:H513"/>
    <mergeCell ref="A514:F514"/>
    <mergeCell ref="A515:B515"/>
    <mergeCell ref="A520:D520"/>
    <mergeCell ref="A529:H529"/>
    <mergeCell ref="A530:F530"/>
    <mergeCell ref="A532:D532"/>
    <mergeCell ref="A538:H538"/>
    <mergeCell ref="A540:D540"/>
  </mergeCells>
  <printOptions headings="false" gridLines="false" gridLinesSet="true" horizontalCentered="false" verticalCentered="false"/>
  <pageMargins left="0.0395833333333333" right="0.0395833333333333" top="0.0395833333333333" bottom="0.20625" header="0.511805555555555" footer="0.0395833333333333"/>
  <pageSetup paperSize="9" scale="43" fitToWidth="1" fitToHeight="1" pageOrder="downThenOver" orientation="portrait" blackAndWhite="false" draft="false" cellComments="none" horizontalDpi="300" verticalDpi="300" copies="1"/>
  <headerFooter differentFirst="false" differentOddEven="false">
    <oddHeader/>
    <oddFooter>&amp;C&amp;"Times New Roman,Normal"&amp;12&amp;KffffffPágina &amp;P de &amp;N</oddFooter>
  </headerFooter>
  <rowBreaks count="8" manualBreakCount="8">
    <brk id="62" man="true" max="16383" min="0"/>
    <brk id="114" man="true" max="16383" min="0"/>
    <brk id="179" man="true" max="16383" min="0"/>
    <brk id="229" man="true" max="16383" min="0"/>
    <brk id="283" man="true" max="16383" min="0"/>
    <brk id="352" man="true" max="16383" min="0"/>
    <brk id="421" man="true" max="16383" min="0"/>
    <brk id="476" man="true" max="16383" min="0"/>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36"/>
  <sheetViews>
    <sheetView showFormulas="false" showGridLines="false" showRowColHeaders="true" showZeros="true" rightToLeft="false" tabSelected="false" showOutlineSymbols="true" defaultGridColor="true" view="normal" topLeftCell="A1" colorId="64" zoomScale="115" zoomScaleNormal="115" zoomScalePageLayoutView="100" workbookViewId="0">
      <selection pane="topLeft" activeCell="B9" activeCellId="0" sqref="B9"/>
    </sheetView>
  </sheetViews>
  <sheetFormatPr defaultColWidth="9.13671875" defaultRowHeight="15.75" zeroHeight="false" outlineLevelRow="0" outlineLevelCol="0"/>
  <cols>
    <col collapsed="false" customWidth="false" hidden="false" outlineLevel="0" max="1" min="1" style="149" width="9.13"/>
    <col collapsed="false" customWidth="true" hidden="false" outlineLevel="0" max="2" min="2" style="149" width="72.14"/>
    <col collapsed="false" customWidth="true" hidden="false" outlineLevel="0" max="3" min="3" style="149" width="18"/>
    <col collapsed="false" customWidth="true" hidden="false" outlineLevel="0" max="4" min="4" style="149" width="14.28"/>
    <col collapsed="false" customWidth="true" hidden="false" outlineLevel="0" max="5" min="5" style="149" width="12.71"/>
    <col collapsed="false" customWidth="true" hidden="false" outlineLevel="0" max="6" min="6" style="149" width="11.99"/>
    <col collapsed="false" customWidth="true" hidden="false" outlineLevel="0" max="7" min="7" style="149" width="15.15"/>
    <col collapsed="false" customWidth="false" hidden="false" outlineLevel="0" max="1024" min="8" style="149" width="9.13"/>
  </cols>
  <sheetData>
    <row r="1" customFormat="false" ht="23.25" hidden="false" customHeight="false" outlineLevel="0" collapsed="false">
      <c r="A1" s="2" t="s">
        <v>0</v>
      </c>
      <c r="B1" s="2"/>
      <c r="C1" s="2"/>
      <c r="D1" s="2"/>
    </row>
    <row r="2" customFormat="false" ht="23.25" hidden="false" customHeight="false" outlineLevel="0" collapsed="false">
      <c r="A2" s="2" t="s">
        <v>224</v>
      </c>
      <c r="B2" s="2"/>
      <c r="C2" s="2"/>
      <c r="D2" s="2"/>
    </row>
    <row r="3" customFormat="false" ht="15.75" hidden="false" customHeight="false" outlineLevel="0" collapsed="false">
      <c r="A3" s="150" t="s">
        <v>225</v>
      </c>
      <c r="B3" s="150"/>
      <c r="C3" s="150"/>
      <c r="D3" s="150"/>
    </row>
    <row r="6" customFormat="false" ht="15.75" hidden="false" customHeight="false" outlineLevel="0" collapsed="false">
      <c r="A6" s="151" t="s">
        <v>226</v>
      </c>
      <c r="B6" s="151"/>
      <c r="C6" s="151"/>
    </row>
    <row r="8" customFormat="false" ht="15.75" hidden="false" customHeight="false" outlineLevel="0" collapsed="false">
      <c r="A8" s="152" t="n">
        <v>1</v>
      </c>
      <c r="B8" s="153" t="s">
        <v>227</v>
      </c>
      <c r="C8" s="153" t="s">
        <v>228</v>
      </c>
    </row>
    <row r="9" customFormat="false" ht="15.75" hidden="false" customHeight="false" outlineLevel="0" collapsed="false">
      <c r="A9" s="154" t="s">
        <v>229</v>
      </c>
      <c r="B9" s="155" t="s">
        <v>230</v>
      </c>
      <c r="C9" s="156"/>
    </row>
    <row r="10" customFormat="false" ht="15.75" hidden="false" customHeight="false" outlineLevel="0" collapsed="false">
      <c r="A10" s="154" t="s">
        <v>231</v>
      </c>
      <c r="B10" s="155" t="s">
        <v>232</v>
      </c>
      <c r="C10" s="156"/>
    </row>
    <row r="11" customFormat="false" ht="15.75" hidden="false" customHeight="false" outlineLevel="0" collapsed="false">
      <c r="A11" s="154" t="s">
        <v>233</v>
      </c>
      <c r="B11" s="155" t="s">
        <v>234</v>
      </c>
      <c r="C11" s="156"/>
    </row>
    <row r="12" customFormat="false" ht="15.75" hidden="false" customHeight="false" outlineLevel="0" collapsed="false">
      <c r="A12" s="154" t="s">
        <v>235</v>
      </c>
      <c r="B12" s="155" t="s">
        <v>29</v>
      </c>
      <c r="C12" s="156"/>
    </row>
    <row r="13" customFormat="false" ht="15.75" hidden="false" customHeight="false" outlineLevel="0" collapsed="false">
      <c r="A13" s="154" t="s">
        <v>236</v>
      </c>
      <c r="B13" s="155" t="s">
        <v>237</v>
      </c>
      <c r="C13" s="156"/>
    </row>
    <row r="14" customFormat="false" ht="15.75" hidden="false" customHeight="false" outlineLevel="0" collapsed="false">
      <c r="A14" s="154"/>
      <c r="B14" s="155"/>
      <c r="C14" s="156"/>
    </row>
    <row r="15" customFormat="false" ht="15.75" hidden="false" customHeight="false" outlineLevel="0" collapsed="false">
      <c r="A15" s="154" t="s">
        <v>238</v>
      </c>
      <c r="B15" s="155" t="s">
        <v>239</v>
      </c>
      <c r="C15" s="156"/>
    </row>
    <row r="16" customFormat="false" ht="16.5" hidden="false" customHeight="true" outlineLevel="0" collapsed="false">
      <c r="A16" s="152" t="s">
        <v>38</v>
      </c>
      <c r="B16" s="152"/>
      <c r="C16" s="156"/>
    </row>
    <row r="19" customFormat="false" ht="15.75" hidden="false" customHeight="false" outlineLevel="0" collapsed="false">
      <c r="A19" s="151" t="s">
        <v>240</v>
      </c>
      <c r="B19" s="151"/>
      <c r="C19" s="151"/>
    </row>
    <row r="20" customFormat="false" ht="15.75" hidden="false" customHeight="false" outlineLevel="0" collapsed="false">
      <c r="A20" s="157"/>
    </row>
    <row r="21" customFormat="false" ht="15.75" hidden="false" customHeight="false" outlineLevel="0" collapsed="false">
      <c r="A21" s="158" t="s">
        <v>241</v>
      </c>
      <c r="B21" s="158"/>
      <c r="C21" s="158"/>
    </row>
    <row r="23" customFormat="false" ht="15.75" hidden="false" customHeight="false" outlineLevel="0" collapsed="false">
      <c r="A23" s="152" t="s">
        <v>242</v>
      </c>
      <c r="B23" s="153" t="s">
        <v>243</v>
      </c>
      <c r="C23" s="153" t="s">
        <v>228</v>
      </c>
    </row>
    <row r="24" customFormat="false" ht="15.75" hidden="false" customHeight="false" outlineLevel="0" collapsed="false">
      <c r="A24" s="154" t="s">
        <v>229</v>
      </c>
      <c r="B24" s="155" t="s">
        <v>244</v>
      </c>
      <c r="C24" s="156"/>
    </row>
    <row r="25" customFormat="false" ht="15.75" hidden="false" customHeight="false" outlineLevel="0" collapsed="false">
      <c r="A25" s="154" t="s">
        <v>231</v>
      </c>
      <c r="B25" s="155" t="s">
        <v>245</v>
      </c>
      <c r="C25" s="156"/>
    </row>
    <row r="26" customFormat="false" ht="16.5" hidden="false" customHeight="true" outlineLevel="0" collapsed="false">
      <c r="A26" s="152" t="s">
        <v>38</v>
      </c>
      <c r="B26" s="152"/>
      <c r="C26" s="156"/>
    </row>
    <row r="29" customFormat="false" ht="32.25" hidden="false" customHeight="true" outlineLevel="0" collapsed="false">
      <c r="A29" s="159" t="s">
        <v>246</v>
      </c>
      <c r="B29" s="159"/>
      <c r="C29" s="159"/>
      <c r="D29" s="159"/>
    </row>
    <row r="31" customFormat="false" ht="15.75" hidden="false" customHeight="false" outlineLevel="0" collapsed="false">
      <c r="A31" s="152" t="s">
        <v>247</v>
      </c>
      <c r="B31" s="153" t="s">
        <v>248</v>
      </c>
      <c r="C31" s="153" t="s">
        <v>249</v>
      </c>
      <c r="D31" s="153" t="s">
        <v>228</v>
      </c>
    </row>
    <row r="32" customFormat="false" ht="15.75" hidden="false" customHeight="false" outlineLevel="0" collapsed="false">
      <c r="A32" s="154" t="s">
        <v>229</v>
      </c>
      <c r="B32" s="155" t="s">
        <v>250</v>
      </c>
      <c r="C32" s="160" t="n">
        <v>0.2</v>
      </c>
      <c r="D32" s="156"/>
    </row>
    <row r="33" customFormat="false" ht="15.75" hidden="false" customHeight="false" outlineLevel="0" collapsed="false">
      <c r="A33" s="154" t="s">
        <v>231</v>
      </c>
      <c r="B33" s="155" t="s">
        <v>251</v>
      </c>
      <c r="C33" s="160" t="n">
        <v>0.025</v>
      </c>
      <c r="D33" s="156"/>
    </row>
    <row r="34" customFormat="false" ht="15.75" hidden="false" customHeight="false" outlineLevel="0" collapsed="false">
      <c r="A34" s="154" t="s">
        <v>233</v>
      </c>
      <c r="B34" s="155" t="s">
        <v>252</v>
      </c>
      <c r="C34" s="161"/>
      <c r="D34" s="156"/>
    </row>
    <row r="35" customFormat="false" ht="15.75" hidden="false" customHeight="false" outlineLevel="0" collapsed="false">
      <c r="A35" s="154" t="s">
        <v>235</v>
      </c>
      <c r="B35" s="155" t="s">
        <v>253</v>
      </c>
      <c r="C35" s="160" t="n">
        <v>0.015</v>
      </c>
      <c r="D35" s="156"/>
    </row>
    <row r="36" customFormat="false" ht="15.75" hidden="false" customHeight="false" outlineLevel="0" collapsed="false">
      <c r="A36" s="154" t="s">
        <v>236</v>
      </c>
      <c r="B36" s="155" t="s">
        <v>254</v>
      </c>
      <c r="C36" s="160" t="n">
        <v>0.01</v>
      </c>
      <c r="D36" s="156"/>
    </row>
    <row r="37" customFormat="false" ht="15.75" hidden="false" customHeight="false" outlineLevel="0" collapsed="false">
      <c r="A37" s="154" t="s">
        <v>255</v>
      </c>
      <c r="B37" s="155" t="s">
        <v>58</v>
      </c>
      <c r="C37" s="160" t="n">
        <v>0.006</v>
      </c>
      <c r="D37" s="156"/>
    </row>
    <row r="38" customFormat="false" ht="15.75" hidden="false" customHeight="false" outlineLevel="0" collapsed="false">
      <c r="A38" s="154" t="s">
        <v>238</v>
      </c>
      <c r="B38" s="155" t="s">
        <v>59</v>
      </c>
      <c r="C38" s="160" t="n">
        <v>0.002</v>
      </c>
      <c r="D38" s="156"/>
    </row>
    <row r="39" customFormat="false" ht="15.75" hidden="false" customHeight="false" outlineLevel="0" collapsed="false">
      <c r="A39" s="154" t="s">
        <v>256</v>
      </c>
      <c r="B39" s="155" t="s">
        <v>60</v>
      </c>
      <c r="C39" s="160" t="n">
        <v>0.08</v>
      </c>
      <c r="D39" s="156"/>
    </row>
    <row r="40" customFormat="false" ht="16.5" hidden="false" customHeight="true" outlineLevel="0" collapsed="false">
      <c r="A40" s="152" t="s">
        <v>257</v>
      </c>
      <c r="B40" s="152"/>
      <c r="C40" s="156"/>
      <c r="D40" s="156"/>
    </row>
    <row r="43" customFormat="false" ht="15.75" hidden="false" customHeight="false" outlineLevel="0" collapsed="false">
      <c r="A43" s="158" t="s">
        <v>258</v>
      </c>
      <c r="B43" s="158"/>
      <c r="C43" s="158"/>
    </row>
    <row r="45" customFormat="false" ht="15.75" hidden="false" customHeight="false" outlineLevel="0" collapsed="false">
      <c r="A45" s="152" t="s">
        <v>259</v>
      </c>
      <c r="B45" s="153" t="s">
        <v>260</v>
      </c>
      <c r="C45" s="153" t="s">
        <v>228</v>
      </c>
    </row>
    <row r="46" customFormat="false" ht="15.75" hidden="false" customHeight="false" outlineLevel="0" collapsed="false">
      <c r="A46" s="154" t="s">
        <v>229</v>
      </c>
      <c r="B46" s="155" t="s">
        <v>261</v>
      </c>
      <c r="C46" s="156"/>
    </row>
    <row r="47" customFormat="false" ht="15.75" hidden="false" customHeight="false" outlineLevel="0" collapsed="false">
      <c r="A47" s="154" t="s">
        <v>231</v>
      </c>
      <c r="B47" s="155" t="s">
        <v>262</v>
      </c>
      <c r="C47" s="156"/>
    </row>
    <row r="48" customFormat="false" ht="15.75" hidden="false" customHeight="false" outlineLevel="0" collapsed="false">
      <c r="A48" s="154" t="s">
        <v>233</v>
      </c>
      <c r="B48" s="155" t="s">
        <v>263</v>
      </c>
      <c r="C48" s="156"/>
    </row>
    <row r="49" customFormat="false" ht="15.75" hidden="false" customHeight="false" outlineLevel="0" collapsed="false">
      <c r="A49" s="154" t="s">
        <v>235</v>
      </c>
      <c r="B49" s="155" t="s">
        <v>239</v>
      </c>
      <c r="C49" s="156"/>
    </row>
    <row r="50" customFormat="false" ht="16.5" hidden="false" customHeight="true" outlineLevel="0" collapsed="false">
      <c r="A50" s="152" t="s">
        <v>38</v>
      </c>
      <c r="B50" s="152"/>
      <c r="C50" s="156"/>
    </row>
    <row r="53" customFormat="false" ht="15.75" hidden="false" customHeight="false" outlineLevel="0" collapsed="false">
      <c r="A53" s="158" t="s">
        <v>264</v>
      </c>
      <c r="B53" s="158"/>
      <c r="C53" s="158"/>
    </row>
    <row r="55" customFormat="false" ht="15.75" hidden="false" customHeight="false" outlineLevel="0" collapsed="false">
      <c r="A55" s="152" t="n">
        <v>2</v>
      </c>
      <c r="B55" s="153" t="s">
        <v>265</v>
      </c>
      <c r="C55" s="153" t="s">
        <v>228</v>
      </c>
    </row>
    <row r="56" customFormat="false" ht="15.75" hidden="false" customHeight="false" outlineLevel="0" collapsed="false">
      <c r="A56" s="154" t="s">
        <v>242</v>
      </c>
      <c r="B56" s="155" t="s">
        <v>243</v>
      </c>
      <c r="C56" s="156"/>
    </row>
    <row r="57" customFormat="false" ht="15.75" hidden="false" customHeight="false" outlineLevel="0" collapsed="false">
      <c r="A57" s="154" t="s">
        <v>247</v>
      </c>
      <c r="B57" s="155" t="s">
        <v>248</v>
      </c>
      <c r="C57" s="156"/>
    </row>
    <row r="58" customFormat="false" ht="15.75" hidden="false" customHeight="false" outlineLevel="0" collapsed="false">
      <c r="A58" s="154" t="s">
        <v>259</v>
      </c>
      <c r="B58" s="155" t="s">
        <v>260</v>
      </c>
      <c r="C58" s="156"/>
    </row>
    <row r="59" customFormat="false" ht="16.5" hidden="false" customHeight="true" outlineLevel="0" collapsed="false">
      <c r="A59" s="152" t="s">
        <v>38</v>
      </c>
      <c r="B59" s="152"/>
      <c r="C59" s="156"/>
    </row>
    <row r="60" customFormat="false" ht="15.75" hidden="false" customHeight="false" outlineLevel="0" collapsed="false">
      <c r="A60" s="73"/>
    </row>
    <row r="62" customFormat="false" ht="15.75" hidden="false" customHeight="false" outlineLevel="0" collapsed="false">
      <c r="A62" s="151" t="s">
        <v>266</v>
      </c>
      <c r="B62" s="151"/>
      <c r="C62" s="151"/>
    </row>
    <row r="64" customFormat="false" ht="15.75" hidden="false" customHeight="false" outlineLevel="0" collapsed="false">
      <c r="A64" s="152" t="n">
        <v>3</v>
      </c>
      <c r="B64" s="153" t="s">
        <v>267</v>
      </c>
      <c r="C64" s="153" t="s">
        <v>228</v>
      </c>
    </row>
    <row r="65" customFormat="false" ht="15.75" hidden="false" customHeight="false" outlineLevel="0" collapsed="false">
      <c r="A65" s="154" t="s">
        <v>229</v>
      </c>
      <c r="B65" s="162" t="s">
        <v>268</v>
      </c>
      <c r="C65" s="156"/>
    </row>
    <row r="66" customFormat="false" ht="15.75" hidden="false" customHeight="false" outlineLevel="0" collapsed="false">
      <c r="A66" s="154" t="s">
        <v>231</v>
      </c>
      <c r="B66" s="162" t="s">
        <v>269</v>
      </c>
      <c r="C66" s="156"/>
    </row>
    <row r="67" customFormat="false" ht="15.75" hidden="false" customHeight="false" outlineLevel="0" collapsed="false">
      <c r="A67" s="154" t="s">
        <v>233</v>
      </c>
      <c r="B67" s="162" t="s">
        <v>270</v>
      </c>
      <c r="C67" s="156"/>
    </row>
    <row r="68" customFormat="false" ht="15.75" hidden="false" customHeight="false" outlineLevel="0" collapsed="false">
      <c r="A68" s="154" t="s">
        <v>235</v>
      </c>
      <c r="B68" s="162" t="s">
        <v>271</v>
      </c>
      <c r="C68" s="156"/>
    </row>
    <row r="69" customFormat="false" ht="15.75" hidden="false" customHeight="false" outlineLevel="0" collapsed="false">
      <c r="A69" s="154" t="s">
        <v>236</v>
      </c>
      <c r="B69" s="162" t="s">
        <v>272</v>
      </c>
      <c r="C69" s="156"/>
    </row>
    <row r="70" customFormat="false" ht="15.75" hidden="false" customHeight="false" outlineLevel="0" collapsed="false">
      <c r="A70" s="154" t="s">
        <v>255</v>
      </c>
      <c r="B70" s="162" t="s">
        <v>273</v>
      </c>
      <c r="C70" s="156"/>
    </row>
    <row r="71" customFormat="false" ht="16.5" hidden="false" customHeight="true" outlineLevel="0" collapsed="false">
      <c r="A71" s="152" t="s">
        <v>38</v>
      </c>
      <c r="B71" s="152"/>
      <c r="C71" s="156"/>
    </row>
    <row r="74" customFormat="false" ht="15.75" hidden="false" customHeight="false" outlineLevel="0" collapsed="false">
      <c r="A74" s="151" t="s">
        <v>274</v>
      </c>
      <c r="B74" s="151"/>
      <c r="C74" s="151"/>
    </row>
    <row r="77" customFormat="false" ht="15.75" hidden="false" customHeight="false" outlineLevel="0" collapsed="false">
      <c r="A77" s="158" t="s">
        <v>275</v>
      </c>
      <c r="B77" s="158"/>
      <c r="C77" s="158"/>
    </row>
    <row r="78" customFormat="false" ht="15.75" hidden="false" customHeight="false" outlineLevel="0" collapsed="false">
      <c r="A78" s="157"/>
    </row>
    <row r="79" customFormat="false" ht="15.75" hidden="false" customHeight="false" outlineLevel="0" collapsed="false">
      <c r="A79" s="152" t="s">
        <v>276</v>
      </c>
      <c r="B79" s="153" t="s">
        <v>277</v>
      </c>
      <c r="C79" s="153" t="s">
        <v>228</v>
      </c>
    </row>
    <row r="80" customFormat="false" ht="15.75" hidden="false" customHeight="false" outlineLevel="0" collapsed="false">
      <c r="A80" s="154" t="s">
        <v>229</v>
      </c>
      <c r="B80" s="155" t="s">
        <v>134</v>
      </c>
      <c r="C80" s="156"/>
    </row>
    <row r="81" customFormat="false" ht="15.75" hidden="false" customHeight="false" outlineLevel="0" collapsed="false">
      <c r="A81" s="154" t="s">
        <v>231</v>
      </c>
      <c r="B81" s="155" t="s">
        <v>277</v>
      </c>
      <c r="C81" s="156"/>
    </row>
    <row r="82" customFormat="false" ht="15.75" hidden="false" customHeight="false" outlineLevel="0" collapsed="false">
      <c r="A82" s="154" t="s">
        <v>233</v>
      </c>
      <c r="B82" s="155" t="s">
        <v>278</v>
      </c>
      <c r="C82" s="156"/>
    </row>
    <row r="83" customFormat="false" ht="15.75" hidden="false" customHeight="false" outlineLevel="0" collapsed="false">
      <c r="A83" s="154" t="s">
        <v>235</v>
      </c>
      <c r="B83" s="155" t="s">
        <v>279</v>
      </c>
      <c r="C83" s="156"/>
    </row>
    <row r="84" customFormat="false" ht="15.75" hidden="false" customHeight="false" outlineLevel="0" collapsed="false">
      <c r="A84" s="154" t="s">
        <v>236</v>
      </c>
      <c r="B84" s="155" t="s">
        <v>280</v>
      </c>
      <c r="C84" s="156"/>
    </row>
    <row r="85" customFormat="false" ht="15.75" hidden="false" customHeight="false" outlineLevel="0" collapsed="false">
      <c r="A85" s="154" t="s">
        <v>255</v>
      </c>
      <c r="B85" s="155" t="s">
        <v>239</v>
      </c>
      <c r="C85" s="156"/>
    </row>
    <row r="86" customFormat="false" ht="16.5" hidden="false" customHeight="true" outlineLevel="0" collapsed="false">
      <c r="A86" s="152" t="s">
        <v>257</v>
      </c>
      <c r="B86" s="152"/>
      <c r="C86" s="156"/>
    </row>
    <row r="89" customFormat="false" ht="15.75" hidden="false" customHeight="false" outlineLevel="0" collapsed="false">
      <c r="A89" s="158" t="s">
        <v>281</v>
      </c>
      <c r="B89" s="158"/>
      <c r="C89" s="158"/>
    </row>
    <row r="90" customFormat="false" ht="15.75" hidden="false" customHeight="false" outlineLevel="0" collapsed="false">
      <c r="A90" s="157"/>
    </row>
    <row r="91" customFormat="false" ht="15.75" hidden="false" customHeight="false" outlineLevel="0" collapsed="false">
      <c r="A91" s="152" t="s">
        <v>282</v>
      </c>
      <c r="B91" s="153" t="s">
        <v>283</v>
      </c>
      <c r="C91" s="153" t="s">
        <v>228</v>
      </c>
    </row>
    <row r="92" customFormat="false" ht="15.75" hidden="false" customHeight="false" outlineLevel="0" collapsed="false">
      <c r="A92" s="154" t="s">
        <v>229</v>
      </c>
      <c r="B92" s="155" t="s">
        <v>284</v>
      </c>
      <c r="C92" s="156"/>
    </row>
    <row r="93" customFormat="false" ht="16.5" hidden="false" customHeight="true" outlineLevel="0" collapsed="false">
      <c r="A93" s="152" t="s">
        <v>38</v>
      </c>
      <c r="B93" s="152"/>
      <c r="C93" s="156"/>
    </row>
    <row r="96" customFormat="false" ht="15.75" hidden="false" customHeight="false" outlineLevel="0" collapsed="false">
      <c r="A96" s="158" t="s">
        <v>285</v>
      </c>
      <c r="B96" s="158"/>
      <c r="C96" s="158"/>
    </row>
    <row r="97" customFormat="false" ht="15.75" hidden="false" customHeight="false" outlineLevel="0" collapsed="false">
      <c r="A97" s="157"/>
    </row>
    <row r="98" customFormat="false" ht="15.75" hidden="false" customHeight="false" outlineLevel="0" collapsed="false">
      <c r="A98" s="152" t="n">
        <v>4</v>
      </c>
      <c r="B98" s="153" t="s">
        <v>286</v>
      </c>
      <c r="C98" s="153" t="s">
        <v>228</v>
      </c>
    </row>
    <row r="99" customFormat="false" ht="15.75" hidden="false" customHeight="false" outlineLevel="0" collapsed="false">
      <c r="A99" s="154" t="s">
        <v>276</v>
      </c>
      <c r="B99" s="155" t="s">
        <v>277</v>
      </c>
      <c r="C99" s="156"/>
    </row>
    <row r="100" customFormat="false" ht="15.75" hidden="false" customHeight="false" outlineLevel="0" collapsed="false">
      <c r="A100" s="154" t="s">
        <v>282</v>
      </c>
      <c r="B100" s="155" t="s">
        <v>283</v>
      </c>
      <c r="C100" s="156"/>
    </row>
    <row r="101" customFormat="false" ht="16.5" hidden="false" customHeight="true" outlineLevel="0" collapsed="false">
      <c r="A101" s="152" t="s">
        <v>38</v>
      </c>
      <c r="B101" s="152"/>
      <c r="C101" s="156"/>
    </row>
    <row r="104" customFormat="false" ht="15.75" hidden="false" customHeight="false" outlineLevel="0" collapsed="false">
      <c r="A104" s="151" t="s">
        <v>287</v>
      </c>
      <c r="B104" s="151"/>
      <c r="C104" s="151"/>
    </row>
    <row r="106" customFormat="false" ht="15.75" hidden="false" customHeight="false" outlineLevel="0" collapsed="false">
      <c r="A106" s="152" t="n">
        <v>5</v>
      </c>
      <c r="B106" s="163" t="s">
        <v>219</v>
      </c>
      <c r="C106" s="153" t="s">
        <v>228</v>
      </c>
    </row>
    <row r="107" customFormat="false" ht="15.75" hidden="false" customHeight="false" outlineLevel="0" collapsed="false">
      <c r="A107" s="154" t="s">
        <v>229</v>
      </c>
      <c r="B107" s="155" t="s">
        <v>288</v>
      </c>
      <c r="C107" s="156"/>
    </row>
    <row r="108" customFormat="false" ht="15.75" hidden="false" customHeight="false" outlineLevel="0" collapsed="false">
      <c r="A108" s="154" t="s">
        <v>231</v>
      </c>
      <c r="B108" s="155" t="s">
        <v>289</v>
      </c>
      <c r="C108" s="156"/>
    </row>
    <row r="109" customFormat="false" ht="15.75" hidden="false" customHeight="false" outlineLevel="0" collapsed="false">
      <c r="A109" s="154" t="s">
        <v>233</v>
      </c>
      <c r="B109" s="155" t="s">
        <v>290</v>
      </c>
      <c r="C109" s="156"/>
    </row>
    <row r="110" customFormat="false" ht="15.75" hidden="false" customHeight="false" outlineLevel="0" collapsed="false">
      <c r="A110" s="154" t="s">
        <v>235</v>
      </c>
      <c r="B110" s="155" t="s">
        <v>239</v>
      </c>
      <c r="C110" s="156"/>
    </row>
    <row r="111" customFormat="false" ht="16.5" hidden="false" customHeight="true" outlineLevel="0" collapsed="false">
      <c r="A111" s="152" t="s">
        <v>257</v>
      </c>
      <c r="B111" s="152"/>
      <c r="C111" s="156"/>
    </row>
    <row r="114" customFormat="false" ht="15.75" hidden="false" customHeight="false" outlineLevel="0" collapsed="false">
      <c r="A114" s="151" t="s">
        <v>291</v>
      </c>
      <c r="B114" s="151"/>
      <c r="C114" s="151"/>
    </row>
    <row r="116" customFormat="false" ht="15.75" hidden="false" customHeight="false" outlineLevel="0" collapsed="false">
      <c r="A116" s="152" t="n">
        <v>6</v>
      </c>
      <c r="B116" s="163" t="s">
        <v>220</v>
      </c>
      <c r="C116" s="153" t="s">
        <v>249</v>
      </c>
      <c r="D116" s="153" t="s">
        <v>228</v>
      </c>
    </row>
    <row r="117" customFormat="false" ht="15.75" hidden="false" customHeight="false" outlineLevel="0" collapsed="false">
      <c r="A117" s="154" t="s">
        <v>229</v>
      </c>
      <c r="B117" s="155" t="s">
        <v>203</v>
      </c>
      <c r="C117" s="156"/>
      <c r="D117" s="156"/>
    </row>
    <row r="118" customFormat="false" ht="15.75" hidden="false" customHeight="false" outlineLevel="0" collapsed="false">
      <c r="A118" s="154" t="s">
        <v>231</v>
      </c>
      <c r="B118" s="155" t="s">
        <v>205</v>
      </c>
      <c r="C118" s="156"/>
      <c r="D118" s="156"/>
    </row>
    <row r="119" customFormat="false" ht="15.75" hidden="false" customHeight="false" outlineLevel="0" collapsed="false">
      <c r="A119" s="154" t="s">
        <v>233</v>
      </c>
      <c r="B119" s="155" t="s">
        <v>204</v>
      </c>
      <c r="C119" s="156"/>
      <c r="D119" s="156"/>
    </row>
    <row r="120" customFormat="false" ht="15.75" hidden="false" customHeight="false" outlineLevel="0" collapsed="false">
      <c r="A120" s="154"/>
      <c r="B120" s="155" t="s">
        <v>292</v>
      </c>
      <c r="C120" s="156"/>
      <c r="D120" s="156"/>
    </row>
    <row r="121" customFormat="false" ht="15.75" hidden="false" customHeight="false" outlineLevel="0" collapsed="false">
      <c r="A121" s="154"/>
      <c r="B121" s="155" t="s">
        <v>293</v>
      </c>
      <c r="C121" s="156"/>
      <c r="D121" s="156"/>
    </row>
    <row r="122" customFormat="false" ht="15.75" hidden="false" customHeight="false" outlineLevel="0" collapsed="false">
      <c r="A122" s="154"/>
      <c r="B122" s="155" t="s">
        <v>294</v>
      </c>
      <c r="C122" s="156"/>
      <c r="D122" s="156"/>
    </row>
    <row r="123" customFormat="false" ht="16.5" hidden="false" customHeight="true" outlineLevel="0" collapsed="false">
      <c r="A123" s="152" t="s">
        <v>257</v>
      </c>
      <c r="B123" s="152"/>
      <c r="C123" s="156"/>
      <c r="D123" s="156"/>
    </row>
    <row r="126" customFormat="false" ht="15.75" hidden="false" customHeight="false" outlineLevel="0" collapsed="false">
      <c r="A126" s="151" t="s">
        <v>295</v>
      </c>
      <c r="B126" s="151"/>
      <c r="C126" s="151"/>
    </row>
    <row r="128" customFormat="false" ht="15.75" hidden="false" customHeight="false" outlineLevel="0" collapsed="false">
      <c r="A128" s="152"/>
      <c r="B128" s="153" t="s">
        <v>296</v>
      </c>
      <c r="C128" s="153" t="s">
        <v>228</v>
      </c>
    </row>
    <row r="129" customFormat="false" ht="15.75" hidden="false" customHeight="false" outlineLevel="0" collapsed="false">
      <c r="A129" s="164" t="s">
        <v>229</v>
      </c>
      <c r="B129" s="155" t="s">
        <v>226</v>
      </c>
      <c r="C129" s="155"/>
    </row>
    <row r="130" customFormat="false" ht="15.75" hidden="false" customHeight="false" outlineLevel="0" collapsed="false">
      <c r="A130" s="164" t="s">
        <v>231</v>
      </c>
      <c r="B130" s="155" t="s">
        <v>240</v>
      </c>
      <c r="C130" s="155"/>
    </row>
    <row r="131" customFormat="false" ht="15.75" hidden="false" customHeight="false" outlineLevel="0" collapsed="false">
      <c r="A131" s="164" t="s">
        <v>233</v>
      </c>
      <c r="B131" s="155" t="s">
        <v>266</v>
      </c>
      <c r="C131" s="155"/>
    </row>
    <row r="132" customFormat="false" ht="15.75" hidden="false" customHeight="false" outlineLevel="0" collapsed="false">
      <c r="A132" s="164" t="s">
        <v>235</v>
      </c>
      <c r="B132" s="155" t="s">
        <v>274</v>
      </c>
      <c r="C132" s="155"/>
    </row>
    <row r="133" customFormat="false" ht="15.75" hidden="false" customHeight="false" outlineLevel="0" collapsed="false">
      <c r="A133" s="164" t="s">
        <v>236</v>
      </c>
      <c r="B133" s="155" t="s">
        <v>287</v>
      </c>
      <c r="C133" s="155"/>
    </row>
    <row r="134" customFormat="false" ht="16.5" hidden="false" customHeight="true" outlineLevel="0" collapsed="false">
      <c r="A134" s="152" t="s">
        <v>297</v>
      </c>
      <c r="B134" s="152"/>
      <c r="C134" s="155"/>
    </row>
    <row r="135" customFormat="false" ht="15.75" hidden="false" customHeight="false" outlineLevel="0" collapsed="false">
      <c r="A135" s="164" t="s">
        <v>255</v>
      </c>
      <c r="B135" s="155" t="s">
        <v>298</v>
      </c>
      <c r="C135" s="155"/>
    </row>
    <row r="136" customFormat="false" ht="16.5" hidden="false" customHeight="true" outlineLevel="0" collapsed="false">
      <c r="A136" s="152" t="s">
        <v>299</v>
      </c>
      <c r="B136" s="152"/>
      <c r="C136" s="155"/>
    </row>
  </sheetData>
  <mergeCells count="30">
    <mergeCell ref="A1:D1"/>
    <mergeCell ref="A2:D2"/>
    <mergeCell ref="A3:D3"/>
    <mergeCell ref="A6:C6"/>
    <mergeCell ref="A16:B16"/>
    <mergeCell ref="A19:C19"/>
    <mergeCell ref="A21:C21"/>
    <mergeCell ref="A26:B26"/>
    <mergeCell ref="A29:D29"/>
    <mergeCell ref="A40:B40"/>
    <mergeCell ref="A43:C43"/>
    <mergeCell ref="A50:B50"/>
    <mergeCell ref="A53:C53"/>
    <mergeCell ref="A59:B59"/>
    <mergeCell ref="A62:C62"/>
    <mergeCell ref="A71:B71"/>
    <mergeCell ref="A74:C74"/>
    <mergeCell ref="A77:C77"/>
    <mergeCell ref="A86:B86"/>
    <mergeCell ref="A89:C89"/>
    <mergeCell ref="A93:B93"/>
    <mergeCell ref="A96:C96"/>
    <mergeCell ref="A101:B101"/>
    <mergeCell ref="A104:C104"/>
    <mergeCell ref="A111:B111"/>
    <mergeCell ref="A114:C114"/>
    <mergeCell ref="A123:B123"/>
    <mergeCell ref="A126:C126"/>
    <mergeCell ref="A134:B134"/>
    <mergeCell ref="A136:B136"/>
  </mergeCells>
  <printOptions headings="false" gridLines="false" gridLinesSet="true" horizontalCentered="false" verticalCentered="false"/>
  <pageMargins left="0.511805555555555" right="0.511805555555555" top="0.7875" bottom="0.78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390</TotalTime>
  <Application>LibreOffice/7.1.4.2$Windows_X86_64 LibreOffice_project/a529a4fab45b75fefc5b6226684193eb000654f6</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2018-01-23T19:35:16Z</dcterms:created>
  <dc:creator>Maria Arcangela Silva Casagrande</dc:creator>
  <dc:description/>
  <dc:language>pt-BR</dc:language>
  <cp:lastModifiedBy/>
  <dcterms:modified xsi:type="dcterms:W3CDTF">2026-03-23T11:07:48Z</dcterms:modified>
  <cp:revision>69</cp:revision>
  <dc:subject/>
  <dc:title/>
</cp:coreProperties>
</file>

<file path=docProps/custom.xml><?xml version="1.0" encoding="utf-8"?>
<Properties xmlns="http://schemas.openxmlformats.org/officeDocument/2006/custom-properties" xmlns:vt="http://schemas.openxmlformats.org/officeDocument/2006/docPropsVTypes"/>
</file>